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2935" windowHeight="7935"/>
  </bookViews>
  <sheets>
    <sheet name="Objectives &amp; Benefits" sheetId="14" r:id="rId1"/>
    <sheet name="How it Works " sheetId="15" r:id="rId2"/>
    <sheet name="Tool Instructions" sheetId="7" r:id="rId3"/>
    <sheet name="Summary of Statewide Savings" sheetId="16" r:id="rId4"/>
    <sheet name="Target w UWMP" sheetId="2" r:id="rId5"/>
    <sheet name="Target no UWMP" sheetId="6" r:id="rId6"/>
    <sheet name="DWR_SWRCB_MERGE" sheetId="1" r:id="rId7"/>
    <sheet name="April 18 Framework" sheetId="12" r:id="rId8"/>
    <sheet name="Water Budget Agencies" sheetId="8" r:id="rId9"/>
  </sheets>
  <externalReferences>
    <externalReference r:id="rId10"/>
    <externalReference r:id="rId11"/>
    <externalReference r:id="rId12"/>
  </externalReferences>
  <definedNames>
    <definedName name="_xlnm._FilterDatabase" localSheetId="7" hidden="1">'April 18 Framework'!$A$1:$H$1</definedName>
    <definedName name="agency" localSheetId="1">[1]DWR_SWRCB_MERGE!$C$2:$C$3236</definedName>
    <definedName name="agency" localSheetId="0">[1]DWR_SWRCB_MERGE!$C$2:$C$3236</definedName>
    <definedName name="agency" localSheetId="3">[1]DWR_SWRCB_MERGE!$C$2:$C$3236</definedName>
    <definedName name="agency">DWR_SWRCB_MERGE!$C$2:$C$3236</definedName>
    <definedName name="baselineTotal" localSheetId="1">[1]DWR_SWRCB_MERGE!$K$2:$K$3236</definedName>
    <definedName name="baselineTotal" localSheetId="0">[1]DWR_SWRCB_MERGE!$K$2:$K$3236</definedName>
    <definedName name="baselineTotal" localSheetId="3">[1]DWR_SWRCB_MERGE!$K$2:$K$3236</definedName>
    <definedName name="baselineTotal">DWR_SWRCB_MERGE!$K$2:$K$3236</definedName>
    <definedName name="budget_agency" localSheetId="1">'[1]Water Budget Agencies'!$C$3:$C$18</definedName>
    <definedName name="budget_agency" localSheetId="0">'[1]Water Budget Agencies'!$C$3:$C$18</definedName>
    <definedName name="budget_agency" localSheetId="3">'[1]Water Budget Agencies'!$C$3:$C$18</definedName>
    <definedName name="budget_agency">'Water Budget Agencies'!$C$3:$C$18</definedName>
    <definedName name="categor2">'[2]Tiers&amp;savings'!$A$2:$D$6</definedName>
    <definedName name="category">'[3]Tiers&amp;savings'!$A$2:$D$6</definedName>
    <definedName name="new_target" localSheetId="1">'[1]Target w UWMP'!$O$18:$O$382</definedName>
    <definedName name="new_target" localSheetId="0">'[1]Target w UWMP'!$O$18:$O$382</definedName>
    <definedName name="new_target" localSheetId="3">'[1]Target w UWMP'!$O$18:$O$382</definedName>
    <definedName name="new_target">'Target w UWMP'!$O$18:$O$382</definedName>
    <definedName name="population" localSheetId="1">[1]DWR_SWRCB_MERGE!$V$2:$V$3236</definedName>
    <definedName name="population" localSheetId="0">[1]DWR_SWRCB_MERGE!$V$2:$V$3236</definedName>
    <definedName name="population" localSheetId="3">[1]DWR_SWRCB_MERGE!$V$2:$V$3236</definedName>
    <definedName name="population">DWR_SWRCB_MERGE!$V$2:$V$3236</definedName>
    <definedName name="prod_2013" localSheetId="1">[1]DWR_SWRCB_MERGE!$AC$2:$AC$3236</definedName>
    <definedName name="prod_2013" localSheetId="0">[1]DWR_SWRCB_MERGE!$AC$2:$AC$3236</definedName>
    <definedName name="prod_2013" localSheetId="3">[1]DWR_SWRCB_MERGE!$AC$2:$AC$3236</definedName>
    <definedName name="prod_2013">DWR_SWRCB_MERGE!$AC$2:$AC$3236</definedName>
    <definedName name="prod_cur" localSheetId="1">[1]DWR_SWRCB_MERGE!$AB$2:$AB$3236</definedName>
    <definedName name="prod_cur" localSheetId="0">[1]DWR_SWRCB_MERGE!$AB$2:$AB$3236</definedName>
    <definedName name="prod_cur" localSheetId="3">[1]DWR_SWRCB_MERGE!$AB$2:$AB$3236</definedName>
    <definedName name="prod_cur">DWR_SWRCB_MERGE!$AB$2:$AB$3236</definedName>
    <definedName name="raw">#REF!</definedName>
    <definedName name="res_cur_prod" localSheetId="1">[1]DWR_SWRCB_MERGE!$AE$2:$AE$3236</definedName>
    <definedName name="res_cur_prod" localSheetId="0">[1]DWR_SWRCB_MERGE!$AE$2:$AE$3236</definedName>
    <definedName name="res_cur_prod" localSheetId="3">[1]DWR_SWRCB_MERGE!$AE$2:$AE$3236</definedName>
    <definedName name="res_cur_prod">DWR_SWRCB_MERGE!$AE$2:$AE$3236</definedName>
    <definedName name="RGPCD14">DWR_SWRCB_MERGE!$AD$2:$AD$3236</definedName>
    <definedName name="target_gpcd" localSheetId="1">[1]DWR_SWRCB_MERGE!$M$2:$M$3236</definedName>
    <definedName name="target_gpcd" localSheetId="0">[1]DWR_SWRCB_MERGE!$M$2:$M$3236</definedName>
    <definedName name="target_gpcd" localSheetId="3">[1]DWR_SWRCB_MERGE!$M$2:$M$3236</definedName>
    <definedName name="target_gpcd">DWR_SWRCB_MERGE!$M$2:$M$3236</definedName>
  </definedNames>
  <calcPr calcId="145621"/>
</workbook>
</file>

<file path=xl/calcChain.xml><?xml version="1.0" encoding="utf-8"?>
<calcChain xmlns="http://schemas.openxmlformats.org/spreadsheetml/2006/main">
  <c r="C10" i="16" l="1"/>
  <c r="C6" i="16"/>
  <c r="D6" i="16" s="1"/>
  <c r="E10" i="16" l="1"/>
  <c r="C8" i="16"/>
  <c r="D8" i="16" s="1"/>
  <c r="D10" i="16"/>
  <c r="E8" i="16" l="1"/>
  <c r="C374" i="2"/>
  <c r="C303" i="2"/>
  <c r="C272" i="2"/>
  <c r="C268" i="2"/>
  <c r="C245" i="2"/>
  <c r="C223" i="2"/>
  <c r="C219" i="2"/>
  <c r="C183" i="2"/>
  <c r="C176" i="2"/>
  <c r="C174" i="2"/>
  <c r="C119" i="2"/>
  <c r="C117" i="2"/>
  <c r="C113" i="2"/>
  <c r="C112" i="2"/>
  <c r="C95" i="2"/>
  <c r="C90" i="2"/>
  <c r="M8" i="6" l="1"/>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18" i="2"/>
  <c r="D240" i="12"/>
  <c r="E240" i="12" s="1"/>
  <c r="D336" i="12"/>
  <c r="E336" i="12" s="1"/>
  <c r="D145" i="12"/>
  <c r="E145" i="12" s="1"/>
  <c r="D345" i="12"/>
  <c r="E345" i="12" s="1"/>
  <c r="D390" i="12"/>
  <c r="E390" i="12" s="1"/>
  <c r="D328" i="12"/>
  <c r="E328" i="12" s="1"/>
  <c r="D84" i="12"/>
  <c r="E84" i="12" s="1"/>
  <c r="E353" i="12"/>
  <c r="D353" i="12"/>
  <c r="D100" i="12"/>
  <c r="E100" i="12" s="1"/>
  <c r="D389" i="12"/>
  <c r="E389" i="12" s="1"/>
  <c r="D23" i="12"/>
  <c r="E23" i="12" s="1"/>
  <c r="D364" i="12"/>
  <c r="E364" i="12" s="1"/>
  <c r="D285" i="12"/>
  <c r="E285" i="12" s="1"/>
  <c r="D258" i="12"/>
  <c r="E258" i="12" s="1"/>
  <c r="D201" i="12"/>
  <c r="E201" i="12" s="1"/>
  <c r="E288" i="12"/>
  <c r="D288" i="12"/>
  <c r="D60" i="12"/>
  <c r="E60" i="12" s="1"/>
  <c r="D185" i="12"/>
  <c r="E185" i="12" s="1"/>
  <c r="D215" i="12"/>
  <c r="E215" i="12" s="1"/>
  <c r="D171" i="12"/>
  <c r="E171" i="12" s="1"/>
  <c r="D12" i="12"/>
  <c r="E12" i="12" s="1"/>
  <c r="D298" i="12"/>
  <c r="E298" i="12" s="1"/>
  <c r="D291" i="12"/>
  <c r="E291" i="12" s="1"/>
  <c r="E144" i="12"/>
  <c r="D144" i="12"/>
  <c r="D17" i="12"/>
  <c r="E17" i="12" s="1"/>
  <c r="D37" i="12"/>
  <c r="E37" i="12" s="1"/>
  <c r="D253" i="12"/>
  <c r="E253" i="12" s="1"/>
  <c r="D195" i="12"/>
  <c r="E195" i="12" s="1"/>
  <c r="D20" i="12"/>
  <c r="E20" i="12" s="1"/>
  <c r="D224" i="12"/>
  <c r="E224" i="12" s="1"/>
  <c r="D143" i="12"/>
  <c r="E143" i="12" s="1"/>
  <c r="E38" i="12"/>
  <c r="D38" i="12"/>
  <c r="D289" i="12"/>
  <c r="E289" i="12" s="1"/>
  <c r="D367" i="12"/>
  <c r="E367" i="12" s="1"/>
  <c r="D386" i="12"/>
  <c r="E386" i="12" s="1"/>
  <c r="D204" i="12"/>
  <c r="E204" i="12" s="1"/>
  <c r="D374" i="12"/>
  <c r="E374" i="12" s="1"/>
  <c r="D19" i="12"/>
  <c r="E19" i="12" s="1"/>
  <c r="D296" i="12"/>
  <c r="E296" i="12" s="1"/>
  <c r="E108" i="12"/>
  <c r="D108" i="12"/>
  <c r="D103" i="12"/>
  <c r="E103" i="12" s="1"/>
  <c r="D123" i="12"/>
  <c r="E123" i="12" s="1"/>
  <c r="D107" i="12"/>
  <c r="E107" i="12" s="1"/>
  <c r="D255" i="12"/>
  <c r="E255" i="12" s="1"/>
  <c r="D22" i="12"/>
  <c r="E22" i="12" s="1"/>
  <c r="D242" i="12"/>
  <c r="E242" i="12" s="1"/>
  <c r="D265" i="12"/>
  <c r="E265" i="12" s="1"/>
  <c r="E412" i="12"/>
  <c r="D412" i="12"/>
  <c r="D400" i="12"/>
  <c r="E400" i="12" s="1"/>
  <c r="D178" i="12"/>
  <c r="E178" i="12" s="1"/>
  <c r="D297" i="12"/>
  <c r="E297" i="12" s="1"/>
  <c r="D9" i="12"/>
  <c r="E9" i="12" s="1"/>
  <c r="D216" i="12"/>
  <c r="E216" i="12" s="1"/>
  <c r="D312" i="12"/>
  <c r="E312" i="12" s="1"/>
  <c r="D254" i="12"/>
  <c r="E254" i="12" s="1"/>
  <c r="E53" i="12"/>
  <c r="D53" i="12"/>
  <c r="D301" i="12"/>
  <c r="E301" i="12" s="1"/>
  <c r="D290" i="12"/>
  <c r="E290" i="12" s="1"/>
  <c r="D212" i="12"/>
  <c r="E212" i="12" s="1"/>
  <c r="E40" i="12"/>
  <c r="D40" i="12"/>
  <c r="D199" i="12"/>
  <c r="E199" i="12" s="1"/>
  <c r="D209" i="12"/>
  <c r="E209" i="12" s="1"/>
  <c r="D276" i="12"/>
  <c r="E276" i="12" s="1"/>
  <c r="E230" i="12"/>
  <c r="D230" i="12"/>
  <c r="D286" i="12"/>
  <c r="E286" i="12" s="1"/>
  <c r="D150" i="12"/>
  <c r="E150" i="12" s="1"/>
  <c r="D279" i="12"/>
  <c r="E279" i="12" s="1"/>
  <c r="E71" i="12"/>
  <c r="D71" i="12"/>
  <c r="D138" i="12"/>
  <c r="E138" i="12" s="1"/>
  <c r="D131" i="12"/>
  <c r="E131" i="12" s="1"/>
  <c r="D346" i="12"/>
  <c r="E346" i="12" s="1"/>
  <c r="E205" i="12"/>
  <c r="D205" i="12"/>
  <c r="D26" i="12"/>
  <c r="E26" i="12" s="1"/>
  <c r="D82" i="12"/>
  <c r="E82" i="12" s="1"/>
  <c r="D381" i="12"/>
  <c r="E381" i="12" s="1"/>
  <c r="E356" i="12"/>
  <c r="D356" i="12"/>
  <c r="D397" i="12"/>
  <c r="E397" i="12" s="1"/>
  <c r="D69" i="12"/>
  <c r="E69" i="12" s="1"/>
  <c r="D234" i="12"/>
  <c r="E234" i="12" s="1"/>
  <c r="E407" i="12"/>
  <c r="D407" i="12"/>
  <c r="D246" i="12"/>
  <c r="E246" i="12" s="1"/>
  <c r="D89" i="12"/>
  <c r="E89" i="12" s="1"/>
  <c r="D210" i="12"/>
  <c r="E210" i="12" s="1"/>
  <c r="E310" i="12"/>
  <c r="D310" i="12"/>
  <c r="D117" i="12"/>
  <c r="E117" i="12" s="1"/>
  <c r="D307" i="12"/>
  <c r="E307" i="12" s="1"/>
  <c r="D409" i="12"/>
  <c r="E409" i="12" s="1"/>
  <c r="E135" i="12"/>
  <c r="D135" i="12"/>
  <c r="D122" i="12"/>
  <c r="E122" i="12" s="1"/>
  <c r="D184" i="12"/>
  <c r="E184" i="12" s="1"/>
  <c r="D125" i="12"/>
  <c r="E125" i="12" s="1"/>
  <c r="E251" i="12"/>
  <c r="D251" i="12"/>
  <c r="D11" i="12"/>
  <c r="E11" i="12" s="1"/>
  <c r="D179" i="12"/>
  <c r="E179" i="12" s="1"/>
  <c r="D375" i="12"/>
  <c r="E375" i="12" s="1"/>
  <c r="E348" i="12"/>
  <c r="D348" i="12"/>
  <c r="D127" i="12"/>
  <c r="E127" i="12" s="1"/>
  <c r="D218" i="12"/>
  <c r="E218" i="12" s="1"/>
  <c r="D86" i="12"/>
  <c r="E86" i="12" s="1"/>
  <c r="E401" i="12"/>
  <c r="D401" i="12"/>
  <c r="D311" i="12"/>
  <c r="E311" i="12" s="1"/>
  <c r="D41" i="12"/>
  <c r="E41" i="12" s="1"/>
  <c r="D154" i="12"/>
  <c r="E154" i="12" s="1"/>
  <c r="E313" i="12"/>
  <c r="D313" i="12"/>
  <c r="D149" i="12"/>
  <c r="E149" i="12" s="1"/>
  <c r="D73" i="12"/>
  <c r="E73" i="12" s="1"/>
  <c r="D197" i="12"/>
  <c r="E197" i="12" s="1"/>
  <c r="E133" i="12"/>
  <c r="D133" i="12"/>
  <c r="D118" i="12"/>
  <c r="E118" i="12" s="1"/>
  <c r="D347" i="12"/>
  <c r="E347" i="12" s="1"/>
  <c r="D203" i="12"/>
  <c r="E203" i="12" s="1"/>
  <c r="E284" i="12"/>
  <c r="D284" i="12"/>
  <c r="D79" i="12"/>
  <c r="E79" i="12" s="1"/>
  <c r="D382" i="12"/>
  <c r="E382" i="12" s="1"/>
  <c r="D95" i="12"/>
  <c r="E95" i="12" s="1"/>
  <c r="D198" i="12"/>
  <c r="E198" i="12" s="1"/>
  <c r="D183" i="12"/>
  <c r="E183" i="12" s="1"/>
  <c r="D236" i="12"/>
  <c r="E236" i="12" s="1"/>
  <c r="D39" i="12"/>
  <c r="E39" i="12" s="1"/>
  <c r="D194" i="12"/>
  <c r="E194" i="12" s="1"/>
  <c r="D373" i="12"/>
  <c r="E373" i="12" s="1"/>
  <c r="D371" i="12"/>
  <c r="E371" i="12" s="1"/>
  <c r="D90" i="12"/>
  <c r="E90" i="12" s="1"/>
  <c r="D377" i="12"/>
  <c r="E377" i="12" s="1"/>
  <c r="D163" i="12"/>
  <c r="E163" i="12" s="1"/>
  <c r="D168" i="12"/>
  <c r="E168" i="12" s="1"/>
  <c r="D59" i="12"/>
  <c r="E59" i="12" s="1"/>
  <c r="E277" i="12"/>
  <c r="D277" i="12"/>
  <c r="D299" i="12"/>
  <c r="E299" i="12" s="1"/>
  <c r="D399" i="12"/>
  <c r="E399" i="12" s="1"/>
  <c r="D403" i="12"/>
  <c r="E403" i="12" s="1"/>
  <c r="D56" i="12"/>
  <c r="E56" i="12" s="1"/>
  <c r="D70" i="12"/>
  <c r="E70" i="12" s="1"/>
  <c r="D411" i="12"/>
  <c r="E411" i="12" s="1"/>
  <c r="D410" i="12"/>
  <c r="E410" i="12" s="1"/>
  <c r="D28" i="12"/>
  <c r="E28" i="12" s="1"/>
  <c r="E66" i="12"/>
  <c r="D66" i="12"/>
  <c r="D309" i="12"/>
  <c r="E309" i="12" s="1"/>
  <c r="D283" i="12"/>
  <c r="E283" i="12" s="1"/>
  <c r="D273" i="12"/>
  <c r="E273" i="12" s="1"/>
  <c r="D21" i="12"/>
  <c r="E21" i="12" s="1"/>
  <c r="E35" i="12"/>
  <c r="D35" i="12"/>
  <c r="D29" i="12"/>
  <c r="E29" i="12" s="1"/>
  <c r="D229" i="12"/>
  <c r="E229" i="12" s="1"/>
  <c r="D295" i="12"/>
  <c r="E295" i="12" s="1"/>
  <c r="E243" i="12"/>
  <c r="D243" i="12"/>
  <c r="D188" i="12"/>
  <c r="E188" i="12" s="1"/>
  <c r="D324" i="12"/>
  <c r="E324" i="12" s="1"/>
  <c r="D263" i="12"/>
  <c r="E263" i="12" s="1"/>
  <c r="D15" i="12"/>
  <c r="E15" i="12" s="1"/>
  <c r="D31" i="12"/>
  <c r="E31" i="12" s="1"/>
  <c r="D74" i="12"/>
  <c r="E74" i="12" s="1"/>
  <c r="E169" i="12"/>
  <c r="D169" i="12"/>
  <c r="D49" i="12"/>
  <c r="E49" i="12" s="1"/>
  <c r="D214" i="12"/>
  <c r="E214" i="12" s="1"/>
  <c r="E102" i="12"/>
  <c r="D102" i="12"/>
  <c r="D391" i="12"/>
  <c r="E391" i="12" s="1"/>
  <c r="D177" i="12"/>
  <c r="E177" i="12" s="1"/>
  <c r="D355" i="12"/>
  <c r="E355" i="12" s="1"/>
  <c r="D244" i="12"/>
  <c r="E244" i="12" s="1"/>
  <c r="D182" i="12"/>
  <c r="E182" i="12" s="1"/>
  <c r="D110" i="12"/>
  <c r="E110" i="12" s="1"/>
  <c r="D61" i="12"/>
  <c r="E61" i="12" s="1"/>
  <c r="E75" i="12"/>
  <c r="D75" i="12"/>
  <c r="D113" i="12"/>
  <c r="E113" i="12" s="1"/>
  <c r="D140" i="12"/>
  <c r="E140" i="12" s="1"/>
  <c r="D287" i="12"/>
  <c r="E287" i="12" s="1"/>
  <c r="D126" i="12"/>
  <c r="E126" i="12" s="1"/>
  <c r="D245" i="12"/>
  <c r="E245" i="12" s="1"/>
  <c r="D394" i="12"/>
  <c r="E394" i="12" s="1"/>
  <c r="D369" i="12"/>
  <c r="E369" i="12" s="1"/>
  <c r="E16" i="12"/>
  <c r="D16" i="12"/>
  <c r="D249" i="12"/>
  <c r="E249" i="12" s="1"/>
  <c r="D341" i="12"/>
  <c r="E341" i="12" s="1"/>
  <c r="D303" i="12"/>
  <c r="E303" i="12" s="1"/>
  <c r="D306" i="12"/>
  <c r="E306" i="12" s="1"/>
  <c r="D78" i="12"/>
  <c r="E78" i="12" s="1"/>
  <c r="E316" i="12"/>
  <c r="D316" i="12"/>
  <c r="D132" i="12"/>
  <c r="E132" i="12" s="1"/>
  <c r="D62" i="12"/>
  <c r="E62" i="12" s="1"/>
  <c r="E378" i="12"/>
  <c r="D378" i="12"/>
  <c r="D392" i="12"/>
  <c r="E392" i="12" s="1"/>
  <c r="D357" i="12"/>
  <c r="E357" i="12" s="1"/>
  <c r="D191" i="12"/>
  <c r="E191" i="12" s="1"/>
  <c r="D91" i="12"/>
  <c r="E91" i="12" s="1"/>
  <c r="D231" i="12"/>
  <c r="E231" i="12" s="1"/>
  <c r="D331" i="12"/>
  <c r="E331" i="12" s="1"/>
  <c r="D76" i="12"/>
  <c r="E76" i="12" s="1"/>
  <c r="D130" i="12"/>
  <c r="E130" i="12" s="1"/>
  <c r="D46" i="12"/>
  <c r="E46" i="12" s="1"/>
  <c r="D257" i="12"/>
  <c r="E257" i="12" s="1"/>
  <c r="E318" i="12"/>
  <c r="D318" i="12"/>
  <c r="D270" i="12"/>
  <c r="E270" i="12" s="1"/>
  <c r="D101" i="12"/>
  <c r="E101" i="12" s="1"/>
  <c r="D294" i="12"/>
  <c r="E294" i="12" s="1"/>
  <c r="D396" i="12"/>
  <c r="E396" i="12" s="1"/>
  <c r="D308" i="12"/>
  <c r="E308" i="12" s="1"/>
  <c r="D269" i="12"/>
  <c r="E269" i="12" s="1"/>
  <c r="D304" i="12"/>
  <c r="E304" i="12" s="1"/>
  <c r="D362" i="12"/>
  <c r="E362" i="12" s="1"/>
  <c r="D360" i="12"/>
  <c r="E360" i="12" s="1"/>
  <c r="D42" i="12"/>
  <c r="E42" i="12" s="1"/>
  <c r="D25" i="12"/>
  <c r="E25" i="12" s="1"/>
  <c r="D97" i="12"/>
  <c r="E97" i="12" s="1"/>
  <c r="D368" i="12"/>
  <c r="E368" i="12" s="1"/>
  <c r="D322" i="12"/>
  <c r="E322" i="12" s="1"/>
  <c r="D350" i="12"/>
  <c r="E350" i="12" s="1"/>
  <c r="E27" i="12"/>
  <c r="D27" i="12"/>
  <c r="D10" i="12"/>
  <c r="E10" i="12" s="1"/>
  <c r="D190" i="12"/>
  <c r="E190" i="12" s="1"/>
  <c r="D155" i="12"/>
  <c r="E155" i="12" s="1"/>
  <c r="D359" i="12"/>
  <c r="E359" i="12" s="1"/>
  <c r="D88" i="12"/>
  <c r="E88" i="12" s="1"/>
  <c r="D268" i="12"/>
  <c r="E268" i="12" s="1"/>
  <c r="D151" i="12"/>
  <c r="E151" i="12" s="1"/>
  <c r="D186" i="12"/>
  <c r="E186" i="12" s="1"/>
  <c r="E200" i="12"/>
  <c r="D200" i="12"/>
  <c r="D339" i="12"/>
  <c r="E339" i="12" s="1"/>
  <c r="D187" i="12"/>
  <c r="E187" i="12" s="1"/>
  <c r="D300" i="12"/>
  <c r="E300" i="12" s="1"/>
  <c r="D372" i="12"/>
  <c r="E372" i="12" s="1"/>
  <c r="E98" i="12"/>
  <c r="D98" i="12"/>
  <c r="D134" i="12"/>
  <c r="E134" i="12" s="1"/>
  <c r="D327" i="12"/>
  <c r="E327" i="12" s="1"/>
  <c r="D262" i="12"/>
  <c r="E262" i="12" s="1"/>
  <c r="E14" i="12"/>
  <c r="D14" i="12"/>
  <c r="D33" i="12"/>
  <c r="E33" i="12" s="1"/>
  <c r="D173" i="12"/>
  <c r="E173" i="12" s="1"/>
  <c r="D166" i="12"/>
  <c r="E166" i="12" s="1"/>
  <c r="D52" i="12"/>
  <c r="E52" i="12" s="1"/>
  <c r="D111" i="12"/>
  <c r="E111" i="12" s="1"/>
  <c r="D379" i="12"/>
  <c r="E379" i="12" s="1"/>
  <c r="E232" i="12"/>
  <c r="D232" i="12"/>
  <c r="D376" i="12"/>
  <c r="E376" i="12" s="1"/>
  <c r="D81" i="12"/>
  <c r="E81" i="12" s="1"/>
  <c r="E248" i="12"/>
  <c r="D248" i="12"/>
  <c r="D272" i="12"/>
  <c r="E272" i="12" s="1"/>
  <c r="D121" i="12"/>
  <c r="E121" i="12" s="1"/>
  <c r="D161" i="12"/>
  <c r="E161" i="12" s="1"/>
  <c r="D383" i="12"/>
  <c r="E383" i="12" s="1"/>
  <c r="D256" i="12"/>
  <c r="E256" i="12" s="1"/>
  <c r="E293" i="12"/>
  <c r="D293" i="12"/>
  <c r="D338" i="12"/>
  <c r="E338" i="12" s="1"/>
  <c r="D77" i="12"/>
  <c r="E77" i="12" s="1"/>
  <c r="E30" i="12"/>
  <c r="D30" i="12"/>
  <c r="D388" i="12"/>
  <c r="E388" i="12" s="1"/>
  <c r="D50" i="12"/>
  <c r="E50" i="12" s="1"/>
  <c r="D83" i="12"/>
  <c r="E83" i="12" s="1"/>
  <c r="D4" i="12"/>
  <c r="E4" i="12" s="1"/>
  <c r="D241" i="12"/>
  <c r="E241" i="12" s="1"/>
  <c r="D352" i="12"/>
  <c r="E352" i="12" s="1"/>
  <c r="D6" i="12"/>
  <c r="E6" i="12" s="1"/>
  <c r="D157" i="12"/>
  <c r="E157" i="12" s="1"/>
  <c r="D128" i="12"/>
  <c r="E128" i="12" s="1"/>
  <c r="D189" i="12"/>
  <c r="E189" i="12" s="1"/>
  <c r="E48" i="12"/>
  <c r="D48" i="12"/>
  <c r="D361" i="12"/>
  <c r="E361" i="12" s="1"/>
  <c r="D358" i="12"/>
  <c r="E358" i="12" s="1"/>
  <c r="D319" i="12"/>
  <c r="E319" i="12" s="1"/>
  <c r="D116" i="12"/>
  <c r="E116" i="12" s="1"/>
  <c r="D280" i="12"/>
  <c r="E280" i="12" s="1"/>
  <c r="D408" i="12"/>
  <c r="E408" i="12" s="1"/>
  <c r="D112" i="12"/>
  <c r="E112" i="12" s="1"/>
  <c r="D99" i="12"/>
  <c r="E99" i="12" s="1"/>
  <c r="D275" i="12"/>
  <c r="E275" i="12" s="1"/>
  <c r="D32" i="12"/>
  <c r="E32" i="12" s="1"/>
  <c r="D259" i="12"/>
  <c r="E259" i="12" s="1"/>
  <c r="D5" i="12"/>
  <c r="E5" i="12" s="1"/>
  <c r="D174" i="12"/>
  <c r="E174" i="12" s="1"/>
  <c r="D136" i="12"/>
  <c r="E136" i="12" s="1"/>
  <c r="D264" i="12"/>
  <c r="E264" i="12" s="1"/>
  <c r="E225" i="12"/>
  <c r="D225" i="12"/>
  <c r="D217" i="12"/>
  <c r="E217" i="12" s="1"/>
  <c r="D349" i="12"/>
  <c r="E349" i="12" s="1"/>
  <c r="D384" i="12"/>
  <c r="E384" i="12" s="1"/>
  <c r="D152" i="12"/>
  <c r="E152" i="12" s="1"/>
  <c r="D192" i="12"/>
  <c r="E192" i="12" s="1"/>
  <c r="D146" i="12"/>
  <c r="E146" i="12" s="1"/>
  <c r="D271" i="12"/>
  <c r="E271" i="12" s="1"/>
  <c r="D340" i="12"/>
  <c r="E340" i="12" s="1"/>
  <c r="E221" i="12"/>
  <c r="D221" i="12"/>
  <c r="D395" i="12"/>
  <c r="E395" i="12" s="1"/>
  <c r="D370" i="12"/>
  <c r="E370" i="12" s="1"/>
  <c r="D228" i="12"/>
  <c r="E228" i="12" s="1"/>
  <c r="D93" i="12"/>
  <c r="E93" i="12" s="1"/>
  <c r="E175" i="12"/>
  <c r="D175" i="12"/>
  <c r="D274" i="12"/>
  <c r="E274" i="12" s="1"/>
  <c r="D380" i="12"/>
  <c r="E380" i="12" s="1"/>
  <c r="D8" i="12"/>
  <c r="E8" i="12" s="1"/>
  <c r="D2" i="12"/>
  <c r="E2" i="12" s="1"/>
  <c r="D64" i="12"/>
  <c r="E64" i="12" s="1"/>
  <c r="D67" i="12"/>
  <c r="E67" i="12" s="1"/>
  <c r="E219" i="12"/>
  <c r="D219" i="12"/>
  <c r="D137" i="12"/>
  <c r="E137" i="12" s="1"/>
  <c r="D104" i="12"/>
  <c r="E104" i="12" s="1"/>
  <c r="E124" i="12"/>
  <c r="D124" i="12"/>
  <c r="D119" i="12"/>
  <c r="E119" i="12" s="1"/>
  <c r="D404" i="12"/>
  <c r="E404" i="12" s="1"/>
  <c r="D326" i="12"/>
  <c r="E326" i="12" s="1"/>
  <c r="D252" i="12"/>
  <c r="E252" i="12" s="1"/>
  <c r="D36" i="12"/>
  <c r="E36" i="12" s="1"/>
  <c r="E172" i="12"/>
  <c r="D172" i="12"/>
  <c r="D159" i="12"/>
  <c r="E159" i="12" s="1"/>
  <c r="D405" i="12"/>
  <c r="E405" i="12" s="1"/>
  <c r="D167" i="12"/>
  <c r="E167" i="12" s="1"/>
  <c r="D321" i="12"/>
  <c r="E321" i="12" s="1"/>
  <c r="D226" i="12"/>
  <c r="E226" i="12" s="1"/>
  <c r="D114" i="12"/>
  <c r="E114" i="12" s="1"/>
  <c r="D196" i="12"/>
  <c r="E196" i="12" s="1"/>
  <c r="D398" i="12"/>
  <c r="E398" i="12" s="1"/>
  <c r="D278" i="12"/>
  <c r="E278" i="12" s="1"/>
  <c r="D129" i="12"/>
  <c r="E129" i="12" s="1"/>
  <c r="D202" i="12"/>
  <c r="E202" i="12" s="1"/>
  <c r="D305" i="12"/>
  <c r="E305" i="12" s="1"/>
  <c r="D238" i="12"/>
  <c r="E238" i="12" s="1"/>
  <c r="E250" i="12"/>
  <c r="D250" i="12"/>
  <c r="D206" i="12"/>
  <c r="E206" i="12" s="1"/>
  <c r="D72" i="12"/>
  <c r="E72" i="12" s="1"/>
  <c r="D115" i="12"/>
  <c r="E115" i="12" s="1"/>
  <c r="D58" i="12"/>
  <c r="E58" i="12" s="1"/>
  <c r="D18" i="12"/>
  <c r="E18" i="12" s="1"/>
  <c r="D45" i="12"/>
  <c r="E45" i="12" s="1"/>
  <c r="D24" i="12"/>
  <c r="E24" i="12" s="1"/>
  <c r="E281" i="12"/>
  <c r="D281" i="12"/>
  <c r="D325" i="12"/>
  <c r="E325" i="12" s="1"/>
  <c r="D92" i="12"/>
  <c r="E92" i="12" s="1"/>
  <c r="D106" i="12"/>
  <c r="E106" i="12" s="1"/>
  <c r="D193" i="12"/>
  <c r="E193" i="12" s="1"/>
  <c r="D7" i="12"/>
  <c r="E7" i="12" s="1"/>
  <c r="D54" i="12"/>
  <c r="E54" i="12" s="1"/>
  <c r="D406" i="12"/>
  <c r="E406" i="12" s="1"/>
  <c r="D260" i="12"/>
  <c r="E260" i="12" s="1"/>
  <c r="D181" i="12"/>
  <c r="E181" i="12" s="1"/>
  <c r="D343" i="12"/>
  <c r="E343" i="12" s="1"/>
  <c r="D315" i="12"/>
  <c r="E315" i="12" s="1"/>
  <c r="D385" i="12"/>
  <c r="E385" i="12" s="1"/>
  <c r="D211" i="12"/>
  <c r="E211" i="12" s="1"/>
  <c r="D34" i="12"/>
  <c r="E34" i="12" s="1"/>
  <c r="D170" i="12"/>
  <c r="E170" i="12" s="1"/>
  <c r="D139" i="12"/>
  <c r="E139" i="12" s="1"/>
  <c r="D227" i="12"/>
  <c r="E227" i="12" s="1"/>
  <c r="D366" i="12"/>
  <c r="E366" i="12" s="1"/>
  <c r="D223" i="12"/>
  <c r="E223" i="12" s="1"/>
  <c r="D334" i="12"/>
  <c r="E334" i="12" s="1"/>
  <c r="D3" i="12"/>
  <c r="E3" i="12" s="1"/>
  <c r="D323" i="12"/>
  <c r="E323" i="12" s="1"/>
  <c r="D51" i="12"/>
  <c r="E51" i="12" s="1"/>
  <c r="D164" i="12"/>
  <c r="E164" i="12" s="1"/>
  <c r="D342" i="12"/>
  <c r="E342" i="12" s="1"/>
  <c r="D213" i="12"/>
  <c r="E213" i="12" s="1"/>
  <c r="D55" i="12"/>
  <c r="E55" i="12" s="1"/>
  <c r="D363" i="12"/>
  <c r="E363" i="12" s="1"/>
  <c r="D330" i="12"/>
  <c r="E330" i="12" s="1"/>
  <c r="D105" i="12"/>
  <c r="E105" i="12" s="1"/>
  <c r="D160" i="12"/>
  <c r="E160" i="12" s="1"/>
  <c r="D208" i="12"/>
  <c r="E208" i="12" s="1"/>
  <c r="D43" i="12"/>
  <c r="E43" i="12" s="1"/>
  <c r="D239" i="12"/>
  <c r="E239" i="12" s="1"/>
  <c r="D317" i="12"/>
  <c r="E317" i="12" s="1"/>
  <c r="D156" i="12"/>
  <c r="E156" i="12" s="1"/>
  <c r="D387" i="12"/>
  <c r="E387" i="12" s="1"/>
  <c r="D302" i="12"/>
  <c r="E302" i="12" s="1"/>
  <c r="D333" i="12"/>
  <c r="E333" i="12" s="1"/>
  <c r="E233" i="12"/>
  <c r="D233" i="12"/>
  <c r="D235" i="12"/>
  <c r="E235" i="12" s="1"/>
  <c r="D94" i="12"/>
  <c r="E94" i="12" s="1"/>
  <c r="D337" i="12"/>
  <c r="E337" i="12" s="1"/>
  <c r="D222" i="12"/>
  <c r="E222" i="12" s="1"/>
  <c r="D332" i="12"/>
  <c r="E332" i="12" s="1"/>
  <c r="D153" i="12"/>
  <c r="E153" i="12" s="1"/>
  <c r="D329" i="12"/>
  <c r="E329" i="12" s="1"/>
  <c r="D207" i="12"/>
  <c r="E207" i="12" s="1"/>
  <c r="D220" i="12"/>
  <c r="E220" i="12" s="1"/>
  <c r="D80" i="12"/>
  <c r="E80" i="12" s="1"/>
  <c r="D365" i="12"/>
  <c r="E365" i="12" s="1"/>
  <c r="D141" i="12"/>
  <c r="E141" i="12" s="1"/>
  <c r="D148" i="12"/>
  <c r="E148" i="12" s="1"/>
  <c r="D120" i="12"/>
  <c r="E120" i="12" s="1"/>
  <c r="D176" i="12"/>
  <c r="E176" i="12" s="1"/>
  <c r="D354" i="12"/>
  <c r="E354" i="12" s="1"/>
  <c r="D237" i="12"/>
  <c r="E237" i="12" s="1"/>
  <c r="D47" i="12"/>
  <c r="E47" i="12" s="1"/>
  <c r="D282" i="12"/>
  <c r="E282" i="12" s="1"/>
  <c r="D266" i="12"/>
  <c r="E266" i="12" s="1"/>
  <c r="D261" i="12"/>
  <c r="E261" i="12" s="1"/>
  <c r="D147" i="12"/>
  <c r="E147" i="12" s="1"/>
  <c r="D158" i="12"/>
  <c r="E158" i="12" s="1"/>
  <c r="D180" i="12"/>
  <c r="E180" i="12" s="1"/>
  <c r="D344" i="12"/>
  <c r="E344" i="12" s="1"/>
  <c r="D351" i="12"/>
  <c r="E351" i="12" s="1"/>
  <c r="D87" i="12"/>
  <c r="E87" i="12" s="1"/>
  <c r="D292" i="12"/>
  <c r="E292" i="12" s="1"/>
  <c r="D165" i="12"/>
  <c r="E165" i="12" s="1"/>
  <c r="D162" i="12"/>
  <c r="E162" i="12" s="1"/>
  <c r="D85" i="12"/>
  <c r="E85" i="12" s="1"/>
  <c r="D402" i="12"/>
  <c r="E402" i="12" s="1"/>
  <c r="D247" i="12"/>
  <c r="E247" i="12" s="1"/>
  <c r="D96" i="12"/>
  <c r="E96" i="12" s="1"/>
  <c r="D142" i="12"/>
  <c r="E142" i="12" s="1"/>
  <c r="D314" i="12"/>
  <c r="E314" i="12" s="1"/>
  <c r="D267" i="12"/>
  <c r="E267" i="12" s="1"/>
  <c r="D109" i="12"/>
  <c r="E109" i="12" s="1"/>
  <c r="D68" i="12"/>
  <c r="E68" i="12" s="1"/>
  <c r="D65" i="12"/>
  <c r="E65" i="12" s="1"/>
  <c r="D393" i="12"/>
  <c r="E393" i="12" s="1"/>
  <c r="D44" i="12"/>
  <c r="E44" i="12" s="1"/>
  <c r="D63" i="12"/>
  <c r="E63" i="12" s="1"/>
  <c r="D57" i="12"/>
  <c r="E57" i="12" s="1"/>
  <c r="D335" i="12"/>
  <c r="E335" i="12" s="1"/>
  <c r="D320" i="12"/>
  <c r="E320" i="12" s="1"/>
  <c r="D13" i="12"/>
  <c r="E13" i="12" s="1"/>
  <c r="J3" i="6" l="1"/>
  <c r="J2" i="6"/>
  <c r="J1" i="6"/>
  <c r="G9" i="2"/>
  <c r="C9" i="2"/>
  <c r="I382" i="2" l="1"/>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D13" i="2" l="1"/>
  <c r="D15" i="2" s="1"/>
  <c r="E13" i="2"/>
  <c r="E15" i="2" s="1"/>
  <c r="B5" i="6"/>
  <c r="B3" i="6" s="1"/>
  <c r="E4" i="6" l="1"/>
  <c r="H49" i="6" l="1"/>
  <c r="H41" i="6"/>
  <c r="H36" i="6"/>
  <c r="H35" i="6"/>
  <c r="H30" i="6"/>
  <c r="H25" i="6"/>
  <c r="H20" i="6"/>
  <c r="H19" i="6"/>
  <c r="H48" i="6"/>
  <c r="H44" i="6"/>
  <c r="H40" i="6"/>
  <c r="H39" i="6"/>
  <c r="H34" i="6"/>
  <c r="H29" i="6"/>
  <c r="H24" i="6"/>
  <c r="H23" i="6"/>
  <c r="H18" i="6"/>
  <c r="H52" i="6"/>
  <c r="H47" i="6"/>
  <c r="H46" i="6"/>
  <c r="H43" i="6"/>
  <c r="H42" i="6"/>
  <c r="H38" i="6"/>
  <c r="H33" i="6"/>
  <c r="H28" i="6"/>
  <c r="H27" i="6"/>
  <c r="H22" i="6"/>
  <c r="H17" i="6"/>
  <c r="H31" i="6"/>
  <c r="H9" i="6"/>
  <c r="H8" i="6"/>
  <c r="H50" i="6"/>
  <c r="H32" i="6"/>
  <c r="H21" i="6"/>
  <c r="H16" i="6"/>
  <c r="H15" i="6"/>
  <c r="H51" i="6"/>
  <c r="H37" i="6"/>
  <c r="H26" i="6"/>
  <c r="H13" i="6"/>
  <c r="H12" i="6"/>
  <c r="H11" i="6"/>
  <c r="H45" i="6"/>
  <c r="H14" i="6"/>
  <c r="H10" i="6"/>
  <c r="J23" i="6" l="1"/>
  <c r="K23" i="6" s="1"/>
  <c r="J9" i="6"/>
  <c r="K9" i="6" s="1"/>
  <c r="J43" i="6"/>
  <c r="K43" i="6" s="1"/>
  <c r="J11" i="6"/>
  <c r="K11" i="6" s="1"/>
  <c r="J18" i="6"/>
  <c r="K18" i="6" s="1"/>
  <c r="J34" i="6"/>
  <c r="K34" i="6" s="1"/>
  <c r="J15" i="6"/>
  <c r="K15" i="6" s="1"/>
  <c r="J31" i="6"/>
  <c r="K31" i="6" s="1"/>
  <c r="J50" i="6"/>
  <c r="K50" i="6" s="1"/>
  <c r="J32" i="6"/>
  <c r="K32" i="6" s="1"/>
  <c r="J45" i="6"/>
  <c r="K45" i="6" s="1"/>
  <c r="J47" i="6"/>
  <c r="K47" i="6" s="1"/>
  <c r="J8" i="6"/>
  <c r="K8" i="6" s="1"/>
  <c r="J22" i="6"/>
  <c r="K22" i="6" s="1"/>
  <c r="J14" i="6"/>
  <c r="K14" i="6" s="1"/>
  <c r="J12" i="6"/>
  <c r="K12" i="6" s="1"/>
  <c r="J16" i="6"/>
  <c r="K16" i="6" s="1"/>
  <c r="J19" i="6"/>
  <c r="K19" i="6" s="1"/>
  <c r="J35" i="6"/>
  <c r="K35" i="6" s="1"/>
  <c r="J20" i="6"/>
  <c r="K20" i="6" s="1"/>
  <c r="J36" i="6"/>
  <c r="K36" i="6" s="1"/>
  <c r="J21" i="6"/>
  <c r="K21" i="6" s="1"/>
  <c r="J37" i="6"/>
  <c r="K37" i="6" s="1"/>
  <c r="J46" i="6"/>
  <c r="K46" i="6" s="1"/>
  <c r="J17" i="6"/>
  <c r="K17" i="6" s="1"/>
  <c r="J38" i="6"/>
  <c r="K38" i="6" s="1"/>
  <c r="J39" i="6"/>
  <c r="K39" i="6" s="1"/>
  <c r="J24" i="6"/>
  <c r="K24" i="6" s="1"/>
  <c r="J40" i="6"/>
  <c r="K40" i="6" s="1"/>
  <c r="J25" i="6"/>
  <c r="K25" i="6" s="1"/>
  <c r="J44" i="6"/>
  <c r="K44" i="6" s="1"/>
  <c r="J26" i="6"/>
  <c r="K26" i="6" s="1"/>
  <c r="J41" i="6"/>
  <c r="K41" i="6" s="1"/>
  <c r="J51" i="6"/>
  <c r="K51" i="6" s="1"/>
  <c r="J33" i="6"/>
  <c r="K33" i="6" s="1"/>
  <c r="J28" i="6"/>
  <c r="K28" i="6" s="1"/>
  <c r="J10" i="6"/>
  <c r="K10" i="6" s="1"/>
  <c r="J13" i="6"/>
  <c r="K13" i="6" s="1"/>
  <c r="J29" i="6"/>
  <c r="K29" i="6" s="1"/>
  <c r="J48" i="6"/>
  <c r="K48" i="6" s="1"/>
  <c r="J30" i="6"/>
  <c r="K30" i="6" s="1"/>
  <c r="J49" i="6"/>
  <c r="K49" i="6" s="1"/>
  <c r="J27" i="6"/>
  <c r="K27" i="6" s="1"/>
  <c r="J42" i="6"/>
  <c r="K42" i="6" s="1"/>
  <c r="J52" i="6"/>
  <c r="K52" i="6" s="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K380" i="2" s="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K372" i="2" s="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K361" i="2" s="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K353" i="2" s="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K344" i="2" s="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K333" i="2" s="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K323" i="2" s="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K314" i="2" s="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K306" i="2" s="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K297" i="2" s="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K289" i="2" s="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K281" i="2" s="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K272" i="2" s="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K260" i="2" s="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K249" i="2" s="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K240" i="2" s="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K232" i="2" s="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K224" i="2" s="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K215" i="2" s="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K201" i="2" s="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K193" i="2" s="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K185" i="2" s="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K177" i="2" s="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K169" i="2" s="1"/>
  <c r="AE1337" i="1"/>
  <c r="AE1336" i="1"/>
  <c r="AE1335" i="1"/>
  <c r="AE1334" i="1"/>
  <c r="AE1333" i="1"/>
  <c r="AE1332" i="1"/>
  <c r="AE1331" i="1"/>
  <c r="AE1330" i="1"/>
  <c r="AE1329" i="1"/>
  <c r="AE1328" i="1"/>
  <c r="AE1327" i="1"/>
  <c r="AE1326" i="1"/>
  <c r="AE1325" i="1"/>
  <c r="AE1324" i="1"/>
  <c r="AE1323" i="1"/>
  <c r="AE1322" i="1"/>
  <c r="K167" i="2" s="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K156" i="2" s="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K148" i="2" s="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K140" i="2" s="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K131" i="2" s="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K122" i="2" s="1"/>
  <c r="AE921" i="1"/>
  <c r="AE920" i="1"/>
  <c r="AE919" i="1"/>
  <c r="AE918" i="1"/>
  <c r="AE917" i="1"/>
  <c r="AE916" i="1"/>
  <c r="AE915" i="1"/>
  <c r="AE914" i="1"/>
  <c r="AE913" i="1"/>
  <c r="AE912" i="1"/>
  <c r="AE911" i="1"/>
  <c r="AE910" i="1"/>
  <c r="AE909" i="1"/>
  <c r="AE908" i="1"/>
  <c r="AE907" i="1"/>
  <c r="AE906" i="1"/>
  <c r="K120" i="2" s="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K116" i="2" s="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K108" i="2" s="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K98" i="2" s="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K90" i="2" s="1"/>
  <c r="AE641" i="1"/>
  <c r="AE640" i="1"/>
  <c r="AE639" i="1"/>
  <c r="AE638" i="1"/>
  <c r="AE637" i="1"/>
  <c r="AE636" i="1"/>
  <c r="AE635" i="1"/>
  <c r="AE634" i="1"/>
  <c r="AE633" i="1"/>
  <c r="AE632" i="1"/>
  <c r="AE631" i="1"/>
  <c r="AE630" i="1"/>
  <c r="AE629" i="1"/>
  <c r="AE628" i="1"/>
  <c r="AE627" i="1"/>
  <c r="AE626" i="1"/>
  <c r="K88" i="2" s="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K77" i="2" s="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K69" i="2" s="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K61" i="2" s="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K53" i="2" s="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K45" i="2" s="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K36" i="2" s="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K28" i="2" s="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AE3" i="1"/>
  <c r="AE2" i="1"/>
  <c r="K18" i="2" s="1"/>
  <c r="K19" i="2" l="1"/>
  <c r="K29" i="2"/>
  <c r="K70" i="2"/>
  <c r="K78" i="2"/>
  <c r="K79" i="2"/>
  <c r="K89" i="2"/>
  <c r="K91" i="2"/>
  <c r="K99" i="2"/>
  <c r="K109" i="2"/>
  <c r="K123" i="2"/>
  <c r="K132" i="2"/>
  <c r="K133" i="2"/>
  <c r="K141" i="2"/>
  <c r="K149" i="2"/>
  <c r="K157" i="2"/>
  <c r="K170" i="2"/>
  <c r="K178" i="2"/>
  <c r="K186" i="2"/>
  <c r="K194" i="2"/>
  <c r="K202" i="2"/>
  <c r="K203" i="2"/>
  <c r="K204" i="2"/>
  <c r="K205" i="2"/>
  <c r="K206" i="2"/>
  <c r="K216" i="2"/>
  <c r="K225" i="2"/>
  <c r="K233" i="2"/>
  <c r="K241" i="2"/>
  <c r="K250" i="2"/>
  <c r="K261" i="2"/>
  <c r="K273" i="2"/>
  <c r="K282" i="2"/>
  <c r="K290" i="2"/>
  <c r="K298" i="2"/>
  <c r="K307" i="2"/>
  <c r="K315" i="2"/>
  <c r="K324" i="2"/>
  <c r="K334" i="2"/>
  <c r="K345" i="2"/>
  <c r="K354" i="2"/>
  <c r="K362" i="2"/>
  <c r="K363" i="2"/>
  <c r="K373" i="2"/>
  <c r="K381" i="2"/>
  <c r="K21" i="2"/>
  <c r="K37" i="2"/>
  <c r="K22" i="2"/>
  <c r="K47" i="2"/>
  <c r="K92" i="2"/>
  <c r="K134" i="2"/>
  <c r="K142" i="2"/>
  <c r="K150" i="2"/>
  <c r="K158" i="2"/>
  <c r="K159" i="2"/>
  <c r="K161" i="2"/>
  <c r="K171" i="2"/>
  <c r="K179" i="2"/>
  <c r="K187" i="2"/>
  <c r="K195" i="2"/>
  <c r="K207" i="2"/>
  <c r="K217" i="2"/>
  <c r="K226" i="2"/>
  <c r="K234" i="2"/>
  <c r="K242" i="2"/>
  <c r="K251" i="2"/>
  <c r="K262" i="2"/>
  <c r="K263" i="2"/>
  <c r="K264" i="2"/>
  <c r="K274" i="2"/>
  <c r="K283" i="2"/>
  <c r="K291" i="2"/>
  <c r="K299" i="2"/>
  <c r="K308" i="2"/>
  <c r="K316" i="2"/>
  <c r="K317" i="2"/>
  <c r="K325" i="2"/>
  <c r="K326" i="2"/>
  <c r="K335" i="2"/>
  <c r="K336" i="2"/>
  <c r="K346" i="2"/>
  <c r="K355" i="2"/>
  <c r="K364" i="2"/>
  <c r="K374" i="2"/>
  <c r="K382" i="2"/>
  <c r="K20" i="2"/>
  <c r="K46" i="2"/>
  <c r="K55" i="2"/>
  <c r="K80" i="2"/>
  <c r="K110" i="2"/>
  <c r="K31" i="2"/>
  <c r="K40" i="2"/>
  <c r="K56" i="2"/>
  <c r="K64" i="2"/>
  <c r="K81" i="2"/>
  <c r="K101" i="2"/>
  <c r="K111" i="2"/>
  <c r="K135" i="2"/>
  <c r="K151" i="2"/>
  <c r="K162" i="2"/>
  <c r="K172" i="2"/>
  <c r="K180" i="2"/>
  <c r="K188" i="2"/>
  <c r="K196" i="2"/>
  <c r="K208" i="2"/>
  <c r="K209" i="2"/>
  <c r="K210" i="2"/>
  <c r="K218" i="2"/>
  <c r="K219" i="2"/>
  <c r="K227" i="2"/>
  <c r="K235" i="2"/>
  <c r="K243" i="2"/>
  <c r="K244" i="2"/>
  <c r="K252" i="2"/>
  <c r="K265" i="2"/>
  <c r="K275" i="2"/>
  <c r="K284" i="2"/>
  <c r="K292" i="2"/>
  <c r="K300" i="2"/>
  <c r="K309" i="2"/>
  <c r="K318" i="2"/>
  <c r="K327" i="2"/>
  <c r="K328" i="2"/>
  <c r="K337" i="2"/>
  <c r="K347" i="2"/>
  <c r="K356" i="2"/>
  <c r="K365" i="2"/>
  <c r="K366" i="2"/>
  <c r="K375" i="2"/>
  <c r="K54" i="2"/>
  <c r="K30" i="2"/>
  <c r="K71" i="2"/>
  <c r="K124" i="2"/>
  <c r="K23" i="2"/>
  <c r="K39" i="2"/>
  <c r="K48" i="2"/>
  <c r="K72" i="2"/>
  <c r="K93" i="2"/>
  <c r="K125" i="2"/>
  <c r="K143" i="2"/>
  <c r="K160" i="2"/>
  <c r="K24" i="2"/>
  <c r="K32" i="2"/>
  <c r="K41" i="2"/>
  <c r="K49" i="2"/>
  <c r="K57" i="2"/>
  <c r="K65" i="2"/>
  <c r="K73" i="2"/>
  <c r="K82" i="2"/>
  <c r="K94" i="2"/>
  <c r="K102" i="2"/>
  <c r="K112" i="2"/>
  <c r="K126" i="2"/>
  <c r="K136" i="2"/>
  <c r="K144" i="2"/>
  <c r="K152" i="2"/>
  <c r="K163" i="2"/>
  <c r="K173" i="2"/>
  <c r="K181" i="2"/>
  <c r="K189" i="2"/>
  <c r="K197" i="2"/>
  <c r="K211" i="2"/>
  <c r="K220" i="2"/>
  <c r="K228" i="2"/>
  <c r="K236" i="2"/>
  <c r="K245" i="2"/>
  <c r="K253" i="2"/>
  <c r="K266" i="2"/>
  <c r="K276" i="2"/>
  <c r="K285" i="2"/>
  <c r="K293" i="2"/>
  <c r="K301" i="2"/>
  <c r="K310" i="2"/>
  <c r="K319" i="2"/>
  <c r="K329" i="2"/>
  <c r="K338" i="2"/>
  <c r="K348" i="2"/>
  <c r="K357" i="2"/>
  <c r="K367" i="2"/>
  <c r="K376" i="2"/>
  <c r="K62" i="2"/>
  <c r="K38" i="2"/>
  <c r="K63" i="2"/>
  <c r="K100" i="2"/>
  <c r="K25" i="2"/>
  <c r="K33" i="2"/>
  <c r="K42" i="2"/>
  <c r="K50" i="2"/>
  <c r="K58" i="2"/>
  <c r="K66" i="2"/>
  <c r="K74" i="2"/>
  <c r="K83" i="2"/>
  <c r="K95" i="2"/>
  <c r="K103" i="2"/>
  <c r="K113" i="2"/>
  <c r="K117" i="2"/>
  <c r="K127" i="2"/>
  <c r="K137" i="2"/>
  <c r="K145" i="2"/>
  <c r="K153" i="2"/>
  <c r="K164" i="2"/>
  <c r="K174" i="2"/>
  <c r="K182" i="2"/>
  <c r="K190" i="2"/>
  <c r="K198" i="2"/>
  <c r="K212" i="2"/>
  <c r="K221" i="2"/>
  <c r="K229" i="2"/>
  <c r="K237" i="2"/>
  <c r="K246" i="2"/>
  <c r="K254" i="2"/>
  <c r="K255" i="2"/>
  <c r="K267" i="2"/>
  <c r="K268" i="2"/>
  <c r="K277" i="2"/>
  <c r="K278" i="2"/>
  <c r="K286" i="2"/>
  <c r="K294" i="2"/>
  <c r="K302" i="2"/>
  <c r="K311" i="2"/>
  <c r="K320" i="2"/>
  <c r="K330" i="2"/>
  <c r="K339" i="2"/>
  <c r="K349" i="2"/>
  <c r="K358" i="2"/>
  <c r="K368" i="2"/>
  <c r="K377" i="2"/>
  <c r="K26" i="2"/>
  <c r="K34" i="2"/>
  <c r="K43" i="2"/>
  <c r="K51" i="2"/>
  <c r="K59" i="2"/>
  <c r="K67" i="2"/>
  <c r="K75" i="2"/>
  <c r="K84" i="2"/>
  <c r="K86" i="2"/>
  <c r="K96" i="2"/>
  <c r="K104" i="2"/>
  <c r="K106" i="2"/>
  <c r="K114" i="2"/>
  <c r="K118" i="2"/>
  <c r="K128" i="2"/>
  <c r="K129" i="2"/>
  <c r="K138" i="2"/>
  <c r="K146" i="2"/>
  <c r="K154" i="2"/>
  <c r="K165" i="2"/>
  <c r="K175" i="2"/>
  <c r="K183" i="2"/>
  <c r="K191" i="2"/>
  <c r="K199" i="2"/>
  <c r="K213" i="2"/>
  <c r="K222" i="2"/>
  <c r="K230" i="2"/>
  <c r="K238" i="2"/>
  <c r="K247" i="2"/>
  <c r="K256" i="2"/>
  <c r="K258" i="2"/>
  <c r="K269" i="2"/>
  <c r="K270" i="2"/>
  <c r="K279" i="2"/>
  <c r="K287" i="2"/>
  <c r="K295" i="2"/>
  <c r="K303" i="2"/>
  <c r="K312" i="2"/>
  <c r="K321" i="2"/>
  <c r="K331" i="2"/>
  <c r="K340" i="2"/>
  <c r="K342" i="2"/>
  <c r="K350" i="2"/>
  <c r="K359" i="2"/>
  <c r="K369" i="2"/>
  <c r="K378" i="2"/>
  <c r="K27" i="2"/>
  <c r="K35" i="2"/>
  <c r="K44" i="2"/>
  <c r="K52" i="2"/>
  <c r="K60" i="2"/>
  <c r="K68" i="2"/>
  <c r="K76" i="2"/>
  <c r="K85" i="2"/>
  <c r="K87" i="2"/>
  <c r="K97" i="2"/>
  <c r="K105" i="2"/>
  <c r="K107" i="2"/>
  <c r="K115" i="2"/>
  <c r="K119" i="2"/>
  <c r="K121" i="2"/>
  <c r="K130" i="2"/>
  <c r="K139" i="2"/>
  <c r="K147" i="2"/>
  <c r="K155" i="2"/>
  <c r="K166" i="2"/>
  <c r="K168" i="2"/>
  <c r="K176" i="2"/>
  <c r="K184" i="2"/>
  <c r="K192" i="2"/>
  <c r="K200" i="2"/>
  <c r="K214" i="2"/>
  <c r="K223" i="2"/>
  <c r="K231" i="2"/>
  <c r="K239" i="2"/>
  <c r="K248" i="2"/>
  <c r="K257" i="2"/>
  <c r="K259" i="2"/>
  <c r="K271" i="2"/>
  <c r="K280" i="2"/>
  <c r="K288" i="2"/>
  <c r="K296" i="2"/>
  <c r="K304" i="2"/>
  <c r="K305" i="2"/>
  <c r="K313" i="2"/>
  <c r="K322" i="2"/>
  <c r="K332" i="2"/>
  <c r="K341" i="2"/>
  <c r="K343" i="2"/>
  <c r="K351" i="2"/>
  <c r="K352" i="2"/>
  <c r="K360" i="2"/>
  <c r="K370" i="2"/>
  <c r="K371" i="2"/>
  <c r="K379" i="2"/>
  <c r="E5" i="6"/>
  <c r="E3" i="6" s="1"/>
  <c r="J5" i="6"/>
  <c r="M212" i="2"/>
  <c r="B212" i="2"/>
  <c r="M37" i="2"/>
  <c r="B37" i="2"/>
  <c r="M236" i="2"/>
  <c r="B236" i="2"/>
  <c r="M168" i="2"/>
  <c r="B168" i="2"/>
  <c r="M333" i="2"/>
  <c r="B333" i="2"/>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13" i="2" l="1"/>
  <c r="K15" i="2" s="1"/>
  <c r="H168" i="2"/>
  <c r="L168" i="2"/>
  <c r="J168" i="2"/>
  <c r="J212" i="2"/>
  <c r="N212" i="2" s="1"/>
  <c r="H212" i="2"/>
  <c r="L212" i="2"/>
  <c r="H236" i="2"/>
  <c r="J236" i="2"/>
  <c r="N236" i="2" s="1"/>
  <c r="L236" i="2"/>
  <c r="J333" i="2"/>
  <c r="N333" i="2" s="1"/>
  <c r="H333" i="2"/>
  <c r="L333" i="2"/>
  <c r="J37" i="2"/>
  <c r="N37" i="2" s="1"/>
  <c r="L37" i="2"/>
  <c r="H37" i="2"/>
  <c r="N168" i="2"/>
  <c r="I13" i="2"/>
  <c r="K3191" i="1"/>
  <c r="K3190" i="1"/>
  <c r="K3189" i="1"/>
  <c r="K3188" i="1"/>
  <c r="K3187" i="1"/>
  <c r="K3186" i="1"/>
  <c r="K3185" i="1"/>
  <c r="K3184" i="1"/>
  <c r="F382" i="2" s="1"/>
  <c r="K3183" i="1"/>
  <c r="K3182" i="1"/>
  <c r="K3181" i="1"/>
  <c r="K3180" i="1"/>
  <c r="K3179" i="1"/>
  <c r="K3178" i="1"/>
  <c r="K3177" i="1"/>
  <c r="K3176" i="1"/>
  <c r="K3175" i="1"/>
  <c r="K3174" i="1"/>
  <c r="K3173" i="1"/>
  <c r="K3172" i="1"/>
  <c r="K3171" i="1"/>
  <c r="K3170" i="1"/>
  <c r="K3169" i="1"/>
  <c r="K3168" i="1"/>
  <c r="F380" i="2" s="1"/>
  <c r="K3167" i="1"/>
  <c r="K3166" i="1"/>
  <c r="K3165" i="1"/>
  <c r="K3164" i="1"/>
  <c r="K3163" i="1"/>
  <c r="K3162" i="1"/>
  <c r="K3161" i="1"/>
  <c r="K3160" i="1"/>
  <c r="K3159" i="1"/>
  <c r="K3158" i="1"/>
  <c r="K3157" i="1"/>
  <c r="K3156" i="1"/>
  <c r="F379" i="2" s="1"/>
  <c r="K3155" i="1"/>
  <c r="K3154" i="1"/>
  <c r="K3153" i="1"/>
  <c r="K3152" i="1"/>
  <c r="K3151" i="1"/>
  <c r="K3150" i="1"/>
  <c r="K3149" i="1"/>
  <c r="K3148" i="1"/>
  <c r="F378" i="2" s="1"/>
  <c r="K3147" i="1"/>
  <c r="K3146" i="1"/>
  <c r="K3145" i="1"/>
  <c r="K3144" i="1"/>
  <c r="K3143" i="1"/>
  <c r="K3142" i="1"/>
  <c r="K3141" i="1"/>
  <c r="K3140" i="1"/>
  <c r="K3139" i="1"/>
  <c r="K3138" i="1"/>
  <c r="K3137" i="1"/>
  <c r="K3136" i="1"/>
  <c r="K3135" i="1"/>
  <c r="K3134" i="1"/>
  <c r="K3133" i="1"/>
  <c r="K3132" i="1"/>
  <c r="F376" i="2" s="1"/>
  <c r="K3131" i="1"/>
  <c r="K3130" i="1"/>
  <c r="K3129" i="1"/>
  <c r="K3128" i="1"/>
  <c r="K3127" i="1"/>
  <c r="K3126" i="1"/>
  <c r="K3125" i="1"/>
  <c r="K3124" i="1"/>
  <c r="K3123" i="1"/>
  <c r="K3122" i="1"/>
  <c r="K3121" i="1"/>
  <c r="K3120" i="1"/>
  <c r="F375" i="2" s="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F372" i="2" s="1"/>
  <c r="K3095" i="1"/>
  <c r="K3094" i="1"/>
  <c r="K3093" i="1"/>
  <c r="K3092" i="1"/>
  <c r="K3091" i="1"/>
  <c r="K3090" i="1"/>
  <c r="K3089" i="1"/>
  <c r="K3088" i="1"/>
  <c r="K3087" i="1"/>
  <c r="K3086" i="1"/>
  <c r="K3085" i="1"/>
  <c r="K3084" i="1"/>
  <c r="F371" i="2" s="1"/>
  <c r="K3083" i="1"/>
  <c r="K3082" i="1"/>
  <c r="K3081" i="1"/>
  <c r="K3080" i="1"/>
  <c r="F365" i="2" s="1"/>
  <c r="K3079" i="1"/>
  <c r="K3078" i="1"/>
  <c r="K3077" i="1"/>
  <c r="K3076" i="1"/>
  <c r="F370" i="2" s="1"/>
  <c r="K3075" i="1"/>
  <c r="K3074" i="1"/>
  <c r="K3073" i="1"/>
  <c r="K3072" i="1"/>
  <c r="K3071" i="1"/>
  <c r="K3070" i="1"/>
  <c r="K3069" i="1"/>
  <c r="K3068" i="1"/>
  <c r="K3067" i="1"/>
  <c r="K3066" i="1"/>
  <c r="K3065" i="1"/>
  <c r="K3064" i="1"/>
  <c r="K3063" i="1"/>
  <c r="K3062" i="1"/>
  <c r="K3061" i="1"/>
  <c r="K3060" i="1"/>
  <c r="F368" i="2" s="1"/>
  <c r="K3059" i="1"/>
  <c r="K3058" i="1"/>
  <c r="K3057" i="1"/>
  <c r="K3056" i="1"/>
  <c r="K3055" i="1"/>
  <c r="K3054" i="1"/>
  <c r="K3053" i="1"/>
  <c r="K3052" i="1"/>
  <c r="F367" i="2" s="1"/>
  <c r="K3051" i="1"/>
  <c r="K3050" i="1"/>
  <c r="K3049" i="1"/>
  <c r="K3048" i="1"/>
  <c r="K3047" i="1"/>
  <c r="K3046" i="1"/>
  <c r="K3045" i="1"/>
  <c r="K3044" i="1"/>
  <c r="F361" i="2" s="1"/>
  <c r="K3043" i="1"/>
  <c r="K3042" i="1"/>
  <c r="K3041" i="1"/>
  <c r="K3040" i="1"/>
  <c r="F366" i="2" s="1"/>
  <c r="K3039" i="1"/>
  <c r="K3038" i="1"/>
  <c r="K3037" i="1"/>
  <c r="K3036" i="1"/>
  <c r="K3035" i="1"/>
  <c r="K3034" i="1"/>
  <c r="K3033" i="1"/>
  <c r="K3032" i="1"/>
  <c r="K3031" i="1"/>
  <c r="K3030" i="1"/>
  <c r="K3029" i="1"/>
  <c r="K3028" i="1"/>
  <c r="K3027" i="1"/>
  <c r="K3026" i="1"/>
  <c r="K3025" i="1"/>
  <c r="K3024" i="1"/>
  <c r="F364" i="2" s="1"/>
  <c r="K3023" i="1"/>
  <c r="K3022" i="1"/>
  <c r="K3021" i="1"/>
  <c r="K3020" i="1"/>
  <c r="K3019" i="1"/>
  <c r="K3018" i="1"/>
  <c r="K3017" i="1"/>
  <c r="K3016" i="1"/>
  <c r="F363" i="2" s="1"/>
  <c r="K3015" i="1"/>
  <c r="K3014" i="1"/>
  <c r="K3013" i="1"/>
  <c r="K3012" i="1"/>
  <c r="K3011" i="1"/>
  <c r="K3010" i="1"/>
  <c r="K3009" i="1"/>
  <c r="K3008" i="1"/>
  <c r="F362" i="2" s="1"/>
  <c r="K3007" i="1"/>
  <c r="K3006" i="1"/>
  <c r="K3005" i="1"/>
  <c r="K3004" i="1"/>
  <c r="K3003" i="1"/>
  <c r="K3002" i="1"/>
  <c r="K3001" i="1"/>
  <c r="K3000" i="1"/>
  <c r="K2999" i="1"/>
  <c r="K2998" i="1"/>
  <c r="K2997" i="1"/>
  <c r="K2996" i="1"/>
  <c r="K2995" i="1"/>
  <c r="K2994" i="1"/>
  <c r="K2993" i="1"/>
  <c r="K2992" i="1"/>
  <c r="K2991" i="1"/>
  <c r="K2990" i="1"/>
  <c r="K2989" i="1"/>
  <c r="K2988" i="1"/>
  <c r="F360" i="2" s="1"/>
  <c r="K2987" i="1"/>
  <c r="K2986" i="1"/>
  <c r="K2985" i="1"/>
  <c r="K2984" i="1"/>
  <c r="K2983" i="1"/>
  <c r="K2982" i="1"/>
  <c r="K2981" i="1"/>
  <c r="K2980" i="1"/>
  <c r="K2979" i="1"/>
  <c r="K2978" i="1"/>
  <c r="K2977" i="1"/>
  <c r="K2976" i="1"/>
  <c r="K2975" i="1"/>
  <c r="K2974" i="1"/>
  <c r="K2973" i="1"/>
  <c r="K2972" i="1"/>
  <c r="F353" i="2" s="1"/>
  <c r="K2971" i="1"/>
  <c r="K2970" i="1"/>
  <c r="K2969" i="1"/>
  <c r="K2968" i="1"/>
  <c r="K2967" i="1"/>
  <c r="K2966" i="1"/>
  <c r="K2965" i="1"/>
  <c r="K2964" i="1"/>
  <c r="K2963" i="1"/>
  <c r="K2962" i="1"/>
  <c r="K2961" i="1"/>
  <c r="K2960" i="1"/>
  <c r="K2959" i="1"/>
  <c r="K2958" i="1"/>
  <c r="K2957" i="1"/>
  <c r="K2956" i="1"/>
  <c r="K2955" i="1"/>
  <c r="K2954" i="1"/>
  <c r="K2953" i="1"/>
  <c r="K2952" i="1"/>
  <c r="F356" i="2" s="1"/>
  <c r="K2951" i="1"/>
  <c r="K2950" i="1"/>
  <c r="K2949" i="1"/>
  <c r="K2948" i="1"/>
  <c r="K2947" i="1"/>
  <c r="K2946" i="1"/>
  <c r="K2945" i="1"/>
  <c r="K2944" i="1"/>
  <c r="F355" i="2" s="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F352" i="2" s="1"/>
  <c r="K2915" i="1"/>
  <c r="K2914" i="1"/>
  <c r="K2913" i="1"/>
  <c r="K2912" i="1"/>
  <c r="K2911" i="1"/>
  <c r="K2910" i="1"/>
  <c r="K2909" i="1"/>
  <c r="K2908" i="1"/>
  <c r="K2907" i="1"/>
  <c r="K2906" i="1"/>
  <c r="K2905" i="1"/>
  <c r="K2904" i="1"/>
  <c r="K2903" i="1"/>
  <c r="K2902" i="1"/>
  <c r="K2901" i="1"/>
  <c r="K2900" i="1"/>
  <c r="F345" i="2" s="1"/>
  <c r="K2899" i="1"/>
  <c r="K2898" i="1"/>
  <c r="K2897" i="1"/>
  <c r="K2896" i="1"/>
  <c r="K2895" i="1"/>
  <c r="K2894" i="1"/>
  <c r="K2893" i="1"/>
  <c r="K2892" i="1"/>
  <c r="K2891" i="1"/>
  <c r="K2890" i="1"/>
  <c r="K2889" i="1"/>
  <c r="K2888" i="1"/>
  <c r="K2887" i="1"/>
  <c r="K2886" i="1"/>
  <c r="K2885" i="1"/>
  <c r="K2884" i="1"/>
  <c r="F348" i="2" s="1"/>
  <c r="K2883" i="1"/>
  <c r="K2882" i="1"/>
  <c r="K2881" i="1"/>
  <c r="K2880" i="1"/>
  <c r="K2879" i="1"/>
  <c r="K2878" i="1"/>
  <c r="K2877" i="1"/>
  <c r="K2876" i="1"/>
  <c r="K2875" i="1"/>
  <c r="K2874" i="1"/>
  <c r="K2873" i="1"/>
  <c r="K2872" i="1"/>
  <c r="F347" i="2" s="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F344" i="2" s="1"/>
  <c r="K2847" i="1"/>
  <c r="K2846" i="1"/>
  <c r="K2845" i="1"/>
  <c r="K2844" i="1"/>
  <c r="K2843" i="1"/>
  <c r="K2842" i="1"/>
  <c r="K2841" i="1"/>
  <c r="K2840" i="1"/>
  <c r="F338" i="2" s="1"/>
  <c r="K2839" i="1"/>
  <c r="K2838" i="1"/>
  <c r="K2837" i="1"/>
  <c r="K2836" i="1"/>
  <c r="F343" i="2" s="1"/>
  <c r="K2835" i="1"/>
  <c r="K2834" i="1"/>
  <c r="K2833" i="1"/>
  <c r="K2832" i="1"/>
  <c r="F337" i="2" s="1"/>
  <c r="K2831" i="1"/>
  <c r="K2830" i="1"/>
  <c r="K2829" i="1"/>
  <c r="K2828" i="1"/>
  <c r="K2827" i="1"/>
  <c r="K2826" i="1"/>
  <c r="K2825" i="1"/>
  <c r="K2824" i="1"/>
  <c r="K2823" i="1"/>
  <c r="K2822" i="1"/>
  <c r="K2821" i="1"/>
  <c r="K2820" i="1"/>
  <c r="K2819" i="1"/>
  <c r="K2818" i="1"/>
  <c r="K2817" i="1"/>
  <c r="K2816" i="1"/>
  <c r="K2815" i="1"/>
  <c r="K2814" i="1"/>
  <c r="K2813" i="1"/>
  <c r="K2812" i="1"/>
  <c r="F340" i="2" s="1"/>
  <c r="K2811" i="1"/>
  <c r="K2810" i="1"/>
  <c r="K2809" i="1"/>
  <c r="K2808" i="1"/>
  <c r="K2807" i="1"/>
  <c r="K2806" i="1"/>
  <c r="K2805" i="1"/>
  <c r="K2804" i="1"/>
  <c r="F339" i="2" s="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F336" i="2" s="1"/>
  <c r="K2775" i="1"/>
  <c r="K2774" i="1"/>
  <c r="K2773" i="1"/>
  <c r="K2772" i="1"/>
  <c r="K2771" i="1"/>
  <c r="K2770" i="1"/>
  <c r="K2769" i="1"/>
  <c r="K2768" i="1"/>
  <c r="F335" i="2" s="1"/>
  <c r="K2767" i="1"/>
  <c r="K2766" i="1"/>
  <c r="K2765" i="1"/>
  <c r="K2764" i="1"/>
  <c r="K2763" i="1"/>
  <c r="K2762" i="1"/>
  <c r="K2761" i="1"/>
  <c r="K2760" i="1"/>
  <c r="F329" i="2" s="1"/>
  <c r="K2759" i="1"/>
  <c r="K2758" i="1"/>
  <c r="K2757" i="1"/>
  <c r="K2756" i="1"/>
  <c r="K2755" i="1"/>
  <c r="K2754" i="1"/>
  <c r="K2753" i="1"/>
  <c r="K2752" i="1"/>
  <c r="F328" i="2" s="1"/>
  <c r="K2751" i="1"/>
  <c r="K2750" i="1"/>
  <c r="K2749" i="1"/>
  <c r="K2748" i="1"/>
  <c r="K2747" i="1"/>
  <c r="K2746" i="1"/>
  <c r="K2745" i="1"/>
  <c r="K2744" i="1"/>
  <c r="K2743" i="1"/>
  <c r="K2742" i="1"/>
  <c r="K2741" i="1"/>
  <c r="K2740" i="1"/>
  <c r="F331" i="2" s="1"/>
  <c r="K2739" i="1"/>
  <c r="K2738" i="1"/>
  <c r="K2737" i="1"/>
  <c r="K2736" i="1"/>
  <c r="K2735" i="1"/>
  <c r="K2734" i="1"/>
  <c r="K2733" i="1"/>
  <c r="K2732" i="1"/>
  <c r="F330" i="2" s="1"/>
  <c r="K2731" i="1"/>
  <c r="K2730" i="1"/>
  <c r="K2729" i="1"/>
  <c r="K2728" i="1"/>
  <c r="K2727" i="1"/>
  <c r="K2726" i="1"/>
  <c r="K2725" i="1"/>
  <c r="K2724" i="1"/>
  <c r="F325" i="2" s="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F326" i="2" s="1"/>
  <c r="K2695" i="1"/>
  <c r="K2694" i="1"/>
  <c r="K2693" i="1"/>
  <c r="K2692" i="1"/>
  <c r="K2691" i="1"/>
  <c r="K2690" i="1"/>
  <c r="K2689" i="1"/>
  <c r="K2688" i="1"/>
  <c r="F321" i="2" s="1"/>
  <c r="K2687" i="1"/>
  <c r="K2686" i="1"/>
  <c r="K2685" i="1"/>
  <c r="K2684" i="1"/>
  <c r="K2683" i="1"/>
  <c r="K2682" i="1"/>
  <c r="K2681" i="1"/>
  <c r="K2680" i="1"/>
  <c r="F320" i="2" s="1"/>
  <c r="K2679" i="1"/>
  <c r="K2678" i="1"/>
  <c r="K2677" i="1"/>
  <c r="K2676" i="1"/>
  <c r="K2675" i="1"/>
  <c r="K2674" i="1"/>
  <c r="K2673" i="1"/>
  <c r="K2672" i="1"/>
  <c r="F323" i="2" s="1"/>
  <c r="K2671" i="1"/>
  <c r="K2670" i="1"/>
  <c r="K2669" i="1"/>
  <c r="K2668" i="1"/>
  <c r="K2667" i="1"/>
  <c r="K2666" i="1"/>
  <c r="K2665" i="1"/>
  <c r="K2664" i="1"/>
  <c r="F322" i="2" s="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F312" i="2" s="1"/>
  <c r="K2607" i="1"/>
  <c r="K2606" i="1"/>
  <c r="K2605" i="1"/>
  <c r="K2604" i="1"/>
  <c r="K2603" i="1"/>
  <c r="K2602" i="1"/>
  <c r="K2601" i="1"/>
  <c r="K2600" i="1"/>
  <c r="F315" i="2" s="1"/>
  <c r="K2599" i="1"/>
  <c r="K2598" i="1"/>
  <c r="K2597" i="1"/>
  <c r="K2596" i="1"/>
  <c r="K2595" i="1"/>
  <c r="K2594" i="1"/>
  <c r="K2593" i="1"/>
  <c r="K2592" i="1"/>
  <c r="F314" i="2" s="1"/>
  <c r="K2591" i="1"/>
  <c r="K2590" i="1"/>
  <c r="K2589" i="1"/>
  <c r="K2588" i="1"/>
  <c r="K2587" i="1"/>
  <c r="K2586" i="1"/>
  <c r="K2585" i="1"/>
  <c r="K2584" i="1"/>
  <c r="F309" i="2" s="1"/>
  <c r="K2583" i="1"/>
  <c r="K2582" i="1"/>
  <c r="K2581" i="1"/>
  <c r="K2580" i="1"/>
  <c r="K2579" i="1"/>
  <c r="K2578" i="1"/>
  <c r="K2577" i="1"/>
  <c r="K2576" i="1"/>
  <c r="K2575" i="1"/>
  <c r="K2574" i="1"/>
  <c r="K2573" i="1"/>
  <c r="K2572" i="1"/>
  <c r="K2571" i="1"/>
  <c r="K2570" i="1"/>
  <c r="K2569" i="1"/>
  <c r="K2568" i="1"/>
  <c r="K2567" i="1"/>
  <c r="K2566" i="1"/>
  <c r="K2565" i="1"/>
  <c r="K2564" i="1"/>
  <c r="F311" i="2" s="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F304" i="2" s="1"/>
  <c r="K2539" i="1"/>
  <c r="K2538" i="1"/>
  <c r="K2537" i="1"/>
  <c r="K2536" i="1"/>
  <c r="K2535" i="1"/>
  <c r="K2534" i="1"/>
  <c r="K2533" i="1"/>
  <c r="K2532" i="1"/>
  <c r="K2531" i="1"/>
  <c r="K2530" i="1"/>
  <c r="K2529" i="1"/>
  <c r="K2528" i="1"/>
  <c r="F307" i="2" s="1"/>
  <c r="K2527" i="1"/>
  <c r="K2526" i="1"/>
  <c r="K2525" i="1"/>
  <c r="K2524" i="1"/>
  <c r="K2523" i="1"/>
  <c r="K2522" i="1"/>
  <c r="K2521" i="1"/>
  <c r="K2520" i="1"/>
  <c r="F306" i="2" s="1"/>
  <c r="K2519" i="1"/>
  <c r="K2518" i="1"/>
  <c r="K2517" i="1"/>
  <c r="K2516" i="1"/>
  <c r="K2515" i="1"/>
  <c r="K2514" i="1"/>
  <c r="K2513" i="1"/>
  <c r="K2512" i="1"/>
  <c r="F301" i="2" s="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F299" i="2" s="1"/>
  <c r="K2455" i="1"/>
  <c r="K2454" i="1"/>
  <c r="K2453" i="1"/>
  <c r="K2452" i="1"/>
  <c r="K2451" i="1"/>
  <c r="K2450" i="1"/>
  <c r="K2449" i="1"/>
  <c r="K2448" i="1"/>
  <c r="F298" i="2" s="1"/>
  <c r="K2447" i="1"/>
  <c r="K2446" i="1"/>
  <c r="K2445" i="1"/>
  <c r="K2444" i="1"/>
  <c r="K2443" i="1"/>
  <c r="K2442" i="1"/>
  <c r="K2441" i="1"/>
  <c r="K2440" i="1"/>
  <c r="F293" i="2" s="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F291" i="2" s="1"/>
  <c r="K2383" i="1"/>
  <c r="K2382" i="1"/>
  <c r="K2381" i="1"/>
  <c r="K2380" i="1"/>
  <c r="K2379" i="1"/>
  <c r="K2378" i="1"/>
  <c r="K2377" i="1"/>
  <c r="K2376" i="1"/>
  <c r="F290" i="2" s="1"/>
  <c r="K2375" i="1"/>
  <c r="K2374" i="1"/>
  <c r="K2373" i="1"/>
  <c r="K2372" i="1"/>
  <c r="K2371" i="1"/>
  <c r="K2370" i="1"/>
  <c r="K2369" i="1"/>
  <c r="K2368" i="1"/>
  <c r="F285" i="2" s="1"/>
  <c r="K2367" i="1"/>
  <c r="K2366" i="1"/>
  <c r="K2365" i="1"/>
  <c r="K2364" i="1"/>
  <c r="K2363" i="1"/>
  <c r="K2362" i="1"/>
  <c r="K2361" i="1"/>
  <c r="K2360" i="1"/>
  <c r="K2359" i="1"/>
  <c r="K2358" i="1"/>
  <c r="K2357" i="1"/>
  <c r="K2356" i="1"/>
  <c r="K2355" i="1"/>
  <c r="K2354" i="1"/>
  <c r="K2353" i="1"/>
  <c r="K2352" i="1"/>
  <c r="K2351" i="1"/>
  <c r="K2350" i="1"/>
  <c r="K2349" i="1"/>
  <c r="K2348" i="1"/>
  <c r="F287" i="2" s="1"/>
  <c r="K2347" i="1"/>
  <c r="K2346" i="1"/>
  <c r="K2345" i="1"/>
  <c r="K2344" i="1"/>
  <c r="K2343" i="1"/>
  <c r="K2342" i="1"/>
  <c r="K2341" i="1"/>
  <c r="K2340" i="1"/>
  <c r="K2339" i="1"/>
  <c r="K2338" i="1"/>
  <c r="K2337" i="1"/>
  <c r="K2336" i="1"/>
  <c r="K2335" i="1"/>
  <c r="K2334" i="1"/>
  <c r="K2333" i="1"/>
  <c r="K2332" i="1"/>
  <c r="F281" i="2" s="1"/>
  <c r="K2331" i="1"/>
  <c r="K2330" i="1"/>
  <c r="K2329" i="1"/>
  <c r="K2328" i="1"/>
  <c r="K2327" i="1"/>
  <c r="K2326" i="1"/>
  <c r="K2325" i="1"/>
  <c r="K2324" i="1"/>
  <c r="K2323" i="1"/>
  <c r="K2322" i="1"/>
  <c r="K2321" i="1"/>
  <c r="K2320" i="1"/>
  <c r="K2319" i="1"/>
  <c r="K2318" i="1"/>
  <c r="K2317" i="1"/>
  <c r="K2316" i="1"/>
  <c r="K2315" i="1"/>
  <c r="K2314" i="1"/>
  <c r="K2313" i="1"/>
  <c r="K2312" i="1"/>
  <c r="F283" i="2" s="1"/>
  <c r="K2311" i="1"/>
  <c r="K2310" i="1"/>
  <c r="K2309" i="1"/>
  <c r="K2308" i="1"/>
  <c r="K2307" i="1"/>
  <c r="K2306" i="1"/>
  <c r="K2305" i="1"/>
  <c r="K2304" i="1"/>
  <c r="F282" i="2" s="1"/>
  <c r="K2303" i="1"/>
  <c r="K2302" i="1"/>
  <c r="K2301" i="1"/>
  <c r="K2300" i="1"/>
  <c r="K2299" i="1"/>
  <c r="K2298" i="1"/>
  <c r="K2297" i="1"/>
  <c r="K2296" i="1"/>
  <c r="F277" i="2" s="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F272" i="2" s="1"/>
  <c r="K2251" i="1"/>
  <c r="K2250" i="1"/>
  <c r="K2249" i="1"/>
  <c r="K2248" i="1"/>
  <c r="K2247" i="1"/>
  <c r="K2246" i="1"/>
  <c r="K2245" i="1"/>
  <c r="K2244" i="1"/>
  <c r="K2243" i="1"/>
  <c r="K2242" i="1"/>
  <c r="K2241" i="1"/>
  <c r="K2240" i="1"/>
  <c r="K2239" i="1"/>
  <c r="K2238" i="1"/>
  <c r="K2237" i="1"/>
  <c r="K2236" i="1"/>
  <c r="K2235" i="1"/>
  <c r="K2234" i="1"/>
  <c r="K2233" i="1"/>
  <c r="K2232" i="1"/>
  <c r="F274" i="2" s="1"/>
  <c r="K2231" i="1"/>
  <c r="K2230" i="1"/>
  <c r="K2229" i="1"/>
  <c r="K2228" i="1"/>
  <c r="K2227" i="1"/>
  <c r="K2226" i="1"/>
  <c r="K2225" i="1"/>
  <c r="K2224" i="1"/>
  <c r="F269" i="2" s="1"/>
  <c r="K2223" i="1"/>
  <c r="K2222" i="1"/>
  <c r="K2221" i="1"/>
  <c r="K2220" i="1"/>
  <c r="K2219" i="1"/>
  <c r="K2218" i="1"/>
  <c r="K2217" i="1"/>
  <c r="K2216" i="1"/>
  <c r="K2215" i="1"/>
  <c r="K2214" i="1"/>
  <c r="K2213" i="1"/>
  <c r="K2212" i="1"/>
  <c r="K2211" i="1"/>
  <c r="K2210" i="1"/>
  <c r="K2209" i="1"/>
  <c r="K2208" i="1"/>
  <c r="F271" i="2" s="1"/>
  <c r="K2207" i="1"/>
  <c r="K2206" i="1"/>
  <c r="K2205" i="1"/>
  <c r="K2204" i="1"/>
  <c r="K2203" i="1"/>
  <c r="K2202" i="1"/>
  <c r="K2201" i="1"/>
  <c r="K2200" i="1"/>
  <c r="K2199" i="1"/>
  <c r="K2198" i="1"/>
  <c r="K2197" i="1"/>
  <c r="K2196" i="1"/>
  <c r="K2195" i="1"/>
  <c r="K2194" i="1"/>
  <c r="K2193" i="1"/>
  <c r="K2192" i="1"/>
  <c r="F265" i="2" s="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F261" i="2" s="1"/>
  <c r="K2155" i="1"/>
  <c r="K2154" i="1"/>
  <c r="K2153" i="1"/>
  <c r="K2152" i="1"/>
  <c r="K2151" i="1"/>
  <c r="K2150" i="1"/>
  <c r="K2149" i="1"/>
  <c r="K2148" i="1"/>
  <c r="K2147" i="1"/>
  <c r="K2146" i="1"/>
  <c r="K2145" i="1"/>
  <c r="K2144" i="1"/>
  <c r="K2143" i="1"/>
  <c r="K2142" i="1"/>
  <c r="K2141" i="1"/>
  <c r="K2140" i="1"/>
  <c r="K2139" i="1"/>
  <c r="K2138" i="1"/>
  <c r="K2137" i="1"/>
  <c r="K2136" i="1"/>
  <c r="F263" i="2" s="1"/>
  <c r="K2135" i="1"/>
  <c r="K2134" i="1"/>
  <c r="K2133" i="1"/>
  <c r="K2132" i="1"/>
  <c r="K2131" i="1"/>
  <c r="K2130" i="1"/>
  <c r="K2129" i="1"/>
  <c r="K2128" i="1"/>
  <c r="F262" i="2" s="1"/>
  <c r="K2127" i="1"/>
  <c r="K2126" i="1"/>
  <c r="K2125" i="1"/>
  <c r="K2124" i="1"/>
  <c r="F257" i="2" s="1"/>
  <c r="K2123" i="1"/>
  <c r="K2122" i="1"/>
  <c r="K2121" i="1"/>
  <c r="K2120" i="1"/>
  <c r="K2119" i="1"/>
  <c r="K2118" i="1"/>
  <c r="K2117" i="1"/>
  <c r="K2116" i="1"/>
  <c r="K2115" i="1"/>
  <c r="K2114" i="1"/>
  <c r="K2113" i="1"/>
  <c r="K2112" i="1"/>
  <c r="F256" i="2" s="1"/>
  <c r="K2111" i="1"/>
  <c r="K2110" i="1"/>
  <c r="K2109" i="1"/>
  <c r="K2108" i="1"/>
  <c r="K2107" i="1"/>
  <c r="K2106" i="1"/>
  <c r="K2105" i="1"/>
  <c r="K2104" i="1"/>
  <c r="F259" i="2" s="1"/>
  <c r="K2103" i="1"/>
  <c r="K2102" i="1"/>
  <c r="K2101" i="1"/>
  <c r="K2100" i="1"/>
  <c r="K2099" i="1"/>
  <c r="K2098" i="1"/>
  <c r="K2097" i="1"/>
  <c r="K2096" i="1"/>
  <c r="F254" i="2" s="1"/>
  <c r="K2095" i="1"/>
  <c r="K2094" i="1"/>
  <c r="K2093" i="1"/>
  <c r="K2092" i="1"/>
  <c r="K2091" i="1"/>
  <c r="K2090" i="1"/>
  <c r="K2089" i="1"/>
  <c r="K2088" i="1"/>
  <c r="F253" i="2" s="1"/>
  <c r="K2087" i="1"/>
  <c r="K2086" i="1"/>
  <c r="K2085" i="1"/>
  <c r="K2084" i="1"/>
  <c r="K2083" i="1"/>
  <c r="K2082" i="1"/>
  <c r="K2081" i="1"/>
  <c r="K2080" i="1"/>
  <c r="F252" i="2" s="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F247" i="2" s="1"/>
  <c r="K2031" i="1"/>
  <c r="K2030" i="1"/>
  <c r="K2029" i="1"/>
  <c r="K2028" i="1"/>
  <c r="K2027" i="1"/>
  <c r="K2026" i="1"/>
  <c r="K2025" i="1"/>
  <c r="K2024" i="1"/>
  <c r="F246" i="2" s="1"/>
  <c r="K2023" i="1"/>
  <c r="K2022" i="1"/>
  <c r="K2021" i="1"/>
  <c r="K2020" i="1"/>
  <c r="K2019" i="1"/>
  <c r="K2018" i="1"/>
  <c r="K2017" i="1"/>
  <c r="K2016" i="1"/>
  <c r="F245" i="2" s="1"/>
  <c r="K2015" i="1"/>
  <c r="K2014" i="1"/>
  <c r="K2013" i="1"/>
  <c r="K2012" i="1"/>
  <c r="K2011" i="1"/>
  <c r="K2010" i="1"/>
  <c r="K2009" i="1"/>
  <c r="K2008" i="1"/>
  <c r="F244" i="2" s="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F238" i="2" s="1"/>
  <c r="K1951" i="1"/>
  <c r="K1950" i="1"/>
  <c r="K1949" i="1"/>
  <c r="K1948" i="1"/>
  <c r="K1947" i="1"/>
  <c r="K1946" i="1"/>
  <c r="K1945" i="1"/>
  <c r="K1944" i="1"/>
  <c r="F237" i="2" s="1"/>
  <c r="K1943" i="1"/>
  <c r="K1942" i="1"/>
  <c r="K1941" i="1"/>
  <c r="K1940" i="1"/>
  <c r="K1939" i="1"/>
  <c r="K1938" i="1"/>
  <c r="K1937" i="1"/>
  <c r="K1936" i="1"/>
  <c r="K1935" i="1"/>
  <c r="K1934" i="1"/>
  <c r="K1933" i="1"/>
  <c r="K1932" i="1"/>
  <c r="K1931" i="1"/>
  <c r="K1930" i="1"/>
  <c r="K1929" i="1"/>
  <c r="K1928" i="1"/>
  <c r="F235" i="2" s="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F232" i="2" s="1"/>
  <c r="K1899" i="1"/>
  <c r="K1898" i="1"/>
  <c r="K1897" i="1"/>
  <c r="K1896" i="1"/>
  <c r="K1895" i="1"/>
  <c r="K1894" i="1"/>
  <c r="K1893" i="1"/>
  <c r="K1892" i="1"/>
  <c r="K1891" i="1"/>
  <c r="K1890" i="1"/>
  <c r="K1889" i="1"/>
  <c r="K1888" i="1"/>
  <c r="K1887" i="1"/>
  <c r="K1886" i="1"/>
  <c r="K1885" i="1"/>
  <c r="K1884" i="1"/>
  <c r="K1883" i="1"/>
  <c r="K1882" i="1"/>
  <c r="K1881" i="1"/>
  <c r="K1880" i="1"/>
  <c r="F230" i="2" s="1"/>
  <c r="K1879" i="1"/>
  <c r="K1878" i="1"/>
  <c r="K1877" i="1"/>
  <c r="K1876" i="1"/>
  <c r="K1875" i="1"/>
  <c r="K1874" i="1"/>
  <c r="K1873" i="1"/>
  <c r="K1872" i="1"/>
  <c r="F229" i="2" s="1"/>
  <c r="K1871" i="1"/>
  <c r="K1870" i="1"/>
  <c r="K1869" i="1"/>
  <c r="K1868" i="1"/>
  <c r="K1867" i="1"/>
  <c r="K1866" i="1"/>
  <c r="K1865" i="1"/>
  <c r="K1864" i="1"/>
  <c r="F228" i="2" s="1"/>
  <c r="K1863" i="1"/>
  <c r="K1862" i="1"/>
  <c r="K1861" i="1"/>
  <c r="K1860" i="1"/>
  <c r="K1859" i="1"/>
  <c r="K1858" i="1"/>
  <c r="K1857" i="1"/>
  <c r="K1856" i="1"/>
  <c r="F227" i="2" s="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F222" i="2" s="1"/>
  <c r="K1807" i="1"/>
  <c r="K1806" i="1"/>
  <c r="K1805" i="1"/>
  <c r="K1804" i="1"/>
  <c r="K1803" i="1"/>
  <c r="K1802" i="1"/>
  <c r="K1801" i="1"/>
  <c r="K1800" i="1"/>
  <c r="F221" i="2" s="1"/>
  <c r="K1799" i="1"/>
  <c r="K1798" i="1"/>
  <c r="K1797" i="1"/>
  <c r="K1796" i="1"/>
  <c r="K1795" i="1"/>
  <c r="K1794" i="1"/>
  <c r="K1793" i="1"/>
  <c r="K1792" i="1"/>
  <c r="F220" i="2" s="1"/>
  <c r="K1791" i="1"/>
  <c r="K1790" i="1"/>
  <c r="K1789" i="1"/>
  <c r="K1788" i="1"/>
  <c r="K1787" i="1"/>
  <c r="K1786" i="1"/>
  <c r="K1785" i="1"/>
  <c r="K1784" i="1"/>
  <c r="F219" i="2" s="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F216" i="2" s="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F213" i="2" s="1"/>
  <c r="K1727" i="1"/>
  <c r="K1726" i="1"/>
  <c r="K1725" i="1"/>
  <c r="K1724" i="1"/>
  <c r="K1723" i="1"/>
  <c r="K1722" i="1"/>
  <c r="K1721" i="1"/>
  <c r="K1720" i="1"/>
  <c r="K1719" i="1"/>
  <c r="K1718" i="1"/>
  <c r="K1717" i="1"/>
  <c r="K1716" i="1"/>
  <c r="K1715" i="1"/>
  <c r="K1714" i="1"/>
  <c r="K1713" i="1"/>
  <c r="K1712" i="1"/>
  <c r="F211" i="2" s="1"/>
  <c r="K1711" i="1"/>
  <c r="K1710" i="1"/>
  <c r="K1709" i="1"/>
  <c r="K1708" i="1"/>
  <c r="K1707" i="1"/>
  <c r="K1706" i="1"/>
  <c r="K1705" i="1"/>
  <c r="K1704" i="1"/>
  <c r="F210" i="2" s="1"/>
  <c r="K1703" i="1"/>
  <c r="K1702" i="1"/>
  <c r="K1701" i="1"/>
  <c r="K1700" i="1"/>
  <c r="K1699" i="1"/>
  <c r="K1698" i="1"/>
  <c r="K1697" i="1"/>
  <c r="K1696" i="1"/>
  <c r="K1695" i="1"/>
  <c r="K1694" i="1"/>
  <c r="K1693" i="1"/>
  <c r="K1692" i="1"/>
  <c r="K1691" i="1"/>
  <c r="K1690" i="1"/>
  <c r="K1689" i="1"/>
  <c r="K1688" i="1"/>
  <c r="F208" i="2" s="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F204" i="2" s="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F199" i="2" s="1"/>
  <c r="K1607" i="1"/>
  <c r="K1606" i="1"/>
  <c r="K1605" i="1"/>
  <c r="K1604" i="1"/>
  <c r="K1603" i="1"/>
  <c r="K1602" i="1"/>
  <c r="K1601" i="1"/>
  <c r="K1600" i="1"/>
  <c r="F198" i="2" s="1"/>
  <c r="K1599" i="1"/>
  <c r="K1598" i="1"/>
  <c r="K1597" i="1"/>
  <c r="K1596" i="1"/>
  <c r="K1595" i="1"/>
  <c r="K1594" i="1"/>
  <c r="K1593" i="1"/>
  <c r="K1592" i="1"/>
  <c r="K1591" i="1"/>
  <c r="K1590" i="1"/>
  <c r="K1589" i="1"/>
  <c r="K1588" i="1"/>
  <c r="K1587" i="1"/>
  <c r="K1586" i="1"/>
  <c r="K1585" i="1"/>
  <c r="K1584" i="1"/>
  <c r="F196" i="2" s="1"/>
  <c r="K1583" i="1"/>
  <c r="K1582" i="1"/>
  <c r="K1581" i="1"/>
  <c r="K1580" i="1"/>
  <c r="K1579" i="1"/>
  <c r="K1578" i="1"/>
  <c r="K1577" i="1"/>
  <c r="K1576" i="1"/>
  <c r="K1575" i="1"/>
  <c r="K1574" i="1"/>
  <c r="K1573" i="1"/>
  <c r="K1572" i="1"/>
  <c r="K1571" i="1"/>
  <c r="K1570" i="1"/>
  <c r="K1569" i="1"/>
  <c r="K1568" i="1"/>
  <c r="K1567" i="1"/>
  <c r="K1566" i="1"/>
  <c r="K1565" i="1"/>
  <c r="K1564" i="1"/>
  <c r="F194" i="2" s="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F191" i="2" s="1"/>
  <c r="K1535" i="1"/>
  <c r="K1534" i="1"/>
  <c r="K1533" i="1"/>
  <c r="K1532" i="1"/>
  <c r="K1531" i="1"/>
  <c r="K1530" i="1"/>
  <c r="K1529" i="1"/>
  <c r="K1528" i="1"/>
  <c r="F190" i="2" s="1"/>
  <c r="K1527" i="1"/>
  <c r="K1526" i="1"/>
  <c r="K1525" i="1"/>
  <c r="K1524" i="1"/>
  <c r="K1523" i="1"/>
  <c r="K1522" i="1"/>
  <c r="K1521" i="1"/>
  <c r="K1520" i="1"/>
  <c r="K1519" i="1"/>
  <c r="K1518" i="1"/>
  <c r="K1517" i="1"/>
  <c r="K1516" i="1"/>
  <c r="K1515" i="1"/>
  <c r="K1514" i="1"/>
  <c r="K1513" i="1"/>
  <c r="K1512" i="1"/>
  <c r="F188" i="2" s="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F183" i="2" s="1"/>
  <c r="K1463" i="1"/>
  <c r="K1462" i="1"/>
  <c r="K1461" i="1"/>
  <c r="K1460" i="1"/>
  <c r="K1459" i="1"/>
  <c r="K1458" i="1"/>
  <c r="K1457" i="1"/>
  <c r="K1456" i="1"/>
  <c r="F182" i="2" s="1"/>
  <c r="K1455" i="1"/>
  <c r="K1454" i="1"/>
  <c r="K1453" i="1"/>
  <c r="K1452" i="1"/>
  <c r="K1451" i="1"/>
  <c r="K1450" i="1"/>
  <c r="K1449" i="1"/>
  <c r="K1448" i="1"/>
  <c r="F181" i="2" s="1"/>
  <c r="K1447" i="1"/>
  <c r="K1446" i="1"/>
  <c r="K1445" i="1"/>
  <c r="K1444" i="1"/>
  <c r="K1443" i="1"/>
  <c r="K1442" i="1"/>
  <c r="K1441" i="1"/>
  <c r="K1440" i="1"/>
  <c r="F180" i="2" s="1"/>
  <c r="K1439" i="1"/>
  <c r="K1438" i="1"/>
  <c r="K1437" i="1"/>
  <c r="K1436" i="1"/>
  <c r="K1435" i="1"/>
  <c r="K1434" i="1"/>
  <c r="K1433" i="1"/>
  <c r="K1432" i="1"/>
  <c r="K1431" i="1"/>
  <c r="K1430" i="1"/>
  <c r="K1429" i="1"/>
  <c r="K1428" i="1"/>
  <c r="K1427" i="1"/>
  <c r="K1426" i="1"/>
  <c r="K1425" i="1"/>
  <c r="K1424" i="1"/>
  <c r="K1423" i="1"/>
  <c r="K1422" i="1"/>
  <c r="K1421" i="1"/>
  <c r="K1420" i="1"/>
  <c r="F178" i="2" s="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F175" i="2" s="1"/>
  <c r="K1391" i="1"/>
  <c r="K1390" i="1"/>
  <c r="K1389" i="1"/>
  <c r="K1388" i="1"/>
  <c r="K1387" i="1"/>
  <c r="K1386" i="1"/>
  <c r="K1385" i="1"/>
  <c r="K1384" i="1"/>
  <c r="F174" i="2" s="1"/>
  <c r="K1383" i="1"/>
  <c r="K1382" i="1"/>
  <c r="K1381" i="1"/>
  <c r="K1380" i="1"/>
  <c r="K1379" i="1"/>
  <c r="K1378" i="1"/>
  <c r="K1377" i="1"/>
  <c r="K1376" i="1"/>
  <c r="F173" i="2" s="1"/>
  <c r="K1375" i="1"/>
  <c r="K1374" i="1"/>
  <c r="K1373" i="1"/>
  <c r="K1372" i="1"/>
  <c r="K1371" i="1"/>
  <c r="K1370" i="1"/>
  <c r="K1369" i="1"/>
  <c r="K1368" i="1"/>
  <c r="F172" i="2" s="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F166" i="2" s="1"/>
  <c r="K1315" i="1"/>
  <c r="K1314" i="1"/>
  <c r="K1313" i="1"/>
  <c r="K1312" i="1"/>
  <c r="K1311" i="1"/>
  <c r="K1310" i="1"/>
  <c r="K1309" i="1"/>
  <c r="K1308" i="1"/>
  <c r="K1307" i="1"/>
  <c r="K1306" i="1"/>
  <c r="K1305" i="1"/>
  <c r="K1304" i="1"/>
  <c r="F165" i="2" s="1"/>
  <c r="K1303" i="1"/>
  <c r="K1302" i="1"/>
  <c r="K1301" i="1"/>
  <c r="K1300" i="1"/>
  <c r="K1299" i="1"/>
  <c r="K1298" i="1"/>
  <c r="K1297" i="1"/>
  <c r="K1296" i="1"/>
  <c r="F164" i="2" s="1"/>
  <c r="K1295" i="1"/>
  <c r="K1294" i="1"/>
  <c r="K1293" i="1"/>
  <c r="K1292" i="1"/>
  <c r="K1291" i="1"/>
  <c r="K1290" i="1"/>
  <c r="K1289" i="1"/>
  <c r="K1288" i="1"/>
  <c r="F163" i="2" s="1"/>
  <c r="K1287" i="1"/>
  <c r="K1286" i="1"/>
  <c r="K1285" i="1"/>
  <c r="K1284" i="1"/>
  <c r="K1283" i="1"/>
  <c r="K1282" i="1"/>
  <c r="K1281" i="1"/>
  <c r="K1280" i="1"/>
  <c r="F162" i="2" s="1"/>
  <c r="K1279" i="1"/>
  <c r="K1278" i="1"/>
  <c r="K1277" i="1"/>
  <c r="K1276" i="1"/>
  <c r="K1275" i="1"/>
  <c r="K1274" i="1"/>
  <c r="K1273" i="1"/>
  <c r="K1272" i="1"/>
  <c r="K1271" i="1"/>
  <c r="K1270" i="1"/>
  <c r="K1269" i="1"/>
  <c r="K1268" i="1"/>
  <c r="K1267" i="1"/>
  <c r="K1266" i="1"/>
  <c r="K1265" i="1"/>
  <c r="K1264" i="1"/>
  <c r="F160" i="2" s="1"/>
  <c r="K1263" i="1"/>
  <c r="K1262" i="1"/>
  <c r="K1261" i="1"/>
  <c r="K1260" i="1"/>
  <c r="K1259" i="1"/>
  <c r="K1258" i="1"/>
  <c r="K1257" i="1"/>
  <c r="K1256" i="1"/>
  <c r="K1255" i="1"/>
  <c r="K1254" i="1"/>
  <c r="K1253" i="1"/>
  <c r="K1252" i="1"/>
  <c r="K1251" i="1"/>
  <c r="K1250" i="1"/>
  <c r="K1249" i="1"/>
  <c r="K1248" i="1"/>
  <c r="K1247" i="1"/>
  <c r="K1246" i="1"/>
  <c r="K1245" i="1"/>
  <c r="K1244" i="1"/>
  <c r="F158" i="2" s="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F154" i="2" s="1"/>
  <c r="K1207" i="1"/>
  <c r="K1206" i="1"/>
  <c r="K1205" i="1"/>
  <c r="K1204" i="1"/>
  <c r="K1203" i="1"/>
  <c r="K1202" i="1"/>
  <c r="K1201" i="1"/>
  <c r="K1200" i="1"/>
  <c r="F153" i="2" s="1"/>
  <c r="K1199" i="1"/>
  <c r="K1198" i="1"/>
  <c r="K1197" i="1"/>
  <c r="K1196" i="1"/>
  <c r="K1195" i="1"/>
  <c r="K1194" i="1"/>
  <c r="K1193" i="1"/>
  <c r="K1192" i="1"/>
  <c r="F152" i="2" s="1"/>
  <c r="K1191" i="1"/>
  <c r="K1190" i="1"/>
  <c r="K1189" i="1"/>
  <c r="K1188" i="1"/>
  <c r="K1187" i="1"/>
  <c r="K1186" i="1"/>
  <c r="K1185" i="1"/>
  <c r="K1184" i="1"/>
  <c r="F151" i="2" s="1"/>
  <c r="K1183" i="1"/>
  <c r="K1182" i="1"/>
  <c r="K1181" i="1"/>
  <c r="K1180" i="1"/>
  <c r="K1179" i="1"/>
  <c r="K1178" i="1"/>
  <c r="K1177" i="1"/>
  <c r="K1176" i="1"/>
  <c r="K1175" i="1"/>
  <c r="K1174" i="1"/>
  <c r="K1173" i="1"/>
  <c r="K1172" i="1"/>
  <c r="F150" i="2" s="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F145" i="2" s="1"/>
  <c r="K1127" i="1"/>
  <c r="K1126" i="1"/>
  <c r="K1125" i="1"/>
  <c r="K1124" i="1"/>
  <c r="K1123" i="1"/>
  <c r="K1122" i="1"/>
  <c r="K1121" i="1"/>
  <c r="K1120" i="1"/>
  <c r="F144" i="2" s="1"/>
  <c r="K1119" i="1"/>
  <c r="K1118" i="1"/>
  <c r="K1117" i="1"/>
  <c r="K1116" i="1"/>
  <c r="K1115" i="1"/>
  <c r="K1114" i="1"/>
  <c r="K1113" i="1"/>
  <c r="K1112" i="1"/>
  <c r="F143" i="2" s="1"/>
  <c r="K1111" i="1"/>
  <c r="K1110" i="1"/>
  <c r="K1109" i="1"/>
  <c r="K1108" i="1"/>
  <c r="K1107" i="1"/>
  <c r="K1106" i="1"/>
  <c r="K1105" i="1"/>
  <c r="K1104" i="1"/>
  <c r="K1103" i="1"/>
  <c r="K1102" i="1"/>
  <c r="K1101" i="1"/>
  <c r="K1100" i="1"/>
  <c r="F142" i="2" s="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F138" i="2" s="1"/>
  <c r="K1063" i="1"/>
  <c r="K1062" i="1"/>
  <c r="K1061" i="1"/>
  <c r="K1060" i="1"/>
  <c r="K1059" i="1"/>
  <c r="K1058" i="1"/>
  <c r="K1057" i="1"/>
  <c r="K1056" i="1"/>
  <c r="F137" i="2" s="1"/>
  <c r="K1055" i="1"/>
  <c r="K1054" i="1"/>
  <c r="K1053" i="1"/>
  <c r="K1052" i="1"/>
  <c r="K1051" i="1"/>
  <c r="K1050" i="1"/>
  <c r="K1049" i="1"/>
  <c r="K1048" i="1"/>
  <c r="F136" i="2" s="1"/>
  <c r="K1047" i="1"/>
  <c r="K1046" i="1"/>
  <c r="K1045" i="1"/>
  <c r="K1044" i="1"/>
  <c r="K1043" i="1"/>
  <c r="K1042" i="1"/>
  <c r="K1041" i="1"/>
  <c r="K1040" i="1"/>
  <c r="F135" i="2" s="1"/>
  <c r="K1039" i="1"/>
  <c r="K1038" i="1"/>
  <c r="K1037" i="1"/>
  <c r="K1036" i="1"/>
  <c r="K1035" i="1"/>
  <c r="K1034" i="1"/>
  <c r="K1033" i="1"/>
  <c r="K1032" i="1"/>
  <c r="K1031" i="1"/>
  <c r="K1030" i="1"/>
  <c r="K1029" i="1"/>
  <c r="K1028" i="1"/>
  <c r="F134" i="2" s="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F130" i="2" s="1"/>
  <c r="K999" i="1"/>
  <c r="K998" i="1"/>
  <c r="K997" i="1"/>
  <c r="K996" i="1"/>
  <c r="K995" i="1"/>
  <c r="K994" i="1"/>
  <c r="K993" i="1"/>
  <c r="K992" i="1"/>
  <c r="K991" i="1"/>
  <c r="K990" i="1"/>
  <c r="K989" i="1"/>
  <c r="K988" i="1"/>
  <c r="K987" i="1"/>
  <c r="K986" i="1"/>
  <c r="K985" i="1"/>
  <c r="K984" i="1"/>
  <c r="F129" i="2" s="1"/>
  <c r="K983" i="1"/>
  <c r="K982" i="1"/>
  <c r="K981" i="1"/>
  <c r="K980" i="1"/>
  <c r="K979" i="1"/>
  <c r="K978" i="1"/>
  <c r="K977" i="1"/>
  <c r="K976" i="1"/>
  <c r="F128" i="2" s="1"/>
  <c r="K975" i="1"/>
  <c r="K974" i="1"/>
  <c r="K973" i="1"/>
  <c r="K972" i="1"/>
  <c r="K971" i="1"/>
  <c r="K970" i="1"/>
  <c r="K969" i="1"/>
  <c r="K968" i="1"/>
  <c r="F127" i="2" s="1"/>
  <c r="K967" i="1"/>
  <c r="K966" i="1"/>
  <c r="K965" i="1"/>
  <c r="K964" i="1"/>
  <c r="K963" i="1"/>
  <c r="K962" i="1"/>
  <c r="K961" i="1"/>
  <c r="K960" i="1"/>
  <c r="F126" i="2" s="1"/>
  <c r="K959" i="1"/>
  <c r="K958" i="1"/>
  <c r="K957" i="1"/>
  <c r="K956" i="1"/>
  <c r="K955" i="1"/>
  <c r="K954" i="1"/>
  <c r="K953" i="1"/>
  <c r="K952" i="1"/>
  <c r="F125" i="2" s="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F122" i="2" s="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F118" i="2" s="1"/>
  <c r="K887" i="1"/>
  <c r="K886" i="1"/>
  <c r="K885" i="1"/>
  <c r="K884" i="1"/>
  <c r="K883" i="1"/>
  <c r="K882" i="1"/>
  <c r="K881" i="1"/>
  <c r="K880" i="1"/>
  <c r="F117" i="2" s="1"/>
  <c r="K879" i="1"/>
  <c r="K878" i="1"/>
  <c r="K877" i="1"/>
  <c r="K876" i="1"/>
  <c r="F116" i="2" s="1"/>
  <c r="K875" i="1"/>
  <c r="K874" i="1"/>
  <c r="K873" i="1"/>
  <c r="K872" i="1"/>
  <c r="K871" i="1"/>
  <c r="K870" i="1"/>
  <c r="K869" i="1"/>
  <c r="K868" i="1"/>
  <c r="K867" i="1"/>
  <c r="K866" i="1"/>
  <c r="K865" i="1"/>
  <c r="K864" i="1"/>
  <c r="K863" i="1"/>
  <c r="K862" i="1"/>
  <c r="K861" i="1"/>
  <c r="K860" i="1"/>
  <c r="K859" i="1"/>
  <c r="K858" i="1"/>
  <c r="K857" i="1"/>
  <c r="K856" i="1"/>
  <c r="F114" i="2" s="1"/>
  <c r="K855" i="1"/>
  <c r="K854" i="1"/>
  <c r="K853" i="1"/>
  <c r="K852" i="1"/>
  <c r="K851" i="1"/>
  <c r="K850" i="1"/>
  <c r="K849" i="1"/>
  <c r="K848" i="1"/>
  <c r="F113" i="2" s="1"/>
  <c r="K847" i="1"/>
  <c r="K846" i="1"/>
  <c r="K845" i="1"/>
  <c r="K844" i="1"/>
  <c r="K843" i="1"/>
  <c r="K842" i="1"/>
  <c r="K841" i="1"/>
  <c r="K840" i="1"/>
  <c r="F112" i="2" s="1"/>
  <c r="K839" i="1"/>
  <c r="K838" i="1"/>
  <c r="K837" i="1"/>
  <c r="K836" i="1"/>
  <c r="K835" i="1"/>
  <c r="K834" i="1"/>
  <c r="K833" i="1"/>
  <c r="K832" i="1"/>
  <c r="F111" i="2" s="1"/>
  <c r="K831" i="1"/>
  <c r="K830" i="1"/>
  <c r="K829" i="1"/>
  <c r="K828" i="1"/>
  <c r="K827" i="1"/>
  <c r="K826" i="1"/>
  <c r="K825" i="1"/>
  <c r="K824" i="1"/>
  <c r="K823" i="1"/>
  <c r="K822" i="1"/>
  <c r="K821" i="1"/>
  <c r="K820" i="1"/>
  <c r="F110" i="2" s="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F106" i="2" s="1"/>
  <c r="K783" i="1"/>
  <c r="K782" i="1"/>
  <c r="K781" i="1"/>
  <c r="K780" i="1"/>
  <c r="F105" i="2" s="1"/>
  <c r="K779" i="1"/>
  <c r="K778" i="1"/>
  <c r="K777" i="1"/>
  <c r="K776" i="1"/>
  <c r="K775" i="1"/>
  <c r="K774" i="1"/>
  <c r="K773" i="1"/>
  <c r="K772" i="1"/>
  <c r="K771" i="1"/>
  <c r="K770" i="1"/>
  <c r="K769" i="1"/>
  <c r="K768" i="1"/>
  <c r="F104" i="2" s="1"/>
  <c r="K767" i="1"/>
  <c r="K766" i="1"/>
  <c r="K765" i="1"/>
  <c r="K764" i="1"/>
  <c r="K763" i="1"/>
  <c r="K762" i="1"/>
  <c r="K761" i="1"/>
  <c r="K760" i="1"/>
  <c r="F103" i="2" s="1"/>
  <c r="K759" i="1"/>
  <c r="K758" i="1"/>
  <c r="K757" i="1"/>
  <c r="K756" i="1"/>
  <c r="K755" i="1"/>
  <c r="K754" i="1"/>
  <c r="K753" i="1"/>
  <c r="K752" i="1"/>
  <c r="F102" i="2" s="1"/>
  <c r="K751" i="1"/>
  <c r="K750" i="1"/>
  <c r="K749" i="1"/>
  <c r="K748" i="1"/>
  <c r="K747" i="1"/>
  <c r="K746" i="1"/>
  <c r="K745" i="1"/>
  <c r="K744" i="1"/>
  <c r="F101" i="2" s="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F96" i="2" s="1"/>
  <c r="K695" i="1"/>
  <c r="K694" i="1"/>
  <c r="K693" i="1"/>
  <c r="K692" i="1"/>
  <c r="K691" i="1"/>
  <c r="K690" i="1"/>
  <c r="K689" i="1"/>
  <c r="K688" i="1"/>
  <c r="F95" i="2" s="1"/>
  <c r="K687" i="1"/>
  <c r="K686" i="1"/>
  <c r="K685" i="1"/>
  <c r="K684" i="1"/>
  <c r="K683" i="1"/>
  <c r="K682" i="1"/>
  <c r="K681" i="1"/>
  <c r="K680" i="1"/>
  <c r="F94" i="2" s="1"/>
  <c r="K679" i="1"/>
  <c r="K678" i="1"/>
  <c r="K677" i="1"/>
  <c r="K676" i="1"/>
  <c r="K675" i="1"/>
  <c r="K674" i="1"/>
  <c r="K673" i="1"/>
  <c r="K672" i="1"/>
  <c r="F93" i="2" s="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F90" i="2" s="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F86" i="2" s="1"/>
  <c r="K607" i="1"/>
  <c r="K606" i="1"/>
  <c r="K605" i="1"/>
  <c r="K604" i="1"/>
  <c r="F85" i="2" s="1"/>
  <c r="K603" i="1"/>
  <c r="K602" i="1"/>
  <c r="K601" i="1"/>
  <c r="K600" i="1"/>
  <c r="K599" i="1"/>
  <c r="K598" i="1"/>
  <c r="K597" i="1"/>
  <c r="K596" i="1"/>
  <c r="K595" i="1"/>
  <c r="K594" i="1"/>
  <c r="K593" i="1"/>
  <c r="K592" i="1"/>
  <c r="F84" i="2" s="1"/>
  <c r="K591" i="1"/>
  <c r="K590" i="1"/>
  <c r="K589" i="1"/>
  <c r="K588" i="1"/>
  <c r="K587" i="1"/>
  <c r="K586" i="1"/>
  <c r="K585" i="1"/>
  <c r="K584" i="1"/>
  <c r="F83" i="2" s="1"/>
  <c r="K583" i="1"/>
  <c r="K582" i="1"/>
  <c r="K581" i="1"/>
  <c r="K580" i="1"/>
  <c r="K579" i="1"/>
  <c r="K578" i="1"/>
  <c r="K577" i="1"/>
  <c r="K576" i="1"/>
  <c r="F82" i="2" s="1"/>
  <c r="K575" i="1"/>
  <c r="K574" i="1"/>
  <c r="K573" i="1"/>
  <c r="K572" i="1"/>
  <c r="K571" i="1"/>
  <c r="K570" i="1"/>
  <c r="K569" i="1"/>
  <c r="K568" i="1"/>
  <c r="F81" i="2" s="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F78" i="2" s="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F75" i="2" s="1"/>
  <c r="K511" i="1"/>
  <c r="K510" i="1"/>
  <c r="K509" i="1"/>
  <c r="K508" i="1"/>
  <c r="K507" i="1"/>
  <c r="K506" i="1"/>
  <c r="K505" i="1"/>
  <c r="K504" i="1"/>
  <c r="F74" i="2" s="1"/>
  <c r="K503" i="1"/>
  <c r="K502" i="1"/>
  <c r="K501" i="1"/>
  <c r="K500" i="1"/>
  <c r="K499" i="1"/>
  <c r="K498" i="1"/>
  <c r="K497" i="1"/>
  <c r="K496" i="1"/>
  <c r="F73" i="2" s="1"/>
  <c r="K495" i="1"/>
  <c r="K494" i="1"/>
  <c r="K493" i="1"/>
  <c r="K492" i="1"/>
  <c r="K491" i="1"/>
  <c r="K490" i="1"/>
  <c r="K489" i="1"/>
  <c r="K488" i="1"/>
  <c r="F72" i="2" s="1"/>
  <c r="K487" i="1"/>
  <c r="K486" i="1"/>
  <c r="K485" i="1"/>
  <c r="K484" i="1"/>
  <c r="K483" i="1"/>
  <c r="K482" i="1"/>
  <c r="K481" i="1"/>
  <c r="K480" i="1"/>
  <c r="K479" i="1"/>
  <c r="K478" i="1"/>
  <c r="K477" i="1"/>
  <c r="K476" i="1"/>
  <c r="K475" i="1"/>
  <c r="K474" i="1"/>
  <c r="K473" i="1"/>
  <c r="K472" i="1"/>
  <c r="K471" i="1"/>
  <c r="K470" i="1"/>
  <c r="K469" i="1"/>
  <c r="K468" i="1"/>
  <c r="F70" i="2" s="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F67" i="2" s="1"/>
  <c r="K439" i="1"/>
  <c r="K438" i="1"/>
  <c r="K437" i="1"/>
  <c r="K436" i="1"/>
  <c r="K435" i="1"/>
  <c r="K434" i="1"/>
  <c r="K433" i="1"/>
  <c r="K432" i="1"/>
  <c r="F66" i="2" s="1"/>
  <c r="K431" i="1"/>
  <c r="K430" i="1"/>
  <c r="K429" i="1"/>
  <c r="K428" i="1"/>
  <c r="K427" i="1"/>
  <c r="K426" i="1"/>
  <c r="K425" i="1"/>
  <c r="K424" i="1"/>
  <c r="F65" i="2" s="1"/>
  <c r="K423" i="1"/>
  <c r="K422" i="1"/>
  <c r="K421" i="1"/>
  <c r="K420" i="1"/>
  <c r="K419" i="1"/>
  <c r="K418" i="1"/>
  <c r="K417" i="1"/>
  <c r="K416" i="1"/>
  <c r="F64" i="2" s="1"/>
  <c r="K415" i="1"/>
  <c r="K414" i="1"/>
  <c r="K413" i="1"/>
  <c r="K412" i="1"/>
  <c r="K411" i="1"/>
  <c r="K410" i="1"/>
  <c r="K409" i="1"/>
  <c r="K408" i="1"/>
  <c r="K407" i="1"/>
  <c r="K406" i="1"/>
  <c r="K405" i="1"/>
  <c r="K404" i="1"/>
  <c r="K403" i="1"/>
  <c r="K402" i="1"/>
  <c r="K401" i="1"/>
  <c r="K400" i="1"/>
  <c r="K399" i="1"/>
  <c r="K398" i="1"/>
  <c r="K397" i="1"/>
  <c r="K396" i="1"/>
  <c r="F62" i="2" s="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F59" i="2" s="1"/>
  <c r="K367" i="1"/>
  <c r="K366" i="1"/>
  <c r="K365" i="1"/>
  <c r="K364" i="1"/>
  <c r="K363" i="1"/>
  <c r="K362" i="1"/>
  <c r="K361" i="1"/>
  <c r="K360" i="1"/>
  <c r="F58" i="2" s="1"/>
  <c r="K359" i="1"/>
  <c r="K358" i="1"/>
  <c r="K357" i="1"/>
  <c r="K356" i="1"/>
  <c r="K355" i="1"/>
  <c r="K354" i="1"/>
  <c r="K353" i="1"/>
  <c r="K352" i="1"/>
  <c r="F57" i="2" s="1"/>
  <c r="K351" i="1"/>
  <c r="K350" i="1"/>
  <c r="K349" i="1"/>
  <c r="K348" i="1"/>
  <c r="K347" i="1"/>
  <c r="K346" i="1"/>
  <c r="K345" i="1"/>
  <c r="K344" i="1"/>
  <c r="F56" i="2" s="1"/>
  <c r="K343" i="1"/>
  <c r="K342" i="1"/>
  <c r="K341" i="1"/>
  <c r="K340" i="1"/>
  <c r="K339" i="1"/>
  <c r="K338" i="1"/>
  <c r="K337" i="1"/>
  <c r="K336" i="1"/>
  <c r="K335" i="1"/>
  <c r="K334" i="1"/>
  <c r="K333" i="1"/>
  <c r="K332" i="1"/>
  <c r="K331" i="1"/>
  <c r="K330" i="1"/>
  <c r="K329" i="1"/>
  <c r="K328" i="1"/>
  <c r="K327" i="1"/>
  <c r="K326" i="1"/>
  <c r="K325" i="1"/>
  <c r="K324" i="1"/>
  <c r="F54" i="2" s="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F51" i="2" s="1"/>
  <c r="K295" i="1"/>
  <c r="K294" i="1"/>
  <c r="K293" i="1"/>
  <c r="K292" i="1"/>
  <c r="K291" i="1"/>
  <c r="K290" i="1"/>
  <c r="K289" i="1"/>
  <c r="K288" i="1"/>
  <c r="F50" i="2" s="1"/>
  <c r="K287" i="1"/>
  <c r="K286" i="1"/>
  <c r="K285" i="1"/>
  <c r="K284" i="1"/>
  <c r="K283" i="1"/>
  <c r="K282" i="1"/>
  <c r="K281" i="1"/>
  <c r="K280" i="1"/>
  <c r="F49" i="2" s="1"/>
  <c r="K279" i="1"/>
  <c r="K278" i="1"/>
  <c r="K277" i="1"/>
  <c r="K276" i="1"/>
  <c r="K275" i="1"/>
  <c r="K274" i="1"/>
  <c r="K273" i="1"/>
  <c r="K272" i="1"/>
  <c r="F48" i="2" s="1"/>
  <c r="K271" i="1"/>
  <c r="K270" i="1"/>
  <c r="K269" i="1"/>
  <c r="K268" i="1"/>
  <c r="K267" i="1"/>
  <c r="K266" i="1"/>
  <c r="K265" i="1"/>
  <c r="K264" i="1"/>
  <c r="K263" i="1"/>
  <c r="K262" i="1"/>
  <c r="K261" i="1"/>
  <c r="K260" i="1"/>
  <c r="K259" i="1"/>
  <c r="K258" i="1"/>
  <c r="K257" i="1"/>
  <c r="K256" i="1"/>
  <c r="K255" i="1"/>
  <c r="K254" i="1"/>
  <c r="K253" i="1"/>
  <c r="K252" i="1"/>
  <c r="F46" i="2" s="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F43" i="2" s="1"/>
  <c r="K223" i="1"/>
  <c r="K222" i="1"/>
  <c r="K221" i="1"/>
  <c r="K220" i="1"/>
  <c r="K219" i="1"/>
  <c r="K218" i="1"/>
  <c r="K217" i="1"/>
  <c r="K216" i="1"/>
  <c r="F42" i="2" s="1"/>
  <c r="K215" i="1"/>
  <c r="K214" i="1"/>
  <c r="K213" i="1"/>
  <c r="K212" i="1"/>
  <c r="K211" i="1"/>
  <c r="K210" i="1"/>
  <c r="K209" i="1"/>
  <c r="K208" i="1"/>
  <c r="F41" i="2" s="1"/>
  <c r="K207" i="1"/>
  <c r="K206" i="1"/>
  <c r="K205" i="1"/>
  <c r="K204" i="1"/>
  <c r="K203" i="1"/>
  <c r="K202" i="1"/>
  <c r="K201" i="1"/>
  <c r="K200" i="1"/>
  <c r="F40" i="2" s="1"/>
  <c r="K199" i="1"/>
  <c r="K198" i="1"/>
  <c r="K197" i="1"/>
  <c r="K196" i="1"/>
  <c r="K195" i="1"/>
  <c r="K194" i="1"/>
  <c r="K193" i="1"/>
  <c r="K192" i="1"/>
  <c r="F39" i="2" s="1"/>
  <c r="K191" i="1"/>
  <c r="K190" i="1"/>
  <c r="K189" i="1"/>
  <c r="K188" i="1"/>
  <c r="K187" i="1"/>
  <c r="K186" i="1"/>
  <c r="K185" i="1"/>
  <c r="K184" i="1"/>
  <c r="K183" i="1"/>
  <c r="K182" i="1"/>
  <c r="K181" i="1"/>
  <c r="K180" i="1"/>
  <c r="F38" i="2" s="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F34" i="2" s="1"/>
  <c r="K143" i="1"/>
  <c r="K142" i="1"/>
  <c r="K141" i="1"/>
  <c r="K140" i="1"/>
  <c r="K139" i="1"/>
  <c r="K138" i="1"/>
  <c r="K137" i="1"/>
  <c r="K136" i="1"/>
  <c r="F33" i="2" s="1"/>
  <c r="K135" i="1"/>
  <c r="K134" i="1"/>
  <c r="K133" i="1"/>
  <c r="K132" i="1"/>
  <c r="K131" i="1"/>
  <c r="K130" i="1"/>
  <c r="K129" i="1"/>
  <c r="K128" i="1"/>
  <c r="F32" i="2" s="1"/>
  <c r="K127" i="1"/>
  <c r="K126" i="1"/>
  <c r="K125" i="1"/>
  <c r="K124" i="1"/>
  <c r="K123" i="1"/>
  <c r="K122" i="1"/>
  <c r="K121" i="1"/>
  <c r="K120" i="1"/>
  <c r="F31" i="2" s="1"/>
  <c r="K119" i="1"/>
  <c r="K118" i="1"/>
  <c r="K117" i="1"/>
  <c r="K116" i="1"/>
  <c r="K115" i="1"/>
  <c r="K114" i="1"/>
  <c r="K113" i="1"/>
  <c r="K112" i="1"/>
  <c r="K111" i="1"/>
  <c r="K110" i="1"/>
  <c r="K109" i="1"/>
  <c r="K108" i="1"/>
  <c r="K107" i="1"/>
  <c r="K106" i="1"/>
  <c r="K105" i="1"/>
  <c r="K104" i="1"/>
  <c r="K103" i="1"/>
  <c r="K102" i="1"/>
  <c r="K101" i="1"/>
  <c r="K100" i="1"/>
  <c r="F29" i="2" s="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F26" i="2" s="1"/>
  <c r="K71" i="1"/>
  <c r="K70" i="1"/>
  <c r="K69" i="1"/>
  <c r="K68" i="1"/>
  <c r="K67" i="1"/>
  <c r="K66" i="1"/>
  <c r="K65" i="1"/>
  <c r="K64" i="1"/>
  <c r="F25" i="2" s="1"/>
  <c r="K63" i="1"/>
  <c r="K62" i="1"/>
  <c r="K61" i="1"/>
  <c r="K60" i="1"/>
  <c r="K59" i="1"/>
  <c r="K58" i="1"/>
  <c r="K57" i="1"/>
  <c r="K56" i="1"/>
  <c r="F24" i="2" s="1"/>
  <c r="K55" i="1"/>
  <c r="K54" i="1"/>
  <c r="K53" i="1"/>
  <c r="K52" i="1"/>
  <c r="K51" i="1"/>
  <c r="K50" i="1"/>
  <c r="K49" i="1"/>
  <c r="K48" i="1"/>
  <c r="F23" i="2" s="1"/>
  <c r="K47" i="1"/>
  <c r="K46" i="1"/>
  <c r="K45" i="1"/>
  <c r="K44" i="1"/>
  <c r="K43" i="1"/>
  <c r="K42" i="1"/>
  <c r="K41" i="1"/>
  <c r="K40" i="1"/>
  <c r="K39" i="1"/>
  <c r="K38" i="1"/>
  <c r="K37" i="1"/>
  <c r="K36" i="1"/>
  <c r="K35" i="1"/>
  <c r="K34" i="1"/>
  <c r="K33" i="1"/>
  <c r="K32" i="1"/>
  <c r="K31" i="1"/>
  <c r="K30" i="1"/>
  <c r="K29" i="1"/>
  <c r="K28" i="1"/>
  <c r="F21" i="2" s="1"/>
  <c r="K27" i="1"/>
  <c r="K26" i="1"/>
  <c r="K25" i="1"/>
  <c r="K24" i="1"/>
  <c r="K23" i="1"/>
  <c r="K22" i="1"/>
  <c r="K21" i="1"/>
  <c r="K20" i="1"/>
  <c r="K19" i="1"/>
  <c r="K18" i="1"/>
  <c r="K17" i="1"/>
  <c r="K16" i="1"/>
  <c r="K15" i="1"/>
  <c r="K14" i="1"/>
  <c r="K13" i="1"/>
  <c r="K12" i="1"/>
  <c r="K11" i="1"/>
  <c r="K10" i="1"/>
  <c r="K9" i="1"/>
  <c r="K8" i="1"/>
  <c r="K7" i="1"/>
  <c r="K6" i="1"/>
  <c r="K5" i="1"/>
  <c r="K4" i="1"/>
  <c r="K3" i="1"/>
  <c r="K2" i="1"/>
  <c r="F381" i="2"/>
  <c r="F377" i="2"/>
  <c r="F249" i="2"/>
  <c r="F146" i="2"/>
  <c r="F313" i="2" l="1"/>
  <c r="F373" i="2"/>
  <c r="F98" i="2"/>
  <c r="F168" i="2"/>
  <c r="F333" i="2"/>
  <c r="F37" i="2"/>
  <c r="F19" i="2"/>
  <c r="F22" i="2"/>
  <c r="F44" i="2"/>
  <c r="F53" i="2"/>
  <c r="F61" i="2"/>
  <c r="F68" i="2"/>
  <c r="F71" i="2"/>
  <c r="F80" i="2"/>
  <c r="F109" i="2"/>
  <c r="F120" i="2"/>
  <c r="F131" i="2"/>
  <c r="F140" i="2"/>
  <c r="F155" i="2"/>
  <c r="F167" i="2"/>
  <c r="F176" i="2"/>
  <c r="F179" i="2"/>
  <c r="F195" i="2"/>
  <c r="F206" i="2"/>
  <c r="F223" i="2"/>
  <c r="F226" i="2"/>
  <c r="F241" i="2"/>
  <c r="F270" i="2"/>
  <c r="F295" i="2"/>
  <c r="F303" i="2"/>
  <c r="F305" i="2"/>
  <c r="F318" i="2"/>
  <c r="F20" i="2"/>
  <c r="F27" i="2"/>
  <c r="F45" i="2"/>
  <c r="F52" i="2"/>
  <c r="F60" i="2"/>
  <c r="F76" i="2"/>
  <c r="F79" i="2"/>
  <c r="F88" i="2"/>
  <c r="F123" i="2"/>
  <c r="F132" i="2"/>
  <c r="F147" i="2"/>
  <c r="F156" i="2"/>
  <c r="F161" i="2"/>
  <c r="F170" i="2"/>
  <c r="F186" i="2"/>
  <c r="F200" i="2"/>
  <c r="F207" i="2"/>
  <c r="F224" i="2"/>
  <c r="F233" i="2"/>
  <c r="F242" i="2"/>
  <c r="F251" i="2"/>
  <c r="F267" i="2"/>
  <c r="F275" i="2"/>
  <c r="F280" i="2"/>
  <c r="F294" i="2"/>
  <c r="F302" i="2"/>
  <c r="F308" i="2"/>
  <c r="F316" i="2"/>
  <c r="F327" i="2"/>
  <c r="F28" i="2"/>
  <c r="F35" i="2"/>
  <c r="F89" i="2"/>
  <c r="F92" i="2"/>
  <c r="F99" i="2"/>
  <c r="F107" i="2"/>
  <c r="F115" i="2"/>
  <c r="F121" i="2"/>
  <c r="F133" i="2"/>
  <c r="F141" i="2"/>
  <c r="F149" i="2"/>
  <c r="F159" i="2"/>
  <c r="F171" i="2"/>
  <c r="F184" i="2"/>
  <c r="F192" i="2"/>
  <c r="F203" i="2"/>
  <c r="F217" i="2"/>
  <c r="F231" i="2"/>
  <c r="F240" i="2"/>
  <c r="F250" i="2"/>
  <c r="F264" i="2"/>
  <c r="F273" i="2"/>
  <c r="F286" i="2"/>
  <c r="F289" i="2"/>
  <c r="F297" i="2"/>
  <c r="F310" i="2"/>
  <c r="F319" i="2"/>
  <c r="F236" i="2"/>
  <c r="F18" i="2"/>
  <c r="F30" i="2"/>
  <c r="F36" i="2"/>
  <c r="F47" i="2"/>
  <c r="F55" i="2"/>
  <c r="F63" i="2"/>
  <c r="F69" i="2"/>
  <c r="F77" i="2"/>
  <c r="F87" i="2"/>
  <c r="F91" i="2"/>
  <c r="F97" i="2"/>
  <c r="F100" i="2"/>
  <c r="F108" i="2"/>
  <c r="F119" i="2"/>
  <c r="F124" i="2"/>
  <c r="F139" i="2"/>
  <c r="F148" i="2"/>
  <c r="F157" i="2"/>
  <c r="F169" i="2"/>
  <c r="F177" i="2"/>
  <c r="F187" i="2"/>
  <c r="F202" i="2"/>
  <c r="F215" i="2"/>
  <c r="F225" i="2"/>
  <c r="F234" i="2"/>
  <c r="F248" i="2"/>
  <c r="F266" i="2"/>
  <c r="F278" i="2"/>
  <c r="F279" i="2"/>
  <c r="F288" i="2"/>
  <c r="F296" i="2"/>
  <c r="F317" i="2"/>
  <c r="F212" i="2"/>
  <c r="F258" i="2"/>
  <c r="F334" i="2"/>
  <c r="F350" i="2"/>
  <c r="F185" i="2"/>
  <c r="F189" i="2"/>
  <c r="F193" i="2"/>
  <c r="F197" i="2"/>
  <c r="F201" i="2"/>
  <c r="F205" i="2"/>
  <c r="F209" i="2"/>
  <c r="F255" i="2"/>
  <c r="F260" i="2"/>
  <c r="F268" i="2"/>
  <c r="F276" i="2"/>
  <c r="F324" i="2"/>
  <c r="F349" i="2"/>
  <c r="F357" i="2"/>
  <c r="F351" i="2"/>
  <c r="F346" i="2"/>
  <c r="F359" i="2"/>
  <c r="F354" i="2"/>
  <c r="F374" i="2"/>
  <c r="F369" i="2"/>
  <c r="F342" i="2"/>
  <c r="F358" i="2"/>
  <c r="F214" i="2"/>
  <c r="F218" i="2"/>
  <c r="F239" i="2"/>
  <c r="F243" i="2"/>
  <c r="F284" i="2"/>
  <c r="F292" i="2"/>
  <c r="F300" i="2"/>
  <c r="F332" i="2"/>
  <c r="F341" i="2"/>
  <c r="F13" i="2" l="1"/>
  <c r="F15" i="2" s="1"/>
  <c r="I15" i="2"/>
  <c r="B368" i="2" l="1"/>
  <c r="B342" i="2"/>
  <c r="M382" i="2"/>
  <c r="B382" i="2"/>
  <c r="M381" i="2"/>
  <c r="B381" i="2"/>
  <c r="M380" i="2"/>
  <c r="B380" i="2"/>
  <c r="M379" i="2"/>
  <c r="B379" i="2"/>
  <c r="M378" i="2"/>
  <c r="B378" i="2"/>
  <c r="M377" i="2"/>
  <c r="B377" i="2"/>
  <c r="M376" i="2"/>
  <c r="B376" i="2"/>
  <c r="M375" i="2"/>
  <c r="B375" i="2"/>
  <c r="M374" i="2"/>
  <c r="B374" i="2"/>
  <c r="M373" i="2"/>
  <c r="B373" i="2"/>
  <c r="M372" i="2"/>
  <c r="B372" i="2"/>
  <c r="M371" i="2"/>
  <c r="B371" i="2"/>
  <c r="M370" i="2"/>
  <c r="B370" i="2"/>
  <c r="M369" i="2"/>
  <c r="B369" i="2"/>
  <c r="M368" i="2"/>
  <c r="M367" i="2"/>
  <c r="B367" i="2"/>
  <c r="M366" i="2"/>
  <c r="B366" i="2"/>
  <c r="M365" i="2"/>
  <c r="B365" i="2"/>
  <c r="M364" i="2"/>
  <c r="B364" i="2"/>
  <c r="M363" i="2"/>
  <c r="B363" i="2"/>
  <c r="M362" i="2"/>
  <c r="B362" i="2"/>
  <c r="M361" i="2"/>
  <c r="B361" i="2"/>
  <c r="M360" i="2"/>
  <c r="B360" i="2"/>
  <c r="M359" i="2"/>
  <c r="B359" i="2"/>
  <c r="M358" i="2"/>
  <c r="B358" i="2"/>
  <c r="M357" i="2"/>
  <c r="B357" i="2"/>
  <c r="M356" i="2"/>
  <c r="B356" i="2"/>
  <c r="M355" i="2"/>
  <c r="B355" i="2"/>
  <c r="M354" i="2"/>
  <c r="B354" i="2"/>
  <c r="M353" i="2"/>
  <c r="B353" i="2"/>
  <c r="M352" i="2"/>
  <c r="B352" i="2"/>
  <c r="M351" i="2"/>
  <c r="B351" i="2"/>
  <c r="M350" i="2"/>
  <c r="B350" i="2"/>
  <c r="M349" i="2"/>
  <c r="B349" i="2"/>
  <c r="M348" i="2"/>
  <c r="B348" i="2"/>
  <c r="M347" i="2"/>
  <c r="B347" i="2"/>
  <c r="M346" i="2"/>
  <c r="B346" i="2"/>
  <c r="M345" i="2"/>
  <c r="B345" i="2"/>
  <c r="M344" i="2"/>
  <c r="B344" i="2"/>
  <c r="M343" i="2"/>
  <c r="B343" i="2"/>
  <c r="M342" i="2"/>
  <c r="M341" i="2"/>
  <c r="B341" i="2"/>
  <c r="M340" i="2"/>
  <c r="B340" i="2"/>
  <c r="M339" i="2"/>
  <c r="B339" i="2"/>
  <c r="M338" i="2"/>
  <c r="B338" i="2"/>
  <c r="M337" i="2"/>
  <c r="B337" i="2"/>
  <c r="M336" i="2"/>
  <c r="B336" i="2"/>
  <c r="M335" i="2"/>
  <c r="B335" i="2"/>
  <c r="M334" i="2"/>
  <c r="B334" i="2"/>
  <c r="M332" i="2"/>
  <c r="B332" i="2"/>
  <c r="M331" i="2"/>
  <c r="B331" i="2"/>
  <c r="M330" i="2"/>
  <c r="B330" i="2"/>
  <c r="M329" i="2"/>
  <c r="B329" i="2"/>
  <c r="M328" i="2"/>
  <c r="B328" i="2"/>
  <c r="M327" i="2"/>
  <c r="B327" i="2"/>
  <c r="M326" i="2"/>
  <c r="B326" i="2"/>
  <c r="M325" i="2"/>
  <c r="B325" i="2"/>
  <c r="M324" i="2"/>
  <c r="B324" i="2"/>
  <c r="M323" i="2"/>
  <c r="B323" i="2"/>
  <c r="M322" i="2"/>
  <c r="B322" i="2"/>
  <c r="M321" i="2"/>
  <c r="B321" i="2"/>
  <c r="M320" i="2"/>
  <c r="B320" i="2"/>
  <c r="M319" i="2"/>
  <c r="B319" i="2"/>
  <c r="M318" i="2"/>
  <c r="B318" i="2"/>
  <c r="M317" i="2"/>
  <c r="B317" i="2"/>
  <c r="M316" i="2"/>
  <c r="B316" i="2"/>
  <c r="M315" i="2"/>
  <c r="B315" i="2"/>
  <c r="M314" i="2"/>
  <c r="B314" i="2"/>
  <c r="M313" i="2"/>
  <c r="B313" i="2"/>
  <c r="M312" i="2"/>
  <c r="B312" i="2"/>
  <c r="M311" i="2"/>
  <c r="B311" i="2"/>
  <c r="M310" i="2"/>
  <c r="B310" i="2"/>
  <c r="M309" i="2"/>
  <c r="B309" i="2"/>
  <c r="M308" i="2"/>
  <c r="B308" i="2"/>
  <c r="M307" i="2"/>
  <c r="B307" i="2"/>
  <c r="M306" i="2"/>
  <c r="B306" i="2"/>
  <c r="M305" i="2"/>
  <c r="B305" i="2"/>
  <c r="M304" i="2"/>
  <c r="B304" i="2"/>
  <c r="M303" i="2"/>
  <c r="B303" i="2"/>
  <c r="M302" i="2"/>
  <c r="B302" i="2"/>
  <c r="M301" i="2"/>
  <c r="B301" i="2"/>
  <c r="M300" i="2"/>
  <c r="B300" i="2"/>
  <c r="M299" i="2"/>
  <c r="B299" i="2"/>
  <c r="M298" i="2"/>
  <c r="B298" i="2"/>
  <c r="M297" i="2"/>
  <c r="B297" i="2"/>
  <c r="M296" i="2"/>
  <c r="B296" i="2"/>
  <c r="M295" i="2"/>
  <c r="B295" i="2"/>
  <c r="M294" i="2"/>
  <c r="B294" i="2"/>
  <c r="M293" i="2"/>
  <c r="B293" i="2"/>
  <c r="M292" i="2"/>
  <c r="B292" i="2"/>
  <c r="M291" i="2"/>
  <c r="B291" i="2"/>
  <c r="M290" i="2"/>
  <c r="B290" i="2"/>
  <c r="M289" i="2"/>
  <c r="B289" i="2"/>
  <c r="M288" i="2"/>
  <c r="B288" i="2"/>
  <c r="M287" i="2"/>
  <c r="B287" i="2"/>
  <c r="M286" i="2"/>
  <c r="B286" i="2"/>
  <c r="M285" i="2"/>
  <c r="B285" i="2"/>
  <c r="M284" i="2"/>
  <c r="B284" i="2"/>
  <c r="M283" i="2"/>
  <c r="B283" i="2"/>
  <c r="M282" i="2"/>
  <c r="B282" i="2"/>
  <c r="M281" i="2"/>
  <c r="B281" i="2"/>
  <c r="M280" i="2"/>
  <c r="B280" i="2"/>
  <c r="M279" i="2"/>
  <c r="B279" i="2"/>
  <c r="M278" i="2"/>
  <c r="B278" i="2"/>
  <c r="M277" i="2"/>
  <c r="B277" i="2"/>
  <c r="M276" i="2"/>
  <c r="B276" i="2"/>
  <c r="M275" i="2"/>
  <c r="B275" i="2"/>
  <c r="M274" i="2"/>
  <c r="B274" i="2"/>
  <c r="M273" i="2"/>
  <c r="B273" i="2"/>
  <c r="M272" i="2"/>
  <c r="B272" i="2"/>
  <c r="M271" i="2"/>
  <c r="B271" i="2"/>
  <c r="M270" i="2"/>
  <c r="B270" i="2"/>
  <c r="M269" i="2"/>
  <c r="B269" i="2"/>
  <c r="M268" i="2"/>
  <c r="B268" i="2"/>
  <c r="M267" i="2"/>
  <c r="B267" i="2"/>
  <c r="M266" i="2"/>
  <c r="B266" i="2"/>
  <c r="M265" i="2"/>
  <c r="B265" i="2"/>
  <c r="M264" i="2"/>
  <c r="B264" i="2"/>
  <c r="M263" i="2"/>
  <c r="B263" i="2"/>
  <c r="M262" i="2"/>
  <c r="B262" i="2"/>
  <c r="M261" i="2"/>
  <c r="B261" i="2"/>
  <c r="M260" i="2"/>
  <c r="B260" i="2"/>
  <c r="M259" i="2"/>
  <c r="B259" i="2"/>
  <c r="M258" i="2"/>
  <c r="B258" i="2"/>
  <c r="M257" i="2"/>
  <c r="B257" i="2"/>
  <c r="M256" i="2"/>
  <c r="B256" i="2"/>
  <c r="M255" i="2"/>
  <c r="B255" i="2"/>
  <c r="M254" i="2"/>
  <c r="B254" i="2"/>
  <c r="M253" i="2"/>
  <c r="B253" i="2"/>
  <c r="M252" i="2"/>
  <c r="B252" i="2"/>
  <c r="M251" i="2"/>
  <c r="B251" i="2"/>
  <c r="M250" i="2"/>
  <c r="B250" i="2"/>
  <c r="M249" i="2"/>
  <c r="B249" i="2"/>
  <c r="M248" i="2"/>
  <c r="B248" i="2"/>
  <c r="M247" i="2"/>
  <c r="B247" i="2"/>
  <c r="M246" i="2"/>
  <c r="B246" i="2"/>
  <c r="M245" i="2"/>
  <c r="B245" i="2"/>
  <c r="M244" i="2"/>
  <c r="B244" i="2"/>
  <c r="M243" i="2"/>
  <c r="B243" i="2"/>
  <c r="M242" i="2"/>
  <c r="B242" i="2"/>
  <c r="M241" i="2"/>
  <c r="B241" i="2"/>
  <c r="M240" i="2"/>
  <c r="B240" i="2"/>
  <c r="M239" i="2"/>
  <c r="B239" i="2"/>
  <c r="M238" i="2"/>
  <c r="B238" i="2"/>
  <c r="M237" i="2"/>
  <c r="B237" i="2"/>
  <c r="M235" i="2"/>
  <c r="B235" i="2"/>
  <c r="M234" i="2"/>
  <c r="B234" i="2"/>
  <c r="M233" i="2"/>
  <c r="B233" i="2"/>
  <c r="M232" i="2"/>
  <c r="B232" i="2"/>
  <c r="M231" i="2"/>
  <c r="B231" i="2"/>
  <c r="M230" i="2"/>
  <c r="B230" i="2"/>
  <c r="M229" i="2"/>
  <c r="B229" i="2"/>
  <c r="M228" i="2"/>
  <c r="B228" i="2"/>
  <c r="M227" i="2"/>
  <c r="B227" i="2"/>
  <c r="M226" i="2"/>
  <c r="B226" i="2"/>
  <c r="M225" i="2"/>
  <c r="B225" i="2"/>
  <c r="M224" i="2"/>
  <c r="B224" i="2"/>
  <c r="M223" i="2"/>
  <c r="B223" i="2"/>
  <c r="M222" i="2"/>
  <c r="B222" i="2"/>
  <c r="M221" i="2"/>
  <c r="B221" i="2"/>
  <c r="M220" i="2"/>
  <c r="B220" i="2"/>
  <c r="M219" i="2"/>
  <c r="B219" i="2"/>
  <c r="M218" i="2"/>
  <c r="B218" i="2"/>
  <c r="M217" i="2"/>
  <c r="B217" i="2"/>
  <c r="M216" i="2"/>
  <c r="B216" i="2"/>
  <c r="M215" i="2"/>
  <c r="B215" i="2"/>
  <c r="M214" i="2"/>
  <c r="B214" i="2"/>
  <c r="M213" i="2"/>
  <c r="B213" i="2"/>
  <c r="M211" i="2"/>
  <c r="B211" i="2"/>
  <c r="M210" i="2"/>
  <c r="B210" i="2"/>
  <c r="M209" i="2"/>
  <c r="B209" i="2"/>
  <c r="M208" i="2"/>
  <c r="B208" i="2"/>
  <c r="M207" i="2"/>
  <c r="B207" i="2"/>
  <c r="M206" i="2"/>
  <c r="B206" i="2"/>
  <c r="M205" i="2"/>
  <c r="B205" i="2"/>
  <c r="M204" i="2"/>
  <c r="B204" i="2"/>
  <c r="M203" i="2"/>
  <c r="B203" i="2"/>
  <c r="M202" i="2"/>
  <c r="B202" i="2"/>
  <c r="M201" i="2"/>
  <c r="B201" i="2"/>
  <c r="M200" i="2"/>
  <c r="B200" i="2"/>
  <c r="M199" i="2"/>
  <c r="B199" i="2"/>
  <c r="M198" i="2"/>
  <c r="B198" i="2"/>
  <c r="M197" i="2"/>
  <c r="B197" i="2"/>
  <c r="M196" i="2"/>
  <c r="B196" i="2"/>
  <c r="M195" i="2"/>
  <c r="B195" i="2"/>
  <c r="M194" i="2"/>
  <c r="B194" i="2"/>
  <c r="M193" i="2"/>
  <c r="B193" i="2"/>
  <c r="M192" i="2"/>
  <c r="B192" i="2"/>
  <c r="M191" i="2"/>
  <c r="B191" i="2"/>
  <c r="M190" i="2"/>
  <c r="B190" i="2"/>
  <c r="M189" i="2"/>
  <c r="B189" i="2"/>
  <c r="M188" i="2"/>
  <c r="B188" i="2"/>
  <c r="M187" i="2"/>
  <c r="B187" i="2"/>
  <c r="M186" i="2"/>
  <c r="B186" i="2"/>
  <c r="M185" i="2"/>
  <c r="B185" i="2"/>
  <c r="M184" i="2"/>
  <c r="B184" i="2"/>
  <c r="M183" i="2"/>
  <c r="B183" i="2"/>
  <c r="M182" i="2"/>
  <c r="B182" i="2"/>
  <c r="M181" i="2"/>
  <c r="B181" i="2"/>
  <c r="M180" i="2"/>
  <c r="B180" i="2"/>
  <c r="M179" i="2"/>
  <c r="B179" i="2"/>
  <c r="M178" i="2"/>
  <c r="B178" i="2"/>
  <c r="M177" i="2"/>
  <c r="B177" i="2"/>
  <c r="M176" i="2"/>
  <c r="B176" i="2"/>
  <c r="M175" i="2"/>
  <c r="B175" i="2"/>
  <c r="M174" i="2"/>
  <c r="B174" i="2"/>
  <c r="M173" i="2"/>
  <c r="B173" i="2"/>
  <c r="M172" i="2"/>
  <c r="B172" i="2"/>
  <c r="M171" i="2"/>
  <c r="B171" i="2"/>
  <c r="M170" i="2"/>
  <c r="B170" i="2"/>
  <c r="M169" i="2"/>
  <c r="B169" i="2"/>
  <c r="M167" i="2"/>
  <c r="B167" i="2"/>
  <c r="M166" i="2"/>
  <c r="B166" i="2"/>
  <c r="M165" i="2"/>
  <c r="B165" i="2"/>
  <c r="M164" i="2"/>
  <c r="B164" i="2"/>
  <c r="M163" i="2"/>
  <c r="B163" i="2"/>
  <c r="M162" i="2"/>
  <c r="B162" i="2"/>
  <c r="M161" i="2"/>
  <c r="B161" i="2"/>
  <c r="M160" i="2"/>
  <c r="B160" i="2"/>
  <c r="M159" i="2"/>
  <c r="B159" i="2"/>
  <c r="M158" i="2"/>
  <c r="B158" i="2"/>
  <c r="M157" i="2"/>
  <c r="B157" i="2"/>
  <c r="M156" i="2"/>
  <c r="B156" i="2"/>
  <c r="M155" i="2"/>
  <c r="B155" i="2"/>
  <c r="M154" i="2"/>
  <c r="B154" i="2"/>
  <c r="M153" i="2"/>
  <c r="B153" i="2"/>
  <c r="M152" i="2"/>
  <c r="B152" i="2"/>
  <c r="M151" i="2"/>
  <c r="B151" i="2"/>
  <c r="M150" i="2"/>
  <c r="B150" i="2"/>
  <c r="M149" i="2"/>
  <c r="B149" i="2"/>
  <c r="M148" i="2"/>
  <c r="B148" i="2"/>
  <c r="M147" i="2"/>
  <c r="B147" i="2"/>
  <c r="M146" i="2"/>
  <c r="B146" i="2"/>
  <c r="M145" i="2"/>
  <c r="B145" i="2"/>
  <c r="M144" i="2"/>
  <c r="B144" i="2"/>
  <c r="M143" i="2"/>
  <c r="B143" i="2"/>
  <c r="M142" i="2"/>
  <c r="B142" i="2"/>
  <c r="M141" i="2"/>
  <c r="B141" i="2"/>
  <c r="M140" i="2"/>
  <c r="B140" i="2"/>
  <c r="M139" i="2"/>
  <c r="B139" i="2"/>
  <c r="M138" i="2"/>
  <c r="B138" i="2"/>
  <c r="M137" i="2"/>
  <c r="B137" i="2"/>
  <c r="M136" i="2"/>
  <c r="B136" i="2"/>
  <c r="M135" i="2"/>
  <c r="B135" i="2"/>
  <c r="M134" i="2"/>
  <c r="B134" i="2"/>
  <c r="M133" i="2"/>
  <c r="B133" i="2"/>
  <c r="M132" i="2"/>
  <c r="B132" i="2"/>
  <c r="M131" i="2"/>
  <c r="B131" i="2"/>
  <c r="M130" i="2"/>
  <c r="B130" i="2"/>
  <c r="M129" i="2"/>
  <c r="B129" i="2"/>
  <c r="M128" i="2"/>
  <c r="B128" i="2"/>
  <c r="M127" i="2"/>
  <c r="B127" i="2"/>
  <c r="M126" i="2"/>
  <c r="B126" i="2"/>
  <c r="M125" i="2"/>
  <c r="B125" i="2"/>
  <c r="M124" i="2"/>
  <c r="B124" i="2"/>
  <c r="M123" i="2"/>
  <c r="B123" i="2"/>
  <c r="M122" i="2"/>
  <c r="B122" i="2"/>
  <c r="M121" i="2"/>
  <c r="B121" i="2"/>
  <c r="M120" i="2"/>
  <c r="B120" i="2"/>
  <c r="M119" i="2"/>
  <c r="B119" i="2"/>
  <c r="M118" i="2"/>
  <c r="B118" i="2"/>
  <c r="M117" i="2"/>
  <c r="B117" i="2"/>
  <c r="M116" i="2"/>
  <c r="B116" i="2"/>
  <c r="M115" i="2"/>
  <c r="B115" i="2"/>
  <c r="M114" i="2"/>
  <c r="B114" i="2"/>
  <c r="M113" i="2"/>
  <c r="B113" i="2"/>
  <c r="M112" i="2"/>
  <c r="B112" i="2"/>
  <c r="M111" i="2"/>
  <c r="B111" i="2"/>
  <c r="M110" i="2"/>
  <c r="B110" i="2"/>
  <c r="M109" i="2"/>
  <c r="B109" i="2"/>
  <c r="M108" i="2"/>
  <c r="B108" i="2"/>
  <c r="M107" i="2"/>
  <c r="B107" i="2"/>
  <c r="M106" i="2"/>
  <c r="B106" i="2"/>
  <c r="M105" i="2"/>
  <c r="B105" i="2"/>
  <c r="M104" i="2"/>
  <c r="B104" i="2"/>
  <c r="M103" i="2"/>
  <c r="B103" i="2"/>
  <c r="M102" i="2"/>
  <c r="B102" i="2"/>
  <c r="M101" i="2"/>
  <c r="B101" i="2"/>
  <c r="M100" i="2"/>
  <c r="B100" i="2"/>
  <c r="M99" i="2"/>
  <c r="B99" i="2"/>
  <c r="M98" i="2"/>
  <c r="B98" i="2"/>
  <c r="M97" i="2"/>
  <c r="B97" i="2"/>
  <c r="M96" i="2"/>
  <c r="B96" i="2"/>
  <c r="M95" i="2"/>
  <c r="B95" i="2"/>
  <c r="M94" i="2"/>
  <c r="B94" i="2"/>
  <c r="M93" i="2"/>
  <c r="B93" i="2"/>
  <c r="M92" i="2"/>
  <c r="B92" i="2"/>
  <c r="M91" i="2"/>
  <c r="B91" i="2"/>
  <c r="M90" i="2"/>
  <c r="B90" i="2"/>
  <c r="M89" i="2"/>
  <c r="B89" i="2"/>
  <c r="M88" i="2"/>
  <c r="B88" i="2"/>
  <c r="M87" i="2"/>
  <c r="B87" i="2"/>
  <c r="M86" i="2"/>
  <c r="B86" i="2"/>
  <c r="M85" i="2"/>
  <c r="B85" i="2"/>
  <c r="M84" i="2"/>
  <c r="B84" i="2"/>
  <c r="M83" i="2"/>
  <c r="B83" i="2"/>
  <c r="M82" i="2"/>
  <c r="B82" i="2"/>
  <c r="M81" i="2"/>
  <c r="B81" i="2"/>
  <c r="M80" i="2"/>
  <c r="B80" i="2"/>
  <c r="M79" i="2"/>
  <c r="B79" i="2"/>
  <c r="M78" i="2"/>
  <c r="B78" i="2"/>
  <c r="M77" i="2"/>
  <c r="B77" i="2"/>
  <c r="M76" i="2"/>
  <c r="B76" i="2"/>
  <c r="M75" i="2"/>
  <c r="B75" i="2"/>
  <c r="M74" i="2"/>
  <c r="B74" i="2"/>
  <c r="M73" i="2"/>
  <c r="B73" i="2"/>
  <c r="M72" i="2"/>
  <c r="B72" i="2"/>
  <c r="M71" i="2"/>
  <c r="B71" i="2"/>
  <c r="M70" i="2"/>
  <c r="B70" i="2"/>
  <c r="M69" i="2"/>
  <c r="B69" i="2"/>
  <c r="M68" i="2"/>
  <c r="B68" i="2"/>
  <c r="M67" i="2"/>
  <c r="B67" i="2"/>
  <c r="M66" i="2"/>
  <c r="B66" i="2"/>
  <c r="M65" i="2"/>
  <c r="B65" i="2"/>
  <c r="M64" i="2"/>
  <c r="B64" i="2"/>
  <c r="M63" i="2"/>
  <c r="B63" i="2"/>
  <c r="M62" i="2"/>
  <c r="B62" i="2"/>
  <c r="M61" i="2"/>
  <c r="B61" i="2"/>
  <c r="M60" i="2"/>
  <c r="B60" i="2"/>
  <c r="M59" i="2"/>
  <c r="B59" i="2"/>
  <c r="M58" i="2"/>
  <c r="B58" i="2"/>
  <c r="M57" i="2"/>
  <c r="B57" i="2"/>
  <c r="M56" i="2"/>
  <c r="B56" i="2"/>
  <c r="M55" i="2"/>
  <c r="B55" i="2"/>
  <c r="M54" i="2"/>
  <c r="B54" i="2"/>
  <c r="M53" i="2"/>
  <c r="B53" i="2"/>
  <c r="M52" i="2"/>
  <c r="B52" i="2"/>
  <c r="M51" i="2"/>
  <c r="B51" i="2"/>
  <c r="M50" i="2"/>
  <c r="B50" i="2"/>
  <c r="M49" i="2"/>
  <c r="B49" i="2"/>
  <c r="M48" i="2"/>
  <c r="B48" i="2"/>
  <c r="M47" i="2"/>
  <c r="B47" i="2"/>
  <c r="M46" i="2"/>
  <c r="B46" i="2"/>
  <c r="M45" i="2"/>
  <c r="B45" i="2"/>
  <c r="M44" i="2"/>
  <c r="B44" i="2"/>
  <c r="M43" i="2"/>
  <c r="B43" i="2"/>
  <c r="M42" i="2"/>
  <c r="B42" i="2"/>
  <c r="M41" i="2"/>
  <c r="B41" i="2"/>
  <c r="M40" i="2"/>
  <c r="B40" i="2"/>
  <c r="M39" i="2"/>
  <c r="B39" i="2"/>
  <c r="M38" i="2"/>
  <c r="B38" i="2"/>
  <c r="M36" i="2"/>
  <c r="B36" i="2"/>
  <c r="M35" i="2"/>
  <c r="B35" i="2"/>
  <c r="M34" i="2"/>
  <c r="B34" i="2"/>
  <c r="M33" i="2"/>
  <c r="B33" i="2"/>
  <c r="M32" i="2"/>
  <c r="B32" i="2"/>
  <c r="M31" i="2"/>
  <c r="B31" i="2"/>
  <c r="M30" i="2"/>
  <c r="B30" i="2"/>
  <c r="M29" i="2"/>
  <c r="B29" i="2"/>
  <c r="M28" i="2"/>
  <c r="B28" i="2"/>
  <c r="M27" i="2"/>
  <c r="B27" i="2"/>
  <c r="M26" i="2"/>
  <c r="B26" i="2"/>
  <c r="M25" i="2"/>
  <c r="B25" i="2"/>
  <c r="M24" i="2"/>
  <c r="B24" i="2"/>
  <c r="M23" i="2"/>
  <c r="B23" i="2"/>
  <c r="M22" i="2"/>
  <c r="B22" i="2"/>
  <c r="M21" i="2"/>
  <c r="B21" i="2"/>
  <c r="M20" i="2"/>
  <c r="B20" i="2"/>
  <c r="M19" i="2"/>
  <c r="G13" i="2"/>
  <c r="B19" i="2"/>
  <c r="B18" i="2"/>
  <c r="E2" i="2" l="1"/>
  <c r="H13" i="2"/>
  <c r="L13" i="2"/>
  <c r="J13" i="2"/>
  <c r="J26" i="2"/>
  <c r="N26" i="2" s="1"/>
  <c r="L26" i="2"/>
  <c r="H26" i="2"/>
  <c r="J34" i="2"/>
  <c r="N34" i="2" s="1"/>
  <c r="L34" i="2"/>
  <c r="H34" i="2"/>
  <c r="H43" i="2"/>
  <c r="J43" i="2"/>
  <c r="N43" i="2" s="1"/>
  <c r="L43" i="2"/>
  <c r="H51" i="2"/>
  <c r="J51" i="2"/>
  <c r="N51" i="2" s="1"/>
  <c r="L51" i="2"/>
  <c r="H59" i="2"/>
  <c r="J59" i="2"/>
  <c r="N59" i="2" s="1"/>
  <c r="L59" i="2"/>
  <c r="H67" i="2"/>
  <c r="L67" i="2"/>
  <c r="J67" i="2"/>
  <c r="N67" i="2" s="1"/>
  <c r="J71" i="2"/>
  <c r="N71" i="2" s="1"/>
  <c r="H71" i="2"/>
  <c r="L71" i="2"/>
  <c r="H79" i="2"/>
  <c r="L79" i="2"/>
  <c r="J79" i="2"/>
  <c r="N79" i="2" s="1"/>
  <c r="H87" i="2"/>
  <c r="L87" i="2"/>
  <c r="J87" i="2"/>
  <c r="N87" i="2" s="1"/>
  <c r="H95" i="2"/>
  <c r="J95" i="2"/>
  <c r="N95" i="2" s="1"/>
  <c r="L95" i="2"/>
  <c r="H103" i="2"/>
  <c r="L103" i="2"/>
  <c r="J103" i="2"/>
  <c r="N103" i="2" s="1"/>
  <c r="L111" i="2"/>
  <c r="H111" i="2"/>
  <c r="J111" i="2"/>
  <c r="N111" i="2" s="1"/>
  <c r="L119" i="2"/>
  <c r="H119" i="2"/>
  <c r="J119" i="2"/>
  <c r="N119" i="2" s="1"/>
  <c r="L127" i="2"/>
  <c r="J127" i="2"/>
  <c r="N127" i="2" s="1"/>
  <c r="H127" i="2"/>
  <c r="L135" i="2"/>
  <c r="J135" i="2"/>
  <c r="N135" i="2" s="1"/>
  <c r="H135" i="2"/>
  <c r="L143" i="2"/>
  <c r="H143" i="2"/>
  <c r="J143" i="2"/>
  <c r="N143" i="2" s="1"/>
  <c r="H151" i="2"/>
  <c r="L151" i="2"/>
  <c r="J151" i="2"/>
  <c r="N151" i="2" s="1"/>
  <c r="H159" i="2"/>
  <c r="J159" i="2"/>
  <c r="N159" i="2" s="1"/>
  <c r="L159" i="2"/>
  <c r="H167" i="2"/>
  <c r="L167" i="2"/>
  <c r="J167" i="2"/>
  <c r="N167" i="2" s="1"/>
  <c r="L176" i="2"/>
  <c r="J176" i="2"/>
  <c r="N176" i="2" s="1"/>
  <c r="H176" i="2"/>
  <c r="L184" i="2"/>
  <c r="H184" i="2"/>
  <c r="J184" i="2"/>
  <c r="N184" i="2" s="1"/>
  <c r="H192" i="2"/>
  <c r="L192" i="2"/>
  <c r="J192" i="2"/>
  <c r="N192" i="2" s="1"/>
  <c r="H200" i="2"/>
  <c r="L200" i="2"/>
  <c r="J200" i="2"/>
  <c r="N200" i="2" s="1"/>
  <c r="H208" i="2"/>
  <c r="L208" i="2"/>
  <c r="J208" i="2"/>
  <c r="N208" i="2" s="1"/>
  <c r="H217" i="2"/>
  <c r="L217" i="2"/>
  <c r="J217" i="2"/>
  <c r="N217" i="2" s="1"/>
  <c r="H225" i="2"/>
  <c r="J225" i="2"/>
  <c r="N225" i="2" s="1"/>
  <c r="L225" i="2"/>
  <c r="H233" i="2"/>
  <c r="J233" i="2"/>
  <c r="N233" i="2" s="1"/>
  <c r="L233" i="2"/>
  <c r="H238" i="2"/>
  <c r="L238" i="2"/>
  <c r="J238" i="2"/>
  <c r="N238" i="2" s="1"/>
  <c r="L242" i="2"/>
  <c r="H242" i="2"/>
  <c r="J242" i="2"/>
  <c r="N242" i="2" s="1"/>
  <c r="H246" i="2"/>
  <c r="L246" i="2"/>
  <c r="J246" i="2"/>
  <c r="N246" i="2" s="1"/>
  <c r="H250" i="2"/>
  <c r="J250" i="2"/>
  <c r="N250" i="2" s="1"/>
  <c r="L250" i="2"/>
  <c r="H254" i="2"/>
  <c r="J254" i="2"/>
  <c r="N254" i="2" s="1"/>
  <c r="L254" i="2"/>
  <c r="H258" i="2"/>
  <c r="J258" i="2"/>
  <c r="N258" i="2" s="1"/>
  <c r="L258" i="2"/>
  <c r="H262" i="2"/>
  <c r="J262" i="2"/>
  <c r="N262" i="2" s="1"/>
  <c r="L262" i="2"/>
  <c r="H266" i="2"/>
  <c r="J266" i="2"/>
  <c r="N266" i="2" s="1"/>
  <c r="L266" i="2"/>
  <c r="H270" i="2"/>
  <c r="L270" i="2"/>
  <c r="J270" i="2"/>
  <c r="N270" i="2" s="1"/>
  <c r="H274" i="2"/>
  <c r="J274" i="2"/>
  <c r="N274" i="2" s="1"/>
  <c r="L274" i="2"/>
  <c r="H278" i="2"/>
  <c r="J278" i="2"/>
  <c r="N278" i="2" s="1"/>
  <c r="L278" i="2"/>
  <c r="H282" i="2"/>
  <c r="J282" i="2"/>
  <c r="N282" i="2" s="1"/>
  <c r="L282" i="2"/>
  <c r="H286" i="2"/>
  <c r="L286" i="2"/>
  <c r="J286" i="2"/>
  <c r="N286" i="2" s="1"/>
  <c r="H290" i="2"/>
  <c r="J290" i="2"/>
  <c r="N290" i="2" s="1"/>
  <c r="L290" i="2"/>
  <c r="L294" i="2"/>
  <c r="H294" i="2"/>
  <c r="J294" i="2"/>
  <c r="N294" i="2" s="1"/>
  <c r="H298" i="2"/>
  <c r="J298" i="2"/>
  <c r="N298" i="2" s="1"/>
  <c r="L298" i="2"/>
  <c r="H302" i="2"/>
  <c r="L302" i="2"/>
  <c r="J302" i="2"/>
  <c r="N302" i="2" s="1"/>
  <c r="L306" i="2"/>
  <c r="H306" i="2"/>
  <c r="J306" i="2"/>
  <c r="N306" i="2" s="1"/>
  <c r="H310" i="2"/>
  <c r="L310" i="2"/>
  <c r="J310" i="2"/>
  <c r="N310" i="2" s="1"/>
  <c r="H314" i="2"/>
  <c r="J314" i="2"/>
  <c r="N314" i="2" s="1"/>
  <c r="L314" i="2"/>
  <c r="H318" i="2"/>
  <c r="J318" i="2"/>
  <c r="N318" i="2" s="1"/>
  <c r="L318" i="2"/>
  <c r="H322" i="2"/>
  <c r="J322" i="2"/>
  <c r="L322" i="2"/>
  <c r="H326" i="2"/>
  <c r="J326" i="2"/>
  <c r="N326" i="2" s="1"/>
  <c r="L326" i="2"/>
  <c r="H330" i="2"/>
  <c r="J330" i="2"/>
  <c r="N330" i="2" s="1"/>
  <c r="L330" i="2"/>
  <c r="H335" i="2"/>
  <c r="L335" i="2"/>
  <c r="J335" i="2"/>
  <c r="N335" i="2" s="1"/>
  <c r="H339" i="2"/>
  <c r="J339" i="2"/>
  <c r="N339" i="2" s="1"/>
  <c r="L339" i="2"/>
  <c r="H372" i="2"/>
  <c r="J372" i="2"/>
  <c r="N372" i="2" s="1"/>
  <c r="L372" i="2"/>
  <c r="L376" i="2"/>
  <c r="H376" i="2"/>
  <c r="J376" i="2"/>
  <c r="N376" i="2" s="1"/>
  <c r="H380" i="2"/>
  <c r="J380" i="2"/>
  <c r="N380" i="2" s="1"/>
  <c r="L380" i="2"/>
  <c r="H22" i="2"/>
  <c r="J22" i="2"/>
  <c r="N22" i="2" s="1"/>
  <c r="L22" i="2"/>
  <c r="H30" i="2"/>
  <c r="L30" i="2"/>
  <c r="J30" i="2"/>
  <c r="N30" i="2" s="1"/>
  <c r="H39" i="2"/>
  <c r="L39" i="2"/>
  <c r="J39" i="2"/>
  <c r="N39" i="2" s="1"/>
  <c r="L47" i="2"/>
  <c r="H47" i="2"/>
  <c r="J47" i="2"/>
  <c r="N47" i="2" s="1"/>
  <c r="J55" i="2"/>
  <c r="N55" i="2" s="1"/>
  <c r="L55" i="2"/>
  <c r="H55" i="2"/>
  <c r="J63" i="2"/>
  <c r="N63" i="2" s="1"/>
  <c r="L63" i="2"/>
  <c r="H63" i="2"/>
  <c r="J75" i="2"/>
  <c r="N75" i="2" s="1"/>
  <c r="H75" i="2"/>
  <c r="L75" i="2"/>
  <c r="J83" i="2"/>
  <c r="N83" i="2" s="1"/>
  <c r="H83" i="2"/>
  <c r="L83" i="2"/>
  <c r="H91" i="2"/>
  <c r="J91" i="2"/>
  <c r="N91" i="2" s="1"/>
  <c r="L91" i="2"/>
  <c r="H99" i="2"/>
  <c r="J99" i="2"/>
  <c r="L99" i="2"/>
  <c r="H107" i="2"/>
  <c r="J107" i="2"/>
  <c r="N107" i="2" s="1"/>
  <c r="L107" i="2"/>
  <c r="H115" i="2"/>
  <c r="J115" i="2"/>
  <c r="N115" i="2" s="1"/>
  <c r="L115" i="2"/>
  <c r="H123" i="2"/>
  <c r="J123" i="2"/>
  <c r="N123" i="2" s="1"/>
  <c r="L123" i="2"/>
  <c r="H131" i="2"/>
  <c r="L131" i="2"/>
  <c r="J131" i="2"/>
  <c r="J139" i="2"/>
  <c r="N139" i="2" s="1"/>
  <c r="L139" i="2"/>
  <c r="H139" i="2"/>
  <c r="J147" i="2"/>
  <c r="N147" i="2" s="1"/>
  <c r="H147" i="2"/>
  <c r="L147" i="2"/>
  <c r="H155" i="2"/>
  <c r="J155" i="2"/>
  <c r="N155" i="2" s="1"/>
  <c r="L155" i="2"/>
  <c r="H163" i="2"/>
  <c r="J163" i="2"/>
  <c r="L163" i="2"/>
  <c r="H172" i="2"/>
  <c r="J172" i="2"/>
  <c r="N172" i="2" s="1"/>
  <c r="L172" i="2"/>
  <c r="H180" i="2"/>
  <c r="J180" i="2"/>
  <c r="N180" i="2" s="1"/>
  <c r="L180" i="2"/>
  <c r="H188" i="2"/>
  <c r="J188" i="2"/>
  <c r="N188" i="2" s="1"/>
  <c r="L188" i="2"/>
  <c r="H196" i="2"/>
  <c r="J196" i="2"/>
  <c r="N196" i="2" s="1"/>
  <c r="L196" i="2"/>
  <c r="J204" i="2"/>
  <c r="N204" i="2" s="1"/>
  <c r="H204" i="2"/>
  <c r="L204" i="2"/>
  <c r="H213" i="2"/>
  <c r="J213" i="2"/>
  <c r="N213" i="2" s="1"/>
  <c r="L213" i="2"/>
  <c r="H221" i="2"/>
  <c r="J221" i="2"/>
  <c r="N221" i="2" s="1"/>
  <c r="L221" i="2"/>
  <c r="J229" i="2"/>
  <c r="H229" i="2"/>
  <c r="L229" i="2"/>
  <c r="J19" i="2"/>
  <c r="N19" i="2" s="1"/>
  <c r="H19" i="2"/>
  <c r="L19" i="2"/>
  <c r="H344" i="2"/>
  <c r="L344" i="2"/>
  <c r="J344" i="2"/>
  <c r="N344" i="2" s="1"/>
  <c r="J348" i="2"/>
  <c r="N348" i="2" s="1"/>
  <c r="H348" i="2"/>
  <c r="L348" i="2"/>
  <c r="H352" i="2"/>
  <c r="L352" i="2"/>
  <c r="J352" i="2"/>
  <c r="H356" i="2"/>
  <c r="J356" i="2"/>
  <c r="N356" i="2" s="1"/>
  <c r="L356" i="2"/>
  <c r="H360" i="2"/>
  <c r="L360" i="2"/>
  <c r="J360" i="2"/>
  <c r="H364" i="2"/>
  <c r="J364" i="2"/>
  <c r="N364" i="2" s="1"/>
  <c r="L364" i="2"/>
  <c r="H23" i="2"/>
  <c r="J23" i="2"/>
  <c r="L23" i="2"/>
  <c r="H31" i="2"/>
  <c r="J31" i="2"/>
  <c r="N31" i="2" s="1"/>
  <c r="L31" i="2"/>
  <c r="J40" i="2"/>
  <c r="N40" i="2" s="1"/>
  <c r="H40" i="2"/>
  <c r="L40" i="2"/>
  <c r="J48" i="2"/>
  <c r="N48" i="2" s="1"/>
  <c r="H48" i="2"/>
  <c r="L48" i="2"/>
  <c r="H56" i="2"/>
  <c r="L56" i="2"/>
  <c r="J56" i="2"/>
  <c r="N56" i="2" s="1"/>
  <c r="H64" i="2"/>
  <c r="L64" i="2"/>
  <c r="J64" i="2"/>
  <c r="N64" i="2" s="1"/>
  <c r="H72" i="2"/>
  <c r="L72" i="2"/>
  <c r="J72" i="2"/>
  <c r="N72" i="2" s="1"/>
  <c r="H80" i="2"/>
  <c r="L80" i="2"/>
  <c r="J80" i="2"/>
  <c r="N80" i="2" s="1"/>
  <c r="H88" i="2"/>
  <c r="L88" i="2"/>
  <c r="J88" i="2"/>
  <c r="N88" i="2" s="1"/>
  <c r="H96" i="2"/>
  <c r="L96" i="2"/>
  <c r="J96" i="2"/>
  <c r="J104" i="2"/>
  <c r="N104" i="2" s="1"/>
  <c r="H104" i="2"/>
  <c r="L104" i="2"/>
  <c r="J112" i="2"/>
  <c r="N112" i="2" s="1"/>
  <c r="L112" i="2"/>
  <c r="H112" i="2"/>
  <c r="L120" i="2"/>
  <c r="J120" i="2"/>
  <c r="N120" i="2" s="1"/>
  <c r="H120" i="2"/>
  <c r="H128" i="2"/>
  <c r="L128" i="2"/>
  <c r="J128" i="2"/>
  <c r="H136" i="2"/>
  <c r="L136" i="2"/>
  <c r="J136" i="2"/>
  <c r="N136" i="2" s="1"/>
  <c r="H144" i="2"/>
  <c r="L144" i="2"/>
  <c r="J144" i="2"/>
  <c r="N144" i="2" s="1"/>
  <c r="H152" i="2"/>
  <c r="L152" i="2"/>
  <c r="J152" i="2"/>
  <c r="N152" i="2" s="1"/>
  <c r="H160" i="2"/>
  <c r="L160" i="2"/>
  <c r="J160" i="2"/>
  <c r="N160" i="2" s="1"/>
  <c r="H169" i="2"/>
  <c r="L169" i="2"/>
  <c r="J169" i="2"/>
  <c r="N169" i="2" s="1"/>
  <c r="H177" i="2"/>
  <c r="J177" i="2"/>
  <c r="N177" i="2" s="1"/>
  <c r="L177" i="2"/>
  <c r="H185" i="2"/>
  <c r="J185" i="2"/>
  <c r="N185" i="2" s="1"/>
  <c r="L185" i="2"/>
  <c r="H193" i="2"/>
  <c r="J193" i="2"/>
  <c r="N193" i="2" s="1"/>
  <c r="L193" i="2"/>
  <c r="H201" i="2"/>
  <c r="J201" i="2"/>
  <c r="N201" i="2" s="1"/>
  <c r="L201" i="2"/>
  <c r="H218" i="2"/>
  <c r="J218" i="2"/>
  <c r="N218" i="2" s="1"/>
  <c r="L218" i="2"/>
  <c r="H226" i="2"/>
  <c r="J226" i="2"/>
  <c r="N226" i="2" s="1"/>
  <c r="L226" i="2"/>
  <c r="H234" i="2"/>
  <c r="J234" i="2"/>
  <c r="N234" i="2" s="1"/>
  <c r="L234" i="2"/>
  <c r="H239" i="2"/>
  <c r="L239" i="2"/>
  <c r="J239" i="2"/>
  <c r="N239" i="2" s="1"/>
  <c r="H243" i="2"/>
  <c r="L243" i="2"/>
  <c r="J243" i="2"/>
  <c r="N243" i="2" s="1"/>
  <c r="H247" i="2"/>
  <c r="L247" i="2"/>
  <c r="J247" i="2"/>
  <c r="H251" i="2"/>
  <c r="J251" i="2"/>
  <c r="N251" i="2" s="1"/>
  <c r="L251" i="2"/>
  <c r="L255" i="2"/>
  <c r="H255" i="2"/>
  <c r="J255" i="2"/>
  <c r="N255" i="2" s="1"/>
  <c r="H259" i="2"/>
  <c r="L259" i="2"/>
  <c r="J259" i="2"/>
  <c r="N259" i="2" s="1"/>
  <c r="L263" i="2"/>
  <c r="H263" i="2"/>
  <c r="J263" i="2"/>
  <c r="N263" i="2" s="1"/>
  <c r="L267" i="2"/>
  <c r="J267" i="2"/>
  <c r="N267" i="2" s="1"/>
  <c r="H267" i="2"/>
  <c r="L271" i="2"/>
  <c r="H271" i="2"/>
  <c r="J271" i="2"/>
  <c r="N271" i="2" s="1"/>
  <c r="H275" i="2"/>
  <c r="L275" i="2"/>
  <c r="J275" i="2"/>
  <c r="N275" i="2" s="1"/>
  <c r="L279" i="2"/>
  <c r="H279" i="2"/>
  <c r="J279" i="2"/>
  <c r="N279" i="2" s="1"/>
  <c r="H283" i="2"/>
  <c r="L283" i="2"/>
  <c r="J283" i="2"/>
  <c r="N283" i="2" s="1"/>
  <c r="H287" i="2"/>
  <c r="J287" i="2"/>
  <c r="N287" i="2" s="1"/>
  <c r="L287" i="2"/>
  <c r="H291" i="2"/>
  <c r="L291" i="2"/>
  <c r="J291" i="2"/>
  <c r="N291" i="2" s="1"/>
  <c r="H295" i="2"/>
  <c r="L295" i="2"/>
  <c r="J295" i="2"/>
  <c r="N295" i="2" s="1"/>
  <c r="H299" i="2"/>
  <c r="L299" i="2"/>
  <c r="J299" i="2"/>
  <c r="N299" i="2" s="1"/>
  <c r="H303" i="2"/>
  <c r="L303" i="2"/>
  <c r="J303" i="2"/>
  <c r="N303" i="2" s="1"/>
  <c r="H307" i="2"/>
  <c r="L307" i="2"/>
  <c r="J307" i="2"/>
  <c r="N307" i="2" s="1"/>
  <c r="H311" i="2"/>
  <c r="L311" i="2"/>
  <c r="J311" i="2"/>
  <c r="N311" i="2" s="1"/>
  <c r="H315" i="2"/>
  <c r="J315" i="2"/>
  <c r="N315" i="2" s="1"/>
  <c r="L315" i="2"/>
  <c r="H319" i="2"/>
  <c r="L319" i="2"/>
  <c r="J319" i="2"/>
  <c r="N319" i="2" s="1"/>
  <c r="H323" i="2"/>
  <c r="L323" i="2"/>
  <c r="J323" i="2"/>
  <c r="N323" i="2" s="1"/>
  <c r="H327" i="2"/>
  <c r="L327" i="2"/>
  <c r="J327" i="2"/>
  <c r="N327" i="2" s="1"/>
  <c r="J331" i="2"/>
  <c r="N331" i="2" s="1"/>
  <c r="H331" i="2"/>
  <c r="L331" i="2"/>
  <c r="H336" i="2"/>
  <c r="L336" i="2"/>
  <c r="J336" i="2"/>
  <c r="N336" i="2" s="1"/>
  <c r="J340" i="2"/>
  <c r="L340" i="2"/>
  <c r="H340" i="2"/>
  <c r="H369" i="2"/>
  <c r="J369" i="2"/>
  <c r="N369" i="2" s="1"/>
  <c r="L369" i="2"/>
  <c r="J373" i="2"/>
  <c r="N373" i="2" s="1"/>
  <c r="H373" i="2"/>
  <c r="L373" i="2"/>
  <c r="H377" i="2"/>
  <c r="L377" i="2"/>
  <c r="J377" i="2"/>
  <c r="J381" i="2"/>
  <c r="N381" i="2" s="1"/>
  <c r="H381" i="2"/>
  <c r="L381" i="2"/>
  <c r="H27" i="2"/>
  <c r="J27" i="2"/>
  <c r="N27" i="2" s="1"/>
  <c r="L27" i="2"/>
  <c r="H35" i="2"/>
  <c r="J35" i="2"/>
  <c r="N35" i="2" s="1"/>
  <c r="L35" i="2"/>
  <c r="H44" i="2"/>
  <c r="J44" i="2"/>
  <c r="N44" i="2" s="1"/>
  <c r="L44" i="2"/>
  <c r="H52" i="2"/>
  <c r="J52" i="2"/>
  <c r="L52" i="2"/>
  <c r="H60" i="2"/>
  <c r="J60" i="2"/>
  <c r="L60" i="2"/>
  <c r="H68" i="2"/>
  <c r="J68" i="2"/>
  <c r="N68" i="2" s="1"/>
  <c r="L68" i="2"/>
  <c r="J76" i="2"/>
  <c r="N76" i="2" s="1"/>
  <c r="H76" i="2"/>
  <c r="L76" i="2"/>
  <c r="J84" i="2"/>
  <c r="N84" i="2" s="1"/>
  <c r="H84" i="2"/>
  <c r="L84" i="2"/>
  <c r="J92" i="2"/>
  <c r="N92" i="2" s="1"/>
  <c r="H92" i="2"/>
  <c r="L92" i="2"/>
  <c r="H100" i="2"/>
  <c r="J100" i="2"/>
  <c r="N100" i="2" s="1"/>
  <c r="L100" i="2"/>
  <c r="H108" i="2"/>
  <c r="J108" i="2"/>
  <c r="N108" i="2" s="1"/>
  <c r="L108" i="2"/>
  <c r="H116" i="2"/>
  <c r="J116" i="2"/>
  <c r="N116" i="2" s="1"/>
  <c r="L116" i="2"/>
  <c r="H124" i="2"/>
  <c r="J124" i="2"/>
  <c r="N124" i="2" s="1"/>
  <c r="L124" i="2"/>
  <c r="H132" i="2"/>
  <c r="J132" i="2"/>
  <c r="N132" i="2" s="1"/>
  <c r="L132" i="2"/>
  <c r="J140" i="2"/>
  <c r="N140" i="2" s="1"/>
  <c r="H140" i="2"/>
  <c r="L140" i="2"/>
  <c r="J148" i="2"/>
  <c r="N148" i="2" s="1"/>
  <c r="H148" i="2"/>
  <c r="L148" i="2"/>
  <c r="J156" i="2"/>
  <c r="N156" i="2" s="1"/>
  <c r="H156" i="2"/>
  <c r="L156" i="2"/>
  <c r="H164" i="2"/>
  <c r="J164" i="2"/>
  <c r="N164" i="2" s="1"/>
  <c r="L164" i="2"/>
  <c r="J173" i="2"/>
  <c r="H173" i="2"/>
  <c r="L173" i="2"/>
  <c r="J181" i="2"/>
  <c r="N181" i="2" s="1"/>
  <c r="H181" i="2"/>
  <c r="L181" i="2"/>
  <c r="J189" i="2"/>
  <c r="N189" i="2" s="1"/>
  <c r="H189" i="2"/>
  <c r="L189" i="2"/>
  <c r="J197" i="2"/>
  <c r="N197" i="2" s="1"/>
  <c r="H197" i="2"/>
  <c r="L197" i="2"/>
  <c r="J205" i="2"/>
  <c r="N205" i="2" s="1"/>
  <c r="H205" i="2"/>
  <c r="L205" i="2"/>
  <c r="H209" i="2"/>
  <c r="L209" i="2"/>
  <c r="J209" i="2"/>
  <c r="N209" i="2" s="1"/>
  <c r="H214" i="2"/>
  <c r="J214" i="2"/>
  <c r="N214" i="2" s="1"/>
  <c r="L214" i="2"/>
  <c r="H222" i="2"/>
  <c r="L222" i="2"/>
  <c r="J222" i="2"/>
  <c r="N222" i="2" s="1"/>
  <c r="H230" i="2"/>
  <c r="J230" i="2"/>
  <c r="N230" i="2" s="1"/>
  <c r="L230" i="2"/>
  <c r="H345" i="2"/>
  <c r="L345" i="2"/>
  <c r="J345" i="2"/>
  <c r="N345" i="2" s="1"/>
  <c r="H349" i="2"/>
  <c r="J349" i="2"/>
  <c r="N349" i="2" s="1"/>
  <c r="L349" i="2"/>
  <c r="H353" i="2"/>
  <c r="J353" i="2"/>
  <c r="N353" i="2" s="1"/>
  <c r="L353" i="2"/>
  <c r="J357" i="2"/>
  <c r="N357" i="2" s="1"/>
  <c r="H357" i="2"/>
  <c r="L357" i="2"/>
  <c r="J361" i="2"/>
  <c r="N361" i="2" s="1"/>
  <c r="H361" i="2"/>
  <c r="L361" i="2"/>
  <c r="J365" i="2"/>
  <c r="N365" i="2" s="1"/>
  <c r="H365" i="2"/>
  <c r="L365" i="2"/>
  <c r="J25" i="2"/>
  <c r="N25" i="2" s="1"/>
  <c r="H25" i="2"/>
  <c r="L25" i="2"/>
  <c r="H24" i="2"/>
  <c r="L24" i="2"/>
  <c r="J24" i="2"/>
  <c r="N24" i="2" s="1"/>
  <c r="H32" i="2"/>
  <c r="L32" i="2"/>
  <c r="J32" i="2"/>
  <c r="N32" i="2" s="1"/>
  <c r="H41" i="2"/>
  <c r="J41" i="2"/>
  <c r="N41" i="2" s="1"/>
  <c r="L41" i="2"/>
  <c r="H49" i="2"/>
  <c r="J49" i="2"/>
  <c r="N49" i="2" s="1"/>
  <c r="L49" i="2"/>
  <c r="H57" i="2"/>
  <c r="L57" i="2"/>
  <c r="J57" i="2"/>
  <c r="N57" i="2" s="1"/>
  <c r="H65" i="2"/>
  <c r="J65" i="2"/>
  <c r="N65" i="2" s="1"/>
  <c r="L65" i="2"/>
  <c r="H69" i="2"/>
  <c r="J69" i="2"/>
  <c r="N69" i="2" s="1"/>
  <c r="L69" i="2"/>
  <c r="H77" i="2"/>
  <c r="J77" i="2"/>
  <c r="N77" i="2" s="1"/>
  <c r="L77" i="2"/>
  <c r="J85" i="2"/>
  <c r="N85" i="2" s="1"/>
  <c r="L85" i="2"/>
  <c r="H85" i="2"/>
  <c r="J93" i="2"/>
  <c r="N93" i="2" s="1"/>
  <c r="H93" i="2"/>
  <c r="L93" i="2"/>
  <c r="J101" i="2"/>
  <c r="N101" i="2" s="1"/>
  <c r="H101" i="2"/>
  <c r="L101" i="2"/>
  <c r="J109" i="2"/>
  <c r="N109" i="2" s="1"/>
  <c r="H109" i="2"/>
  <c r="L109" i="2"/>
  <c r="J117" i="2"/>
  <c r="N117" i="2" s="1"/>
  <c r="H117" i="2"/>
  <c r="L117" i="2"/>
  <c r="J125" i="2"/>
  <c r="N125" i="2" s="1"/>
  <c r="H125" i="2"/>
  <c r="L125" i="2"/>
  <c r="H137" i="2"/>
  <c r="J137" i="2"/>
  <c r="N137" i="2" s="1"/>
  <c r="L137" i="2"/>
  <c r="H145" i="2"/>
  <c r="L145" i="2"/>
  <c r="J145" i="2"/>
  <c r="N145" i="2" s="1"/>
  <c r="H153" i="2"/>
  <c r="L153" i="2"/>
  <c r="J153" i="2"/>
  <c r="N153" i="2" s="1"/>
  <c r="H161" i="2"/>
  <c r="J161" i="2"/>
  <c r="N161" i="2" s="1"/>
  <c r="L161" i="2"/>
  <c r="J170" i="2"/>
  <c r="N170" i="2" s="1"/>
  <c r="H170" i="2"/>
  <c r="L170" i="2"/>
  <c r="L178" i="2"/>
  <c r="H178" i="2"/>
  <c r="J178" i="2"/>
  <c r="N178" i="2" s="1"/>
  <c r="H186" i="2"/>
  <c r="J186" i="2"/>
  <c r="N186" i="2" s="1"/>
  <c r="L186" i="2"/>
  <c r="H194" i="2"/>
  <c r="J194" i="2"/>
  <c r="N194" i="2" s="1"/>
  <c r="L194" i="2"/>
  <c r="H202" i="2"/>
  <c r="J202" i="2"/>
  <c r="N202" i="2" s="1"/>
  <c r="L202" i="2"/>
  <c r="H210" i="2"/>
  <c r="J210" i="2"/>
  <c r="N210" i="2" s="1"/>
  <c r="L210" i="2"/>
  <c r="H219" i="2"/>
  <c r="J219" i="2"/>
  <c r="N219" i="2" s="1"/>
  <c r="L219" i="2"/>
  <c r="H227" i="2"/>
  <c r="L227" i="2"/>
  <c r="J227" i="2"/>
  <c r="N227" i="2" s="1"/>
  <c r="H235" i="2"/>
  <c r="L235" i="2"/>
  <c r="J235" i="2"/>
  <c r="N235" i="2" s="1"/>
  <c r="L240" i="2"/>
  <c r="J240" i="2"/>
  <c r="H240" i="2"/>
  <c r="H244" i="2"/>
  <c r="J244" i="2"/>
  <c r="N244" i="2" s="1"/>
  <c r="L244" i="2"/>
  <c r="L248" i="2"/>
  <c r="H248" i="2"/>
  <c r="J248" i="2"/>
  <c r="N248" i="2" s="1"/>
  <c r="H252" i="2"/>
  <c r="J252" i="2"/>
  <c r="N252" i="2" s="1"/>
  <c r="L252" i="2"/>
  <c r="H256" i="2"/>
  <c r="L256" i="2"/>
  <c r="J256" i="2"/>
  <c r="N256" i="2" s="1"/>
  <c r="H260" i="2"/>
  <c r="J260" i="2"/>
  <c r="N260" i="2" s="1"/>
  <c r="L260" i="2"/>
  <c r="H264" i="2"/>
  <c r="L264" i="2"/>
  <c r="J264" i="2"/>
  <c r="N264" i="2" s="1"/>
  <c r="H268" i="2"/>
  <c r="L268" i="2"/>
  <c r="J268" i="2"/>
  <c r="N268" i="2" s="1"/>
  <c r="H272" i="2"/>
  <c r="L272" i="2"/>
  <c r="J272" i="2"/>
  <c r="N272" i="2" s="1"/>
  <c r="J276" i="2"/>
  <c r="N276" i="2" s="1"/>
  <c r="H276" i="2"/>
  <c r="L276" i="2"/>
  <c r="H280" i="2"/>
  <c r="L280" i="2"/>
  <c r="J280" i="2"/>
  <c r="N280" i="2" s="1"/>
  <c r="J284" i="2"/>
  <c r="N284" i="2" s="1"/>
  <c r="H284" i="2"/>
  <c r="L284" i="2"/>
  <c r="H288" i="2"/>
  <c r="L288" i="2"/>
  <c r="J288" i="2"/>
  <c r="H292" i="2"/>
  <c r="J292" i="2"/>
  <c r="N292" i="2" s="1"/>
  <c r="L292" i="2"/>
  <c r="H296" i="2"/>
  <c r="L296" i="2"/>
  <c r="J296" i="2"/>
  <c r="N296" i="2" s="1"/>
  <c r="H300" i="2"/>
  <c r="J300" i="2"/>
  <c r="N300" i="2" s="1"/>
  <c r="L300" i="2"/>
  <c r="L304" i="2"/>
  <c r="J304" i="2"/>
  <c r="N304" i="2" s="1"/>
  <c r="H304" i="2"/>
  <c r="H308" i="2"/>
  <c r="J308" i="2"/>
  <c r="N308" i="2" s="1"/>
  <c r="L308" i="2"/>
  <c r="L312" i="2"/>
  <c r="H312" i="2"/>
  <c r="J312" i="2"/>
  <c r="N312" i="2" s="1"/>
  <c r="H316" i="2"/>
  <c r="J316" i="2"/>
  <c r="N316" i="2" s="1"/>
  <c r="L316" i="2"/>
  <c r="H320" i="2"/>
  <c r="L320" i="2"/>
  <c r="J320" i="2"/>
  <c r="N320" i="2" s="1"/>
  <c r="H324" i="2"/>
  <c r="J324" i="2"/>
  <c r="N324" i="2" s="1"/>
  <c r="L324" i="2"/>
  <c r="H328" i="2"/>
  <c r="L328" i="2"/>
  <c r="J328" i="2"/>
  <c r="N328" i="2" s="1"/>
  <c r="H332" i="2"/>
  <c r="J332" i="2"/>
  <c r="N332" i="2" s="1"/>
  <c r="L332" i="2"/>
  <c r="H337" i="2"/>
  <c r="L337" i="2"/>
  <c r="J337" i="2"/>
  <c r="N337" i="2" s="1"/>
  <c r="H341" i="2"/>
  <c r="J341" i="2"/>
  <c r="N341" i="2" s="1"/>
  <c r="L341" i="2"/>
  <c r="L370" i="2"/>
  <c r="H370" i="2"/>
  <c r="J370" i="2"/>
  <c r="N370" i="2" s="1"/>
  <c r="H374" i="2"/>
  <c r="L374" i="2"/>
  <c r="J374" i="2"/>
  <c r="N374" i="2" s="1"/>
  <c r="H378" i="2"/>
  <c r="J378" i="2"/>
  <c r="N378" i="2" s="1"/>
  <c r="L378" i="2"/>
  <c r="H382" i="2"/>
  <c r="J382" i="2"/>
  <c r="N382" i="2" s="1"/>
  <c r="L382" i="2"/>
  <c r="J18" i="2"/>
  <c r="H18" i="2"/>
  <c r="L18" i="2"/>
  <c r="J20" i="2"/>
  <c r="N20" i="2" s="1"/>
  <c r="H20" i="2"/>
  <c r="L20" i="2"/>
  <c r="J28" i="2"/>
  <c r="N28" i="2" s="1"/>
  <c r="H28" i="2"/>
  <c r="L28" i="2"/>
  <c r="H36" i="2"/>
  <c r="J36" i="2"/>
  <c r="N36" i="2" s="1"/>
  <c r="L36" i="2"/>
  <c r="H45" i="2"/>
  <c r="J45" i="2"/>
  <c r="L45" i="2"/>
  <c r="H53" i="2"/>
  <c r="J53" i="2"/>
  <c r="N53" i="2" s="1"/>
  <c r="L53" i="2"/>
  <c r="J61" i="2"/>
  <c r="N61" i="2" s="1"/>
  <c r="L61" i="2"/>
  <c r="H61" i="2"/>
  <c r="J73" i="2"/>
  <c r="N73" i="2" s="1"/>
  <c r="H73" i="2"/>
  <c r="L73" i="2"/>
  <c r="J81" i="2"/>
  <c r="N81" i="2" s="1"/>
  <c r="H81" i="2"/>
  <c r="L81" i="2"/>
  <c r="J89" i="2"/>
  <c r="N89" i="2" s="1"/>
  <c r="H89" i="2"/>
  <c r="L89" i="2"/>
  <c r="H97" i="2"/>
  <c r="J97" i="2"/>
  <c r="N97" i="2" s="1"/>
  <c r="L97" i="2"/>
  <c r="H105" i="2"/>
  <c r="L105" i="2"/>
  <c r="J105" i="2"/>
  <c r="N105" i="2" s="1"/>
  <c r="H113" i="2"/>
  <c r="J113" i="2"/>
  <c r="N113" i="2" s="1"/>
  <c r="L113" i="2"/>
  <c r="H121" i="2"/>
  <c r="J121" i="2"/>
  <c r="N121" i="2" s="1"/>
  <c r="L121" i="2"/>
  <c r="H129" i="2"/>
  <c r="J129" i="2"/>
  <c r="N129" i="2" s="1"/>
  <c r="L129" i="2"/>
  <c r="J133" i="2"/>
  <c r="N133" i="2" s="1"/>
  <c r="H133" i="2"/>
  <c r="L133" i="2"/>
  <c r="J141" i="2"/>
  <c r="N141" i="2" s="1"/>
  <c r="H141" i="2"/>
  <c r="L141" i="2"/>
  <c r="H149" i="2"/>
  <c r="J149" i="2"/>
  <c r="N149" i="2" s="1"/>
  <c r="L149" i="2"/>
  <c r="H157" i="2"/>
  <c r="J157" i="2"/>
  <c r="N157" i="2" s="1"/>
  <c r="L157" i="2"/>
  <c r="J165" i="2"/>
  <c r="H165" i="2"/>
  <c r="L165" i="2"/>
  <c r="H174" i="2"/>
  <c r="L174" i="2"/>
  <c r="J174" i="2"/>
  <c r="N174" i="2" s="1"/>
  <c r="H182" i="2"/>
  <c r="L182" i="2"/>
  <c r="J182" i="2"/>
  <c r="N182" i="2" s="1"/>
  <c r="H190" i="2"/>
  <c r="J190" i="2"/>
  <c r="N190" i="2" s="1"/>
  <c r="L190" i="2"/>
  <c r="H198" i="2"/>
  <c r="J198" i="2"/>
  <c r="N198" i="2" s="1"/>
  <c r="L198" i="2"/>
  <c r="H206" i="2"/>
  <c r="L206" i="2"/>
  <c r="J206" i="2"/>
  <c r="N206" i="2" s="1"/>
  <c r="L215" i="2"/>
  <c r="H215" i="2"/>
  <c r="J215" i="2"/>
  <c r="J223" i="2"/>
  <c r="N223" i="2" s="1"/>
  <c r="L223" i="2"/>
  <c r="H223" i="2"/>
  <c r="L231" i="2"/>
  <c r="J231" i="2"/>
  <c r="N231" i="2" s="1"/>
  <c r="H231" i="2"/>
  <c r="H346" i="2"/>
  <c r="J346" i="2"/>
  <c r="N346" i="2" s="1"/>
  <c r="L346" i="2"/>
  <c r="H350" i="2"/>
  <c r="L350" i="2"/>
  <c r="J350" i="2"/>
  <c r="N350" i="2" s="1"/>
  <c r="H354" i="2"/>
  <c r="J354" i="2"/>
  <c r="N354" i="2" s="1"/>
  <c r="L354" i="2"/>
  <c r="H358" i="2"/>
  <c r="J358" i="2"/>
  <c r="N358" i="2" s="1"/>
  <c r="L358" i="2"/>
  <c r="H362" i="2"/>
  <c r="J362" i="2"/>
  <c r="N362" i="2" s="1"/>
  <c r="L362" i="2"/>
  <c r="H366" i="2"/>
  <c r="L366" i="2"/>
  <c r="J366" i="2"/>
  <c r="N366" i="2" s="1"/>
  <c r="J29" i="2"/>
  <c r="N29" i="2" s="1"/>
  <c r="L29" i="2"/>
  <c r="H29" i="2"/>
  <c r="H42" i="2"/>
  <c r="J42" i="2"/>
  <c r="N42" i="2" s="1"/>
  <c r="L42" i="2"/>
  <c r="J46" i="2"/>
  <c r="N46" i="2" s="1"/>
  <c r="H46" i="2"/>
  <c r="L46" i="2"/>
  <c r="H54" i="2"/>
  <c r="J54" i="2"/>
  <c r="N54" i="2" s="1"/>
  <c r="L54" i="2"/>
  <c r="H62" i="2"/>
  <c r="J62" i="2"/>
  <c r="N62" i="2" s="1"/>
  <c r="L62" i="2"/>
  <c r="J70" i="2"/>
  <c r="N70" i="2" s="1"/>
  <c r="H70" i="2"/>
  <c r="L70" i="2"/>
  <c r="J78" i="2"/>
  <c r="N78" i="2" s="1"/>
  <c r="H78" i="2"/>
  <c r="L78" i="2"/>
  <c r="J86" i="2"/>
  <c r="N86" i="2" s="1"/>
  <c r="H86" i="2"/>
  <c r="L86" i="2"/>
  <c r="J94" i="2"/>
  <c r="N94" i="2" s="1"/>
  <c r="H94" i="2"/>
  <c r="L94" i="2"/>
  <c r="J102" i="2"/>
  <c r="N102" i="2" s="1"/>
  <c r="H102" i="2"/>
  <c r="L102" i="2"/>
  <c r="H110" i="2"/>
  <c r="J110" i="2"/>
  <c r="N110" i="2" s="1"/>
  <c r="L110" i="2"/>
  <c r="H118" i="2"/>
  <c r="J118" i="2"/>
  <c r="N118" i="2" s="1"/>
  <c r="L118" i="2"/>
  <c r="J126" i="2"/>
  <c r="N126" i="2" s="1"/>
  <c r="H126" i="2"/>
  <c r="L126" i="2"/>
  <c r="J134" i="2"/>
  <c r="N134" i="2" s="1"/>
  <c r="H134" i="2"/>
  <c r="L134" i="2"/>
  <c r="J142" i="2"/>
  <c r="N142" i="2" s="1"/>
  <c r="H142" i="2"/>
  <c r="L142" i="2"/>
  <c r="H150" i="2"/>
  <c r="L150" i="2"/>
  <c r="J150" i="2"/>
  <c r="N150" i="2" s="1"/>
  <c r="J158" i="2"/>
  <c r="N158" i="2" s="1"/>
  <c r="H158" i="2"/>
  <c r="L158" i="2"/>
  <c r="J166" i="2"/>
  <c r="N166" i="2" s="1"/>
  <c r="H166" i="2"/>
  <c r="L166" i="2"/>
  <c r="L175" i="2"/>
  <c r="H175" i="2"/>
  <c r="J175" i="2"/>
  <c r="N175" i="2" s="1"/>
  <c r="L183" i="2"/>
  <c r="H183" i="2"/>
  <c r="J183" i="2"/>
  <c r="N183" i="2" s="1"/>
  <c r="H191" i="2"/>
  <c r="L191" i="2"/>
  <c r="J191" i="2"/>
  <c r="N191" i="2" s="1"/>
  <c r="L199" i="2"/>
  <c r="H199" i="2"/>
  <c r="J199" i="2"/>
  <c r="N199" i="2" s="1"/>
  <c r="L207" i="2"/>
  <c r="H207" i="2"/>
  <c r="J207" i="2"/>
  <c r="N207" i="2" s="1"/>
  <c r="H216" i="2"/>
  <c r="L216" i="2"/>
  <c r="J216" i="2"/>
  <c r="H224" i="2"/>
  <c r="L224" i="2"/>
  <c r="J224" i="2"/>
  <c r="N224" i="2" s="1"/>
  <c r="H232" i="2"/>
  <c r="L232" i="2"/>
  <c r="J232" i="2"/>
  <c r="N232" i="2" s="1"/>
  <c r="H241" i="2"/>
  <c r="J241" i="2"/>
  <c r="N241" i="2" s="1"/>
  <c r="L241" i="2"/>
  <c r="H249" i="2"/>
  <c r="J249" i="2"/>
  <c r="N249" i="2" s="1"/>
  <c r="L249" i="2"/>
  <c r="J253" i="2"/>
  <c r="N253" i="2" s="1"/>
  <c r="H253" i="2"/>
  <c r="L253" i="2"/>
  <c r="H257" i="2"/>
  <c r="J257" i="2"/>
  <c r="N257" i="2" s="1"/>
  <c r="L257" i="2"/>
  <c r="J261" i="2"/>
  <c r="N261" i="2" s="1"/>
  <c r="H261" i="2"/>
  <c r="L261" i="2"/>
  <c r="H265" i="2"/>
  <c r="J265" i="2"/>
  <c r="N265" i="2" s="1"/>
  <c r="L265" i="2"/>
  <c r="J269" i="2"/>
  <c r="N269" i="2" s="1"/>
  <c r="H269" i="2"/>
  <c r="L269" i="2"/>
  <c r="H273" i="2"/>
  <c r="L273" i="2"/>
  <c r="J273" i="2"/>
  <c r="N273" i="2" s="1"/>
  <c r="H277" i="2"/>
  <c r="J277" i="2"/>
  <c r="N277" i="2" s="1"/>
  <c r="L277" i="2"/>
  <c r="H281" i="2"/>
  <c r="L281" i="2"/>
  <c r="J281" i="2"/>
  <c r="N281" i="2" s="1"/>
  <c r="H285" i="2"/>
  <c r="J285" i="2"/>
  <c r="N285" i="2" s="1"/>
  <c r="L285" i="2"/>
  <c r="H289" i="2"/>
  <c r="J289" i="2"/>
  <c r="N289" i="2" s="1"/>
  <c r="L289" i="2"/>
  <c r="J293" i="2"/>
  <c r="N293" i="2" s="1"/>
  <c r="H293" i="2"/>
  <c r="L293" i="2"/>
  <c r="H297" i="2"/>
  <c r="L297" i="2"/>
  <c r="J297" i="2"/>
  <c r="N297" i="2" s="1"/>
  <c r="J301" i="2"/>
  <c r="N301" i="2" s="1"/>
  <c r="H301" i="2"/>
  <c r="L301" i="2"/>
  <c r="H305" i="2"/>
  <c r="J305" i="2"/>
  <c r="N305" i="2" s="1"/>
  <c r="L305" i="2"/>
  <c r="J309" i="2"/>
  <c r="H309" i="2"/>
  <c r="L309" i="2"/>
  <c r="H313" i="2"/>
  <c r="J313" i="2"/>
  <c r="N313" i="2" s="1"/>
  <c r="L313" i="2"/>
  <c r="J317" i="2"/>
  <c r="N317" i="2" s="1"/>
  <c r="H317" i="2"/>
  <c r="L317" i="2"/>
  <c r="H321" i="2"/>
  <c r="J321" i="2"/>
  <c r="N321" i="2" s="1"/>
  <c r="L321" i="2"/>
  <c r="J325" i="2"/>
  <c r="N325" i="2" s="1"/>
  <c r="H325" i="2"/>
  <c r="L325" i="2"/>
  <c r="H329" i="2"/>
  <c r="J329" i="2"/>
  <c r="L329" i="2"/>
  <c r="H334" i="2"/>
  <c r="L334" i="2"/>
  <c r="J334" i="2"/>
  <c r="N334" i="2" s="1"/>
  <c r="H338" i="2"/>
  <c r="J338" i="2"/>
  <c r="N338" i="2" s="1"/>
  <c r="L338" i="2"/>
  <c r="H371" i="2"/>
  <c r="L371" i="2"/>
  <c r="J371" i="2"/>
  <c r="N371" i="2" s="1"/>
  <c r="H375" i="2"/>
  <c r="L375" i="2"/>
  <c r="J375" i="2"/>
  <c r="N375" i="2" s="1"/>
  <c r="H379" i="2"/>
  <c r="J379" i="2"/>
  <c r="N379" i="2" s="1"/>
  <c r="L379" i="2"/>
  <c r="H342" i="2"/>
  <c r="J342" i="2"/>
  <c r="N342" i="2" s="1"/>
  <c r="L342" i="2"/>
  <c r="J21" i="2"/>
  <c r="N21" i="2" s="1"/>
  <c r="L21" i="2"/>
  <c r="H21" i="2"/>
  <c r="H33" i="2"/>
  <c r="J33" i="2"/>
  <c r="N33" i="2" s="1"/>
  <c r="L33" i="2"/>
  <c r="J38" i="2"/>
  <c r="N38" i="2" s="1"/>
  <c r="H38" i="2"/>
  <c r="L38" i="2"/>
  <c r="H50" i="2"/>
  <c r="L50" i="2"/>
  <c r="J50" i="2"/>
  <c r="N50" i="2" s="1"/>
  <c r="H58" i="2"/>
  <c r="J58" i="2"/>
  <c r="N58" i="2" s="1"/>
  <c r="L58" i="2"/>
  <c r="H66" i="2"/>
  <c r="J66" i="2"/>
  <c r="N66" i="2" s="1"/>
  <c r="L66" i="2"/>
  <c r="J74" i="2"/>
  <c r="N74" i="2" s="1"/>
  <c r="H74" i="2"/>
  <c r="L74" i="2"/>
  <c r="H82" i="2"/>
  <c r="J82" i="2"/>
  <c r="N82" i="2" s="1"/>
  <c r="L82" i="2"/>
  <c r="H90" i="2"/>
  <c r="J90" i="2"/>
  <c r="N90" i="2" s="1"/>
  <c r="L90" i="2"/>
  <c r="H98" i="2"/>
  <c r="J98" i="2"/>
  <c r="N98" i="2" s="1"/>
  <c r="L98" i="2"/>
  <c r="H106" i="2"/>
  <c r="J106" i="2"/>
  <c r="N106" i="2" s="1"/>
  <c r="L106" i="2"/>
  <c r="H114" i="2"/>
  <c r="L114" i="2"/>
  <c r="J114" i="2"/>
  <c r="N114" i="2" s="1"/>
  <c r="H122" i="2"/>
  <c r="J122" i="2"/>
  <c r="N122" i="2" s="1"/>
  <c r="L122" i="2"/>
  <c r="J130" i="2"/>
  <c r="N130" i="2" s="1"/>
  <c r="H130" i="2"/>
  <c r="L130" i="2"/>
  <c r="J138" i="2"/>
  <c r="N138" i="2" s="1"/>
  <c r="H138" i="2"/>
  <c r="L138" i="2"/>
  <c r="J146" i="2"/>
  <c r="N146" i="2" s="1"/>
  <c r="H146" i="2"/>
  <c r="L146" i="2"/>
  <c r="J154" i="2"/>
  <c r="N154" i="2" s="1"/>
  <c r="H154" i="2"/>
  <c r="L154" i="2"/>
  <c r="J162" i="2"/>
  <c r="N162" i="2" s="1"/>
  <c r="H162" i="2"/>
  <c r="L162" i="2"/>
  <c r="H171" i="2"/>
  <c r="J171" i="2"/>
  <c r="N171" i="2" s="1"/>
  <c r="L171" i="2"/>
  <c r="H179" i="2"/>
  <c r="J179" i="2"/>
  <c r="N179" i="2" s="1"/>
  <c r="L179" i="2"/>
  <c r="H187" i="2"/>
  <c r="J187" i="2"/>
  <c r="N187" i="2" s="1"/>
  <c r="L187" i="2"/>
  <c r="H195" i="2"/>
  <c r="J195" i="2"/>
  <c r="N195" i="2" s="1"/>
  <c r="L195" i="2"/>
  <c r="J203" i="2"/>
  <c r="N203" i="2" s="1"/>
  <c r="H203" i="2"/>
  <c r="L203" i="2"/>
  <c r="J211" i="2"/>
  <c r="N211" i="2" s="1"/>
  <c r="H211" i="2"/>
  <c r="L211" i="2"/>
  <c r="J220" i="2"/>
  <c r="N220" i="2" s="1"/>
  <c r="H220" i="2"/>
  <c r="L220" i="2"/>
  <c r="H228" i="2"/>
  <c r="J228" i="2"/>
  <c r="N228" i="2" s="1"/>
  <c r="L228" i="2"/>
  <c r="J237" i="2"/>
  <c r="N237" i="2" s="1"/>
  <c r="H237" i="2"/>
  <c r="L237" i="2"/>
  <c r="J245" i="2"/>
  <c r="N245" i="2" s="1"/>
  <c r="H245" i="2"/>
  <c r="L245" i="2"/>
  <c r="H343" i="2"/>
  <c r="L343" i="2"/>
  <c r="J343" i="2"/>
  <c r="N343" i="2" s="1"/>
  <c r="H347" i="2"/>
  <c r="L347" i="2"/>
  <c r="J347" i="2"/>
  <c r="N347" i="2" s="1"/>
  <c r="H351" i="2"/>
  <c r="L351" i="2"/>
  <c r="J351" i="2"/>
  <c r="N351" i="2" s="1"/>
  <c r="H355" i="2"/>
  <c r="L355" i="2"/>
  <c r="J355" i="2"/>
  <c r="N355" i="2" s="1"/>
  <c r="H359" i="2"/>
  <c r="L359" i="2"/>
  <c r="J359" i="2"/>
  <c r="N359" i="2" s="1"/>
  <c r="H363" i="2"/>
  <c r="L363" i="2"/>
  <c r="J363" i="2"/>
  <c r="H367" i="2"/>
  <c r="L367" i="2"/>
  <c r="J367" i="2"/>
  <c r="N367" i="2" s="1"/>
  <c r="L368" i="2"/>
  <c r="J368" i="2"/>
  <c r="N368" i="2" s="1"/>
  <c r="H368" i="2"/>
  <c r="N52" i="2"/>
  <c r="N216" i="2"/>
  <c r="N329" i="2"/>
  <c r="N173" i="2"/>
  <c r="N377" i="2"/>
  <c r="N229" i="2"/>
  <c r="N322" i="2"/>
  <c r="N309" i="2"/>
  <c r="N45" i="2"/>
  <c r="N165" i="2"/>
  <c r="N23" i="2"/>
  <c r="N60" i="2"/>
  <c r="N96" i="2"/>
  <c r="N128" i="2"/>
  <c r="N247" i="2"/>
  <c r="N340" i="2"/>
  <c r="N363" i="2"/>
  <c r="N99" i="2"/>
  <c r="N131" i="2"/>
  <c r="N163" i="2"/>
  <c r="D2" i="2"/>
  <c r="N215" i="2"/>
  <c r="N240" i="2"/>
  <c r="N288" i="2"/>
  <c r="N352" i="2"/>
  <c r="N360" i="2"/>
  <c r="B9" i="2" l="1"/>
  <c r="B8" i="2"/>
  <c r="O347" i="2" s="1"/>
  <c r="C347" i="2" s="1"/>
  <c r="M18" i="2"/>
  <c r="M13" i="2" l="1"/>
  <c r="O18" i="2"/>
  <c r="C18" i="2" s="1"/>
  <c r="O181" i="2"/>
  <c r="C181" i="2" s="1"/>
  <c r="O247" i="2"/>
  <c r="C247" i="2" s="1"/>
  <c r="O311" i="2"/>
  <c r="C311" i="2" s="1"/>
  <c r="O374" i="2"/>
  <c r="O73" i="2"/>
  <c r="C73" i="2" s="1"/>
  <c r="O44" i="2"/>
  <c r="C44" i="2" s="1"/>
  <c r="O113" i="2"/>
  <c r="O178" i="2"/>
  <c r="C178" i="2" s="1"/>
  <c r="O284" i="2"/>
  <c r="C284" i="2" s="1"/>
  <c r="O132" i="2"/>
  <c r="C132" i="2" s="1"/>
  <c r="O53" i="2"/>
  <c r="C53" i="2" s="1"/>
  <c r="O96" i="2"/>
  <c r="C96" i="2" s="1"/>
  <c r="O240" i="2"/>
  <c r="C240" i="2" s="1"/>
  <c r="O371" i="2"/>
  <c r="C371" i="2" s="1"/>
  <c r="O226" i="2"/>
  <c r="C226" i="2" s="1"/>
  <c r="O189" i="2"/>
  <c r="C189" i="2" s="1"/>
  <c r="O255" i="2"/>
  <c r="C255" i="2" s="1"/>
  <c r="O319" i="2"/>
  <c r="C319" i="2" s="1"/>
  <c r="O382" i="2"/>
  <c r="C382" i="2" s="1"/>
  <c r="O81" i="2"/>
  <c r="C81" i="2" s="1"/>
  <c r="O52" i="2"/>
  <c r="C52" i="2" s="1"/>
  <c r="O121" i="2"/>
  <c r="C121" i="2" s="1"/>
  <c r="O186" i="2"/>
  <c r="C186" i="2" s="1"/>
  <c r="O316" i="2"/>
  <c r="C316" i="2" s="1"/>
  <c r="O164" i="2"/>
  <c r="C164" i="2" s="1"/>
  <c r="O85" i="2"/>
  <c r="C85" i="2" s="1"/>
  <c r="O141" i="2"/>
  <c r="C141" i="2" s="1"/>
  <c r="O272" i="2"/>
  <c r="O120" i="2"/>
  <c r="C120" i="2" s="1"/>
  <c r="O259" i="2"/>
  <c r="C259" i="2" s="1"/>
  <c r="O214" i="2"/>
  <c r="C214" i="2" s="1"/>
  <c r="O279" i="2"/>
  <c r="C279" i="2" s="1"/>
  <c r="O343" i="2"/>
  <c r="C343" i="2" s="1"/>
  <c r="O41" i="2"/>
  <c r="C41" i="2" s="1"/>
  <c r="O105" i="2"/>
  <c r="C105" i="2" s="1"/>
  <c r="O76" i="2"/>
  <c r="C76" i="2" s="1"/>
  <c r="O145" i="2"/>
  <c r="C145" i="2" s="1"/>
  <c r="O219" i="2"/>
  <c r="O348" i="2"/>
  <c r="C348" i="2" s="1"/>
  <c r="O340" i="2"/>
  <c r="C340" i="2" s="1"/>
  <c r="O31" i="2"/>
  <c r="C31" i="2" s="1"/>
  <c r="O174" i="2"/>
  <c r="O304" i="2"/>
  <c r="C304" i="2" s="1"/>
  <c r="O152" i="2"/>
  <c r="C152" i="2" s="1"/>
  <c r="O291" i="2"/>
  <c r="C291" i="2" s="1"/>
  <c r="O222" i="2"/>
  <c r="C222" i="2" s="1"/>
  <c r="O287" i="2"/>
  <c r="C287" i="2" s="1"/>
  <c r="O351" i="2"/>
  <c r="C351" i="2" s="1"/>
  <c r="O49" i="2"/>
  <c r="C49" i="2" s="1"/>
  <c r="O19" i="2"/>
  <c r="C19" i="2" s="1"/>
  <c r="O84" i="2"/>
  <c r="C84" i="2" s="1"/>
  <c r="O153" i="2"/>
  <c r="C153" i="2" s="1"/>
  <c r="O252" i="2"/>
  <c r="C252" i="2" s="1"/>
  <c r="O342" i="2"/>
  <c r="C342" i="2" s="1"/>
  <c r="O20" i="2"/>
  <c r="C20" i="2" s="1"/>
  <c r="O64" i="2"/>
  <c r="C64" i="2" s="1"/>
  <c r="O206" i="2"/>
  <c r="C206" i="2" s="1"/>
  <c r="O337" i="2"/>
  <c r="C337" i="2" s="1"/>
  <c r="O193" i="2"/>
  <c r="C193" i="2" s="1"/>
  <c r="O37" i="2"/>
  <c r="C37" i="2" s="1"/>
  <c r="O236" i="2"/>
  <c r="C236" i="2" s="1"/>
  <c r="O333" i="2"/>
  <c r="C333" i="2" s="1"/>
  <c r="O212" i="2"/>
  <c r="C212" i="2" s="1"/>
  <c r="O168" i="2"/>
  <c r="C168" i="2" s="1"/>
  <c r="O30" i="2"/>
  <c r="C30" i="2" s="1"/>
  <c r="O47" i="2"/>
  <c r="C47" i="2" s="1"/>
  <c r="O63" i="2"/>
  <c r="C63" i="2" s="1"/>
  <c r="O79" i="2"/>
  <c r="C79" i="2" s="1"/>
  <c r="O95" i="2"/>
  <c r="O111" i="2"/>
  <c r="C111" i="2" s="1"/>
  <c r="O21" i="2"/>
  <c r="C21" i="2" s="1"/>
  <c r="O38" i="2"/>
  <c r="C38" i="2" s="1"/>
  <c r="O54" i="2"/>
  <c r="C54" i="2" s="1"/>
  <c r="O70" i="2"/>
  <c r="C70" i="2" s="1"/>
  <c r="O86" i="2"/>
  <c r="C86" i="2" s="1"/>
  <c r="O102" i="2"/>
  <c r="C102" i="2" s="1"/>
  <c r="O123" i="2"/>
  <c r="C123" i="2" s="1"/>
  <c r="O139" i="2"/>
  <c r="C139" i="2" s="1"/>
  <c r="O155" i="2"/>
  <c r="C155" i="2" s="1"/>
  <c r="O172" i="2"/>
  <c r="C172" i="2" s="1"/>
  <c r="O188" i="2"/>
  <c r="C188" i="2" s="1"/>
  <c r="O204" i="2"/>
  <c r="C204" i="2" s="1"/>
  <c r="O221" i="2"/>
  <c r="C221" i="2" s="1"/>
  <c r="O238" i="2"/>
  <c r="C238" i="2" s="1"/>
  <c r="O254" i="2"/>
  <c r="C254" i="2" s="1"/>
  <c r="O270" i="2"/>
  <c r="C270" i="2" s="1"/>
  <c r="O286" i="2"/>
  <c r="C286" i="2" s="1"/>
  <c r="O302" i="2"/>
  <c r="C302" i="2" s="1"/>
  <c r="O318" i="2"/>
  <c r="C318" i="2" s="1"/>
  <c r="O335" i="2"/>
  <c r="C335" i="2" s="1"/>
  <c r="O350" i="2"/>
  <c r="C350" i="2" s="1"/>
  <c r="O366" i="2"/>
  <c r="C366" i="2" s="1"/>
  <c r="O373" i="2"/>
  <c r="C373" i="2" s="1"/>
  <c r="O118" i="2"/>
  <c r="C118" i="2" s="1"/>
  <c r="O134" i="2"/>
  <c r="C134" i="2" s="1"/>
  <c r="O150" i="2"/>
  <c r="C150" i="2" s="1"/>
  <c r="O166" i="2"/>
  <c r="C166" i="2" s="1"/>
  <c r="O183" i="2"/>
  <c r="O199" i="2"/>
  <c r="C199" i="2" s="1"/>
  <c r="O216" i="2"/>
  <c r="C216" i="2" s="1"/>
  <c r="O232" i="2"/>
  <c r="C232" i="2" s="1"/>
  <c r="O249" i="2"/>
  <c r="C249" i="2" s="1"/>
  <c r="O265" i="2"/>
  <c r="C265" i="2" s="1"/>
  <c r="O281" i="2"/>
  <c r="C281" i="2" s="1"/>
  <c r="O297" i="2"/>
  <c r="C297" i="2" s="1"/>
  <c r="O313" i="2"/>
  <c r="C313" i="2" s="1"/>
  <c r="O329" i="2"/>
  <c r="C329" i="2" s="1"/>
  <c r="O357" i="2"/>
  <c r="C357" i="2" s="1"/>
  <c r="O372" i="2"/>
  <c r="C372" i="2" s="1"/>
  <c r="O26" i="2"/>
  <c r="C26" i="2" s="1"/>
  <c r="O43" i="2"/>
  <c r="C43" i="2" s="1"/>
  <c r="O59" i="2"/>
  <c r="C59" i="2" s="1"/>
  <c r="O75" i="2"/>
  <c r="C75" i="2" s="1"/>
  <c r="O91" i="2"/>
  <c r="C91" i="2" s="1"/>
  <c r="O107" i="2"/>
  <c r="C107" i="2" s="1"/>
  <c r="O23" i="2"/>
  <c r="C23" i="2" s="1"/>
  <c r="O33" i="2"/>
  <c r="C33" i="2" s="1"/>
  <c r="O50" i="2"/>
  <c r="C50" i="2" s="1"/>
  <c r="O66" i="2"/>
  <c r="C66" i="2" s="1"/>
  <c r="O82" i="2"/>
  <c r="C82" i="2" s="1"/>
  <c r="O98" i="2"/>
  <c r="C98" i="2" s="1"/>
  <c r="O119" i="2"/>
  <c r="O135" i="2"/>
  <c r="C135" i="2" s="1"/>
  <c r="O151" i="2"/>
  <c r="C151" i="2" s="1"/>
  <c r="O167" i="2"/>
  <c r="C167" i="2" s="1"/>
  <c r="O184" i="2"/>
  <c r="C184" i="2" s="1"/>
  <c r="O200" i="2"/>
  <c r="C200" i="2" s="1"/>
  <c r="O217" i="2"/>
  <c r="C217" i="2" s="1"/>
  <c r="O233" i="2"/>
  <c r="C233" i="2" s="1"/>
  <c r="O250" i="2"/>
  <c r="C250" i="2" s="1"/>
  <c r="O266" i="2"/>
  <c r="C266" i="2" s="1"/>
  <c r="O282" i="2"/>
  <c r="C282" i="2" s="1"/>
  <c r="O298" i="2"/>
  <c r="C298" i="2" s="1"/>
  <c r="O314" i="2"/>
  <c r="C314" i="2" s="1"/>
  <c r="O330" i="2"/>
  <c r="C330" i="2" s="1"/>
  <c r="O346" i="2"/>
  <c r="C346" i="2" s="1"/>
  <c r="O362" i="2"/>
  <c r="C362" i="2" s="1"/>
  <c r="O369" i="2"/>
  <c r="C369" i="2" s="1"/>
  <c r="O114" i="2"/>
  <c r="C114" i="2" s="1"/>
  <c r="O130" i="2"/>
  <c r="C130" i="2" s="1"/>
  <c r="O146" i="2"/>
  <c r="C146" i="2" s="1"/>
  <c r="O162" i="2"/>
  <c r="C162" i="2" s="1"/>
  <c r="O179" i="2"/>
  <c r="C179" i="2" s="1"/>
  <c r="O195" i="2"/>
  <c r="C195" i="2" s="1"/>
  <c r="O211" i="2"/>
  <c r="C211" i="2" s="1"/>
  <c r="O228" i="2"/>
  <c r="C228" i="2" s="1"/>
  <c r="O245" i="2"/>
  <c r="O261" i="2"/>
  <c r="C261" i="2" s="1"/>
  <c r="O277" i="2"/>
  <c r="C277" i="2" s="1"/>
  <c r="O293" i="2"/>
  <c r="C293" i="2" s="1"/>
  <c r="O309" i="2"/>
  <c r="C309" i="2" s="1"/>
  <c r="O325" i="2"/>
  <c r="C325" i="2" s="1"/>
  <c r="O353" i="2"/>
  <c r="C353" i="2" s="1"/>
  <c r="O22" i="2"/>
  <c r="C22" i="2" s="1"/>
  <c r="O39" i="2"/>
  <c r="C39" i="2" s="1"/>
  <c r="O55" i="2"/>
  <c r="C55" i="2" s="1"/>
  <c r="O71" i="2"/>
  <c r="C71" i="2" s="1"/>
  <c r="O87" i="2"/>
  <c r="C87" i="2" s="1"/>
  <c r="O103" i="2"/>
  <c r="C103" i="2" s="1"/>
  <c r="O29" i="2"/>
  <c r="C29" i="2" s="1"/>
  <c r="O46" i="2"/>
  <c r="C46" i="2" s="1"/>
  <c r="O62" i="2"/>
  <c r="C62" i="2" s="1"/>
  <c r="O78" i="2"/>
  <c r="C78" i="2" s="1"/>
  <c r="O94" i="2"/>
  <c r="C94" i="2" s="1"/>
  <c r="O115" i="2"/>
  <c r="C115" i="2" s="1"/>
  <c r="O131" i="2"/>
  <c r="C131" i="2" s="1"/>
  <c r="O147" i="2"/>
  <c r="C147" i="2" s="1"/>
  <c r="O163" i="2"/>
  <c r="C163" i="2" s="1"/>
  <c r="O180" i="2"/>
  <c r="C180" i="2" s="1"/>
  <c r="O196" i="2"/>
  <c r="C196" i="2" s="1"/>
  <c r="O213" i="2"/>
  <c r="C213" i="2" s="1"/>
  <c r="O229" i="2"/>
  <c r="C229" i="2" s="1"/>
  <c r="O246" i="2"/>
  <c r="C246" i="2" s="1"/>
  <c r="O262" i="2"/>
  <c r="C262" i="2" s="1"/>
  <c r="O278" i="2"/>
  <c r="C278" i="2" s="1"/>
  <c r="O294" i="2"/>
  <c r="C294" i="2" s="1"/>
  <c r="O310" i="2"/>
  <c r="C310" i="2" s="1"/>
  <c r="O326" i="2"/>
  <c r="C326" i="2" s="1"/>
  <c r="O358" i="2"/>
  <c r="C358" i="2" s="1"/>
  <c r="O381" i="2"/>
  <c r="C381" i="2" s="1"/>
  <c r="O110" i="2"/>
  <c r="C110" i="2" s="1"/>
  <c r="O126" i="2"/>
  <c r="C126" i="2" s="1"/>
  <c r="O142" i="2"/>
  <c r="C142" i="2" s="1"/>
  <c r="O158" i="2"/>
  <c r="C158" i="2" s="1"/>
  <c r="O175" i="2"/>
  <c r="C175" i="2" s="1"/>
  <c r="O191" i="2"/>
  <c r="C191" i="2" s="1"/>
  <c r="O207" i="2"/>
  <c r="C207" i="2" s="1"/>
  <c r="O224" i="2"/>
  <c r="C224" i="2" s="1"/>
  <c r="O241" i="2"/>
  <c r="C241" i="2" s="1"/>
  <c r="O257" i="2"/>
  <c r="C257" i="2" s="1"/>
  <c r="O273" i="2"/>
  <c r="C273" i="2" s="1"/>
  <c r="O289" i="2"/>
  <c r="C289" i="2" s="1"/>
  <c r="O305" i="2"/>
  <c r="C305" i="2" s="1"/>
  <c r="O321" i="2"/>
  <c r="C321" i="2" s="1"/>
  <c r="O338" i="2"/>
  <c r="C338" i="2" s="1"/>
  <c r="O349" i="2"/>
  <c r="C349" i="2" s="1"/>
  <c r="O365" i="2"/>
  <c r="C365" i="2" s="1"/>
  <c r="O380" i="2"/>
  <c r="C380" i="2" s="1"/>
  <c r="O34" i="2"/>
  <c r="C34" i="2" s="1"/>
  <c r="O51" i="2"/>
  <c r="C51" i="2" s="1"/>
  <c r="O67" i="2"/>
  <c r="C67" i="2" s="1"/>
  <c r="O83" i="2"/>
  <c r="C83" i="2" s="1"/>
  <c r="O99" i="2"/>
  <c r="C99" i="2" s="1"/>
  <c r="O25" i="2"/>
  <c r="C25" i="2" s="1"/>
  <c r="O42" i="2"/>
  <c r="C42" i="2" s="1"/>
  <c r="O58" i="2"/>
  <c r="C58" i="2" s="1"/>
  <c r="O74" i="2"/>
  <c r="C74" i="2" s="1"/>
  <c r="O90" i="2"/>
  <c r="O127" i="2"/>
  <c r="C127" i="2" s="1"/>
  <c r="O143" i="2"/>
  <c r="C143" i="2" s="1"/>
  <c r="O159" i="2"/>
  <c r="C159" i="2" s="1"/>
  <c r="O176" i="2"/>
  <c r="O192" i="2"/>
  <c r="C192" i="2" s="1"/>
  <c r="O208" i="2"/>
  <c r="C208" i="2" s="1"/>
  <c r="O225" i="2"/>
  <c r="C225" i="2" s="1"/>
  <c r="O242" i="2"/>
  <c r="C242" i="2" s="1"/>
  <c r="O258" i="2"/>
  <c r="C258" i="2" s="1"/>
  <c r="O274" i="2"/>
  <c r="C274" i="2" s="1"/>
  <c r="O290" i="2"/>
  <c r="C290" i="2" s="1"/>
  <c r="O306" i="2"/>
  <c r="C306" i="2" s="1"/>
  <c r="O322" i="2"/>
  <c r="C322" i="2" s="1"/>
  <c r="O339" i="2"/>
  <c r="C339" i="2" s="1"/>
  <c r="O354" i="2"/>
  <c r="C354" i="2" s="1"/>
  <c r="O377" i="2"/>
  <c r="C377" i="2" s="1"/>
  <c r="O106" i="2"/>
  <c r="C106" i="2" s="1"/>
  <c r="O122" i="2"/>
  <c r="C122" i="2" s="1"/>
  <c r="O138" i="2"/>
  <c r="C138" i="2" s="1"/>
  <c r="O154" i="2"/>
  <c r="C154" i="2" s="1"/>
  <c r="O171" i="2"/>
  <c r="C171" i="2" s="1"/>
  <c r="O187" i="2"/>
  <c r="C187" i="2" s="1"/>
  <c r="O203" i="2"/>
  <c r="C203" i="2" s="1"/>
  <c r="O220" i="2"/>
  <c r="C220" i="2" s="1"/>
  <c r="O237" i="2"/>
  <c r="C237" i="2" s="1"/>
  <c r="O253" i="2"/>
  <c r="C253" i="2" s="1"/>
  <c r="O269" i="2"/>
  <c r="C269" i="2" s="1"/>
  <c r="O285" i="2"/>
  <c r="C285" i="2" s="1"/>
  <c r="O301" i="2"/>
  <c r="C301" i="2" s="1"/>
  <c r="O317" i="2"/>
  <c r="C317" i="2" s="1"/>
  <c r="O334" i="2"/>
  <c r="C334" i="2" s="1"/>
  <c r="O345" i="2"/>
  <c r="C345" i="2" s="1"/>
  <c r="O361" i="2"/>
  <c r="C361" i="2" s="1"/>
  <c r="O376" i="2"/>
  <c r="C376" i="2" s="1"/>
  <c r="O197" i="2"/>
  <c r="C197" i="2" s="1"/>
  <c r="O230" i="2"/>
  <c r="C230" i="2" s="1"/>
  <c r="O263" i="2"/>
  <c r="C263" i="2" s="1"/>
  <c r="O295" i="2"/>
  <c r="C295" i="2" s="1"/>
  <c r="O327" i="2"/>
  <c r="C327" i="2" s="1"/>
  <c r="O359" i="2"/>
  <c r="C359" i="2" s="1"/>
  <c r="O24" i="2"/>
  <c r="C24" i="2" s="1"/>
  <c r="O57" i="2"/>
  <c r="C57" i="2" s="1"/>
  <c r="O89" i="2"/>
  <c r="C89" i="2" s="1"/>
  <c r="O27" i="2"/>
  <c r="C27" i="2" s="1"/>
  <c r="O60" i="2"/>
  <c r="C60" i="2" s="1"/>
  <c r="O92" i="2"/>
  <c r="C92" i="2" s="1"/>
  <c r="O129" i="2"/>
  <c r="C129" i="2" s="1"/>
  <c r="O161" i="2"/>
  <c r="C161" i="2" s="1"/>
  <c r="O194" i="2"/>
  <c r="C194" i="2" s="1"/>
  <c r="O227" i="2"/>
  <c r="C227" i="2" s="1"/>
  <c r="O260" i="2"/>
  <c r="C260" i="2" s="1"/>
  <c r="O292" i="2"/>
  <c r="C292" i="2" s="1"/>
  <c r="O324" i="2"/>
  <c r="C324" i="2" s="1"/>
  <c r="O356" i="2"/>
  <c r="C356" i="2" s="1"/>
  <c r="O108" i="2"/>
  <c r="C108" i="2" s="1"/>
  <c r="O140" i="2"/>
  <c r="C140" i="2" s="1"/>
  <c r="O177" i="2"/>
  <c r="C177" i="2" s="1"/>
  <c r="O355" i="2"/>
  <c r="C355" i="2" s="1"/>
  <c r="O28" i="2"/>
  <c r="C28" i="2" s="1"/>
  <c r="O61" i="2"/>
  <c r="C61" i="2" s="1"/>
  <c r="O93" i="2"/>
  <c r="C93" i="2" s="1"/>
  <c r="O40" i="2"/>
  <c r="C40" i="2" s="1"/>
  <c r="O72" i="2"/>
  <c r="C72" i="2" s="1"/>
  <c r="O117" i="2"/>
  <c r="O149" i="2"/>
  <c r="C149" i="2" s="1"/>
  <c r="O182" i="2"/>
  <c r="C182" i="2" s="1"/>
  <c r="O215" i="2"/>
  <c r="C215" i="2" s="1"/>
  <c r="O248" i="2"/>
  <c r="C248" i="2" s="1"/>
  <c r="O280" i="2"/>
  <c r="C280" i="2" s="1"/>
  <c r="O312" i="2"/>
  <c r="C312" i="2" s="1"/>
  <c r="O344" i="2"/>
  <c r="C344" i="2" s="1"/>
  <c r="O379" i="2"/>
  <c r="C379" i="2" s="1"/>
  <c r="O128" i="2"/>
  <c r="C128" i="2" s="1"/>
  <c r="O160" i="2"/>
  <c r="C160" i="2" s="1"/>
  <c r="O201" i="2"/>
  <c r="C201" i="2" s="1"/>
  <c r="O234" i="2"/>
  <c r="C234" i="2" s="1"/>
  <c r="O267" i="2"/>
  <c r="C267" i="2" s="1"/>
  <c r="O307" i="2"/>
  <c r="C307" i="2" s="1"/>
  <c r="O363" i="2"/>
  <c r="C363" i="2" s="1"/>
  <c r="O173" i="2"/>
  <c r="C173" i="2" s="1"/>
  <c r="O205" i="2"/>
  <c r="C205" i="2" s="1"/>
  <c r="O239" i="2"/>
  <c r="C239" i="2" s="1"/>
  <c r="O271" i="2"/>
  <c r="C271" i="2" s="1"/>
  <c r="O303" i="2"/>
  <c r="O336" i="2"/>
  <c r="C336" i="2" s="1"/>
  <c r="O367" i="2"/>
  <c r="C367" i="2" s="1"/>
  <c r="O32" i="2"/>
  <c r="C32" i="2" s="1"/>
  <c r="O65" i="2"/>
  <c r="C65" i="2" s="1"/>
  <c r="O97" i="2"/>
  <c r="C97" i="2" s="1"/>
  <c r="O35" i="2"/>
  <c r="C35" i="2" s="1"/>
  <c r="O68" i="2"/>
  <c r="C68" i="2" s="1"/>
  <c r="O100" i="2"/>
  <c r="C100" i="2" s="1"/>
  <c r="O137" i="2"/>
  <c r="C137" i="2" s="1"/>
  <c r="O170" i="2"/>
  <c r="C170" i="2" s="1"/>
  <c r="O202" i="2"/>
  <c r="C202" i="2" s="1"/>
  <c r="O235" i="2"/>
  <c r="C235" i="2" s="1"/>
  <c r="O268" i="2"/>
  <c r="O300" i="2"/>
  <c r="C300" i="2" s="1"/>
  <c r="O332" i="2"/>
  <c r="C332" i="2" s="1"/>
  <c r="O364" i="2"/>
  <c r="C364" i="2" s="1"/>
  <c r="O116" i="2"/>
  <c r="C116" i="2" s="1"/>
  <c r="O148" i="2"/>
  <c r="C148" i="2" s="1"/>
  <c r="O299" i="2"/>
  <c r="C299" i="2" s="1"/>
  <c r="O378" i="2"/>
  <c r="C378" i="2" s="1"/>
  <c r="O36" i="2"/>
  <c r="C36" i="2" s="1"/>
  <c r="O69" i="2"/>
  <c r="C69" i="2" s="1"/>
  <c r="O101" i="2"/>
  <c r="C101" i="2" s="1"/>
  <c r="O48" i="2"/>
  <c r="C48" i="2" s="1"/>
  <c r="O80" i="2"/>
  <c r="C80" i="2" s="1"/>
  <c r="O125" i="2"/>
  <c r="C125" i="2" s="1"/>
  <c r="O157" i="2"/>
  <c r="C157" i="2" s="1"/>
  <c r="O190" i="2"/>
  <c r="C190" i="2" s="1"/>
  <c r="O223" i="2"/>
  <c r="O256" i="2"/>
  <c r="C256" i="2" s="1"/>
  <c r="O288" i="2"/>
  <c r="C288" i="2" s="1"/>
  <c r="O320" i="2"/>
  <c r="C320" i="2" s="1"/>
  <c r="O352" i="2"/>
  <c r="C352" i="2" s="1"/>
  <c r="O104" i="2"/>
  <c r="C104" i="2" s="1"/>
  <c r="O136" i="2"/>
  <c r="C136" i="2" s="1"/>
  <c r="O169" i="2"/>
  <c r="C169" i="2" s="1"/>
  <c r="O209" i="2"/>
  <c r="C209" i="2" s="1"/>
  <c r="O243" i="2"/>
  <c r="C243" i="2" s="1"/>
  <c r="O275" i="2"/>
  <c r="C275" i="2" s="1"/>
  <c r="O315" i="2"/>
  <c r="C315" i="2" s="1"/>
  <c r="O370" i="2"/>
  <c r="C370" i="2" s="1"/>
  <c r="O210" i="2"/>
  <c r="C210" i="2" s="1"/>
  <c r="O244" i="2"/>
  <c r="C244" i="2" s="1"/>
  <c r="O276" i="2"/>
  <c r="C276" i="2" s="1"/>
  <c r="O308" i="2"/>
  <c r="C308" i="2" s="1"/>
  <c r="O341" i="2"/>
  <c r="C341" i="2" s="1"/>
  <c r="O375" i="2"/>
  <c r="C375" i="2" s="1"/>
  <c r="O124" i="2"/>
  <c r="C124" i="2" s="1"/>
  <c r="O156" i="2"/>
  <c r="C156" i="2" s="1"/>
  <c r="O323" i="2"/>
  <c r="C323" i="2" s="1"/>
  <c r="O45" i="2"/>
  <c r="C45" i="2" s="1"/>
  <c r="O77" i="2"/>
  <c r="C77" i="2" s="1"/>
  <c r="O109" i="2"/>
  <c r="C109" i="2" s="1"/>
  <c r="O56" i="2"/>
  <c r="C56" i="2" s="1"/>
  <c r="O88" i="2"/>
  <c r="C88" i="2" s="1"/>
  <c r="O133" i="2"/>
  <c r="C133" i="2" s="1"/>
  <c r="O165" i="2"/>
  <c r="C165" i="2" s="1"/>
  <c r="O198" i="2"/>
  <c r="C198" i="2" s="1"/>
  <c r="O231" i="2"/>
  <c r="C231" i="2" s="1"/>
  <c r="O264" i="2"/>
  <c r="C264" i="2" s="1"/>
  <c r="O296" i="2"/>
  <c r="C296" i="2" s="1"/>
  <c r="O328" i="2"/>
  <c r="C328" i="2" s="1"/>
  <c r="O360" i="2"/>
  <c r="C360" i="2" s="1"/>
  <c r="O112" i="2"/>
  <c r="O144" i="2"/>
  <c r="C144" i="2" s="1"/>
  <c r="O185" i="2"/>
  <c r="C185" i="2" s="1"/>
  <c r="O218" i="2"/>
  <c r="C218" i="2" s="1"/>
  <c r="O251" i="2"/>
  <c r="C251" i="2" s="1"/>
  <c r="O283" i="2"/>
  <c r="C283" i="2" s="1"/>
  <c r="O331" i="2"/>
  <c r="C331" i="2" s="1"/>
  <c r="O368" i="2"/>
  <c r="C368" i="2" s="1"/>
  <c r="N13" i="2"/>
  <c r="G15" i="2"/>
  <c r="N18" i="2"/>
  <c r="B13" i="2"/>
  <c r="C13" i="2" l="1"/>
  <c r="F9" i="2"/>
  <c r="B15" i="2"/>
  <c r="E4" i="2" s="1"/>
  <c r="F8" i="2"/>
  <c r="C15" i="2" l="1"/>
</calcChain>
</file>

<file path=xl/sharedStrings.xml><?xml version="1.0" encoding="utf-8"?>
<sst xmlns="http://schemas.openxmlformats.org/spreadsheetml/2006/main" count="31649" uniqueCount="2434">
  <si>
    <t>DOST _x000D_
ID</t>
  </si>
  <si>
    <t>Urban Water Supplier</t>
  </si>
  <si>
    <t>Hydrologic Region_x</t>
  </si>
  <si>
    <t>Target _x000D_
Method</t>
  </si>
  <si>
    <t>Baseline _x000D_
Years (Start)</t>
  </si>
  <si>
    <t>Baseline _x000D_
Years (Finish)</t>
  </si>
  <si>
    <t>2010 _x000D_
Population</t>
  </si>
  <si>
    <t>Avg Baseline _x000D_
Population</t>
  </si>
  <si>
    <t>Baseline _x000D_
GPCD</t>
  </si>
  <si>
    <t>Target _x000D_
GPCD 2015</t>
  </si>
  <si>
    <t>Target _x000D_
GPCD 2020</t>
  </si>
  <si>
    <t>Supplier Name</t>
  </si>
  <si>
    <t>Stage Invoked</t>
  </si>
  <si>
    <t>Mandatory Restrictions</t>
  </si>
  <si>
    <t>Reporting Month</t>
  </si>
  <si>
    <t>Units</t>
  </si>
  <si>
    <t>Qualification</t>
  </si>
  <si>
    <t>REPORTED Residential Gallons-per-Capita-Day (R-GPCD) (starting in September 2014)</t>
  </si>
  <si>
    <t>Optional - Enforcement Actions</t>
  </si>
  <si>
    <t>Optional - Implementation</t>
  </si>
  <si>
    <t>Optional - Recycled Water</t>
  </si>
  <si>
    <t>Recycled Water Units</t>
  </si>
  <si>
    <t xml:space="preserve"> CALCULATED Production Monthly Gallons Month 2014/2015 </t>
  </si>
  <si>
    <t xml:space="preserve"> CALCULATED Production Monthly Gallons Month 2013 </t>
  </si>
  <si>
    <t>% Residential Use</t>
  </si>
  <si>
    <t>Comments/Corrections</t>
  </si>
  <si>
    <t>Hydrologic Region_y</t>
  </si>
  <si>
    <t>latitude</t>
  </si>
  <si>
    <t>longitude</t>
  </si>
  <si>
    <t>Adelanto city of</t>
  </si>
  <si>
    <t>South Lahontan</t>
  </si>
  <si>
    <t>Method 1</t>
  </si>
  <si>
    <t>G</t>
  </si>
  <si>
    <t>No Correction Needed</t>
  </si>
  <si>
    <t>No</t>
  </si>
  <si>
    <t>Alameda County Water District</t>
  </si>
  <si>
    <t>San Francisco Bay</t>
  </si>
  <si>
    <t>Method 4</t>
  </si>
  <si>
    <t>Stage 2</t>
  </si>
  <si>
    <t>Yes</t>
  </si>
  <si>
    <t>MG</t>
  </si>
  <si>
    <t xml:space="preserve">Calculated per the recommendation by SWRCB â€“ in their guidance for estimating residential GPCD - this % is based on the Dec2013/Jan 2014 (previous year) consumption for residential (SFR and MFR, including MF dedicated landscape accounts), as listed in the â€œwater revenue and consumption report for FY 2013/14â€ </t>
  </si>
  <si>
    <t>Information provided with July 2014 report - no updates at this time.</t>
  </si>
  <si>
    <t xml:space="preserve">Percent Residential Use is based on Nov/Dec 2013 residential consumption figures (Including MFR dedicated landscape irrigation accounts). We use the two months to capture a complete billing cycle (ACWD bills bi-monthly). </t>
  </si>
  <si>
    <t xml:space="preserve">Percent Residential Use is based on Oct/Nov 2013 residential consumption figures (Including MFR dedicated landscape irrigation accounts). We use the two months to capture a complete billing cycle (ACWD bills bi-monthly). </t>
  </si>
  <si>
    <t xml:space="preserve">Percent Residential Use is based on Sept/Oct 2013 residential consumption figures (Including MFR dedicated landscape irrigation accounts). We use the two months to capture a complete billing cycle (ACWD bills bi-monthly). </t>
  </si>
  <si>
    <t xml:space="preserve">Percent Residential Use is based on Aug/Sept 2013 residential consumption figures (Including MFR dedicated landscape irrigation accounts). We use the two months to capture a complete billing cycle (ACWD bills bi-monthly). </t>
  </si>
  <si>
    <t>Percent Residential Use is preliminary and is based on June/July 2014 residential consumption figures (Including MFR dedicated landscape irrigation accounts). This number will be updated, if needed, prior to 10/15/2014.</t>
  </si>
  <si>
    <t>Percent Residential Use is preliminary and is based on May/June 2014 residential consumption figures (Including MFR dedicated landscape irrigation accounts). This number will be updated, if needed, prior to 10/15/2014.</t>
  </si>
  <si>
    <t xml:space="preserve">ACWD adopted an Ordinance Declaring a Water Shortage Emergency and Adopting Water Use Regulations, Restrictions and Guidelines (Ordinance) on March 13, 2014. The Ordinance: 1) Limits irrigation to 2 days per week June-Sept, 1 day per week Oct-May. 2) Prohibits excessive run-off from irrigation, hosing down driveways/walkways and other hard surfaces, washing structures except to prep for repair work and the use of hoses without shut-off nozzles. 3) Also prohibits draining and refilling pools except for health and safety reasons, and the use of non-recirculating fountains. Enforcement includes two written warnings, with possible termination of water service if not corrected, fees for site visits and re-connection charges. A copy of the Ordinance is available at: www.acwd.org </t>
  </si>
  <si>
    <t>- Enhanced outreach and conservation program in place.  - Enacted a Drought Surcharge on July 21, 2014 (additional charges for use above 16 units for SFR customers and on all usage for other use classifications). - Over 600 ordinance violation letters hav</t>
  </si>
  <si>
    <t>Alhambra  City of</t>
  </si>
  <si>
    <t>South Coast</t>
  </si>
  <si>
    <t>Method 3</t>
  </si>
  <si>
    <t>Stage II</t>
  </si>
  <si>
    <t>AF</t>
  </si>
  <si>
    <t>II</t>
  </si>
  <si>
    <t>Two</t>
  </si>
  <si>
    <t>Amador Water Agency</t>
  </si>
  <si>
    <t>San Joaquin River</t>
  </si>
  <si>
    <t>Wholesale  customers and Commercial accounts were not included.</t>
  </si>
  <si>
    <t>Same as previous submissions</t>
  </si>
  <si>
    <t>Commercial and Wholesale customers are not included.</t>
  </si>
  <si>
    <t>Same as previously submitted: 1- Written warning. 2-Water restrictor placed on meter for one week. 3-Water restrictor in place for duration of drought.</t>
  </si>
  <si>
    <t>Letters to customers Press releases Door hangers</t>
  </si>
  <si>
    <t>We subtracted out our Commerical customers and Wholesale customers.  Population was based on a multiplier of  2.7 x number of service connections.</t>
  </si>
  <si>
    <t>Same as previously submitted</t>
  </si>
  <si>
    <t>Same as previously submitted.</t>
  </si>
  <si>
    <t>37.42% Commercial</t>
  </si>
  <si>
    <t>Same as previous month</t>
  </si>
  <si>
    <t>Same as previously reported, written notices, restrictors...</t>
  </si>
  <si>
    <t>Letters to customers, Press releases, Dorr tags</t>
  </si>
  <si>
    <t>Not all wholesale meters are read at the beginning of the month. Some are read in the middle of the month.</t>
  </si>
  <si>
    <t xml:space="preserve">1st Violation- A written warning 2nd Violation- A water restriction device will be placed on the customer's meter for one week and associated service call fees will be charged to the customer. 3rd Violation- A water restriction device will be placed on the customer's meter for the duration of the water drought or water emergency, and associated service call fees will be charged to the customer. </t>
  </si>
  <si>
    <t xml:space="preserve">We have sent out letters to all of our customers. Those customers that do not receive a paper bill will have an electronic notice sent.  Press releases have been issued.  "Save Our Water" door hangers have been printed up with Emergency Water Conservation Requirements and Violations listed on them.  </t>
  </si>
  <si>
    <t>Not all wholesale meters are read on the same schedule. Some are read during the first wee of the month and other in the middle of the month.</t>
  </si>
  <si>
    <t>Begins in July</t>
  </si>
  <si>
    <t>American Canyon, City of</t>
  </si>
  <si>
    <t>stage 2</t>
  </si>
  <si>
    <t xml:space="preserve">Resubmitting October 2014 report due to previous report calculation error </t>
  </si>
  <si>
    <t xml:space="preserve">Drought Emergency Stage 2 (Mandatory Compliance - Water Alert).  This action mandated certain water conservation practices city-wide with the goal of achieving a 20% reduction in water use. </t>
  </si>
  <si>
    <t>Drought Emergency Stage 2 (Mandatory Compliance - Water Alert).  This action mandated certain water conservation practices city-wide with the goal of achieving a 20% reduction in water use.</t>
  </si>
  <si>
    <t>Anaheim  City of</t>
  </si>
  <si>
    <t xml:space="preserve">The monthly production includes groundwater, imported water, and water from storage. The Residential Use Percentage excludes system water losses. Anaheimâ€™s share of Indirect Potable Reuse (IPR) or GWRS water in December = 1157.7 AF. Anaheimâ€™s adjusted Total Potable Water Production (excluding IPR) = 2,652AF. Anaheimâ€™s adjusted GPCD (excluding IRP) = 43.8 </t>
  </si>
  <si>
    <t xml:space="preserve">The monthly production includes groundwater, imported water, and water from storage. The Residential Use Percentage excludes system water losses. Anaheimâ€™s share of Indirect Potable Reuse (IPR) or GWRS water in October = 911.7 AF. Anaheimâ€™s adjusted Total Potable Water Production (excluding IPR) = 4,069 AF. Anaheimâ€™s adjusted GPCD (excluding IRP) = 69.4. </t>
  </si>
  <si>
    <t xml:space="preserve">The monthly production includes groundwater, imported water, and water from storage. The Residential Use Percentage excludes system water losses. Anaheimâ€™s share of Indirect Potable Reuse (IPR) or GWRS water in September = 1088.8 AF. Anaheimâ€™s adjusted Total Potable Water Production (excluding IRP) = 4,735 AF. Anaheimâ€™s adjusted GPCD (excluding IPR) = 78.1. </t>
  </si>
  <si>
    <t xml:space="preserve">The monthly production includes groundwater, imported water, and water from storage.  The Residential Use Percentage excludes system water losses. </t>
  </si>
  <si>
    <t>Antioch  City of</t>
  </si>
  <si>
    <t xml:space="preserve">Information from 2013 Annual Large System Report.  Columns B and C included in residential total, Columns D thru G not included. </t>
  </si>
  <si>
    <t>Apple Valley Ranchos Water Company</t>
  </si>
  <si>
    <t>Per CPUC Request Rule 14.1</t>
  </si>
  <si>
    <t>CCF</t>
  </si>
  <si>
    <t>CPUC Rule 14.1 Voluntary Conservation</t>
  </si>
  <si>
    <t>(Per CPUC Request) CPUC Rule 14.1</t>
  </si>
  <si>
    <t>Non-revenue water total of 2139 ccf's due to large mainline leak</t>
  </si>
  <si>
    <t>*64.5% reflects amount of residential  sold not produced * Remaining 35.5% includes (business,industrial,irrigation)</t>
  </si>
  <si>
    <t>Stage 1</t>
  </si>
  <si>
    <t>Arcadia  City of</t>
  </si>
  <si>
    <t>Phase I</t>
  </si>
  <si>
    <t>Arcata  City of</t>
  </si>
  <si>
    <t>North Coast</t>
  </si>
  <si>
    <t xml:space="preserve">Humboldt State University, one of our largest water users, was back in session in August.  The increase in residential water use reflects the influx in population as students return for the semester.  </t>
  </si>
  <si>
    <t>Arcata City Council adopted and ordinance to activate the City's water shortage contingency plan and adopt restrictions on outdoor water use on August 20, 2014.</t>
  </si>
  <si>
    <t>none</t>
  </si>
  <si>
    <t>Total population served data revised down from 19,546 (as reported in 2010 UWMP) because the City's UWMP was written for the City's water system (PWS#1210001) and the Jacoby Creek Water District (PWS#1210021), a retail customer of the City.  Water production data reported here does not include water supplied to the Jacoby Creek Water District and therefore that population is not included in the population data reported here.</t>
  </si>
  <si>
    <t>A resolution to adopt emergency regulation for prohibited potable water uses is scheduled to go before the City Council of Arcata on August 20,2014.</t>
  </si>
  <si>
    <t>A resolution triggering the City's Water Shortage Contingency Plan and implementation of mandatory water use restrictions is scheduled to go before the City Council of Arcata on August 20, 2014.</t>
  </si>
  <si>
    <t>Arroyo Grande  City of</t>
  </si>
  <si>
    <t>Central Coast</t>
  </si>
  <si>
    <t>one</t>
  </si>
  <si>
    <t>stage 1</t>
  </si>
  <si>
    <t>Azusa  City of</t>
  </si>
  <si>
    <t>Stage 3</t>
  </si>
  <si>
    <t>Phase 3</t>
  </si>
  <si>
    <t>phase 3</t>
  </si>
  <si>
    <t>Bakersfield  City of</t>
  </si>
  <si>
    <t>Tulare Lake</t>
  </si>
  <si>
    <t>Under Item 5 above, the total January 2014 monthly production amount of 1,004,957 CCF was reported instead of the 2013 amount, as requested in the instructions.  It is assumed that the State is wanting the January 2014 amount.  January 2014 had a population estimate of 137,460.  January 2014 residential use percentage was 77.98%.  January R-GPCD was 138.</t>
  </si>
  <si>
    <t>December 2013 had a population estimate of 137,177.  December 2013 residential use percentage was 76.50%.  December 2013 R-GPCD was 158.</t>
  </si>
  <si>
    <t>November 2013 had a population of 137000. November 2013 residential use percentage was 74.6% November 2013 R-GPCD was 229.</t>
  </si>
  <si>
    <t>The percentage above includes single family and multi-family residential usage.</t>
  </si>
  <si>
    <t>The percentage above includes single-family and multi-family units.</t>
  </si>
  <si>
    <t>July 2013 total meters = 41,502. July 2014 total meters = 42,678.</t>
  </si>
  <si>
    <t>Bakman Water Company</t>
  </si>
  <si>
    <t>CPUC Resolution W-5000 Bakman Water Co. Tariff Rule 14.1</t>
  </si>
  <si>
    <t>CPUC Rule 14.1 (Conservation and Rationing Plan)</t>
  </si>
  <si>
    <t>Re-calculated residential percentage CPUC Rule 14.1 (Conservation and Rationing Plan)</t>
  </si>
  <si>
    <t>CPUC Rule 14.1</t>
  </si>
  <si>
    <t>CPUC Resolution W-5000 Compliance Bakman Tariff Rule 14.1</t>
  </si>
  <si>
    <t>Banning  City of</t>
  </si>
  <si>
    <t>Colorado River</t>
  </si>
  <si>
    <t>City of Banning meters the water used for commercial, Public parks, and golf courses. The City also tracks the estimated amount of water lost due to leaks, collections cleaning, city sweeper and a couple irrigation metes that are not billed.</t>
  </si>
  <si>
    <t>City of Banning meters the water used for commercial, Public parks, and Golf courses.</t>
  </si>
  <si>
    <t>City records the usage between Commercial, industrial, irrigation and residential.</t>
  </si>
  <si>
    <t>The City tracks the amount of water used from Irrigation, Commercial, Industrial, Public and Residential.</t>
  </si>
  <si>
    <t>None at this time.</t>
  </si>
  <si>
    <t>The City breaks down the consumption by Commercial, Industrial, Public and Irrigation. this allows the City to Quantify the Residential usage.</t>
  </si>
  <si>
    <t>Both Commericial and Irrigation are both large users.</t>
  </si>
  <si>
    <t>Beaumont-Cherry Valley Water District</t>
  </si>
  <si>
    <t>10% of production was used for construction activity (grading)</t>
  </si>
  <si>
    <t>August  13, 2014 District Board adopted Resolution 2014-04 implementing water shortage contingency regulations in accordance with Part 5 of Districts UWMP and Sec. 864 of Article 22.5 of the California Water Code. Information related to madatory restrictions is included in monthly billing statements, and provided on Districts website.</t>
  </si>
  <si>
    <t>Bellflower-Somerset Mutual Water Company</t>
  </si>
  <si>
    <t>Benicia  City of</t>
  </si>
  <si>
    <t>Method 2</t>
  </si>
  <si>
    <t>Stage 3 (Modified)</t>
  </si>
  <si>
    <t>City of Benicia customers continue to make impressive progress toward reducing their water use.  Over the 8 month period from March through October 2014, the community has conserved 21.6% as compared to the same period in 2013.</t>
  </si>
  <si>
    <t>City of Benicia customers continue to make impressive progress toward reducing their water use.  Over the 7 month period from March through September 2014, the community has conserved 21.5% as compared to the same period in 2013.</t>
  </si>
  <si>
    <t>City of Benicia customers are making impressive progress toward reducing their water use.  Over the 6 month period from March through August 2014, the community has conserved 21.6% as compared to the same period in 2013.</t>
  </si>
  <si>
    <t>The City is proposing a drought surcharge.  The public hearing will be held on September 16.  Proposition 218 notices have been mailed.  The drought surcharge would be applied to the volume charge component of the City's existing tiered rate structure in an effort to discourage water use.</t>
  </si>
  <si>
    <t>While the City of Benicia's Emergency Outdoor Water Restrictions Ordinance provides for penalties, City Council and staff are working on educating the community and we have been successful.  City of Benicia customers are making impressive progress toward reducing their water use.  Over the five month period from March through July 2014, the community has conserved 21.5% as compared to the same period in 2013.</t>
  </si>
  <si>
    <t>CITY OF BENICIA TIMELINE FOR 2014  1.  Jan 17 - Governor declared drought and asked for 20% voluntary water reduction. 2.  Feb 18 - Council implemented community wide goal of voluntarily reducing water consumption by 20%. 3. Mar 4 - Council authorized additional water purchases up to $900,000. 4. Apr 29 - Council formally adopted resolution for voluntary 20% water reduction. 5. July 1 - Council adopted emergency outdoor water restrictions ordinance. 6. July 15 - State approved emergency water conservation regulation. 7. July 22 - Drought Surcharge brought to Council for consideration.  Approved sending out Prop 218 notices. 8. Aug - Benicia has reduced its water use by 21.5% over the 5 month period from March through July compared to the same timeframe in 2013. 9. Sept 16 - Public Hearing to consider drought surcharge. 10. Nov - First bills with drought surcharge if approved.</t>
  </si>
  <si>
    <t>Beverly Hills  City of</t>
  </si>
  <si>
    <t>Mandatory Stage B</t>
  </si>
  <si>
    <t>Monthly Production Calculated from Local Production and Metropolitan Water District (MWD) Purchases; Percentage of Residential Use Calculated from Billing Data</t>
  </si>
  <si>
    <t>System Water Audits and Leak Detection Program; Prohibit Washing Down of Driveways and Sidewalks; Prohibit Excess Watering/Runoff; Use Shut-off Nozzle when Washing Vehicles; Prohibit Water Feature Unless Water is Recirculated; Smart Infrastructure â€“ AMI system; Partnership w/ MDW for In/Outdoor Rebate Programs; Landscape Irrigation Ordinance; Public Outreach and Education</t>
  </si>
  <si>
    <t>Outdoor Water Schedule &amp; Restrictions (Unenforced); Mandatory 10% Water Reduction</t>
  </si>
  <si>
    <t xml:space="preserve">Monthly Production Calculated from Local Production and Metropolitan Water District (MWD) Purchases; Percentage of Residential Use Calculated from Billing Data </t>
  </si>
  <si>
    <t xml:space="preserve">System Water Audits and Leak Detection Program; Prohibit Washing Down of Driveways and Sidewalks; Prohibit Excess Watering/Runoff; Use Shut-off Nozzle when Washing Vehicles; Prohibit Water Feature Unless Water is Recirculated; Smart Infrastructure â€“ AMI system; Partnership w/ MDW for In/Outdoor Rebate Programs; Landscape Irrigation Ordinance; Public Outreach and Education </t>
  </si>
  <si>
    <t xml:space="preserve">Outdoor Water Schedule &amp; Restrictions (Unenforced); Mandatory 10% Water Reduction </t>
  </si>
  <si>
    <t xml:space="preserve">System Water Audits and Leak Detection Program; Prohibit Washing Down of Driveways and Sidewalks; Prohibit Excess Watering/Runoff; Use Shut-off Nozzle when Washing Vehicles; Prohibit Water Feature Unless Water is Recirculated; Smart Infrastructure â€“ AMI system; Partnership w/ MDW for In/Outdoor Rebate Programs; Landscape Irrigation Ordinance; Public Outreach and Education  </t>
  </si>
  <si>
    <t>Voluntary Stage B</t>
  </si>
  <si>
    <t xml:space="preserve">Outdoor Water Schedule &amp; Restrictions (Unenforced); Voluntary 20% Water Reduction </t>
  </si>
  <si>
    <t>Blythe  City of</t>
  </si>
  <si>
    <t>Residential water use is calculated using consumption data by comparing residential water uses (RESSIF: residential single family; RESMUF: residential multifamily) to the remaining accounts such as irrigation, commercial, and public entities.</t>
  </si>
  <si>
    <t>The City of Blythe posted on its webpage at http://www.cityofblythe.ca.gov tips for water conservation from the statewide program Save Our Water, a partnership between the Association of California Water Agencies and the California Department of Water Resources.</t>
  </si>
  <si>
    <t>The City of Blythe posted on its webpage at http://www.cityofblythe.ca.gov.</t>
  </si>
  <si>
    <t>Residential water is calculated using consumption data by comparing residential water uses (RESSIF: residential single family; RESMUF: residential multifamily) to the remaining accounts such as irrigation, commercial, and public entities.</t>
  </si>
  <si>
    <t>Brawley  City of</t>
  </si>
  <si>
    <t>67.39 x .80 = 53.91mgm/30 = 1.7 mgd x 1,000,000.00/ 27743 = 64.77gpcd</t>
  </si>
  <si>
    <t xml:space="preserve">Drought restrictions being enforced.  Lawn Irrigation Car washing without nozzles Enforcement actions </t>
  </si>
  <si>
    <t xml:space="preserve">Reducing filter back washing water rates  Reducing Water System Pressures  </t>
  </si>
  <si>
    <t>Brea  City of</t>
  </si>
  <si>
    <t>Education and Administrative citations when non compliant with Phase 1 regulations of Water Ordinance 1123</t>
  </si>
  <si>
    <t>Rebates Leak Surveys Educational Literature Participate in Public Outreach Events</t>
  </si>
  <si>
    <t>The County of Orange rehabilitated a lake in their Carbon Canyon Regional Park and used 15 acre feet to refill the lake during this month.</t>
  </si>
  <si>
    <t>Brentwood  City of</t>
  </si>
  <si>
    <t>Friendly reminders are given to customers that are not following the Stage II restrictions.</t>
  </si>
  <si>
    <t>Courtesy notices for water waste.</t>
  </si>
  <si>
    <t>None taken during July.</t>
  </si>
  <si>
    <t>Voluntary 10 percent reduction was in place during July 2014.</t>
  </si>
  <si>
    <t>Buena Park  City of</t>
  </si>
  <si>
    <t xml:space="preserve">Buena Park's Total Monthly Potable Production was 876 AF for January 2015. Approximately 186.1 AF was from Indirect Potable Reuse (IPR).          Therefore, our adjusted Total Monthly Potable Water Production-IPR is 689.9 AF.         Our adjusted GPCD-IPR is 57.2.         </t>
  </si>
  <si>
    <t>Phase 1</t>
  </si>
  <si>
    <t xml:space="preserve">Buena Park's Total Monthly Potable Production was 833 AF for December 2014. Approximately 237.9 AF was from Indirect Potable Reuse (IPR).   Therefore, our adjusted Total Monthly Potable Water Production-IPR is 595.1 AF.  Our adjusted GPCD-IPR is 49.4. </t>
  </si>
  <si>
    <t>Buena Park's Total Monthly Potable Production was 1006.5 AF for November 2014. Approximately 209.5 AF was from Indirect Potable Reuse (IPR).   Therefore, our adjusted Total Monthly Potable Water Production-IPR = 797 AF.  Our adjusted GPCD-IPR = 68.3.</t>
  </si>
  <si>
    <t>Total Monthly Water Production-IPR: 1019.7 AF Buena Park IPR: 233.3 AF</t>
  </si>
  <si>
    <t xml:space="preserve">Phase 1 of the City's Water Conservation ordinance was adopted by City Council on July 22, 2014. </t>
  </si>
  <si>
    <t>Burbank  City of</t>
  </si>
  <si>
    <t>Stage 2 (II) including mandatory restrictions was invoked effective August 1.</t>
  </si>
  <si>
    <t>I</t>
  </si>
  <si>
    <t>Stage II including mandatory restrictions was invoked effective August 1.  Population in item 7 is from Department of Finance Report E-1, population estimate for 1/1/2014, report released 5/1/2014.</t>
  </si>
  <si>
    <t>Burlingame  City of</t>
  </si>
  <si>
    <t>Calaveras County Water District</t>
  </si>
  <si>
    <t>Stage III</t>
  </si>
  <si>
    <t>While CCWD does not have exact data on the percentage of water going to residential use only, the District does know that 4 percent of its connections are commercial. Thus, the District has given an estimate of 96 percent for the percentage of water going to residential use only.</t>
  </si>
  <si>
    <t xml:space="preserve">â€¢CCWD will strive to educate and inform customers of conservation measures before taking enforcement action. â€¢If customers violate the conservation order, they will first receive a written warning letter. â€¢If the problem persists, those in violation could have their water governed by a flow-restricting device for a period of 30 days, or until the CCWD Board of Directors repeals the state of emergency. â€¢Those in violation could be fined up to $500/day. â€¢The district may also pursue a misdemeanor violation of California Water Code Section 31029. If convicted of this crime, a person could be put in jail for up to 30 days, fined up to $600 or both. </t>
  </si>
  <si>
    <t xml:space="preserve">â€¢All irrigation is prohibited between 10 a.m. and 6 p.m. â€¢Residential landscaping can only be watered on an odd/even day watering cycle â€¢Odd-numbered addresses: Tuesdays, Thursdays and Saturdays. â€¢Even-numbered addresses: Mondays, Wednesdays and Thursdays â€¢No outdoors watering on Sundays â€¢Filling of new or existing pools and spas is prohibited, however topping off pools and spas is allowed. Customers are encouraged to use pool and spa covers. â€¢Pressure-washing/cleaning hardscape (e.g. houses, patios, driveways and sidewalks) is prohibited â€¢Use of water in decorative fountains and ponds is prohibited unless used to preserve aquatic life, if present â€¢No wasteful or negligent use of water (e.g. allowing water to run off property into the street) â€¢Irrigation water for commercial landscaping, schools and parks shall be reduced by 35% â€¢Treated effluent will be used for dust control â€¢Golf course irrigation will be restricted to greens and tees if raw water is the sole source, and raw water delivery to courses will be reduced by 35% where treated effluent is being used </t>
  </si>
  <si>
    <t xml:space="preserve">Enforcement of CCWD Stage III Conservation measures:  â€¢ CCWD will strive to educate and inform customers of conservation measures before taking enforcement action. â€¢ If customers violate the conservation order, they will first receive a written warning letter.  â€¢ If the problem persists, those in violation could have their water governed by a flow-restricting device for a period of 30 days, or until the CCWD Board of Directors repeals the state of emergency. â€¢ Those in violation could be fined up to $500/day. â€¢ The district may also pursue a misdemeanor violation of California Water Code Section 31029. If convicted of this crime, a person could be put in jail for up to 30 days, fined up to $600 or both. </t>
  </si>
  <si>
    <t xml:space="preserve">CCWD Mandatory Stage III Water Conservation Measures:  â€¢      All irrigation is prohibited between 10 a.m. and 6 p.m. â€¢      Residential landscaping can only be watered on an odd/even day watering cycle o   Odd-numbered addresses: Tuesdays, Thursdays and Saturdays. o   Even-numbered addresses: Mondays, Wednesdays and Thursdays o   No outdoors watering on Sundays â€¢      Filling of new or existing pools and spas is prohibited, however topping off pools and spas is allowed. Customers are encouraged to use pool and spa covers. â€¢      Pressure-washing/cleaning hardscape (e.g. houses, patios, driveways and sidewalks) is prohibited â€¢      Use of water in decorative fountains and ponds is prohibited unless used to preserve aquatic life, if present â€¢      No wasteful or negligent use of water (e.g. allowing water to run off property into the street) â€¢      Irrigation water for commercial landscaping, schools and parks shall be reduced by 35% â€¢      Treated effluent will be used for dust control â€¢      Golf course irrigation will be restricted to greens and tees if raw water is the sole source, and raw water delivery to courses will be reduced by 35% where treated effluent is being used </t>
  </si>
  <si>
    <t xml:space="preserve">â€¢ CCWD will strive to educate and inform customers of conservation measures before taking enforcement action. â€¢ If customers violate the conservation order, they will first receive a written warning letter.  â€¢ If the problem persists, those in violation could have their water governed by a flow-restricting device for a period of 30 days, or until the CCWD Board of Directors repeals the state of emergency. â€¢ Those in violation could be fined up to $500/day. â€¢ The district may also pursue a misdemeanor violation of California Water Code Section 31029. If convicted of this crime, a person could be put in jail for up to 30 days, fined up to $600 or both. </t>
  </si>
  <si>
    <t xml:space="preserve">â€¢ All irrigation is prohibited between 10 a.m. and 6 p.m. â€¢ Residential landscaping can only be watered on an odd/even day watering cycle â€¢ Odd-numbered addresses: Tuesdays, Thursdays and Saturdays. â€¢ Even-numbered addresses: Mondays, Wednesdays and Thursdays â€¢ No outdoors watering on Sundays â€¢ Filling of new or existing pools and spas is prohibited, however topping off pools and spas is allowed. Customers are encouraged to use pool and spa covers. â€¢ Pressure-washing/cleaning hardscape (e.g. houses, patios, driveways and sidewalks) is prohibited â€¢ Use of water in decorative fountains and ponds is prohibited unless used to preserve aquatic life, if present â€¢ No wasteful or negligent use of water (e.g. allowing water to run off property into the street) â€¢ Irrigation water for commercial landscaping, schools and parks shall be reduced by 35% â€¢ Treated effluent will be used for dust control â€¢ Golf course irrigation will be restricted to greens and tees if raw water is the sole source, and raw water delivery to courses will be reduced by 35% where treated effluent is being used </t>
  </si>
  <si>
    <t>Enforcement of CCWD Stage III Conservation measures: â€¢ CCWD will strive to educate and inform customers of conservation measures before taking enforcement action. â€¢ If customers violate the conservation order, they will first receive a written warning letter. â€¢ If the problem persists, those in violation could have their water governed by a flow-restricting device for a period of 30 days, or until the CCWD Board of Directors repeals the state of emergency. â€¢ Those in violation could be fined up to $500/day. â€¢ The district may also pursue a misdemeanor violation of California Water Code Section 31029. If convicted of this crime, a person could be put in jail for up to 30 days, fined up to $600 or both.</t>
  </si>
  <si>
    <t xml:space="preserve">CCWD Mandatory Stage III Water Conservation Measures: â€¢ All irrigation is prohibited between 10 a.m. and 6 p.m. â€¢ Residential landscaping can only be watered on an odd/even day watering cycle â€¢ Odd-numbered addresses: Tuesdays, Thursdays and Saturdays. â€¢ Even-numbered addresses: Mondays, Wednesdays and Thursdays â€¢ No outdoors watering on Sundays â€¢ Filling of new or existing pools and spas is prohibited, however topping off pools and spas is allowed. Customers are encouraged to use pool and spa covers. â€¢ Pressure-washing/cleaning hardscape (e.g. houses, patios, driveways and sidewalks) is prohibited â€¢ Use of water in decorative fountains and ponds is prohibited unless used to preserve aquatic life, if present â€¢ No wasteful or negligent use of water (e.g. allowing water to run off property into the street) â€¢ Irrigation water for commercial landscaping, schools and parks shall be reduced by 35% â€¢ Treated effluent will be used for dust control â€¢ Golf course irrigation will be restricted to greens and tees if raw water is the sole source, and raw water delivery to courses will be reduced by 35% where treated effluent is being used </t>
  </si>
  <si>
    <t xml:space="preserve">Enforcement of CCWD Stage III Conservation measures: â€¢ CCWD will strive to educate and inform customers of conservation measures before taking enforcement action. â€¢ If customers violate the conservation order, they will first receive a written warning letter. â€¢ If the problem persists, those in violation could have their water governed by a flow-restricting device for a period of 30 days, or until the CCWD Board of Directors repeals the state of emergency. â€¢ Those in violation could be fined up to $500/day. â€¢ The district may also pursue a misdemeanor violation of California Water Code Section 31029. If convicted of this crime, a person could be put in jail for up to 30 days, fined up to $600 or both. </t>
  </si>
  <si>
    <t xml:space="preserve">While CCWD does not have exact data on the percentage of water going to residential use only, the District does know that 4 percent of its connections are commercial. Thus, the District has given an estimate of 96 percent for the percentage of water going to residential use only. </t>
  </si>
  <si>
    <t xml:space="preserve">CCWD Mandatory Stage III Water Conservation Measures:  â€¢      All irrigation is prohibited between 10 a.m. and 6 p.m. â€¢      Residential landscaping can only be watered on an odd/even day watering cycle o   Odd-numbered addresses: Tuesdays, Thursdays and Saturdays. o   Even-numbered addresses: Mondays, Wednesdays and Thursdays o   No outdoors watering on Sundays â€¢      Filling of new or existing pools and spas is prohibited, however topping off pools and spas is allowed. Customers are encouraged to use pool and spa covers. â€¢      Pressure-washing/cleaning hardscape (e.g. houses, patios, driveways and sidewalks) is prohibited â€¢      Use of water in decorative fountains and ponds is prohibited unless used to preserve aquatic life, if present â€¢      No wasteful or negligent use of water (e.g. allowing water to run off property into the street) â€¢      Irrigation water for commercial landscaping, schools and parks shall be reduced by 35% â€¢      Treated effluent will be used for dust control â€¢      Golf course irrigation will be restricted to greens and tees if raw water is the sole source, and raw water delivery to courses will be reduced by 35% where treated effluent is being used. </t>
  </si>
  <si>
    <t>Calexico  City of</t>
  </si>
  <si>
    <t>California City  City of</t>
  </si>
  <si>
    <t>Stage I</t>
  </si>
  <si>
    <t>California Water Service Company Antelope Valley</t>
  </si>
  <si>
    <t>California Water Service Company Bakersfield</t>
  </si>
  <si>
    <t>California Water Service Company Bear Gulch</t>
  </si>
  <si>
    <t>California Water Service Company Chico District</t>
  </si>
  <si>
    <t>Sacramento River</t>
  </si>
  <si>
    <t>California Water Service Company Dixon, City of</t>
  </si>
  <si>
    <t>California Water Service Company Dominguez</t>
  </si>
  <si>
    <t>California Water Service Company East Los Angeles</t>
  </si>
  <si>
    <t>California Water Service Company Hermosa/Redondo</t>
  </si>
  <si>
    <t>California Water Service Company Kern River Valley</t>
  </si>
  <si>
    <t>California Water Service Company King City</t>
  </si>
  <si>
    <t>California Water Service Company Livermore</t>
  </si>
  <si>
    <t>California Water Service Company Los Altos/Suburban</t>
  </si>
  <si>
    <t>California Water Service Company Marysville</t>
  </si>
  <si>
    <t>California Water Service Company Mid Peninsula</t>
  </si>
  <si>
    <t>California Water Service Company Oroville</t>
  </si>
  <si>
    <t>California Water Service Company Palos Verdes</t>
  </si>
  <si>
    <t>California Water Service Company Redwood Valley</t>
  </si>
  <si>
    <t>California Water Service Company Salinas District</t>
  </si>
  <si>
    <t>California Water Service Company Selma</t>
  </si>
  <si>
    <t>California Water Service Company South San Francisco</t>
  </si>
  <si>
    <t>California Water Service Company Stockton</t>
  </si>
  <si>
    <t>California Water Service Company Visalia</t>
  </si>
  <si>
    <t>California Water Service Company Westlake</t>
  </si>
  <si>
    <t>California Water Service Company Willows</t>
  </si>
  <si>
    <t>California-American Water Company Los Angeles District</t>
  </si>
  <si>
    <t>Voluntary Conservation</t>
  </si>
  <si>
    <t>Voluntary  Conservation</t>
  </si>
  <si>
    <t>California-American Water Company Monterey District</t>
  </si>
  <si>
    <t>Total Monthly Potable Water Production reported in Question #5 is the Total Production from the following PWS ID numbers: CA2710004, CA2701466, CA2701882, CA2710022, CA2710021, CA2710006, CA2702004, CA2701202, and CA2701257, which are all within California American Water Companyâ€™s Monterey District.  The Monterey Main Water System (PWS ID number: CA2710004) began Stage 1 Water Conservation in 06/1995 in response to the SWRCB Order WR 95-10, to reduce pumping from the Carmel River.  CPUC Rule 14.1 Water Conservation, which restricts outdoor irrigation and other nonessential or unauthorized water use, was implemented for all other Water Systems in California American Water Companyâ€™s Monterey District in September 2014.</t>
  </si>
  <si>
    <t>The Monterey District has adopted Conservation measures and programs as early as October 1979 and has been a leader in Conservation efforts and water reductions for years. The Monterey District has offered extensive rebate, education and conservation retrofit programs for its customers long before similar programs were adopted by other water utilities. Current rebate program offerings include generous incentives for customers to retrofit indoor plumbing and outdoor irrigation devices in addition to turf removal and grey water systems. Local Code Regulations enforced through the Monterey Peninsula Water Management District (MPWMD) include significant requirements for new construction; visitor -serving commercial uses; and Commercial, Industrial and Institutional customers. Any further usage reduction accomplished should be evaluated in light of the significant successes this District has already achieved.</t>
  </si>
  <si>
    <t xml:space="preserve">Total Monthly Potable Water Production reported in Question #5 is the Total Production from the following PWS ID numbers: CA2710004, CA2701466, CA2701882, CA2710022, CA2710021, CA2710006, CA2702004, CA2701202, and CA2701257, which are all within California American Water Companyâ€™s Monterey District.  The Monterey Main Water System (PWS ID number: CA2710004) began Stage 1 Water Conservation in 06/1995 in response to the SWRCB Order WR 95-10, to reduce pumping from the Carmel River.  CPUC Rule 14.1 Water Conservation, which restricts outdoor irrigation and other nonessential or unauthorized water use, was implemented for all other Water Systems in California American Water Companyâ€™s Monterey District in September 2014.  In December 2014 there was a total of 12.39 inches of rainfall at Los Padres Reservoir, which helped to decrease system demand in California American Waterâ€™s Monterey District.  A total of 113.19 AF of water was injected at California American Waterâ€™s/Monterey Peninsula Water Management Districtâ€™s ASR (Aquifer Storage and Recovery) facilities; this water was not included in the Total Monthly Potable Water Production calculation in Question #5 or the R-GPCD calculation in Question #8. </t>
  </si>
  <si>
    <t xml:space="preserve">Total Monthly Potable Water Production reported in Question #5 is the Total Production from the following PWS ID numbers: CA2710004, CA2701466, CA2701882, CA2710022, CA2710021, CA2710006, CA2702004, CA2701202, and CA2701257, which are all within California American Water Companyâ€™s Monterey District.  The Monterey Main Water System (PWS ID number: CA2710004) began Stage 1 Water Conservation in 06/1995 in response to the SWRCB Order WR 95-10, to reduce pumping from the Carmel River.  CPUC Rule 14.1 Water Conservation, which restricts outdoor irrigation and other nonessential or unauthorized water use, was implemented for all other Water Systems in California American Water Companyâ€™s Monterey District in September 2014. </t>
  </si>
  <si>
    <t>Conservation Implementation:  The Monterey District has adopted Conservation measures and programs as early as October 1979 and has been a leader in Conservation efforts and water reductions for years. The Monterey District has offered extensive rebate, education and conservation retrofit programs for its customers long before similar programs were adopted by other water utilities. Current rebate program offerings include generous incentives for customers to retrofit indoor plumbing and outdoor irrigation devices in addition to turf removal and grey water systems. Local Code Regulations enforced through the Monterey Peninsula Water Management District (MPWMD) include significant requirements for new construction; visitor -serving commercial uses; and Commercial, Industrial and Institutional customers. Any further usage reduction accomplished should be evaluated in light of the significant successes this District has already achieved.</t>
  </si>
  <si>
    <t xml:space="preserve">Total Monthly Potable Water Production reported in Question #5 is the Total Production from the following PWS ID numbers: CA2710004, CA2701466, CA2701882, CA2710022, CA2710021, CA2710006, CA2702004, CA2701202, and CA2701257, which are all within California American Water Companyâ€™s Monterey District.  The Monterey Main Water System (PWS ID number: CA2710004) began Stage 1 Water Conservation in 06/1995 in response to the SWRCB Order WR 95-10, to reduce pumping from the Carmel River.  CPUC Rule 14.1 Water Conservation, which restricts outdoor irrigation and other nonessential or unauthorized water use, will be implemented for all other Water Systems in California American Water Companyâ€™s Monterey District in August 2014.  California American Water has an extensive conservation plan which includes: residential and commercial audits, school education programs, a landscape grant program, a rain sensor and soil moisture sensor program, and a comprehensive outreach program.  </t>
  </si>
  <si>
    <t>California-American Water Company Sacramento District</t>
  </si>
  <si>
    <t xml:space="preserve">Voluntary  Conservation </t>
  </si>
  <si>
    <t>California-American Water Company San Diego District</t>
  </si>
  <si>
    <t xml:space="preserve">CPUC Rule 14.1 </t>
  </si>
  <si>
    <t>California-American Water Ventura District</t>
  </si>
  <si>
    <t xml:space="preserve">Voluntary Conservation </t>
  </si>
  <si>
    <t>Voluntary Consevation</t>
  </si>
  <si>
    <t>Camarillo  City of</t>
  </si>
  <si>
    <t>325.02 af residential use January 2015</t>
  </si>
  <si>
    <t>Continued patrolling of water service area notifying customers of violations either with a door tag or by issuing a citation.  During the month of January, eight first violation citations were issued.</t>
  </si>
  <si>
    <t xml:space="preserve">Conservation citations have dropped considerably.  Five were issued in December 2014 compared to 22 in November:  One for watering landscape during restricted hours, two for watering landscape on a restricted day and two for excessive irrigation run-off. </t>
  </si>
  <si>
    <t>In November, approximately 22 first violation notices were issued to customers. Most violations were issued for excessive landscape irrigation run-off.</t>
  </si>
  <si>
    <t>During the month of October, approximately 60 first violation notices were sent to customers for violations of the Stage 2 Water Conservation Ordinance.  Also, flyers explaining the conservation rules and other drought-related information was distributed to those receiving a violation.</t>
  </si>
  <si>
    <t>We continue to patrol the water service area on varying days and times in order to observe violations and educate customers about the conservation rules.</t>
  </si>
  <si>
    <t>Began daily patrolling of water service area for enforcement of water conservation ordinance in September.  Approximately 34 citations are being issued for observed violations for the month of September 2014.</t>
  </si>
  <si>
    <t xml:space="preserve">We do not have a way to separate landscape use from domestic use for residential customers who do not have a separate landscape meter. </t>
  </si>
  <si>
    <t>Camarillo City Council adopted the Stage 2 Conservation Ordinance on June 25, 2014.  Notices are being sent out and enforcement will begin September 1, 2014. At the time we will have dedicated staff to enforce the ordinance and distribute public outreach materials.  In the meantime, door tags notifying customer of violations are being delivered when observed by City staff.</t>
  </si>
  <si>
    <t>The Stage 2 Conservation Ordinance will limit watering days to 3 per week, with allowed watering days based on the last digit of the customer's address (even or odd).  Monetary penalties will be issued upon the second and subsequent violations. The full ordinance can be viewed here: http://library.municode.com/index.aspx?clientId=16239</t>
  </si>
  <si>
    <t>Cambria Community Services District</t>
  </si>
  <si>
    <t>i made a mistake on the math for the first septemeber report please use this one</t>
  </si>
  <si>
    <t>stage 3</t>
  </si>
  <si>
    <t>Camrosa Water District</t>
  </si>
  <si>
    <t>Stage One</t>
  </si>
  <si>
    <t>August Public Hearing for Stage One set</t>
  </si>
  <si>
    <t>stage one scheduled to be implemented late August</t>
  </si>
  <si>
    <t>Carlsbad Municipal Water District</t>
  </si>
  <si>
    <t>Level 2</t>
  </si>
  <si>
    <t>H2O Use Breakdown    D=0.96      M=2.72      SF=81.93</t>
  </si>
  <si>
    <t>H2O Use Breakdown  D=0.95   M=2.72   SF=81.93</t>
  </si>
  <si>
    <t>H2O Use Breakdown   Duplex=0.95% Multi-Family=2.73%    S/SF=81.9%</t>
  </si>
  <si>
    <t>H2O Use Breakdown   AG=0.093                C= 5.46                 IR=3.02</t>
  </si>
  <si>
    <t>H20 Usage Breakdown  AG = 0.093 C = 5.46 IR= 3.03</t>
  </si>
  <si>
    <t>Water Use Breakdown:  AG = 0.096 C = 5.74 IR = 3.0</t>
  </si>
  <si>
    <t>Water Use Breakdown: AG = 0.096 C = 5.74 IR = 3.0</t>
  </si>
  <si>
    <t>Carmichael Water District</t>
  </si>
  <si>
    <t>Carmichael Water District collects metered data on a bimonthly basis.  The above residential use percentage is based on previous years data.</t>
  </si>
  <si>
    <t>Carmichael Water District collects meter data on a bimonthly basis.  The above residential use percentage is based on previous years data.</t>
  </si>
  <si>
    <t>Carmichael Water District collects meter data on a bimonthly basis.  The above percentage is based on previous year data.</t>
  </si>
  <si>
    <t>Carmichael Water District collects meter data on a bimonthly basis.  Half of the meters are read each month therefore data is not available until the end of the following month. The above percentage is based on previous year data.</t>
  </si>
  <si>
    <t>Carmichael Water District collects meter data on a bimonthly basis.  Half of the meters are read each month therefor data is not available until the end of the following month.  The above percentage is based on previous year data.</t>
  </si>
  <si>
    <t>Carmichael Water District collects meter use data on a bimonthly basis.  Half of the meters are read each month therefore data is not available until the end of the following month.  The above percentage is an estimate based on previous years data.</t>
  </si>
  <si>
    <t xml:space="preserve">Carmichael Water District collects meter use data on a bimonthly basis.  Half of the meters are read each month therefore data is not available until the end of the following month.  The above percentage is an estimate based on previous years data. </t>
  </si>
  <si>
    <t>Castaic Lake Water Agency Santa Clarita Water Division</t>
  </si>
  <si>
    <t>1B</t>
  </si>
  <si>
    <t>In January 2015, we issued 26 warning/violation notices for the prohibited activities stated in the SWRCB Resolution 2014-0038.</t>
  </si>
  <si>
    <t>In December 2014, we issued 31 warning/violation notices for the prohibited activities stated in the SWRCB Resolution 2014-0038.</t>
  </si>
  <si>
    <t>In November 2014, we issued 35 warning/violation notices for the proohibited activities stated in the SWRCB Resolution 2014-0038.</t>
  </si>
  <si>
    <t>In October 2014, we issued 95 warning/violation notices for the prohibited activities stated in the SWRCB Resolution 2014-0038.</t>
  </si>
  <si>
    <t>You ask for "production" but the only way we can determine percent residential use us by looking at consumption data (i.e., billing data).  The 67% residential use is in relation to the  total consumption for September.</t>
  </si>
  <si>
    <t>In September 2014, we issued 123 warning/violation notices for the prohibited activities stated in the SWRCB Resolution 2014-0038.</t>
  </si>
  <si>
    <t>Ordinance 41 passed August 13, 2014.</t>
  </si>
  <si>
    <t>Ceres  City of</t>
  </si>
  <si>
    <t xml:space="preserve">76.042   accounted for Single Family residents 16.546   accounted for Multi-Family residents 1.960     accounted for Irrigation ---------- 94.548 </t>
  </si>
  <si>
    <t>The City of Ceres has two full time employees that monitor and enforce the year around watering schedule. For the month of January 2015 these two employees handed out 147 courtesy notices, 18 warnings and 1 violations equaling $20.00 dollars in fines.</t>
  </si>
  <si>
    <t xml:space="preserve">73.595   accounted for Single Family residents 16.742   accounted for Multi-Family residents 2.902     accounted for Irrigation ---------- 93.239 </t>
  </si>
  <si>
    <t>The City of Ceres has two full time employees that monitor and enforce the year around watering schedule. For the month of December 2014 these two employees handed out 75 courtesy notices, 4 warnings and 2 violations equaling $40.00 dollars in fines.</t>
  </si>
  <si>
    <t>The City of Ceres continues to increase its outreach and strengthen our robust rebate programs of low-flow toilets and high efficiency washing machines; equaling 124 toilets and 18 washing machines granted year to date.</t>
  </si>
  <si>
    <t xml:space="preserve">91.627   accounted for Single Family residents 17.954   accounted for Multi-Family residents 7.855     accounted for Irrigation ---------- 117.436 </t>
  </si>
  <si>
    <t>The City of Ceres has two full time employees that monitor and enforce the year around watering schedule. For the month of November 2014 these two employees handed out 108 courtesy notices, 21 warnings and 3 violations equaling $60.00 dollars in fines.</t>
  </si>
  <si>
    <t>The City of Ceres has worked to included more conservation features in our City of Ceres Water Meter Portal to allow our Customer Service Technicians the ability to print in the field customer service notices, warnings and violations. The City of Ceres continues to increase its outreach and rebate programs with the low-flow toilet and high efficiency washing machine rebate program equaling 116 toilets and 18 washing machine granted year to date.</t>
  </si>
  <si>
    <t xml:space="preserve">139.080 accounted for Single Family residents 20.320   accounted for Multi-Family residents 19.482   accounted for Irrigation ---------- 178.882 </t>
  </si>
  <si>
    <t>The City of Ceres has two full time employees that monitor and enforce the year around watering schedule. For the month of October 2014 these two employees handed out 145 courtesy notices, 86 warnings and 16 violations equaling $560.00 dollars in fines.</t>
  </si>
  <si>
    <t>The City of Ceres had a Water division employee attended the 2014 DWR Water Education Committee Meeting in Sacramento on the 23rd of October. The topic covered the current drought conditions and what other cities throughout the state are doing to educate the general public on the importance of water conservation. The City of Ceres continues to increase its outreach and rebate programs with the low-flow toilet and high efficiency washing machine rebate program equaling 111 toilets and 18 washing machine granted year to date.</t>
  </si>
  <si>
    <t xml:space="preserve">156.718 accounted for Single Family residents 21.763   accounted for Multi-Family residents 22.656   accounted for Irrigation ---------- 201.137 </t>
  </si>
  <si>
    <t>The City of Ceres has two full time employees that monitor and enforce the year around watering schedule. For the month of September 2014 these two employees handed out 181 courtesy notices, 165 warnings and 28 violations equaling $910.00 dollars in fines.</t>
  </si>
  <si>
    <t>The City of Ceres staff continued to perform outreach by having two full time staff members attend and man a booth for the 2014 Family Resource Fun Fest event held by the Center for Human Services in Ceres CA. At this event 300 Adult conservation bags were given out which had conservation literature in them, the City of Ceres Water Meter Portal information, rebate information and applications, and a conservation pen. In addition, 400 childrenâ€™s conservation bags were given out that had conservation coloring books, crayons, conservation erase bad water habits pencils and water conservation literature. In addition, water division staff has attended the City of Ceres Unified School District Conservation committee meeting held on 9/11/2014 and presented a PowerPoint on the importance of water conservation; which will be forwarded on to the local schools within our area. The City of Ceres continues to increase its low-flow toilet and high efficiency washing machine rebate program with year to date numbers equaling 101 toilets and 17 washing machine rebates granted.</t>
  </si>
  <si>
    <t xml:space="preserve">184.943 accounted for Single Family residents 24.846   accounted for Multi-Family residents 28.315   accounted for Irrigation ---------- 238.104 </t>
  </si>
  <si>
    <t>The City of Ceres has two full time employees that monitor and enforce the year around watering schedule. For the month of August 2014 these two employees handed out 240 courtesy notices, 179 warnings and 22 violations equaling $810.00 dollars in fines.</t>
  </si>
  <si>
    <t xml:space="preserve">The City of Ceres had two full time staff member attend and man a booth for the 2014 National Night Out event held in Ceres CA. At this event 200 Adult conservation bags were given out which had conservation literature in them, rebate information, a conservation pen and a positive shut off nozzle for garden hoses. In addition, 300 childrenâ€™s conservation bags were given out that had conservation coloring books, crayons, conservation erase bad water habits pencils and water conservation literature. The City of Ceres has also increased its community outreach and the further development of its water conservation program by making contact with every elementary school in the district offering classroom presentations on the importance of water conservation. In July 600 water audits were mailed out to the top 5% of users in the single family category; from this mail out we have had several residents requesting home audits; one of which was completed in the month of August. The City of Ceres has also increased its low-flow toilet and high efficiency washing machine rebate program with year to date numbers equaling 89 toilets and 10 washing machine rebates granted. </t>
  </si>
  <si>
    <t xml:space="preserve">201.939 is accounted for Single family residents 26.263 is accounted for Multi-family residents 31.254 is accounted for Irrigation ---------- 259.456 </t>
  </si>
  <si>
    <t>The City of Ceres has two full time employees that monitor and enforce the year around watering schedule. For the month of July 2014 these two employees handed out 99 courtesy notices, 182 warnings and 20 violations equaling $990.00 dollars in fines.</t>
  </si>
  <si>
    <t xml:space="preserve">The City of Ceres adopted Resolution number 2014 - 27 to address the Cityâ€™s Drought Preparedness and water rationing stages on the 14th of April 2014. The City of Ceres has also increased its community outreach and the further development of its water conservation program. In July 600 water audits were mailed out to the top 5% of users in the single family category utilizing 2013 usage reports. The City of Ceres has also increased its low-flow toilet and high efficiency washing machine rebate program with year to date numbers equaling 74 toilets and 10 washing machine rebates granted. </t>
  </si>
  <si>
    <t xml:space="preserve">214.225 accounted for Single Family residents 27.468 accounted for Multi-Family residents 31.706 accounted for Irrigation ---------- 273.399 </t>
  </si>
  <si>
    <t>The City of Ceres has two full time employees that monitor and enforce the year around watering schedule. For the month of June 2014 these two employees handed out 162 courtesy notices, 83 warnings and 1 violation equaling $20.00 dollars in fines.</t>
  </si>
  <si>
    <t xml:space="preserve">The City of Ceres adopted Resolution number 2014 - 27 to address the Cityâ€™s Drought Preparedness and water rationing Stages on the 14th of April 2014. The City of Ceres has also increased its community outreach and the further development of its water conservation program. The City of Ceres has also increased its low-flow toilet and high efficiency washing machine rebate program with year to date numbers equaling 74 toilets and 10 washing machine rebates granted. </t>
  </si>
  <si>
    <t>Cerritos  City of</t>
  </si>
  <si>
    <t>Emergency Water Conservation Resolution no 2014-23</t>
  </si>
  <si>
    <t>Don't have one in place yet. See Note found below.</t>
  </si>
  <si>
    <t xml:space="preserve">Note:  On August 14, 2014 staff presented to the Cerritos City Council an Emergency Water Conservation Resolution.  At that time Council requested that several changes be made.  Staff will present to Council the revised Emergency Water Conservation Resolution on August 28, 2014 for there consideration.  </t>
  </si>
  <si>
    <t xml:space="preserve">Note:  On August 14, 2014 staff presented to the Cerritos City Council an Emergency Water Conservation Resolution.  At that time Council requested that staff make several changes.  Staff will again present to Council on August 28, 2014 the revised Emergency Water Conservation Resolution for their consideration.  </t>
  </si>
  <si>
    <t>Chino  City of</t>
  </si>
  <si>
    <t>Refer to Qualifying Statement below</t>
  </si>
  <si>
    <t>The City of Chino's Water Conservation Ordinance describes the elements of its Water Shortage Contingency Plan and it stipulates that water conservation is required at all times.  Enhanced conservation measures are required/implemented in an escalating fashion depending on water supply circumstances.</t>
  </si>
  <si>
    <t>refer to qualifying statement below</t>
  </si>
  <si>
    <t>the City of Chino's Water Conservation Ordinance describes the elements of its Water Shortage Contingency Plan and it stipulates that water conservation is required (i.e., mandatory) at all times.  Enhanced conservation measures are required/implemented in an escalating fashion depending on water supply circumstances.</t>
  </si>
  <si>
    <t xml:space="preserve"> Refer to qualifying statement below</t>
  </si>
  <si>
    <t xml:space="preserve">The City of Chino's Water Conservation Ordinance describes the elements of its Water Shortage Contingency Plan and it stipulates that water conservation is required (i.e., mandatory) at all times.  Enhanced conservation measures are required/implemented in an escalating fashion depending on water supply circumstances. </t>
  </si>
  <si>
    <t>See Qualification Statement</t>
  </si>
  <si>
    <t>The City of Chino's Water Conservation Ordinance describes the elements of it Water Shortage Contingency Plan and it stipulates that water conservation is required (i.e., mandatory) at all times. Enhanced conservation measures are required/implemented in an escalating fashion depending on water supply circumstances.</t>
  </si>
  <si>
    <t>The City of Chino's Water Conservation Ordinance describes the elements of it Water Shortage Contingency Plan and it stipulates that water conservation is required (i.e., mandatory) at all times.  Enhanced conservation measures are required/implemented in an escalating fashion depending on water supply circumstances.</t>
  </si>
  <si>
    <t>RE:#2:  The City of Chino's Water Conservation Ordinance descibes the elements of its Water Shortage Contingency Plan, and stipulates that water conservation is required (i.e., mandatory) at all times.  Enhanced conservation measures are required/implemented in an escalating fashion depending on water supply circumstances.  RE: #5:  The City of Chino is currently experiencing significant urban development.  Despite this growth, July demand in 2014 was less than July demand in 2013.</t>
  </si>
  <si>
    <t>see qualification below</t>
  </si>
  <si>
    <t>The City of Chino's Water Conservation Ordinance describes the elements of its Water Shortage Contingency Plan, and it stipulates that water conservation is required (i.e., mandatory) at all times.  Enhanced conservation measures are required and implemented in an escalating fashion depending on water supply circumstances.</t>
  </si>
  <si>
    <t>Chino Hills  City of</t>
  </si>
  <si>
    <t>The remaining 30% is non-residential, government, fire line, and dedicated landscape.</t>
  </si>
  <si>
    <t>The remaining 30% is  non-residential, government, fire line, and dedicated landscape.</t>
  </si>
  <si>
    <t>Citrus Heights Water District</t>
  </si>
  <si>
    <t>based on connection classification and monthly/historical use</t>
  </si>
  <si>
    <t>Total SF/MF connections vs Total Connections</t>
  </si>
  <si>
    <t>Stage 3 Water Warningate</t>
  </si>
  <si>
    <t>based on connection classification and historical use</t>
  </si>
  <si>
    <t>Stage 3 Water Warning</t>
  </si>
  <si>
    <t>Based on customer classification or category</t>
  </si>
  <si>
    <t>Based on use by category</t>
  </si>
  <si>
    <t>Clovis  City of</t>
  </si>
  <si>
    <t>Coachella  City of</t>
  </si>
  <si>
    <t>percentage based on last years residential customers use.</t>
  </si>
  <si>
    <t>Reason for amending of September 2014 report : 1) production numbers now reflects a 30 day physical month 2) September 2013 production numbers does not reflect production meter failure at one well of up to 10 MG. 3) residential percentage not taken into consideration</t>
  </si>
  <si>
    <t>Production stats</t>
  </si>
  <si>
    <t>Educational</t>
  </si>
  <si>
    <t>Coachella Valley Water District</t>
  </si>
  <si>
    <t>The R-GPCD is calculated using only full time residents and does not include part-time, or "snowbird" population.</t>
  </si>
  <si>
    <t>Population Served does not reflect significant numbers of seasonal residents.</t>
  </si>
  <si>
    <t>Coastside County Water District</t>
  </si>
  <si>
    <t>Stage 2 - Water Shortage Emergency Warning</t>
  </si>
  <si>
    <t>Residential customers are billed on a bi-monthly basis.</t>
  </si>
  <si>
    <t>Stage 2-Water Shortage Emergency Warning</t>
  </si>
  <si>
    <t>Residential customers have their meters read every other month. Residential GPCD was calculated using SWRCB's Guidance. December was a wet month with over 10 inches of rain in Half Moon Bay.</t>
  </si>
  <si>
    <t>Residential customers have their meters read every other month. Residential GPCD was calculated using SWRCB's guidance.</t>
  </si>
  <si>
    <t>Residential customers have their meters read bi-monthly. Residential GPCD was calculated using SWRCB's guidance. Coastside CWD's alternate calculation estimated Residential GPCD at 59. Agricultural use of production was 11%.</t>
  </si>
  <si>
    <t>Residential customers are not billed monthly. Residential GPCD was calculated using DWR's instructions. Percentage agricultural use of production was 10%.</t>
  </si>
  <si>
    <t>Residential monthly percentage should not be used because residential customers are billed bi-monthly and production data is monthly.</t>
  </si>
  <si>
    <t>Reporting percentage residential use on a monthly basis does not reflect actual residential use, since production data is monthly and residential data is bi-monthly. This percentage should not be used.  Note: this is the second report submitted for July 2014. The first report did not have the correct production for July 2013.</t>
  </si>
  <si>
    <t>Reporting percentage residential use on a monthly basis does not reflect actual residential use, since production data is monthly and residential use is bi-monthly. This percentage should not be used.</t>
  </si>
  <si>
    <t>Colton, City of</t>
  </si>
  <si>
    <t>CITY OF COLTON STARTED IMPLEMENTED THE  ORDINANCE TO PROVIDE ENFORCEMENT ACTIONS FOR WATER CONSERVATION. THE ORDINANCE BECAME EFFECT SEPTEMBER 17, 2014 .</t>
  </si>
  <si>
    <t>90% OF RESIDENTIAL USAGE PERCENTAGE IS AN ESTIMATE. THE CITY'S INSTALLING (AMR) AUTOMATIC METER READING METERS ON ALL SERVICES TO ACCURATELEY PROVIDE METER READINGS FOR RESIDENTIAL, INDUSTRIAL AND COMMERCIAL USERS.  2013 - THREE (3) PRODUCTION WELLS WERE DOWN DUE TO MAINTENANCE AND REPAIR</t>
  </si>
  <si>
    <t>CITY OF COLTON WILL ADOPT AN ORDINANCE TO PROVIDE ENFORCEMENT ACTIONS FOR WATER CONSERVATION. THE ORDINANCE WILL BE ADOPTED IN SEPTEMBER 2014 AND WILL BE IN EFFECT BY OCTOBER 2014.</t>
  </si>
  <si>
    <t>CITY OF COLTON WILL ADOPT AN ORDINANCE TO PROVIDE ENFORCEMENT ACTIONS FOR WATER CONSERVATION. THE ORDINANCE WILL BE ADOPRTED IN SEPTEMBER 2014 AND WILL BE IN EFFECT ON OCTOBER 2014.   2013 - THREE (3) PRODUCTION WELLS WERE DOWN DUE TO MAINTENANCE AND REPAIR</t>
  </si>
  <si>
    <t>90% OF RESIDENTIAL USAGE PERCENTAGE IS AN ESTIMATE. THE CITY'S INSTALLING (AMR) AUTOMATIC METER READING METERS ON ALL SERVICES TO ACCURATELEY PROVIDE METER READINGS FOR RESIDENTIAL, INDUSTRIAL AND COMMERCIAL USERS.</t>
  </si>
  <si>
    <t xml:space="preserve">CITY OF COLTON WILL ADOPT AN ORDINANCE TO PROVIDE ENFORCEMENT ACTIONS FOR WATER CONSERVATION. THE ORDINANCE WILL BE ADOPRTED IN SEPTEMBER 2014 AND WILL BE IN EFFECT ON OCTOBER 2014. </t>
  </si>
  <si>
    <t>Compton  City of</t>
  </si>
  <si>
    <t>DATA CORRECTION</t>
  </si>
  <si>
    <t>Contra Costa Water District</t>
  </si>
  <si>
    <t>Reported values are based on consumption data.</t>
  </si>
  <si>
    <t>The reported values are based on consumption records.</t>
  </si>
  <si>
    <t>The values provided are based on metered consumption records.</t>
  </si>
  <si>
    <t>Corona  City of</t>
  </si>
  <si>
    <t>Data collected for the monthly production reports as part of the annual report to DWR. Reviewed by Regulatory Division of Corona DWP.</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</si>
  <si>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January 2015, 787 residential, 100 multi-family residential, 157 commercial/industrial, 159 government, and 66 dedicated landscape meters were identified with top tier water usage.</t>
  </si>
  <si>
    <t>In January 2015 Corona's Water Resources Team received 188 calls relating to water conservation related questions, rebate programs and water waste with 477 outgoing calls. A total of 21 follow up calls, 23 mini audit, 25 landscape checks and no installation sites of water saving devices was completed in December. A large landscape/CII water audit of an HOA area was completed. Three education event was held and 13 classroom presentations were completed. 50 bathroom aerators, 43 hose nozzles, 25 kitchen aerators, 47 showerheads, 153 toilet dye tablets, and zero shower timers were delivered to residential customers. 76 rebates were issued for residential customers and 289 commercial rebates were issued.</t>
  </si>
  <si>
    <t xml:space="preserve">Water production data provided by the Department of Water and Power's regulatory division. This data is part of the required annual report submitted to the Department of Water Resources. Percent residential use is based on the 2012 potable water uses submitted in the BMP reporting to the California Urban Water Conservation Council. </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</si>
  <si>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December 2014, 1277 residential, 112 multi-family residential, 112 commercial/industrial, 202 government, and 170 dedicated landscape meters were identified with top tier water usage.</t>
  </si>
  <si>
    <t>In December 2014 Corona's Water Resources Team received 211 calls relating to water conservation related questions, rebate programs and water waste with 460 outgoing calls. A total of three follow up calls, 16 mini audit, 69 landscape checks and three installation sites of water saving devices were completed in December. Four large landscape/CII water audits were completed. One education event was held and three classroom presentations were completed. 28 bathroom aerators, 18 hose nozzles, 14 kitchen aerators, 28 showerheads, 32 toilet dye tablets, and 11 shower timers were delivered to residential customers. 72 rebates were issued for residential customers and no commercial rebates were issued.</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</si>
  <si>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November 2014, 554 residential, 106 multi-family residential, 181 commercial/industrial, 200 government, and 166 dedicated landscape meters were identified with top tier water usage.</t>
  </si>
  <si>
    <t>In November 2014 Corona's Water Resources Team received 190 calls relating to water conservation related questions, rebate programs and water waste with 545 outgoing calls. A total of one follow up calls, one mini audit, 22 landscape checks and no installation of water saving were completed in November. Four education events were held and 12 classroom presentation was completed. 17 bathroom aerators, six hose nozzles, six kitchen aerators, 18 showerheads, 15 toilet dye tablets, and 11 shower timers were delivered to residential customers. 125 rebates were issued for residential customers and four commercial rebates were issued.</t>
  </si>
  <si>
    <t>Reporting data provided from the monthly reports for the annual DWR reports collected by the Regulatory division.</t>
  </si>
  <si>
    <t xml:space="preserve">Data provided is from production reports that are submitted to the Department of Water Resources each year and reviewed by the Regulatory division. Percent residential use is based on the 2012 potable water uses submitted in the BMP reporting to the California Urban Water Conservation Council. </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</si>
  <si>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September 2014, 386 residential, 191 multi-family residential, 140 commercial/industrial, 35 government, and 67 dedicated landscape meters were identified with top tier water usage.</t>
  </si>
  <si>
    <t>In September 2014 Corona's Water Resources Team received 71 calls relating to water conservation related questions, rebate programs and water waste with 285 outgoing calls. A total of two follow up calls, 19 mini audits and installation of water saving devices at three properties. Nine education events were held and five classroom presentations was completed. 27 bathroom aerators, 12 hose nozzles, 11 kitchen aerators, 26 showerheads, 27 toilet dye tablets, and 22 shower timers were delivered to residential customers. 102 rebates were issued for residential customers and no commercial rebates were issued.</t>
  </si>
  <si>
    <t xml:space="preserve">Percent of usage for residential report is based on BMP reporting and 2012 DWR report.    </t>
  </si>
  <si>
    <t xml:space="preserve">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August 2014, 35140 residential, 1688 multi-family residential, 1960commercial/industrial, 527 government, and 561 dedicated landscape meters were identified with top tier water usage.    </t>
  </si>
  <si>
    <t xml:space="preserve">In January 2014 Corona's Water Resources Team received 260 calls relating to water conservation related questions with 793 outbound calls on rebate programs and water waste. A total of 70 landscape checkups/surveys were completed, zero follow up calls, eight mini audits and installation of water saving devices at four properties. Three education events were held and no classroom presentation were completed. 221 bathroom aerators, 38 hose nozzles, 99 kitchen aerators, 57 showerheads, 34 toilet dye tablets, and 24 shower timers were delivered to residential customers. 157 rebates were issued for residential customers and one commercial rebate.  </t>
  </si>
  <si>
    <t>Data supplied is part of the annual water production reporting completed to the Department of Water Resources.</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</si>
  <si>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t>
  </si>
  <si>
    <t xml:space="preserve">In January 2014 Corona's Water Resources Team received 245 calls relating to water conservation related questions, rebate programs and water waste. A total of 91 landscape checkups/surveys were completed, 3 follow up site visits, 11 mini audits and installation of water saving devices at 13 properties, and one education events were held. 27 bathroom aerators, 17 hose nozzles, 14 kitchen aerators, 4 showerheads, 17 toilet dye tablets, and 27 shower timers were delivered to residential customers. 279 rebates were issued for residential customers and 3 commercial rebate. </t>
  </si>
  <si>
    <t>Data supplied is from the annual water production reporting to the Department of Water Resources.</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</si>
  <si>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June 2014, 256 residential, 77 multi-family residential, 240 commercial/industrial, 40 government, and 32 dedicated landscape meters were identified with top tier water usage.</t>
  </si>
  <si>
    <t>In June 2014 Corona's Water Resources Team received 232 calls relating to water conservation related questions, rebate programs and water waste. A total of 109 landscape checkups/surveys were completed, 10 follow up site visits, 26 mini audits and installation of water saving devices at seven properties. One education event was held and zero classroom presentations were completed. Eight bathroom aerators, six hose nozzles, three kitchen aerators, eight showerheads, four toilet dye tablets, and eight shower timers were delivered to residential customers. 98 rebates were issued for residential customers and zero commercial rebates.</t>
  </si>
  <si>
    <t>Crescent City  City of</t>
  </si>
  <si>
    <t>Based on 2010 UWMP allocations</t>
  </si>
  <si>
    <t>Based on 2010 UWMP</t>
  </si>
  <si>
    <t>Based on 2010 UWMP Allocation</t>
  </si>
  <si>
    <t>Currently implementing Stage 2 mandatory water conservation measures within the Crescent City Water Shortage Contingency Plan</t>
  </si>
  <si>
    <t>Based on 2010 UWP allocations.</t>
  </si>
  <si>
    <t>Allocations based on 2010 UWMP.</t>
  </si>
  <si>
    <t>Adopted Stage 2 Water Shortage Emergency by Board resolution on August 4, 2014.  The City of Crescent City has provided various resources on the City Website to support program implemention.</t>
  </si>
  <si>
    <t>Crescenta Valley Water District</t>
  </si>
  <si>
    <t>Yellow</t>
  </si>
  <si>
    <t>The estimate of the percentage of residential water use is based on a yearly average as the District bills bi-monthly. The population number was adjusted as calculated in the UWMP revision from 2013.</t>
  </si>
  <si>
    <t xml:space="preserve">The estimate of the percentage of residential water use is based on a yearly average as the District bills bi-monthly. The population number was adjusted as calculated in the UWMP revision from 2013. </t>
  </si>
  <si>
    <t>The estimate of the percentage of residential water use is based on a yearly average as the District bills bi-monthly.  The population number was adjusted as calculated in the UWMP revision from 2013.  The R-GPCD was reported as per the guidance document.  The number reported in the previous month's report was supplied prior to the guidance document availability.</t>
  </si>
  <si>
    <t>The estimate of the percentage of residential water use is based on a yearly average as the District bills bi-monthly.</t>
  </si>
  <si>
    <t>yellow</t>
  </si>
  <si>
    <t>Crestline Village Water District</t>
  </si>
  <si>
    <t>1.a.</t>
  </si>
  <si>
    <t>1.a</t>
  </si>
  <si>
    <t xml:space="preserve">Calculation for Item 8 is corrected from 10/03/14 report to reflect formula released by Water Boards on 10/03/14.  </t>
  </si>
  <si>
    <t>Cucamonga Valley Water District</t>
  </si>
  <si>
    <t>The District bills every two months and can only estimate the monthly residential usage. The historic average residential consumption is 66% which will be used to calculate the monthly residential GPCD</t>
  </si>
  <si>
    <t>The District bills every two months and can only estimate the monthly residential usage. The historic average residential consumption is 66% which will be used to calculate the residential GPCD</t>
  </si>
  <si>
    <t>The District bills every two months and can only estimate the monthly residential usage.  The historic average residential consumption is 66% which will be used to calculate the residential GPCD</t>
  </si>
  <si>
    <t>Daly City  City of</t>
  </si>
  <si>
    <t>ll</t>
  </si>
  <si>
    <t>See Note on item 8: the g/c/d is based on sold water, not produced.</t>
  </si>
  <si>
    <t xml:space="preserve">Total Accts 22,417 SF+MF                 21,623 % Other               -3.54% % residential 96.46% </t>
  </si>
  <si>
    <t xml:space="preserve">Total Accts 22,417 SF+MF                 21,623 % Other                  3.54% % residential  96.46% </t>
  </si>
  <si>
    <t>Davis  City of</t>
  </si>
  <si>
    <t>Delano  City of</t>
  </si>
  <si>
    <t>Used 2010 UWMP and 2013-14 history data. The city is not 100% metered.</t>
  </si>
  <si>
    <t>Will add as needed.</t>
  </si>
  <si>
    <t>Used 2010 UWMP and 20113-14 history data. The city is not 100% metered.</t>
  </si>
  <si>
    <t>Used 2010 UWMP and 2013-14 history data. The City is not 100% metered.</t>
  </si>
  <si>
    <t>Used 2010 UWMP and 2013-14 history data The city is not 100% metered.</t>
  </si>
  <si>
    <t>Base on 2010 UWMP and 2013-14 Data.  Previous Sept. 2014 entries for 2013 and 2014 were reversed!!!!!  This is the corrected numbers.</t>
  </si>
  <si>
    <t>Per COD water ordinance.</t>
  </si>
  <si>
    <t>Used current urban water management plan.</t>
  </si>
  <si>
    <t>Used current Urban Water Management Plan</t>
  </si>
  <si>
    <t>Residential base off of latest Urban Water Managment Plan.</t>
  </si>
  <si>
    <t>At this time we are working at educating the customers that are not following the guidelines.</t>
  </si>
  <si>
    <t>The City of Delano has had a water conservation plan in place for several years. There was a considerable drop in usage when this was implmented.</t>
  </si>
  <si>
    <t>Desert Water Agency</t>
  </si>
  <si>
    <t>Desert Water Agency's population is highly seasonal. In addition to seasonal residents ("snowbirds") there is a great deal of tourism. DWA estimates our population to be approximately 115,000 when you include non-census water users. With 115,000 residents, our GCPD is 126.</t>
  </si>
  <si>
    <t>Desert Water Agency's population is highly seasonal. In addition to seasonal residents ("snowbirds") there is a great deal of tourism. DWA estimates our population to be approximately 115,000 when you include non-census water users. With 115,000 residents, our GCPD is 127.</t>
  </si>
  <si>
    <t>Desert Water Agency's population is highly seasonal. In addition to seasonal residents ("snowbirds") there is a great deal of tourism. DWA estimates our population to be approximately 115,000 when you include non-census water users. With 115,000 residents, our GCPD is 170.</t>
  </si>
  <si>
    <t>Desert Water Agency's population is highly seasonal. In addition to seasonal residents ("snowbirds") there is a great deal of tourism. DWA estimates our population to be approximately 115,000 when you include non-census water users. With 115,000 residents, our GCPD is 174.</t>
  </si>
  <si>
    <t>Desert Water Agency's population is highly seasonal.  In addition to seasonal residents ("snowbirds") there is a great deal of tourism.  DWA estimates our population to be approximately 115,000 when you include non-census water users.  With 115,000 residents, our GCPD is 204.</t>
  </si>
  <si>
    <t>We had not invoked our Stage of our Water Shortage Contingency Plan by June, but we are in that Stage now.</t>
  </si>
  <si>
    <t>Diablo Water District</t>
  </si>
  <si>
    <t>B</t>
  </si>
  <si>
    <t>Estimated residential use is based on Single and Multi Family Residential water use from Table 3-1 from the District's 2010 Urban Water Management Plan.</t>
  </si>
  <si>
    <t>Dinuba  City of</t>
  </si>
  <si>
    <t>Downey  City of</t>
  </si>
  <si>
    <t>Restrict Use</t>
  </si>
  <si>
    <t>30 days used in January</t>
  </si>
  <si>
    <t>Restricted Use</t>
  </si>
  <si>
    <t>A total of 31 days (Oct 31 to Dec 1.)</t>
  </si>
  <si>
    <t>Use Restriction</t>
  </si>
  <si>
    <t>Dublin San Ramon Services District</t>
  </si>
  <si>
    <t>East Bay Municipal Utilities District</t>
  </si>
  <si>
    <t>Moderate</t>
  </si>
  <si>
    <t xml:space="preserve">EBMUDâ€™s Board adopted Section 28 of the Districtâ€™s Regulations Governing Service to Customers on August 12, 2014 to specify outdoor water uses that are prohibited until further notice and provide guidelines on effective water use practices to help customers conserve. Section 28 also defines the exceptions and enforcement provisions should customers fail to comply with the prohibitions.  </t>
  </si>
  <si>
    <t>EBMUDâ€™s Board adopted a preliminary water shortage action plan on February 11, 2014 and updated it on May 13, 2014. The Board adopted a new water shortage emergency action plan on August 12, 2014 that includes initiatives to comply with the stateâ€™s emergency water conservation regulation (State Water Board Resolution 2014-0038). The Water Shortage Emergency Action Plan identifies the outreach efforts that EBMUD will make to educate and inform customers about the mandatory outdoor water use prohibitions and to provide guidance on how customers can conserve during the drought. EBMUDâ€™s Board adopted on December 9, 2014 a declaration to increase customer water use reductions to 15% starting Jan, 2015.</t>
  </si>
  <si>
    <t>EBMUDâ€™s Board adopted a preliminary water shortage action plan on February 11, 2014 and updated it on May 13, 2014. The Board adopted a new water shortage emergency action plan on August 12, 2014 that includes initiatives to comply with the stateâ€™s emergency water conservation regulation (State Water Board Resolution 2014-0038). The Water Shortage Emergency Action Plan identifies the outreach efforts that EBMUD will make to educate and inform customers about the mandatory outdoor water use prohibitions and to provide guidance on how customers can conserve during the drought.</t>
  </si>
  <si>
    <t>1. Single Family Residential is 49 percent of total use; Multi-Family Residential is 20% of total use. 2. EBMUD has mandatory prohibitions restricting outdoor use, and EBMUD has undertaken a public outreach campaign asking all San Francisco East Bay customers to voluntarily cut back their total water use by 10 percent. EBMUD requested voluntary water use reduction in its service area on February 11, 2014; and through July 31, 2014 actual water production was 10.7 percent less in 2014 than for the same period in 2013.</t>
  </si>
  <si>
    <t xml:space="preserve">EBMUDâ€™s Board adopted Section 28 of the Districtâ€™s Regulations Governing Service to Customers on August 12, 2014 to specify outdoor water uses that are prohibited until further notice and provide guidelines on effective water use practices to help customers conserve. Section 28 also defines the exceptions and enforcement actions should customers fail to comply with the prohibitions.  </t>
  </si>
  <si>
    <t>EBMUDâ€™s Board adopted a preliminary water shortage action plan on February 11, 2014 and updated it on May 13, 2014. The Board adopted a new water shortage emergency action plan on August 12, 2014 so as to comply with the Stateâ€™s emergency water conservation regulation (State Water Board Resolution 2014-0038). The Water Shortage Emergency Action Plan identifies EBMUDâ€™s outreach efforts to educate and inform customers about the mandatory outdoor water use prohibitions and to provide guidance on how customers can conserve during the drought.</t>
  </si>
  <si>
    <t>1. Single Family Residential is 49 percent of total use; Multi-Family Residential is 20% of total use. 2. EBMUD has mandatory prohibitions restrictions on outdoor use and EBMUD continues to ask all customers to voluntarily cut back their total water use by 10 percent. Voluntary cutbacks were requested in EBMUDâ€™s service area on February 11, 2014; and through July 31, 2014 actual water production was 10.7 percent less in 2014 than for the same period in 2013.</t>
  </si>
  <si>
    <t>East Niles Community Service District</t>
  </si>
  <si>
    <t>East Orange County Water District</t>
  </si>
  <si>
    <t>Level 1</t>
  </si>
  <si>
    <t>EOCWD's total monthly water production was 53.6 acre feet for January 2015.  Approximately 15.2 acre feet was from IPR.  Therefore, our adjusted Total Monthly Production - IPR is 38.4 acre feet.  Our adjusted GPCD - IPR is 124.3.  A majority of our water district is comprised of large residential lots (&gt;10,000 sq. ft.) and is semi-rural in nature, with a small population.  We also have one restaurant, one school, and one park within our service area.</t>
  </si>
  <si>
    <t>First instance of non-compliance - through personal contact, 1) issue a written warning 2) provide a copy of conservation ordinance 3) provide education such as reviewing behavior or water use inefficiency that caused the warning to be issued and suggest specific behavior or water use changes to correct it.  Second instance of non-compliance within preceding 12 month period - $50 fine. Third instance of non-compliance -$100 fine. Fourth instance of non-compliance - $250 fine and referral to the District Attorney's office for prosecution.</t>
  </si>
  <si>
    <t xml:space="preserve">1)Direct mailing of an "attention grabbing" post card to each customer explaining the actions required by the SWRCB emergency regulations and directing customers to our website for detailed information. 2) Creation of a "Drought Page" on the EOCWD website and includes an explanation of the requirements of the emergency regulations, the action our Board took to implement a Level 1, 20% reduction, a graphic that depicts how to achieve a 20% reduction, a "Bewaterwise" video and links to other informative websites. 3) Running a series of monthly advertisements in the local newspaper to provide on-going monthly reminders to reduce water consumption. 4) Production of lawn signs that are awarded to customers that meet 20% reduction and / or exhibit enhanced water conservation behaviors (change out landscaping, drain fountains, etc.)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is drought oriented  but is also used to provide updates on District operations including service outages, events, and items of general interest. 8) Creation of a Twitter Feed for the District's webpage that tweets daily drought reminders. </t>
  </si>
  <si>
    <t>EOCWD's total monthly water production was 41.7 acre feet for December 2014.  Approximately 19.7 acre feet was from IPR.  Therefore, our adjusted Total Monthly Production - IPR is 22 acre feet.  Our adjusted GPCD - IPR is 73.6.   A majority of our water district is comprised of large residential lots (&gt;10,000 sq. ft.) and is semi-rural in nature with a small population.  We also have one restaurant, one school, and one park within our service area.</t>
  </si>
  <si>
    <t>First instance of non-compliance - through personal contact, 1) issue a written warning 2) provide a copy of conservation ordinance 3) provide education such as reviewing behavior and water use inefficiency that caused the warning to be issued and suggest specific behavior and water use changed to correct it.  Second instance of non-compliance within preceding 12 month period - $50 fine.  Third instance of non-compliance - $100 fine.  Fourth instance of non-compliance - $250 fine and referral to the District Attorney's office for prosecution.</t>
  </si>
  <si>
    <t>1) Direct mailing of an "attention grabbing" post card to each customer explaining the actions required by the SWRCB emergency regulations and directing customers to our website for detailed information. 2) Creation of a "Drought Page" on the EOCWD website and includes an explanation of the requirements of the emergency regulations, the action our Board took to implement a level 1, 20% reduction, a graphic that depicts how to achieve a 20% reduction, a "Bewaterwise" video and links to other informative websites. 3) Running a monthly advertisement in the local newspaper to provide on-going monthly reminders to reduce water consumption. 4) Production of lawn signs that have been awarded to customers that meet the 20% reduction and / or exhibit enhanced water conservation behaviors (change out landscaping, drain fountains, etc.) So far, 9 lawn signs have been awarded to customers.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would initially be drought oriented but would also be used to provide updates on District operations including service outages, events, and items of general interest. 8) Creation of a Twitter Feed for the District's webpage that tweets daily drought reminders.</t>
  </si>
  <si>
    <t>EOCWD's Total monthly water production was 67.8 acre feet for November 2014.  Approximately 18.3 acre feet was from IPR.  Therefore, our adjusted total monthly production - IPR is 49.5 acre feet.  Our adjusted GPCD - IPR is 165.6.   A Majority of our water district is comprised of large residential lots (&gt;10,000 sq. ft.) and is semi-rural in nature with a small population.  We also have one restaurant, one school, and one park within our service area.</t>
  </si>
  <si>
    <t xml:space="preserve">First instance of non-compliance - through personal contact, 1) issue a written warning  2) provide a copy of conservation ordinance  3) provide education such as reviewing behavior or water use inefficiency that caused the warning to be issued and suggest specific behavior and water use changes to correct it.  Second instance of non-compliance within preceding 12 month period - $50 fine.  Third instance of non-compliance - $100 fine. Fourth instance of non-compliance - $250 fine and referral to the District Attorneys office for prosecution. </t>
  </si>
  <si>
    <t>1) Direct mailing of an "attention grabbing" post card to each customer explaining the actions required by the SWRCB emergency regulations and directing customers to our website for detailed information. 2) Creation of a "Drought Page" on the EOCWD website and includes an explanation of the requirements of the emergency regulations, the action our Board took to implement a level 1, 20% reduction, a graphic that depicts how to achieve a 20% reduction, a "Bewaterwise" video and links to other informative websites. 3) Running a series of 4 monthly advertisements in the local newspaper to provide on-going monthly reminders to reduce water consumption. 4) Production of lawn signs that will be awarded to customers that meet the 20% reduction and/or exhibit enhanced water conservation behaviors (change out landscaping, drain fountains, etc.). 5) Include a message in the water bills advising customers of the 20% reduction in their water budget and directing them to the website for further information. 6) Adding a "thumbs up" or "thumbs down" symbol to the water bill showing that the customer either meet their water budget or exceeded their water budget. 7) Creation of a District Facebook page that would initially be drought oriented but would also be used to provide updates on district operations including service outages, events, and items of general interest. 8) Creation of a Twitter Feed for the District's webpage that would tweet daily drought reminders (supplied by MWDOC) automatically.</t>
  </si>
  <si>
    <t>A majority of our water district is comprised of large residential lots (&gt;10,000 sq. ft.) and is semi-rural in nature, with a small population.  We also have one restaurant, one school, and one park within our service area.</t>
  </si>
  <si>
    <t>First instance of non-compliance - through personal contact, 1) issue a written warning 2) provide a copy of conservation ordinance 3) provide education such as reviewing behavior or water use inefficiency that caused the warning to be issued and suggest specific behavior and water use changes to correct it.  Second, instance of non-compliance within preceding 12 month period - $50 fine.  Third instance of non-compliance - $100 fine.  Fourth instance of non-compliance - $250 fine and referral to the District Attorney's office for prosecution.</t>
  </si>
  <si>
    <t>1) Direct mailing of an "attention grabbing" post card to each customer explaining the actions required by the SWRCB emergency regulations and directing customers to our website for detailed information.    2) Creation of a "Drought Page" on the EOCWD website and includes an explanation of the requirements of the emergency regulations, the action the Board took to implement a Level 1, 20% reduction, a graphic that depicts how to achieve a 20% reduction, a "Bewaterwise" video, and links to other informative websites. 3) Running a series of 4 monthly advertisements in the local newspaper to provide on-going monthly reminders to reduce water consumption. 4) Production of lawn signs that will be awarded to customers that meet the 20% reduction and /or exhibit enhanced water conservation behaviors (change out landscaping, drain fountains, etc.)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would initially be drought oriented but would also be used to provide updates on the District operations including service outages, events, and items of general interest. 8) Creation of a Twitter Feed for the District's webpage that would tweet daily drought reminders (supplied by MWDOC) automatically.</t>
  </si>
  <si>
    <t>A majority of our water district is comprised of large residential lots (&gt;10,000 sq. ft.) and is semi-rural in nature with a small population.  We also have one restaurant, one school, and one park within our service area.</t>
  </si>
  <si>
    <t>First instance of non-compliance - through personal contact, 1) issue a written warning. 2) provide a copy of conservation ordinance. 3) provide education such as reviewing behavior or water use inefficiency that caused the warning to be issued and suggest specific behavior and water use changes to correct it. Second instance of non-compliance within preceding 12 month period - $50 fine. Third instance of non-compliance - $100 fine. Fourth instance of non-compliance - $250 fine and referral to District Attorney's office for prosecution.</t>
  </si>
  <si>
    <t>1)Direct mailing of an "attention grabbing" post card to each customer explaining the actions required by the SWRCB emergency regulations and directing customers to our website for detailed  information. 2) Creation of a "Drought Page" on the EOCWD website that includes an explanation of the requirements of the emergency regulations, the action our Board took to implement a Level 1, 20% reduction, a graphic that depicts how to achieve a 20% reduction, a "Bewaterwise" video, and links to other informative websites. 3) Running a series of 4 monthly advertisements in the local newspaper to provide on-going monthly reminders to reduce water consumption. 4) Production of lawn signs that will be awarded to customers that meet the 20% reduction and/or exhibit enhanced water conservation behaviors (change out landscaping, drain fountains, etc.).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would initially be drought oriented but would also be used to provide updates on District operations including service outages, events, and items of general interest. 8) Creation of a Twitter Feed for the District's webpage that would tweet daily reminders (supplied by MWDOC) automatically.</t>
  </si>
  <si>
    <t>A majority of our water district is comprised of large residential lots (&gt;10,000 sq. ft.) and is semi-rural in nature, with a small population.   We also have one restaurant, one school, and one park within our service area.</t>
  </si>
  <si>
    <t>1)Direct mailing of an "attention grabbing" post card to each customer explaining the actions required by the SWRCB emergency regulations and directing customers to our website for detailed information. 2)Creation of a "Drought Page" on the EOCWD website that includes an explanation of the requirements of the emergency regulations, the action our Board took to implement a Level 1, 20% reduction, a graphic that depicts how to achieve a 20% reduction, a "Bewaterwise" video, and links to other informative websites. 3) Running a series of 4 monthly advertisements in the local newspaper to provide on-going monthly reminders to reduce water consumption. 4) Production of lawn signs that will be awarded to customers that meet the 20% reduction and/or exhibit enhanced water conservation behaviors (change out landscaping, drain fountains, etc.). 5) Include a message in the water bills advising customers of the 20% reduction in their water budget and directing them to the website for further information. 6)Adding a "thumbs up" or "thumbs down" symbol to the water bill showing that the customer either met their water budget or exceeded their water budget. 7) Creation of a District Facebook page that would initially be drought oriented but would also be used to provide updates on district operations including service outages, events, and items of general interest.  8) Creation of a Twitter Feed for the District's webpage that would tweet daily drought reminders (supplied by MWDOC) automatically.</t>
  </si>
  <si>
    <t>First instance of non-compliance - through personal contact, 1) issue a written warning, 2) provide a copy of the conservation ordinance, 3) provide education such as reviewing behavior and water use inefficiency that caused the warning to be issued and suggest specific behavior and water use changes to correct it. Second instance of non-compliance within  preceding 12 month period - $50 fine. Third instance of non-compliance - $100 fine. Fourth instance of non-compliance - $250 fine and referral to District Attorney's office for prosecution.</t>
  </si>
  <si>
    <t>1) Direct mailing of an "attention grabbing" post card to each customer explaining the actions required by the SWRCB emergency regulations and directing customers to our website for detailed information. 2) Creation of a "Drought Page" on the EOCWD website that includes an explanation of the requirements of the emergency regulations, the action our Board took to implement a Level 1, 20% reduction, a "Bewaterwise" video, and links to other informative websites. 3) Running a series of 4 monthly advertisements in the local newspaper to provide on-going monthly reminders to reduce water consumption. 4) Production of lawn signs that will be awarded to customers that meet the 20% reduction and / or exhibit enhanced water conservation behaviors (change out landscaping, drain foutains, etc.)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would initially be drought oriented but would also be used to provide updates on the district operations including service outages, events, and items of general interest. 8) Creation of a Twitter Feed for the District's Webpage that would tweet daily drought reminders (supplied by MWDOC) automatically.</t>
  </si>
  <si>
    <t>A majority of our water district is comprised of large residential lots (&gt;10,000 sq. ft.) and is semi-rural in nature, with a small population.  We also have one restaurant, one elementary school, and one park within our service area.</t>
  </si>
  <si>
    <t xml:space="preserve">Fist instance of non-compliance - through personal contact, 1) issue a written warning, 2) provide a copy of conservation ordinance, 3) provide education such as reviewing behavior or water use inefficiency that caused the warning to be issued and suggest specific behavior and water use changes to correct it. Second instance of non-compliance within preceding 12 month period - $50 fine. Third instance of non-compliance  - $100 fine. Fourth instance of non-compliance - $250 fine and referral to District Attorney's office for prosecution.  </t>
  </si>
  <si>
    <t>1) Direct mailing of an "attention grabbing" post card to each customer explaining the actions required by the SWRCB emergency regulations and directing customers to our website for detailed information. 2) Creation of a "Drought Page" on the EOCWD website that includes an explanation of the requirements of the emergency regulations, the action our Board took to implement a Level 1, 20% reduction, a graphic that depicts how to achieve a 20% reduction, a "Bewaterwise" video, and links to other informative websites. 3) Running a series of 4 monthly advertisements in the local newspaper to provide on-going monthly reminders to reduce water consumption. 4) Production of lawn signs that will be awarded to customers that meet the 20% reduction and /or exhibit enhanced water conservation behaviors (change out landscaping, drain fountains, etc.)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would initially be drought oriented but would also be used to provide updates on district operations including service outages, events, and items of general interest. 8) Creation of a Twitter Feed for the District's Webpage that would tweet daily drought reminders (supplied by MWDOC) automatically.</t>
  </si>
  <si>
    <t>East Palo Alto, City of</t>
  </si>
  <si>
    <t>Outdoor Water Restriction enforcement is open</t>
  </si>
  <si>
    <t>64079 CCF is the amount purchased from SFPUC. A small portion fo the same is sold to Menlo Park. We have not received that consumption as yet.</t>
  </si>
  <si>
    <t>Advice customers about water conservation. Distribute water saving tips Investigate high bills and apparent leakages. Advice customers to fix service leaks asap. City has an ordinance in place restricting outdoor water use</t>
  </si>
  <si>
    <t>Resolution 4570 adopted on 11-18-14 to restrict ou</t>
  </si>
  <si>
    <t>Dec 2014 CCF numbers do not include the small amount sold to Menlo Park as it is not reported yet. Dec 2013 CCF does include consumption of Menlo Park.  Residential consumption of Dec 2013 = 87.43% and is used for RGPCD for Dec 2014 calculation</t>
  </si>
  <si>
    <t>Investigate high beills -ie. leaks, water wastages etc  Follow up and act quickly on any known service line breaks or main line leaks.  Distribute Water Saving tips to customers.  Follow guidelines from SFPUC / BAWSCA regarding water conservation</t>
  </si>
  <si>
    <t>As per UWMP of 2011</t>
  </si>
  <si>
    <t>Nov 2014 CCF is the total purchases from SFPUC. Menlo Park consumption, which is a small amount is not available yet. Residential consumption of Nov 2013 = 72.07 % and that is taken for calculation of RGPCD. We follow guidelines from BAWSCA and SFPUC regarding Conservation and water use reductions.</t>
  </si>
  <si>
    <t>Distribute Water saving tips to customers at the window. Investigate high bills and thus prevent leaks that are unknown. Advise customers to fix  leaks when notices immediately. Watch out for Water wasters or any broken sprinklers and run offs and advise customers to fix the same asap.</t>
  </si>
  <si>
    <t>10% Voluntary as suggested by BAWSCA and SFPUC</t>
  </si>
  <si>
    <t>Based on Oct 2013 Billed data from ORCOM. 2013 -Total Production = SFPUC Purchase - less Menlo Park's reported consumption.</t>
  </si>
  <si>
    <t>Distribute Water Saving tips to customers. High leak and High Bill investigation on a regular basis. Promote 10% Voluntary reduction in consumption as recommended by SFPUC/BAWSCA</t>
  </si>
  <si>
    <t>10% Voluntary conservation per BAWSCA/SFPUC</t>
  </si>
  <si>
    <t>No Meter read data received so far  from Menlo Park for their small usage. 73.21 is the % for R-GPCD calculation absed on billed data from ORCOM for Sept 2013. There were some water flow issues between Menlo Park and EPA water System during last September also.</t>
  </si>
  <si>
    <t xml:space="preserve">Distribute Water Conservation tips  at the counter. Investigate and high bills and leaks and request customers to fix leak as soon as possible.  Shut off water supply and advise customers to repair,  in case any damaged sprinklers or large irrigation run offs </t>
  </si>
  <si>
    <t>10 % Voluntary as suggested by SFPUC and BAWSCA</t>
  </si>
  <si>
    <t>In 2013, there appears to be some issues with the meters or the interconnections with Menlo Park.  The consumption data may not be accurate. Both Menlo Park and SFPUC were contacted regarding this low consumption, but no one came back.  Aug 2014 - Data from Menlo Park is not available yet.</t>
  </si>
  <si>
    <t>Messages on Water bills to conserve at least 10% Investigate leaks and high bills investigation Distribute Water Saving tips to customers at the window.</t>
  </si>
  <si>
    <t>10 % voluntary as suggested by SFPUC</t>
  </si>
  <si>
    <t>Consumption of 455 CCF of Menlo Park is not included in July 2014 since it is not reported yet. July 2013 does not include the 455 CCF Menlo Park has used.</t>
  </si>
  <si>
    <t>Investigate leaks and High Bills Print Water Conservation messages on the bills. Distribute Water Savibng tips to customers at the window</t>
  </si>
  <si>
    <t>10 % volunatary as suggested by SFPUC</t>
  </si>
  <si>
    <t>East Palo Alto sells a small amount of water to Menlo Park. The monthly consumption from Menlo Park takes about two months to get reported.  We promote 10% voluntary water conservation as suggested by SFPUC and BAWSCA</t>
  </si>
  <si>
    <t>We distribute Water savings tips to all customers coming to our window for payment. We also promote water conservation messages on our bi-monthly bills. We investigate high bills, leaks etc when we notice. When we notice wastage of water, we call and inform the customers not to do so.</t>
  </si>
  <si>
    <t>East Valley Water District</t>
  </si>
  <si>
    <t xml:space="preserve">The District is enforcing the emergency regulations with door hangers, written notices to customers violating regulations, penalties, and if violation continues disconnection of water service. These are the enforcement actions in place at our district. </t>
  </si>
  <si>
    <t xml:space="preserve">The district is implementing the regulations through, home evaluations, conservation workshops, and rebate programs. These are some of the ways the regulations are being implemented. </t>
  </si>
  <si>
    <t xml:space="preserve">As of August 13, 2014 East Valley Water District has implemented mandatory measures. </t>
  </si>
  <si>
    <t>Eastern Municipal Water District</t>
  </si>
  <si>
    <t xml:space="preserve">Water Shortage Contingency Plan Level: Stage 3a:  </t>
  </si>
  <si>
    <t xml:space="preserve">Month by month comparison do not adequately reflect changes in weather or account for new connections added.  Population has been calculated using the State Water Boardâ€™s suggested guidance. </t>
  </si>
  <si>
    <t xml:space="preserve">EMWD relies on an allocation based tiered rate to discourage water waste and encourage efficiency.  Outdoor demand has decreased 30% since the allocation based rate structure was implemented.  Higher rainfall and lower ET reduced customer allocations and demand in January of 2015 compared to last year. EMWD also imposes fines for runoff.  Residential fines start at $25 and commercial start at $100.   </t>
  </si>
  <si>
    <t>EMWD implemented Stage 3a on August 20, 2014.  Outreach has focused on eliminating water waste and reducing irrigation.  EMWD added a dedicated extension to report water waste.  Hundreds of complaints of water waste have been investigated this year.  Violators receive a warning letter and then fines for runoff.</t>
  </si>
  <si>
    <t xml:space="preserve">EMWD relies on an allocation based tiered rate to discourage water waste and encourage efficiency.  Outdoor demand has decreased 30% since the allocation based rate structure was implemented.  Higher rainfall and lower ET reduced Customer allocations and therefore demand in December of 2014 compared to last year. EMWD also imposes fines for runoff.  Residential fines start at $25 and commercial start at $100.   </t>
  </si>
  <si>
    <t>Stage 3a:  Mandatory Water Waste Reduction</t>
  </si>
  <si>
    <t xml:space="preserve">EMWD relies on an allocation based tiered rate to discourage water waste and encourage efficiency.  Outdoor demand has decreased 30% since the allocation based rate structure was implemented. ET for November of 2014 was higher than ET for November 2013; 3.24 inches verses 2.74 inches.  Precipitation was 0.17 inches higher in November 2013. EMWD also imposes fines for runoff.  Residential fines start at $25 and commercial start at $100.  Reports of runoff have increased as drought messaging and outreach continues.  </t>
  </si>
  <si>
    <t>Month by month comparison does not adequately reflect changes in weather or account for new connections added.  ET for October of 2014 was 6% higher than ET for October 2013; 4.69 inches verses 4.41 inches.  Precipitation was 0.32 inches lower in October 2013 and average temperature was 6.7 degrees higher in 2014, an 11% increase in temperature.  EMWD added 177 new connections in its area in October of 2014.</t>
  </si>
  <si>
    <t xml:space="preserve">EMWD relies on an allocation based tiered rate to discourage water waste and encourage efficiency.  Outdoor demand has decreased 30% since the allocation based rate structure was implemented.  EMWD also imposes fines for runoff.  Residential fines start at $25 and commercial start at $100.  Reports of runoff have increased as drought messaging and outreach continues.  </t>
  </si>
  <si>
    <t xml:space="preserve">EMWD relies on an allocation based tiered rate to discourage water waste and encourage efficiency.  Outdoor demand has decreased 30% since the allocation based rate structure was implemented. Allocation based tiered rates send a price signal to reduce outdoor watering when ET is lower. ET for September of 2014 was slightly lower than ET for September 2013; 6.23 inched verses 6.25.  Precipitation was 0.3 inches higher in September 2013. EMWD also imposes fines for runoff.  Residential fines start at $25 and commercial start at $100.  Reports of runoff have increased as drought messaging and outreach continues.  </t>
  </si>
  <si>
    <t xml:space="preserve">Month by month comparison do not reflect changes in weather or account for new connections added.  Monthly supply figures can also vary depending on when meters are read. </t>
  </si>
  <si>
    <t xml:space="preserve">EMWD relies on an allocation based tiered rate to discourage water waste and encourage efficiency.  Outdoor demand has decreased 30% since the allocation based rate structure was implemented. Allocation based tiered rates send a price signal to reduce outdoor watering when ET is lower.   EMWD also imposes fines for runoff.  Residential fines start at $25 and commercial start at $100.  Reports of runoff have increased as drought messaging and outreach continues.  </t>
  </si>
  <si>
    <t xml:space="preserve">EMWD implemented Stage 3a on August 20, 2014.  Outreach has focused on eliminating water waste and reducing irrigation.  EMWD added a dedicated extension to report water waste.  Hundreds of complaints of water waste have been investigated this year.  Violators receive a warning letter and then fines for runoff. </t>
  </si>
  <si>
    <t>Percent residential is based in sales data. The population is updated using the 2010 Census.</t>
  </si>
  <si>
    <t xml:space="preserve"> EMWD staff has been educating customers about the drought and the need to conserve water for several months.  Outreach efforts have included newsletter articles, e-mail messaging, and information on our website.  In July of 2014, increased focus on the drought throughout the region has prompted many customers to call in and report water waste.  EMWD is currently following up on 127 water waste violation notices.  EMWD has an active conservation incentive program that includes rebates on water saving devices and turf replacement, and direct install programs for both indoor and outdoor water saving devices, including high efficiency clothes washers, smart controllers and high efficiency nozzles.  EMWD also has a robust recycled water program.  In the first six months of 2014, EMWD sold over 19,000 AF of recycled water offsetting potable water demand.  This is 4,300 AF more than was sold in the first six months of 2013.   </t>
  </si>
  <si>
    <t xml:space="preserve">Although there is an increase in retail production shown in June and July of 2014 compared to 2013, many factors contribute to demand.  In fiscal 2013/14, EMWD added nearly 1,700 retail water connections.  At an average demand of 0.45 AFY per connection, we would expect to see an increase in demand of 765 AFY just from new development alone.  In addition, the average ET was 7.15 inches in June of 2013 and 7.79 inches in July of 2013 compared to 8.28 inches and 8.06 inches in June and July of 2014, a 3-15% increase.  Higher actual ET values means that plants need addition water to remain healthy.  Higher ET values also increase customer allocation under EMWDâ€™s tiered rate. Even with the additional customers and an increase in ET, EMWD only saw a 3.4% in in retail water production. </t>
  </si>
  <si>
    <t>Percent of residential is based on sales data. Population is updated using 2010 Census.</t>
  </si>
  <si>
    <t xml:space="preserve">EMWD staff has been educating customers about the drought and the need to conserve water for several months.  Outreach efforts have included newsletter articles, e-mail messaging, and information on our website.  In July of 2014, increased focus on the drought throughout the region has prompted many customers to call in and report water waste.  EMWD is currently following up on 127 water waste violation notices.  EMWD has an active conservation incentive program that includes rebates on water saving devices and turf replacement, and direct install programs for both indoor and outdoor water saving devices, including high efficiency clothes washers, smart controllers and high efficiency nozzles.  EMWD also has a robust recycled water program.  In the first six months of 2014, EMWD sold over 19,000 AF of recycled water offsetting potable water demand.  This is 4,300 AF more than was sold in the first six months of 2013.  </t>
  </si>
  <si>
    <t>El Centro  City of</t>
  </si>
  <si>
    <t>None</t>
  </si>
  <si>
    <t>we have adopted the state guidelines from the latest regulation. Residential use does not include commercial, landscaping or industry.</t>
  </si>
  <si>
    <t>Adopted state guidelines that were implemented in July 2014</t>
  </si>
  <si>
    <t>We have adopted the state guidelines from the latest regulation. Residential use does not include commercial, landscaping, or industry.</t>
  </si>
  <si>
    <t>We have adopted the state guidelines from the latest regulation.  Residential use does not include commercial, landscaping or industry.</t>
  </si>
  <si>
    <t>No enforcement actions have been taken. The process is: 1. education 2. notification 3. minor fine 4. increasing fine 5. criminal prosecution</t>
  </si>
  <si>
    <t>We are focusing on education efforts at this time.</t>
  </si>
  <si>
    <t>El Dorado Irrigation District</t>
  </si>
  <si>
    <t>Monthly production includes estimated agricultural use of 7.94%.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43 acre-feet of recycled water produced for uses that would otherwise require potable water.</t>
  </si>
  <si>
    <t>Monthly production includes estimated agricultural use of 5.6%.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29 acre-feet of recycled water produced for uses that would otherwise require potable water.</t>
  </si>
  <si>
    <t>Monthly production includes estimated agricultural use of 26.2%.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96 acre-feet of recycled water produced for uses that would otherwise require potable water.</t>
  </si>
  <si>
    <t>Monthly production includes estimated agricultural use of 37.1%.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230 acre-feet of recycled water produced for uses that would otherwise require potable water.</t>
  </si>
  <si>
    <t>Monthly production includes estimated agricultural use of 18.3%.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328 acre-feet of recycled water produced for uses that would otherwise require potable water.</t>
  </si>
  <si>
    <t>Monthly production includes estimated agricultural use of 47.4%.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416 acre-feet of recycled water produced for uses that would otherwise require potable water.</t>
  </si>
  <si>
    <t>Monthly production includes estimated agricultural use of 19.05%.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415 acre-feet of recycled water produced for uses that would otherwise require potable water.</t>
  </si>
  <si>
    <t>Monthly production includes estimated agricultural use of 29.42%.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371 acre-feet of recycled water produced for uses that would otherwise require potable water.</t>
  </si>
  <si>
    <t>El Monte  City of</t>
  </si>
  <si>
    <t>Includes single and multi-family dwellings.</t>
  </si>
  <si>
    <t>Includes single and multi-family dwellings</t>
  </si>
  <si>
    <t>IT department and Water Desk  will compile percentage of residential use and R-GPCD for future reports.</t>
  </si>
  <si>
    <t>El Toro Water District</t>
  </si>
  <si>
    <t>Allocation Based Conservation Rate Structure</t>
  </si>
  <si>
    <t>Allocation Based Conservation Rate Structure  Enhanced Outreach/Education &amp; field observations &amp; communications</t>
  </si>
  <si>
    <t>The residential percentage only considers irrigation usage around the residential property.  It does not consider dedicated irrigation meters serving HOA open space, parks or green belts.  Residential is defined as single family and multi-family residences</t>
  </si>
  <si>
    <t>Utilizing existing allocation based rate structure as primary enforcement - pricing signal  Proactively responding to observed and/or reported infractions</t>
  </si>
  <si>
    <t>In addition to pursuit of potable water reductions as a result of increased water use efficiency measures, we are completing a $35 million recycled water expansion project that will convert approximately 1,000 AF/year of potable water used for landscape irrigation to recycled water.  Conversions are planned for the period of November 2014 thru December 2015</t>
  </si>
  <si>
    <t>Level I</t>
  </si>
  <si>
    <t>Reflects Purchased water from wholesaler (Residential, Commercial and Dedicated Irrigation)  ETWD is dependent upon purchased water for all potable demands  Side note:  System wide potable usage10% lower in 2013 14 than in 2008 09</t>
  </si>
  <si>
    <t>Utilizing existing Allocation Based Rate Structure as primary enforcement  As deemed necessary will adjust the DF which will reduce water budgets to send a stronger pricing signal to further conservation efforts  Responding to reported and or observes violations</t>
  </si>
  <si>
    <t>Doubled outreach and education efforts to achieve usage reductions  Enhanced rebates  Bilingual communications enhanced (newsletters, bill inserts, press releases, paid ads, face to face meetings, door hangers, local TV, City presentations</t>
  </si>
  <si>
    <t>Reflects Purchased water from wholesaler (Residential, Commercial and Dedicated Irrigation)  ETWD is dependent upon purchased water for all potable demands  Side note:  System wide potable usage 10% lower in 2013 14 than in 2008 09</t>
  </si>
  <si>
    <t>Utilizing existing Allocation-Based Rate Structure as primary enforcement  As deemed necessary will adjust the DF which will reduce water budgets to send a stronger pricing signal to further conservation efforts  Responding to reported and or observed violations</t>
  </si>
  <si>
    <t>Doubled outreach and education efforts to achieve usage reductions  Bilingual communications in progress (newsletters, bill inserts, press releases, paid ads, face to face meetings, door hangers, local cable TV station, City Council Presentations</t>
  </si>
  <si>
    <t>Elk Grove Water Service</t>
  </si>
  <si>
    <t>1st</t>
  </si>
  <si>
    <t>Elsinore Valley Municipal Water District</t>
  </si>
  <si>
    <t>Escondido  City of</t>
  </si>
  <si>
    <t>Potable water used for AG - 149 AF</t>
  </si>
  <si>
    <t>Potable water used for AG - 130 AF</t>
  </si>
  <si>
    <t>Agriculture usage 335 AF</t>
  </si>
  <si>
    <t>Estero Municipal Improvement District</t>
  </si>
  <si>
    <t>Although Estero does not currently include mandatory outdoor water use restriction as part of it's Stage 1 WSCP, the District has had tiered water rates for irrigation customers since 2011. Irrigation customers exceeding their irrigation allocation are assessed a penalty of 150% of their baseline water allocation.</t>
  </si>
  <si>
    <t xml:space="preserve">The sire is not keeping the population figure I enter. It should be 37,000.  </t>
  </si>
  <si>
    <t>I forgot to change the population figure from the default. It should be 37,000</t>
  </si>
  <si>
    <t>Eureka  City of</t>
  </si>
  <si>
    <t>Exeter  City of</t>
  </si>
  <si>
    <t>On August 26, an urgency ordinance which includes mandatory watering restrictions was adopted</t>
  </si>
  <si>
    <t xml:space="preserve">Voluntary watering guidelines currently in place. Emergency water conservation ordinance with mandatory watering restrictions pending Council approval on August 26, 2014. </t>
  </si>
  <si>
    <t xml:space="preserve">Cannot distinguish percentage of residential use vs commercial </t>
  </si>
  <si>
    <t xml:space="preserve">Voluntary watering guidelines being used presently. Emergency water conservation ordinance with mandatory restrictions is pending Council approval on August 26, 2014. </t>
  </si>
  <si>
    <t>Fair Oaks Water District</t>
  </si>
  <si>
    <t>Stage3</t>
  </si>
  <si>
    <t>Fairfield  City of</t>
  </si>
  <si>
    <t>Estimated Residential Water Use is calculated by taking the estimated monthly use and offsetting it by 15 days (reads are monthly, taken throughout the month)</t>
  </si>
  <si>
    <t>The City of Fairfield is engaged in enforcement actions, particularly incidents involving runoff.</t>
  </si>
  <si>
    <t>Estimated Residential Water Use is calculated by taking the estimated monthly use and offsetting it by 15 days (reads are taken throughout the month)</t>
  </si>
  <si>
    <t>Estimated Residential Water Use is calculated by taking the estimated monthly use and offsetting it by 15 days (reads are taken from the first of the month to the end)</t>
  </si>
  <si>
    <t>This is an estimate based on billed residential water use for the most recent monthly data available (Sept), over total water production for October 2014</t>
  </si>
  <si>
    <t>This is an estimate based on billed residential water use for the most recent monthly data available, over total water production for September 2014.</t>
  </si>
  <si>
    <t>The City of Fairfield issued infraction notices in September.</t>
  </si>
  <si>
    <t>This is an estimate based on billed residential use over total water production in the latest billing month.</t>
  </si>
  <si>
    <t>Stage 2 drought restrictions imposed in accordance with SWRCB mandates.  Mandatory elements in place during August.</t>
  </si>
  <si>
    <t>Public Outreach to encourage voluntary 20% reduction in water use</t>
  </si>
  <si>
    <t>Residential use is based on bi-monthly billing which varies from month to month.  Billing will move to monthly in August 2014</t>
  </si>
  <si>
    <t>Public Outreach to encourage voluntary 20% reduction of water use.</t>
  </si>
  <si>
    <t>Fallbrook Public Utility District</t>
  </si>
  <si>
    <t xml:space="preserve">Stage 2 </t>
  </si>
  <si>
    <t>Folsom  City of</t>
  </si>
  <si>
    <t>Fortuna  City of</t>
  </si>
  <si>
    <t>Fountain Valley  City of</t>
  </si>
  <si>
    <t xml:space="preserve">Permanent Water Restrictions - Level 0 </t>
  </si>
  <si>
    <t>Since we bill on a two month cycle, the percent of residential use is more accurate over a two month period. For example in November of 2014 we billed 3 cycles compared to four cycles in 2013. We are in the process of installing an automated reading system that will provide more accurate monthly billing information, expected completion date Summer of 2015.Due to the timing of how our agency reports monthly production to the MWDOC, the best we can do at this time is report our Indirect Potable Reuse (IPR) amounts month following the month they are calculated. The IRP amount was used to calculate this monthâ€™s GPCD.</t>
  </si>
  <si>
    <t>8 incidents of water waste were reported and tracked in January. Offenders were notified by door hangers or phone calls.</t>
  </si>
  <si>
    <t>The City continues to support the turf removal program along with spray to drip and drought tolerant landscapes.</t>
  </si>
  <si>
    <t>Due to the timing of how Orange County agencies report monthly production to MWDOC, the best we can do at this time is to report Fountain Valley's Indirect Potable Reuse (IPR) amount one month after the month of calculation.  The IPR amount shown below was used to calculate this month's GPCD.</t>
  </si>
  <si>
    <t>16 incidents of water waste were reported and tracked in December and the residents were notified.  Door Hangers and letters were left for residents.  Property Owners/Landscape Managers were notified by phone and email.</t>
  </si>
  <si>
    <t>The City is conducting record numbers of turf removal projects.  For 2014, the City has had over 57 applicants with most of them occurring after July 2014.  City staff and residents continue to report incidents of waste and residents are increasingly aware of the requirements.</t>
  </si>
  <si>
    <t>Since we bill on a two month cycle, the % of residential use is more accurate over a two month period.  We verified that in November, 3 cycles were billed versus 4 cycles last year.  The City is expected to complete installation of automated meter equipment in Summer 2015 which will provide more accurate billing on a monthly basis.  Due to the timing of how Orange County agencies report monthly production to MWDOC, the best we can do at this time is to report Fountain Valley's Indirect Potable Reuse (IPR) amount one month after the month of calculation.  The IPR amount shown below was used to calculate this month's GPCD.</t>
  </si>
  <si>
    <t>11 incidents of water waste were reported and tracked last month and the residents were notified.  Door Hangers and letters were left for residents.  Property Owners/Landscape Managers were notified by phone and email.</t>
  </si>
  <si>
    <t>The City is conducting record numbers of turf removal projects.  In 2013, the City had 2 total applicants.  In 2014 to date, the City has had over 54 applicants with most of them occurring after July 2014.  City staff and residents continue to report incidents of waste and residents are increasingly aware of the requirements.</t>
  </si>
  <si>
    <t>27 incidents of water waste were reported and tracked last month and the residents were notified.  Door Hangers and letters were left for residents.  Property Owners/Landscape Managers were notified by phone and email.</t>
  </si>
  <si>
    <t>The City is conducting record numbers of turf removal projects.  In 2013, the City had 2 total applicants.  In 2014 to date, the City has had over 50 applicants with most of them occurring after July 2014.  City staff and residents continue to report incidents of waste and residents are increasingly aware of the requirements.</t>
  </si>
  <si>
    <t>Due to the timing of how Orange County agencies report monthly production to MWDOC, the best we can do at this time is to report Fountain Valley's Indirect Potable Reuse (IPR) amount one month after the month of calculation.  The August amount shown below was used to calculate the September GPCD.   Fountain Valley's Total Monthly Water Production was 916.3 acre feet for September 2014. Approximately 203.9 acre feet was from IPR. Therefore, our adjusted Total Monthly Water Production-IPR is 712.4 acre feet.  Our adjusted GPCD-IPR is 70.46 down from 90.63.</t>
  </si>
  <si>
    <t>75 incidents of water waste were tracked in September and the residents were notified.  Door Hangers and letters were left for residents.  Property Owners/Landscape Managers were notified by phone and email.</t>
  </si>
  <si>
    <t>The City placed an ad in the local newsletter that went out to every postal customer in the City.  The City is becoming more aggressive in its outreach and educational effort.  All City staff is encouraged to report incidents of waste and residents are increasingly aware of the requirements.</t>
  </si>
  <si>
    <t>Since we bill on a two month cycle, the % of residential use is more accurate over a two month period.  We verified that in July, 5 cycles were billed versus 4 cycles last year.    Next month's August numbers should include a smaller number of customers with 3 cycles billed instead of 4.  The City is expected to complete installation of automated meter equipment in Summer 2015 which will provide more accurate billing on a monthly basis.</t>
  </si>
  <si>
    <t>60 incidents of water waste were tracked and the residents were notified.  Door Hangers were left for residents.  Property Owners/Landscape Managers were notified by phone and email.</t>
  </si>
  <si>
    <t>The City sent out information postcards to every postal customer in the City.  The City also placed ads in the local newsletters and in the newspaper.  The City is becoming more aggressive in its outreach and educational effort.  All City staff is encouraged to report incidents of waste and residents seem to be increasingly aware of the requirements.</t>
  </si>
  <si>
    <t>Since we bill on a two month cycle, the comparison is more accurate over a two month period.  We verified that in July, 5 cycles were billed versus 4 cycles last year.    Next month's August numbers should be less with 3 cycles billed instead of 4.  We did an extra comparison of the total accounts billed for July, 2013 and 2104.  In July 2014, total potable use was 14.84 ccf per account (32,585 accts) down from 16.33 ccf per account (23,398 accts) in July 2013.  Since we have roughly 17,100 accounts in the City, we estimate an averaged citywide reduction in consumption by 58.49 AF or 9.1% between July 2013 and July 2014.  The City is expected to complete installation of automated meter equipment in Summer 2015 which will provide more accurate billing on a monthly basis.</t>
  </si>
  <si>
    <t>Permanent Water Restrictions - Level 0</t>
  </si>
  <si>
    <t>The City's largest water users include: Orange County Sanitation District - Treats all sewage in Orange County Yakult - Yogurt Probiotic Drink Manufacturing 2 Golf Courses 2 Hospitals</t>
  </si>
  <si>
    <t>Fresno  City of</t>
  </si>
  <si>
    <t>Estimate based upon single- and multiple-family residential meter data.</t>
  </si>
  <si>
    <t xml:space="preserve">391 "stop and advise" by field patrols, responded to 222 customer water waste complaints, and performed 301 customer-requested field inspections. </t>
  </si>
  <si>
    <t>Estimate based upon single- and multiple-family meter data.</t>
  </si>
  <si>
    <t>1156 "stop and advise" by field patrols, investigated 85 customer water waste complaints, and 210 field inspections by customer request.</t>
  </si>
  <si>
    <t>Fullerton  City of</t>
  </si>
  <si>
    <t>Phase One</t>
  </si>
  <si>
    <t>One</t>
  </si>
  <si>
    <t>Galt  City of</t>
  </si>
  <si>
    <t>n/a</t>
  </si>
  <si>
    <t>Garden Grove  City of</t>
  </si>
  <si>
    <t>Permanent, Stage 1</t>
  </si>
  <si>
    <t>Garden Groveâ€™s Total Monthly Water Production was 1,602.9 acre feet for January 2015. Approximately 398.6 acre feet was from IPR. Therefore, our adjusted Total Monthly Water Production-IPR is 1,204.3 acre feet and our adjusted GPCD-IPR is 65.72.</t>
  </si>
  <si>
    <t>Garden Grove received one water wasting phone call during the month of January, reporting water runoff. Garden Grove mailed a water wasting notification letter to the location where the water wasting activity was reported.</t>
  </si>
  <si>
    <t xml:space="preserve">During the month of December, the City mailed out two notification letters regarding water runoff. </t>
  </si>
  <si>
    <t xml:space="preserve">Garden Groveâ€™s Total Monthly Water Production was 1,806.1 acre feet for November 2014.  Approximately 266.5 acre feet was from IPR.  Therefore, our adjusted Total Monthly Water Production-IPR is 1,539.6 acre feet. Due to the timing of the monthly reports, the IPR number (266.5) was derived from October 2014. </t>
  </si>
  <si>
    <t>In the month of November, the City of Garden Grove mailed out 3 violation notifications for water runoff.</t>
  </si>
  <si>
    <t xml:space="preserve">In the month of October, the City of Garden Grove mailed out 9 violation notifications for water runoff. </t>
  </si>
  <si>
    <t>There were 13 water violation reports during the month of September; 9 reports of overwatering/run-off and 4 reports of washing down driveways. The City mailed 12 notifications to violators and made an in person contact, educating violator.</t>
  </si>
  <si>
    <t>Permanent / Stage 1</t>
  </si>
  <si>
    <t xml:space="preserve">Percentage Residential Use is higher this month than the submitted numbers for June and July. This was due to a miscalculation -- June 2014 should have been 93% and July 2014 should have been 92%. </t>
  </si>
  <si>
    <t xml:space="preserve">During the month of August, the City received 6 calls reporting water wasting activities. In response, our Water Manager mailed letters to the 6 residents to notify them of their violations.  </t>
  </si>
  <si>
    <t xml:space="preserve">Verbal education of restrictions and written notifications to violators. </t>
  </si>
  <si>
    <t xml:space="preserve">Verbal education of restrictions to callers and written notifications to violators. </t>
  </si>
  <si>
    <t>Georgetown Divide Public Utilities District</t>
  </si>
  <si>
    <t>District also provides seasonal, non treated irrigation water</t>
  </si>
  <si>
    <t>District also provides seasonal, non treated irrigation water.</t>
  </si>
  <si>
    <t>Percentage of water produced primarily for residential with small portion to commercial.  Potable water generally not used for agriculture.  District has non-treated water for agricultural community.</t>
  </si>
  <si>
    <t>Note:  The District also provided raw water (irrigation water) to a portion of the customers.  Those values have not been reported in this report summary.</t>
  </si>
  <si>
    <t>Percentage of water produced primarily for residential with small portion to commercial.  Potable water generally not used for agriculture. District has non treated water for agricultural community.</t>
  </si>
  <si>
    <t>Note:  The District also provides untreated irrigation water to a small number of customers.  Information relating to that usage is not included in this report.</t>
  </si>
  <si>
    <t>Gilroy  City of</t>
  </si>
  <si>
    <t>Level 1 11%to 20%</t>
  </si>
  <si>
    <t xml:space="preserve">Level 1 </t>
  </si>
  <si>
    <t>Glendale  City of</t>
  </si>
  <si>
    <t>Glendora  City of</t>
  </si>
  <si>
    <t>The City of Glendora has been very proactive with our conservation efforts. In 2009 our Council adopted mandatory Stage-1 restrictions. Which included 2.5 full time employees which included 2 Conservation Officers and a Managment Analyst, dedicated to conservation. The success of our program is measured against a 3 years base average of 2006, 2007 &amp; 2008. January 2015 is the driest year on record.</t>
  </si>
  <si>
    <t xml:space="preserve">No watering between 8am and 5pm. Excessive runoff is prohibited. Hoses must have shut off nozzles. Leaks must be repaired within 24 hrs. Restaurants provide water glasses only upon request. We green tag violators and issue fines for repeat offenders.  2.5 full time employees which included 2 Conservation Officers and a Management Analyst, dedicated to conservation. As a result of State Requirements, two additional part time conservation officers have been hired to patrol after hours for runoff.  </t>
  </si>
  <si>
    <t xml:space="preserve">Water Use Efficiency surveys.  Presentations at 3dr, 5th and 6th grade classes. Poster Slogan Contests. Presentations at local clubs such as Rotary and Kiwanis. Large rebate program. $4 per sq/ft turf removal program ($2 MWD &amp; $2 Glendora). Conservation booths and give aways at local events.  </t>
  </si>
  <si>
    <t xml:space="preserve">The City of Glendora has been very proactive with our conservation efforts. In 2009 our Council adopted mandatory Stage-1 restrictions. Which included 2.5 full time employees which included 2 Conservation Officers and a Managment Analyst, dedicated to conservation. The success of our program is measured against a 3 years base average of 2006, 2007 &amp; 2008. </t>
  </si>
  <si>
    <t xml:space="preserve">No watering between 8am and 5pm. Excessive runoff is prohibited. Hoses must have shut off nozzles. Leaks must be repaired within 24 hrs. Restaurants provide water glasses only upon request. We green tag violators and issue fines for repeat offenders.  2.5 full time employees which included 2 Conservation Officers and a Management Analyst, dedicated to conservation. Two additional conservation officers have just been hired to patrol after hours for runoff. </t>
  </si>
  <si>
    <t xml:space="preserve">Water Use Efficiency surveys.  Presentations at 3dr, 5th and 6th grade classes. Poster Slogan Contests. Presentations at local clubs such as Rotary and Kiwanis. Large rebate program. $4 per sq/ft turf removal program ($2 MWD &amp; $2 Glendora). Conservation booths and give aways at local events. </t>
  </si>
  <si>
    <t>The City of Glendora has been very proactive with our conservation efforts. In 2009 our Council adopted mandatory Stage-1 restrictions. Which included 2.5 full time employees which included 2 Conservation Officers and a Managment Analyst, dedicated to conservation. The success of our program is measured against a 3 years base average of 2006, 2007 &amp; 2008. This year so far we have achieved a 12% residential reduction.  Two additional production days in Oct. 2014 vrs. 2013</t>
  </si>
  <si>
    <t>The City of Glendora has been very proactive with our conservation efforts. In 2009 our Council adopted mandatory Stage-1 restrictions. Which included 2.5 full time employees which included 2 Conservation Officers and a Managment Analyst, dedicated to conservation. The success of our program is measured against a 3 years base average of 2006, 2007 &amp; 2008. This year so far we have achieved a 12% residential reduction.</t>
  </si>
  <si>
    <t>Golden State Water Company Artesia</t>
  </si>
  <si>
    <t xml:space="preserve">Percent Residential Use based on 2013 billing data for the volume of water provided to residential customers for the same reporting month. </t>
  </si>
  <si>
    <t xml:space="preserve">GSWC has proactively communicated information about the drought, conservation and outdoor water-use regulations with our customers and community leaders during 2014. A brief summary of communications includes:  January 2014: Supplied customer-facing employees with talking points to address the drought and encourage water-use efficiency.  February 2014: Implemented 20-percent voluntary conservation; message shared on website and via opinion editorials to local newspapers; water-use efficiency information shared at local community events.     March 2014: Shared water-use efficiency tips via website and news releases; water-use efficiency information shared at local community events.  April 2014: Created a graphic with the 20-percent voluntary conservation message and water-use efficiency tips, distributed to all customers as a bill insert and placed prominently on the website; distributed e-newsletter to customers with 20-percent voluntary conservation message, drought update and water-use efficiency tips; placed Earth Day advertisements in local newspapers, sharing 20-percent conservation message and water-use efficiency tips; water-use efficiency information shared at local community events.   May 2014: Filed revised Rule 14.1 to comply with CPUC Resolution W-4976 that prohibits outdoor water waste; water-use efficiency information shared at local community events.  July 2014: Shared State Water Resource Control Boardâ€™s (SWRBC) new outdoor urban water regulations and water-use efficiency tips via website articles and an email to stakeholders; supplied customer-facing employees with talking points to address the new SWRCB regulations and encourage water-use efficiency; water-use efficiency information shared at local community events.  August 2014: Implemented Stage II of our Water Shortage Contingency Plans (WSCP) for all systems; informed customers of SWRCB regulations via bill message; detailed SWRCB regulations in an e-newsletter article; water-use efficiency information shared at local community events.  September 2014: Developed and distributed CPUC-mandated drought mail piece to all customers; provided mail piece to Customer Service Representatives in both English and Spanish to communicate with customers; added Water Waste Report Form to company website, providing customers with online option to report water waste in their communities; water-use efficiency information shared at local community events.  October 2014: Drafted localized opinion editorials for placement by Customer Service Area, highlighting communitiesâ€™ water-use reductions, encouraging additional conservation and sharing the State Water Boardâ€™s outdoor urban water regulations ; shared drought information, statewide conservation efforts and the State Water Boardâ€™s outdoor urban water regulations through a featured article in the companyâ€™s October e-Newsletter to customers; water-use efficiency information shared at local community events.  Please see www.gswater.com for additional information. </t>
  </si>
  <si>
    <t xml:space="preserve">GSWC has proactively communicated information about the drought, conservation and outdoor water-use regulations with our customers and community leaders during 2014. A brief summary of communications includes:  January 2014: Supplied customer-facing employees with talking points to address the drought and encourage water-use efficiency.  February 2014: Implemented 20-percent voluntary conservation; message shared on website and via opinion editorials to local newspapers; water-use efficiency information shared at local community events.     March 2014: Shared water-use efficiency tips via website and news releases; water-use efficiency information shared at local community events.  April 2014: Created a graphic with the 20-percent voluntary conservation message and water-use efficiency tips, distributed to all customers as a bill insert and placed prominently on the website; distributed e-newsletter to customers with 20-percent voluntary conservation message, drought update and water-use efficiency tips; placed Earth Day advertisements in local newspapers, sharing 20-percent conservation message and water-use efficiency tips; water-use efficiency information shared at local community events.   May 2014: Filed revised Rule 14.1 to comply with CPUC Resolution W-4976 that prohibits outdoor water waste; water-use efficiency information shared at local community events.  July 2014: Shared State Water Resource Control Boardâ€™s (SWRBC) new outdoor urban water regulations and water-use efficiency tips via website articles and an email to stakeholders; supplied customer-facing employees with talking points to address the new SWRCB regulations and encourage water-use efficiency; water-use efficiency information shared at local community events.  August 2014: Implemented Stage II of our Water Shortage Contingency Plans (WSCP) for all systems; informed customers of SWRCB regulations via bill message; detailed SWRCB regulations in an e-newsletter article; water-use efficiency information shared at local community events.  Please see www.gswater.com for additional information. </t>
  </si>
  <si>
    <t>Golden State Water Company Barstow</t>
  </si>
  <si>
    <t>Golden State Water Company Bay Point</t>
  </si>
  <si>
    <t>Golden State Water Company Bell-Bell Gardens</t>
  </si>
  <si>
    <t>Golden State Water Company Claremont</t>
  </si>
  <si>
    <t>Golden State Water Company Cordova</t>
  </si>
  <si>
    <t>Golden State Water Company Cowan Heights</t>
  </si>
  <si>
    <t xml:space="preserve">Percent Residential Use based on 2013 billing data for the volume of water provided to residential customers for the same reporting month.  â€œIndirect Potable Reuse (IPR) allocated to Golden State Water Company for December 2014 by OCWD is 435.3 AF of which 40.3 AF has been prorated to the Cowan Heights System. For January 2015, the Total Monthly production was 151.1 AF of which approximately 40.3 AF was from IPR. Therefore, the adjusted Total Monthly Water Production for January 2015 is 110.9 AF and the adjusted GPCD is 206â€ </t>
  </si>
  <si>
    <t>Percent Residential Use based on 2013 billing data for the volume of water provided to residential customers for the same reporting month.  â€œIndirect Potable Reuse (IPR) allocated to Golden State Water Company for November 2014 by OCWD is 388.1 AF of which 30.4 AF has been prorated to the Cowan Heights System. For December 2014, the Total Monthly production was 112.3 AF of which approximately 30.4 AF was from IPR. Therefore, the adjusted Total Monthly Water Production for December 2014 is 81.9 AF and the adjusted GPCD is 157â€</t>
  </si>
  <si>
    <t xml:space="preserve">Percent Residential Use based on 2013 billing data for the volume of water provided to residential customers for the same reporting month.  â€œIndirect Potable Reuse (IPR) allocated to Golden State Water Company for October 2014 by OCWD is 340.7 AF of which 36.0 AF has been prorated to the Cowan Heights System. For November 2014, the Total Monthly production was 208.4 AF of which approximately 36.0 AF was from IPR. Therefore, our adjusted Total Monthly Water Production for November 2014 is 172.4 AF and our adjusted GPCD is 327â€ </t>
  </si>
  <si>
    <t>State 2</t>
  </si>
  <si>
    <t>Golden State Water Company Culver City</t>
  </si>
  <si>
    <t>Golden State Water Company Florence Graham</t>
  </si>
  <si>
    <t>Golden State Water Company Norwalk</t>
  </si>
  <si>
    <t>Golden State Water Company Ojai</t>
  </si>
  <si>
    <t>Golden State Water Company Orcutt</t>
  </si>
  <si>
    <t>Golden State Water Company Placentia</t>
  </si>
  <si>
    <t>Percent Residential Use based on 2013 billing data for the volume of water provided to residential customers for the same reporting month.  â€œIndirect Potable Reuse (IPR) allocated to Golden State Water Company for November 2014 by OCWD is 388.1 AF of which 103.6 AF has been prorated to the Placentia System. For December 2014, the Total Monthly production was 383.1 AF of which approximately 103.6 AF was from IPR. Therefore, the adjusted Total Monthly Water Production for December 2014 is 279.5 AF and the adjusted GPCD is 45â€</t>
  </si>
  <si>
    <t xml:space="preserve">Percent Residential Use based on 2013 billing data for the volume of water provided to residential customers for the same reporting month.  â€œIndirect Potable Reuse (IPR) allocated to Golden State Water Company for October 2014 by OCWD is 340.7 AF of which 95.1 AF has been prorated to the Placentia System. For November 2014, the Total Monthly production was 551.0 AF of which approximately 95.1 AF was from IPR. Therefore, our adjusted Total Monthly Water Production for November 2014 is 455.9 AF and our adjusted GPCD is 74â€ </t>
  </si>
  <si>
    <t>Golden State Water Company S Arcadia</t>
  </si>
  <si>
    <t>Golden State Water Company S San Gabriel</t>
  </si>
  <si>
    <t>Golden State Water Company San Dimas</t>
  </si>
  <si>
    <t>Golden State Water Company Simi Valley</t>
  </si>
  <si>
    <t>Golden State Water Company Southwest</t>
  </si>
  <si>
    <t xml:space="preserve">GSWC has proactively communicated information about the drought conservation and outdoor water-use regulations with our customers and community leaders during 2014. A brief summary of communications includes:  January 2014: Supplied customer-facing employees with talking points to address the drought and encourage water-use efficiency.  February 2014: Implemented 20-percent voluntary conservation; message shared on website and via opinion editorials to local newspapers; water-use efficiency information shared at local community events.     March 2014: Shared water-use efficiency tips via website and news releases; water-use efficiency information shared at local community events.  April 2014: Created a graphic with the 20-percent voluntary conservation message and water-use efficiency tips, distributed to all customers as a bill insert and placed prominently on the website; distributed e-newsletter to customers with 20-percent voluntary conservation message, drought update and water-use efficiency tips; placed Earth Day advertisements in local newspapers, sharing 20-percent conservation message and water-use efficiency tips; water-use efficiency information shared at local community events.   May 2014: Filed revised Rule 14.1 to comply with CPUC Resolution W-4976 that prohibits outdoor water waste; water-use efficiency information shared at local community events.  July 2014: Shared State Water Resource Control Boardâ€™s (SWRBC) new outdoor urban water regulations and water-use efficiency tips via website articles and an email to stakeholders; supplied customer-facing employees with talking points to address the new SWRCB regulations and encourage water-use efficiency; water-use efficiency information shared at local community events.  August 2014: Implemented Stage II of our Water Shortage Contingency Plans (WSCP) for all systems; informed customers of SWRCB regulations via bill message; detailed SWRCB regulations in an e-newsletter article; water-use efficiency information shared at local community events.  Please see www.gswater.com for additional information. </t>
  </si>
  <si>
    <t>Golden State Water Company West Orange</t>
  </si>
  <si>
    <t xml:space="preserve">Percent Residential Use based on 2013 billing data for the volume of water provided to residential customers for the same reporting month.  â€œIndirect Potable Reuse (IPR) allocated to Golden State Water Company for November 2014 by OCWD is 388.1 AF of which 249.0 AF has been prorated to the West Orange System. For December 2014, the Total Monthly production was 920.5 AF of which approximately 249.0 AF was from IPR. Therefore, the adjusted Total Monthly Water Production for December 2014 is 671.6 AF and the adjusted GPCD is 48â€ </t>
  </si>
  <si>
    <t xml:space="preserve">Percent Residential Use based on 2013 billing data for the volume of water provided to residential customers for the same reporting month.  â€œIndirect Potable Reuse (IPR) allocated to Golden State Water Company for October 2014 by OCWD is 340.7 AF of which 203.3 AF has been prorated to the West Orange System. For November 2014, the Total Monthly production was 1,178.4 AF of which approximately 203.3 AF was from IPR. Therefore, our adjusted Total Monthly Water Production for November 2014 is 975.1 AF and our adjusted GPCD is 61â€ </t>
  </si>
  <si>
    <t>Goleta Water District</t>
  </si>
  <si>
    <t>Approximately 30% of the District's current water deliveries are for agricultural uses (4,334 AFY).  Of that, approximately 2,200 AFY is non-potable water provided for agricultural irrigation.</t>
  </si>
  <si>
    <t>Penalties of up to $500 for violation of Stage II restrictions</t>
  </si>
  <si>
    <t>Great Oaks Water Company Incorporated</t>
  </si>
  <si>
    <t>Residential use includes single family residential and multifamily residential use.  Non-revenue water calculated at CPUC-approved 4.75% of water produced.</t>
  </si>
  <si>
    <t>Residential use includes single family residential and multifamily residential use.</t>
  </si>
  <si>
    <t xml:space="preserve">Residential use includes single family residential and multi-family residential use.  </t>
  </si>
  <si>
    <t>Amount of water produced that is used for agriculture will not be determined until agricultural users have complied with reporting requirements.</t>
  </si>
  <si>
    <t>Great Oaks Water Company is in compliance with Water Board emergency regulations and Public Utilities Commission requirements.</t>
  </si>
  <si>
    <t>Groveland Community Services District</t>
  </si>
  <si>
    <t>III</t>
  </si>
  <si>
    <t>g</t>
  </si>
  <si>
    <t>Seasonal use area per capita is hard to determine</t>
  </si>
  <si>
    <t xml:space="preserve">It is very difficult for our District to calculate the R-GPCD as we are a tourist area with a number of residential homes that are rented for vacationers. Our population can increase by tens of thousands during summers and holidays.  </t>
  </si>
  <si>
    <t>Last year we were the principal agency that supplied the water for fighting the Rim Fire</t>
  </si>
  <si>
    <t>Hanford  City of</t>
  </si>
  <si>
    <t>Hawthorne  City of</t>
  </si>
  <si>
    <t>Hayward  City of</t>
  </si>
  <si>
    <t>Helix Water District</t>
  </si>
  <si>
    <t>Level 2 Drought Alert</t>
  </si>
  <si>
    <t>Residential water use estimate is based on a three year average as Helix reads meters on a rolling two-month billing cycle and sales numbers by individual month are not available.</t>
  </si>
  <si>
    <t>residential water use estimate is based on a three year average as Helix reads meters on rolling two-month billing cycles and sales numbers by individual month are not available.</t>
  </si>
  <si>
    <t>Residential water use estimate is based on a three year average as Helix reads meters on rolling two-month billing cycles and sales numbers by individual month are not available.</t>
  </si>
  <si>
    <t>September and October percent residential use estimate includes multi-family residential use per recently issued SWRCB reporting guidelines; previous months only included single-family residential. Estimate is based on three year average as Helix reads meters on a rolling two-month billing cycle and sales numbers by individual month are not available. The decreased reduction in production between October 2014 and October 2013 is likely attributed to difference is weather and precipitation.  In Helix's service area, temperatures were approx. 10 degrees warmer in October 2014 versus October 2013.  October 2014 also registered no rainfall locally compared to 1.45" in October 2013.</t>
  </si>
  <si>
    <t>September percent residential use now includes multi-family residential use per the SWRCB reporting guidelines. Estimate is based on three year average as Helix reads meters on a rolling two-month billing cycle and sales numbers by individual month are not available.</t>
  </si>
  <si>
    <t>Helix Water District's customers have reduced water use by 21% between 2007 and 2013. A Level 1 Drought Watch was declared in February, calling for voluntary conservation measures. A Level 2 Drought Alert calling for mandatory restrictions went into effect in August.</t>
  </si>
  <si>
    <t>Hemet  City of</t>
  </si>
  <si>
    <t>voluntary 20%</t>
  </si>
  <si>
    <t>Voluntary 20%</t>
  </si>
  <si>
    <t>20% voluntary</t>
  </si>
  <si>
    <t>20 % vlountary</t>
  </si>
  <si>
    <t>20 % voluntary</t>
  </si>
  <si>
    <t>Hesperia Water District City of</t>
  </si>
  <si>
    <t>Hi-Desert Water District</t>
  </si>
  <si>
    <t>Residential water use is calculated using consumption data by comparing residential water users (SFR, MHP, and MTF) to the remaining accounts such as irrigation, commercial, and public entities.</t>
  </si>
  <si>
    <t>Two first violation notices were issued.</t>
  </si>
  <si>
    <t>One first violation letter was sent.</t>
  </si>
  <si>
    <t>No violation letters were delivered for the month of November.</t>
  </si>
  <si>
    <t>Three first violation letters were sent.</t>
  </si>
  <si>
    <t>Eight first violation letters were sent. One second violation letter was sent.</t>
  </si>
  <si>
    <t xml:space="preserve">The District has issued warning letters to customers found to be in violation of its ordinances. The District's customers have also been very cooperative in reporting water waste such as runoff, leaking irrigation, etc.  </t>
  </si>
  <si>
    <t>The District passed 14-22 outlining 4 levels of violations ranging from warning letters to a $100.00 fine.</t>
  </si>
  <si>
    <t>Hillsborough  Town of</t>
  </si>
  <si>
    <t>See June 2014 Notes.</t>
  </si>
  <si>
    <t>The Town continued enforcement, including verbal and written warnings</t>
  </si>
  <si>
    <t>Continued Implementation</t>
  </si>
  <si>
    <t>See June 2014 Notes</t>
  </si>
  <si>
    <t>See June</t>
  </si>
  <si>
    <t>The Town continued enforcement, including verbal and written warnings.</t>
  </si>
  <si>
    <t>The Town had 15 formal enforcement actions during the reporting period, ranging from verbal warnings, warning tags to warning letters. All issues thusfar have been resolved without the need for citation and fine.</t>
  </si>
  <si>
    <t>The Town continues to actively implement its water waste prohibitions and conservation programs to reduce water consumption.</t>
  </si>
  <si>
    <t>See June Notes.</t>
  </si>
  <si>
    <t>The Town had five recorded enforcement actions after the Urgency Ordinance was adopted August 11. All were verbal warnings. The first enforcement action occurred August 21. The Town spent much of August bringing Town and Police Department staff up to speed on the new code.</t>
  </si>
  <si>
    <t>The Town adopted its Urgency Water Waste Prohibition Ordinance which includes  State's water waste prohibitions, limits irrigation to twice weekly and fines for non-compliance. The Town's water shortage contingency plan does not impose mandatory irrigation restrictions during any stage, since it is designed to respond to SFPUC voluntary (Stage 1) vs. mandatory (Stage 2) rationing requirements. Hillsborough's stage 2 requires mandatory rationing and allocates water based on a set rationing formula. It does not mandate irrigation restrictions at any stage.</t>
  </si>
  <si>
    <t xml:space="preserve">See June Qualification Notes. Additionally, please note that Hillsborough does not typically receive water meter read data from SFPUC until 2nd week of each month. Therefore, the Town will as a matter of due course be submitting its UWSRT data approximately one week late every month. </t>
  </si>
  <si>
    <t>See June Enforcement Action Notes.</t>
  </si>
  <si>
    <t>The Town began preparation of its Urgency Water Waste Prohibition Ordinance in July for adoption by City Council in August, which includes state water waste prohibitions, two day maximum irrigation restriction and provision for $500/day fines.</t>
  </si>
  <si>
    <t>The estimated % of residential is based on 2013 annual purchased and retail meter read data. The Town does not have the ability to calculate % of retail residential on a real-time monthly basis since it reads its residential water meters on a bi-monthly basis. Additionally, there are significant off-sets between residential meter reads and wholesale SFPUC (turnout) meter reads. The Town's finance and public works department typically analyze and align the purchased vs. retailed water data on an annual basis.</t>
  </si>
  <si>
    <t>The Town did not have any recorded enforcement actions in June 2014. However, the Town's Public Works and Police Departments notifiy residents of possible leaks, runoff and other possible water waste issues as during the normal course of business.</t>
  </si>
  <si>
    <t>None. The Town did not receive notice of the State Emergency Resolution until July 2014.</t>
  </si>
  <si>
    <t>Humboldt Community Service District</t>
  </si>
  <si>
    <t>The water noted in #5 above is both purchased and produced</t>
  </si>
  <si>
    <t>Multi-agency effort produced door-hanger warning cards</t>
  </si>
  <si>
    <t>Multi-agency water conservation campaign on 4 local radio stations (1 in spanish) Water Conservation booth at the Humboldt County Fair from 8-13 through 8-25</t>
  </si>
  <si>
    <t>The water noted in #5 above is both purchased and produced - all is sold to HCSD customers</t>
  </si>
  <si>
    <t>Developed warning card with prohibitions and contact info</t>
  </si>
  <si>
    <t>Developed a water conservation booth for the Humboldt County Fair with conservation tips and prohibitions. Monthly water conservation tips on 4 local radio stations (1 in Spanish) Both of the above are joint collaborative efforts with other local water suppliers.</t>
  </si>
  <si>
    <t xml:space="preserve">Monthly water conservation tips on 4 local radio stations (1 in Spanish).  This is a collaborative effort with other local water suppliers. </t>
  </si>
  <si>
    <t>Huntington Beach  City of</t>
  </si>
  <si>
    <t>level 1</t>
  </si>
  <si>
    <t>single family residential, multi family residential, residential irrigation</t>
  </si>
  <si>
    <t>Single family residential, multifamily residential, residential irrigation</t>
  </si>
  <si>
    <t>Stage 1 to Council on Monday</t>
  </si>
  <si>
    <t>Please discard the earlier report submitted.  It was for total water year ending in June, not the month of june</t>
  </si>
  <si>
    <t>Huntington Park  City of</t>
  </si>
  <si>
    <t>Phase III</t>
  </si>
  <si>
    <t>Phase II</t>
  </si>
  <si>
    <t>Imperial, City of</t>
  </si>
  <si>
    <t>Indian Wells Valley Water District</t>
  </si>
  <si>
    <t>Represents total minus commercial and public uses.</t>
  </si>
  <si>
    <t>Ordinance 93 restricts landscape watering to between the hours of 8:00 PM and 8:00 AM from May 1st to October 31st and requires leaks to be repaired in a timely manner.  There is a four-step penalty process for repeated violations.  The initial violation is a warning along with educational materials provided.  A second violation can result in a fine of up to $50 added to the bill for the account.  A third violation can result in a fine of up to $200 added to the bill and issuing a warning that service may be terminated within 30 days if the issue is not addressed.  A fourth violation can result in a 48 hour notice of termination of service.</t>
  </si>
  <si>
    <t>Residential use includes water used for landscaping.</t>
  </si>
  <si>
    <t>Total water from the system consumed minus the public and commercial use.</t>
  </si>
  <si>
    <t>The Board of Directors of the Indian Wells Valley Water District adopted Ordinance 93 in May 2010.  The emergency actions issued by the State Water Resources Control Board July 15th mirror the restrictions contained in this ordinance.  In addition, Ordinance 93 restricts landscape watering to between the hours of 8:00 PM and 8:00 AM from May 1st to October 31st and requires leaks to be repaired in a timely manner.  There is a four-step penalty process for repeated violations.  The initial violation is a warning along with educational materials provided.  A second violation can result in a fine of up to $50 added to the bill for the account.  A third violation can result in a fine of up to $200 added to the bill and issuing a warning that service may be terminated within 30 days if the issue is not addressed.  A fourth violation can result in a 48 hour notice of termination of service.</t>
  </si>
  <si>
    <t xml:space="preserve">The commercial and public use is subtracted from the total production leaving only single residences and multi-family residences.  </t>
  </si>
  <si>
    <t>Total production minus commercial and public use.  Remainder is single family residences and multi-family residences.</t>
  </si>
  <si>
    <t xml:space="preserve">The Board of Directors of the Indian Wells Valley Water District adopted Ordinance 93 in May 2010.  The emergency actions issued by the State Water Resources Control Board July 15th mirror the restrictions contained in this ordinance.  In addition, Ordinance 93 restricts landscape watering to between the hours of 8:00 PM and 8:00 AM from May 1st to October 31st and requires leaks to be repaired in a timely manner.  There is a four-step penalty process for repeated violations.  The initial violation is a warning along with educational materials provided.  A second violation can result in a fine of up to $50 added to the bill for the account.  A third violation can result in a fine of up to $200 added to the bill and issuing a warning that service may be terminated within 30 days if the issue is not addressed.  A fourth violation can result in a 48 hour notice of termination of service.  The Board supports staff continuing to educate our customers about ways they can conserve water.  However they have authorized staff to enforce Ordinance 93 for any willful, egregious, repeated violations.    </t>
  </si>
  <si>
    <t xml:space="preserve">We have realized a 19% reduction in pumping since 2007 and four of the last five months, have achieved reductions of 7% to 9.4% compared to the same month in 2013.    </t>
  </si>
  <si>
    <t>The emergency actions issued by the State Water Resources Control Board July 15th mirror the restrictions contained IWVWD's Ordinance 93, adopted in May 2010.  In addition, Ordinance 93 restricts landscape watering to between the hours of 8:00 PM and 8:00 AM from May 1st to October 31st and requires leaks to be repaired in a timely manner.  There is a four-step penalty process for repeated violations.  The initial violation is a warning along with educational materials provided.  A second violation can result in a fine of up to $50 added to the bill for the account.  A third violation can result in a fine of up to $200 added to the bill and issuing a warning that service may be terminated within 30 days if the issue is not addressed.  A fourth violation can result in a 48 hour notice of termination of service.</t>
  </si>
  <si>
    <t xml:space="preserve">We have realized a 19% reduction in pumping since 2007 and three of the last four months, have achieved reductions of 7% to 9% compared to the same month in 2013.   </t>
  </si>
  <si>
    <t>The emergency actions issued by the State Water Resources Control Board July 15th mirror the restrictions contained in IWVWD's Ordinance 93, adopted in May 2010.  In addition, Ordinance 93 restricts landscape watering to between the hours of 8:00 PM and 8:00 AM from May 1st to October 31st and requires leaks to be repaired in a timely manner.  There is a four-step penalty process for repeated violations.  The initial violation is a warning along with educational materials provided.  A second violation can result in a fine of up to $50 added to the bill for the account.  A third violation can result in a fine of up to $200 added to the bill and issuing a warning that service may be terminated within 30 days if the issue is not addressed.  A fourth violation can result in a 48 hour notice of termination of service.</t>
  </si>
  <si>
    <t xml:space="preserve">We have realized a 19% reduction in pumping since 2007 and two of the last three months, have achieved reductions of 8% to 9% compared to the same month in 2013.   </t>
  </si>
  <si>
    <t>Indio  City of</t>
  </si>
  <si>
    <t>Inglewood  City of</t>
  </si>
  <si>
    <t>CITY ORDINANCE HAS BEEN UPDATED.</t>
  </si>
  <si>
    <t>THE CITY ORDINANCE HAS BEEN UPDATED</t>
  </si>
  <si>
    <t xml:space="preserve">THE CITY ORDINANCE HAS BEEN UPDATED </t>
  </si>
  <si>
    <t>THE CITY ORDINANCE IS BEING UPDATED</t>
  </si>
  <si>
    <t>THE CITY'S ORDINANCE IS BEING UPDATED.</t>
  </si>
  <si>
    <t>Irvine Ranch Water District</t>
  </si>
  <si>
    <t xml:space="preserve">Prohibitions in effect at all times regardless of whether shortage declared: Gutter flooding, leaks, washing down hard surface areas, waste, and run-off. </t>
  </si>
  <si>
    <t xml:space="preserve">IRWD is implementing an approved Alternate Plan.  December 2014:  103672  total connections, 91510 residential connections.  December 2013: 100347  total connections,  88295  residential connections.  3% increase in connections even though water use is reduced compared with prior year. </t>
  </si>
  <si>
    <t xml:space="preserve">IRWD is implementing an approved Alternate Plan.  November 2014:   103502 total connections, 91383 residential connections.  Novemberr 2013: 100012 total connections,   88593 residential connections. 3% growth over last year. </t>
  </si>
  <si>
    <t xml:space="preserve">IRWD is implementing an approved Alternate Plan.  September 2014:  103304 total connections, 91173 residential connections.  September 2013: 99942 total connections,  88553 residential connections.  </t>
  </si>
  <si>
    <t>IRWD is implementing an approved Alternate Plan.</t>
  </si>
  <si>
    <t xml:space="preserve">September 2014:  103087 total connections, 90958 residential connections.  September 2013: 99769 total connections,  87850 residential connections.  3% growth from last September. </t>
  </si>
  <si>
    <t>IRWD is implementing an approved Alternate Plan using allocation-based rates.</t>
  </si>
  <si>
    <t>IRWD has an approved Alternate Plan for Allocation Based Rates to demonstrate compliance with the regulation. IRWD has taken actions to effectively implement all measures included in Stage 1 of its water shortage contingency plan. Population data was updated by Center for Demographic Research in 2014, based on Dept of Finance census data. IRWD is still developing and adding new service connections each month. There has been approximately 3% growth since the same month last year. Estimate of population is updated each monthly report to reflect growth from new accounts.  IRWD implements all of the required mandatory prohibitions at all times, regardless of drought.</t>
  </si>
  <si>
    <t>IRWD is submitting an Alternate Plan for Allocation Based Rates to demonstrate compliance with the regulation.  IRWD has taken actions to effectively implement all measures included in Stage 1 of its water shortage contingency plan.   Population data was updated by Center for Demographic Research in 2014, based on Dept of Finance census data.  IRWD is still developing and adding new service connections each month.  There has been approximately 4% growth since the same month last year.  Estimate of population is updated each monthly report to reflect growth from new accounts.</t>
  </si>
  <si>
    <t>Alternate Plan.</t>
  </si>
  <si>
    <t>IRWD is submitting an Alternate Plan for Allocation Based Rates to demonstrate compliance with the regulation.  IRWD has taken actions to effectively implement all measures included in Stage 1 of its water shortage contingency plan.   Population data was updated by Center for Demographic Research in 2014, based on Dept of Finance census data.  IRWD is still developing and adding new service connections each month.  There has been approximately 3% growth since the same month last year.</t>
  </si>
  <si>
    <t>Joshua Basin Water District</t>
  </si>
  <si>
    <t xml:space="preserve">Stage 1 (Ordinance No. 14-8) </t>
  </si>
  <si>
    <t>January 2014 Metered Water Deliveries  Single Family Residential = 27992 CCF  Multi-Family Residential = 2202 CCF  Total Deliveries = 33,758 CCF  SFR + MFR = 30194 CCF  PRU = 30194/33758 = 89.442%  Population served is based off the information received from our consultant Kennedy/Jenks of 9514</t>
  </si>
  <si>
    <t xml:space="preserve">December 2013 Metered Water Deliveries  Single Family Residential -- 30712 CCF Multi-Family Residential -- 2279 CCF Commercial/Institutional -- 5886 CCF Total Deliveries = 38877 CCF  SFR + MFR = 32991   32991/38877 = 84.859%  The Population served is based off the information received from our consultant Kennedy/Jenks of 9514 </t>
  </si>
  <si>
    <t>Stage 1 (Ordinance No. 14-8)</t>
  </si>
  <si>
    <t>November 2013 Metered Water Deliveries  Single Family Residential -- 34778 CCF Multi-Family Residential   -- 2849 CCF Commercial/Institutional   -- 8851 CCF Total Deliveries                 -- 46478 CCF  SFR + MFR = 37627 Residential 37627/46478 = 80.957%  The Population Served is based off the information received from our consultant KennedyJenks of 9514</t>
  </si>
  <si>
    <t>Metered Water Deliveries (October 2013)   Single Family Residential  -- 43121 CCF Multi Family Residential    -- 2936 CCF Commerical/Institutional    --11548 CCF Total Water Deliveries       -- 57605 CCF  SFR + MFR = 46057 Residential  46057/57605 = 79.953%  The Population Served is based off the information received from our consultant Kennedy/Jenks of 9514</t>
  </si>
  <si>
    <t>SFR = 4196 MFR = 59 CI = 172 O = 22 Total = 4449 4196 SFR + 59MFR = 4255 Residential 4255 Res/4449 Total = 95.6%</t>
  </si>
  <si>
    <t>Stage 1 (BOD to Review Conserv Ordinance 8/20/14)</t>
  </si>
  <si>
    <t>SFR = 4196 MFR = 59 CI = 172 O = 22 Total = 4449  4196 SFR + 59MFR = 4255 Residential  4255 Res/4449 Total = 95.6%</t>
  </si>
  <si>
    <t>Jurupa Community Service District</t>
  </si>
  <si>
    <t>The Board adopted Level 2 of our WSCP in 08/2014. We have almost completed a procedure for customer notification for violations and expect completion by 08/29/2014. We have added water waste violations to our smart phone app and will be notifying residents of the new restrictions via the utility bills, a regional media campaign, events and other forms of community outreach.</t>
  </si>
  <si>
    <t>Kerman, City of</t>
  </si>
  <si>
    <t>La Habra  City of Public Works</t>
  </si>
  <si>
    <t>Approximately 8 correction notices have been sent since Septermber 25, 2014.</t>
  </si>
  <si>
    <t>The Board of Directors declared a Stage 2 Water Supply shortage condition on August 4, 2014.  Notifications were sent to al water service patrons on September 19, 2014.</t>
  </si>
  <si>
    <t>La Palma  City of</t>
  </si>
  <si>
    <t>Stage One Water Watch</t>
  </si>
  <si>
    <t>La Verne  City of</t>
  </si>
  <si>
    <t>La Verne bills its customers bimonthly.  Therefore, not all residential customers are billed during a given month.  As such, each monthly production report will have a varying percentage of water use going to residential.  The number of days within the billing period also varies generally ranging from 56 to 70 days.  No two given periods are equal.</t>
  </si>
  <si>
    <t xml:space="preserve">La Verne bills its customers bimonthly.  Therefore, not all residential customers are billed during a given month.  As such, each monthly production report will have a varying percentage of water use going to residential.  Average RCPD from June through reporting period is 158.91.  </t>
  </si>
  <si>
    <t xml:space="preserve">La Verne bills its customers bimonthly.  Therefore, not all residential customers are billed during a given month.  As such, each monthly production report will have a varying percentage of water use going to residential.  R-GPCD number below will appear low this reporting period due to the above condition.  Running average for June 2014 through reporting period is 88.30 gpd. </t>
  </si>
  <si>
    <t>V</t>
  </si>
  <si>
    <t>Phase V</t>
  </si>
  <si>
    <t>La Verne bills its customers bimonthly.  Therefore, not all residential customers are billed during a given month.  As such, each monthly production report will have a varying percentage of water use going to residential.  R-GPCD number below will appear low this reporting period due to the above condition.  Running average for June 2014 through reporting period is 96.86.</t>
  </si>
  <si>
    <t>La Verne bills its customers bimonthly.  Therefore, not all residential customers are billed during a given month.  As such, each monthly production report will have a varying percentage of water use going to residential.</t>
  </si>
  <si>
    <t>Phase 5</t>
  </si>
  <si>
    <t>Laguna Beach County Water District</t>
  </si>
  <si>
    <t>District bills bimonthly. Single family usage is based on actual billed usage in that month with approximately half of the residences being billed each month.</t>
  </si>
  <si>
    <t xml:space="preserve">District bills monthly. Single family usage is based on actual billed usage in that month with approximately half of residences being billed each month. </t>
  </si>
  <si>
    <t>The District bills bi-monthly. Approximately 1/2 of the meters are read one month, and the other 1/2 the next.</t>
  </si>
  <si>
    <t>The District bills bi-monthly. Approximately 1/2 of the meters are billed one month, and other 1/2 the next.</t>
  </si>
  <si>
    <t>Lake Arrowhead Community Services District</t>
  </si>
  <si>
    <t xml:space="preserve">Account query through billing, separating residential and commercial consumption. </t>
  </si>
  <si>
    <t>Account query through billing, separating residential and commercial consumption.</t>
  </si>
  <si>
    <t>Stage1</t>
  </si>
  <si>
    <t>Account query from billing, separating residential and commercial consumption.</t>
  </si>
  <si>
    <t>Lake Hemet Municipal Water District</t>
  </si>
  <si>
    <t>Lakeside Water District</t>
  </si>
  <si>
    <t>Lakewood  City of</t>
  </si>
  <si>
    <t>PHASE 2</t>
  </si>
  <si>
    <t>TOTAL LAKEWOOD POPULATION = 80,048 CITY OF LAKEWOOD SERVICE AREA POPULATION = 59,081 GOLDEN STATE WATER COMPANY SERVICE AREA POPULATION WITHIN THE CITY OF LAKEWOOD = 20,967.  LIKE MANY WATER UTILITIES, THE CITY OF LAKEWOOD BILLS BI-MONTHLY. THEREFORE WATER PRODUCTION DOES NOT CORRESPOND WITH METERED WATER SALES. PER CAPITA DATA CALCULATED BASING PERCENTAGE OF RESIDENTIAL USE ON 2 MONTHS OF RESIDENTIAL WATER SALES DIVIDED BY 2.</t>
  </si>
  <si>
    <t xml:space="preserve">TOTAL LAKEWOOD POPULATION = 80,048 CITY OF LAKEWOOD SERVICE AREA POPULATION = 59,081 GOLDEN STATE WATER COMPANY SERVICE AREA POPULATION WITHIN THE CITY OF LAKEWOOD = 20,967.  LIKE MANY WATER UTILITIES, THE CITY OF LAKEWOOD BILLS BI-MONTHLY. THEREFORE WATER PRODUCTION DOES NOT CORRESPOND WITH METERED WATER SALES. PER CAPITA DATA CALCULATED BASING PERCENTAGE OF RESIDENTIAL USE ON 2 MONTHS OF RESIDENTIAL WATER SALES DIVIDED BY 2.  FOR MONTH OF DECEMBER 2014 THE PERCENTAGE RESIDENTIAL USE IS 102% DUE TO ACTUAL MONTHLY PRODUCTION IS COMPARED TO AVERAGE BI-MONTHLY CONSUMPTION. </t>
  </si>
  <si>
    <t xml:space="preserve">TOTAL LAKEWOOD POPULATION = 80,048.  CITY OF LAKEWOOD SERVICE AREA POPULATION = 59,081.  GOLDEN STATE WATER COMPANY SERVICE AREA = 20,967.  LIKE MANY WATER UTILITIES, THE CITY OF LAKEWOOD BILLS BI-MONTHLY; THEREFORE, WATER PRODUCTION DOES NOT CORRESPOND WITH METERED WATER SALES.  PER CAPITA DATA IS CALCULATED BY USING A TWO MONTH RESIDENTIAL WATER USE PERCENTAGE DIVIDED BY 2.  </t>
  </si>
  <si>
    <t>Phase 2</t>
  </si>
  <si>
    <t xml:space="preserve">Total Lakewood Population = 80,048.  City of Lakewood Service Area Population = 59,081.  Golden State Water Company Service Area = 20,967.  LIKE MANY  WATER UTILITIES, THE CITY OF LAKEWOOD BILLS BI-MONTHLY; THEREFORE, WATER PRODUCTION DOES NOT CORRESPOND WITH METERED WATER SALES.  PER CAPITA DATA CALCULATED BASING PERCENTAGE OF RESIDENTIAL USE ON 2 MONTHS OF RESIDENTIAL WATER SALES DIVIDED BY 2.  </t>
  </si>
  <si>
    <t xml:space="preserve">Total Lakewood Population= 80,048 City of Lakewood Service Area Population= 59,081 Golden State Water Co. Service Area Population= 20,967  Like many water utilities the City of Lakewood reads and bills bi-monthly, therefore water production does not correspond with metered water sales. Residential per capita data calculated basing % of residential use on 2 months of residential water sales divided by 2. </t>
  </si>
  <si>
    <t>Total Lakewood Population = 80,048 City of Lakewood Service Area Population= 59,081 Golden State Water Co Service Area= 20,967</t>
  </si>
  <si>
    <t xml:space="preserve">Total Lakewood Popultation= 80,048 City of Lakewood Service Area Population= 59,081 Golden State Water Co. Service Area Population= 20,967 </t>
  </si>
  <si>
    <t>Phase 2 Water Use Restrictions Effective August 12, 2014</t>
  </si>
  <si>
    <t>Total Population for Lakewood= 80,048 City of Lakewood Service Area= 59,081 Golden State Water Co.= 20,967</t>
  </si>
  <si>
    <t>Las Virgenes Municipal Water District</t>
  </si>
  <si>
    <t>Stage 3 Water Shortage Emergency</t>
  </si>
  <si>
    <t>Residential usel only includes: Irrigation, Multi Family, Residential, and Temporary account types. "Fire Flow" is minimal during this period and excluded from the calculation.</t>
  </si>
  <si>
    <t>Stage 3 - Water Shortage Emergency</t>
  </si>
  <si>
    <t xml:space="preserve">Residential use only includes: Irrigation, Multi Family, Residential, and Temporary account types. "Fire Flow" is minimal during this is excluded from the calculation. </t>
  </si>
  <si>
    <t xml:space="preserve">Stage 3 - Water Shortage Emergency </t>
  </si>
  <si>
    <t>Residential use only includes: Irrigation, Multi Family, Residential, and Temporary account types. "Fire Flow" is minimal during this period (18 AF) and is excluded from the calculation. Percentage residential use only base on August and September 2014 sales data.  ***NOTE: THIS IS A REVISED SUBMITTAL THAT REFLECTS CORRECTS METER READS.***</t>
  </si>
  <si>
    <t>Percentage Residential Use taken from 2013 Large Water System Annual Report to the Drinking Water Program. Percentage was calculated using columns B through F (excludes recycled water sales and fire flow uses).</t>
  </si>
  <si>
    <t xml:space="preserve">1. On August 12th, 2014 the LVMWD Board approved restricting outdoor irrigation to three days a week in response to the emergency regulations and statewide drought. 2. The restriction is effective immediately. Customers will be given time to make adjustments to their irrigation controllers. Enforcement begins September 1st. 3. Properties with even-numbered addresses may irrigate Mondays, Wednesdays and Fridays. 4. Properties with odd-numbered addresses may irrigate Tuesdays, Thursdays and Saturdays. 5. Restrictions apply to both potable and recycled water users. 6. Recycled water customers only: Recycled water customers may be on a different irrigation schedule upon demonstration, through a site visit, that they are using water efficiently and achieving the same result as the watering restriction. These customers may contact the District to request a site visit. 7. Watering is permitted at any time using a hose with an automatic shut-off nozzle, a bucket or a drip irrigation system. 8. The following conservation measures are in effect: a. Potable water shall not be used to clean or sweep hard surfaces such as sidewalks, walkways, driveways or parking areas and only as necessary to protect public health and safety. b. Hotels, motels and other places for commercial transient occupancy shall offer guests who stay more than one night the opportunity to retain towels and linens during their stay.  c. Car washing is permitted only with the use of a nozzle having an automatic shut-off. d. Fountains and other decorative water features shall recirculate water. e. Irrigation shall occur after 5:00 p.m. and before 10:00 a.m.  No irrigation is permitted during rainfall and for 24 hours after rainfall in excess of 1 inch. f. Irrigation shall not run off to streets, gutters or adjacent properties.   9. Violation of outdoor irrigation restriction and conservation measures are subject to fines: Warning letter for the 1st time, then within a twelve-month period, $100 for the 2nd time, $200 for the 3rd time and $500 for the 4th time. For the 5th time, flow restrictors may be installed or service may be terminated. </t>
  </si>
  <si>
    <t>Included in Item 9, above.</t>
  </si>
  <si>
    <t>Percentage Residential Use taken from  2013 Large Water System Annual Report to the Drinking Water Program. Percentage was calculated using columns B through F (excludes recycled water sales and fire flow uses).</t>
  </si>
  <si>
    <t xml:space="preserve">1. On August 12th, the Board approved restricting outdoor irrigation to three days a week in response to the emergency regulations and statewide drought. 2. The restriction is effective immediately. Customers will be given time to make adjustments to their irrigation controllers. Enforcement begins September 1st. 3. Properties with even-numbered addresses may irrigate Mondays, Wednesdays and Fridays. 4. Properties with odd-numbered addresses may irrigate Tuesdays, Thursdays and Saturdays. 5. Restrictions apply to both potable and recycled water users. 6. Recycled water customers only: Recycled water customers may be on a different irrigation schedule upon demonstration, through a site visit, that they are using water efficiently and achieving the same result as the watering restriction. These customers may contact the District to request a site visit. 7. Watering is permitted at any time using a hose with an automatic shut-off nozzle, a bucket or a drip irrigation system. 8. The following conservation measures are in effect: a. Potable water shall not be used to clean or sweep hard surfaces such as sidewalks, walkways, driveways or parking areas and only as necessary to protect public health and safety. b. Hotels, motels and other places for commercial transient occupancy shall offer guests who stay more than one night the opportunity to retain towels and linens during their stay.  c. Car washing is permitted only with the use of a nozzle having an automatic shut-off. d. Fountains and other decorative water features shall recirculate water. e. Irrigation shall occur after 5:00 p.m. and before 10:00 a.m.  No irrigation is permitted during rainfall and for 24 hours after rainfall in excess of 1 inch. f. Irrigation shall not run off to streets, gutters or adjacent properties.   9. Violation of outdoor irrigation restriction and conservation measures are subject to fines: Warning letter for the 1st time, then within a twelve-month period, $100 for the 2nd time, $200 for the 3rd time and $500 for the 4th time. For the 5th time, flow restrictors may be installed or service may be terminated. </t>
  </si>
  <si>
    <t>Included in #9 above.</t>
  </si>
  <si>
    <t>Lemoore  City of</t>
  </si>
  <si>
    <t>Implemented Stage 1 of City's Urgency Water Conservation Ordinance on August 1, 2014</t>
  </si>
  <si>
    <t>The City has a Water Waste Ordinance in place.</t>
  </si>
  <si>
    <t>Lincoln  City of</t>
  </si>
  <si>
    <t>Stage 2 - Water Alert</t>
  </si>
  <si>
    <t>Our exact percent of residential usage is not clearly known to me at the time of this report.  We will report an exact number next month.</t>
  </si>
  <si>
    <t>Lincoln Avenue Water Company</t>
  </si>
  <si>
    <t>Beginning in February of 2014 we began an aggressive old water meter change-out program.  Since then we have seen an increase in sales.  We believe this is partially due to more accurate metering.</t>
  </si>
  <si>
    <t>The Board of Directors adopted a moratorium on new water connections along with several water wasting prohibitions.  We currently have a water rate structure that promotes water conservation through a tier rate. We have promoted water conservation and water wasting prohibitions through bill messages and direct mailer to our customers.</t>
  </si>
  <si>
    <t>Linda County Water District</t>
  </si>
  <si>
    <t>Livermore  City of Division of Water Resources</t>
  </si>
  <si>
    <t>Stage two</t>
  </si>
  <si>
    <t>Stage Two</t>
  </si>
  <si>
    <t>Lodi  City of Public Works Department</t>
  </si>
  <si>
    <t>Per Water and Wastewater Rate Update Study, The Reed Group, Inc., 2012 Per 2010 Urban Water Management Plan, RMC, 2011</t>
  </si>
  <si>
    <t xml:space="preserve">Percentage Residential Use per Water and Wastewater Rate Update Study, The Reed Group, Inc., 2012 System Losses per 2010 Urban Water Management Plan, RMC, 2011 </t>
  </si>
  <si>
    <t>Percentage Residential Use per Water and Wastewater Rate Update Study, The Reed Group, Inc., 2012  System Losses per 2010 Urban Water Management Plan, RMC, 2011</t>
  </si>
  <si>
    <t>Per Water and Wastewater Rate Update Study, The Reed Group, Inc., 2012.  Percentage corrected due to calculation error.  Losses of 10% per City of Lodi 2010 Urban Water Management Plan, RMC Water and Environment, 2011, pp 12</t>
  </si>
  <si>
    <t>Per Water and Wastewater Rate Update Study, The Reed Group, Inc., 2012</t>
  </si>
  <si>
    <t>Water and Wastewater Rate Update Study, The Reed Group, Inc., 2012</t>
  </si>
  <si>
    <t>Lomita  City of</t>
  </si>
  <si>
    <t>Advisory</t>
  </si>
  <si>
    <t>Lompoc  City of</t>
  </si>
  <si>
    <t>City of Lompoc, Utility Sales and Consumption report to 12/18/14.  Please note: we will now be looking at 2014 as the comparison month; not 2013 as stated in part two of question #5 Also, I updated the City population to the most current total.</t>
  </si>
  <si>
    <t>Lompoc- Utility Sales and Consumption - Report; 11/18/14.</t>
  </si>
  <si>
    <t>Utility and Sales report ; ending 10/20/14</t>
  </si>
  <si>
    <t>As reported - Utility Sales and Consumption - ending 9/18/14 69% Residential use</t>
  </si>
  <si>
    <t xml:space="preserve">City of Lompoc - Utility Sales and Consumption report - 7/18/14. </t>
  </si>
  <si>
    <t>Residential GPDPC = 70.5</t>
  </si>
  <si>
    <t>Lompoc Utility Sales report  ending 6/19/14.</t>
  </si>
  <si>
    <t>Residential GPCPD 79.4</t>
  </si>
  <si>
    <t>Percentage Residential  estimate taken from the City of Lompoc -- Utility Sales And Consumption Report 5/21/14-6/19/14.</t>
  </si>
  <si>
    <t>Would not take my GPDPC calulation.  Residential usage @ 79.7 GPDPC</t>
  </si>
  <si>
    <t>Percentage Residential estimate taken from the City of Lompoc -- Utility Sales And Consumption Report 5/21/14-6/19/14.</t>
  </si>
  <si>
    <t>Long Beach  City of</t>
  </si>
  <si>
    <t>Stage 1 (which is actually the 2nd level)</t>
  </si>
  <si>
    <t>Stage 1 Shortage</t>
  </si>
  <si>
    <t>Same as previous.</t>
  </si>
  <si>
    <t>Imminent Shortage</t>
  </si>
  <si>
    <t>Same as previous report.</t>
  </si>
  <si>
    <t>Imminent Water Supply Shortage</t>
  </si>
  <si>
    <t>Immanent Shortage</t>
  </si>
  <si>
    <t>The 'percent residential use' includes both single family, duplex and multi-family accounts.</t>
  </si>
  <si>
    <t>Massive communication with customers about the prohibitions, including bill inserts, bill boards, print media, etc.</t>
  </si>
  <si>
    <t>Encourage customers to report violations; reporting can be done using telephone "hot line", smart phone app, on-line website, and by email.  Reports are processed and information letter sent to owner of the water account allegedly in violation of the prohibitions.</t>
  </si>
  <si>
    <t>Los Angeles County Public Works Waterworks District 29</t>
  </si>
  <si>
    <t>Equivalent Mandated Compliance</t>
  </si>
  <si>
    <t xml:space="preserve">Equivalent Mandated Compliance </t>
  </si>
  <si>
    <t>Los Angeles County Public Works Waterworks District 40</t>
  </si>
  <si>
    <t>Please note that this is an update to the previous report submitted on Tue 8/12/2014 3:06 PM.</t>
  </si>
  <si>
    <t>Los Angeles Department of Water and Power</t>
  </si>
  <si>
    <t>LAâ€™s January 2015 temperature was above average compared to the long-term average, and precipitation was only a third of the long-term average. LAâ€™s January 2013 temperature and precipitation were at almost the same levels as January 2015â€™s temperature and precipitation, explaining why water use patterns were so similar during these two time periods. On the other hand, January 2014 was hotter than both January 2013 and January 2015. In addition, LA had no rain in January 2014, versus slightly over an inch of rain for January 2013 and January 2015. Comparing January 2015 to January 2013, LA showed a 1.1% reduction in water use. If LAâ€™s January 2015 production number had been compared to January 2014 production numbers, LA would have shown a 15.8% reduction in water use. Having a much higher percent reduction with a shorter comparison period is contrary to the SWRCBâ€™s expectations and clearly shows the significant impact weather plays on water use. Using the single year of 2013 as a baseline comparison to calculate percent reduction does not account for these significant weather impacts. It is therefore important to consider R-GPCD as a clear measure of water usage. LAâ€™s R-GPCD has been at low levels for its climate and customer base. By this measure, we have shown we are a true leader in water conservation.</t>
  </si>
  <si>
    <t>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 Since January 2014, the WCRU has issued over 7,000 letters and citations.</t>
  </si>
  <si>
    <t>LADWP started a pilot study with WaterSmart in December 2014. Bi-monthly water use reports have been sent to a pilot group of 20,000 single family customers. The program will educate single family customers on their water use in comparison to their neighbors, provide tips to increase their water conservation efforts, and encourage them to participate in LADWPâ€™s water conservation rebate and incentive programs. LADWPâ€™s Water Loss Task Force has been meeting on a monthly basis since October 2014 to assess cost-effective options for reducing water losses in the distribution system.  LAâ€™s residential GPCD for January 2015 was 69.7 gallons per person per day. This is noteworthy considering the size of Los Angeles and its 5 microclimates, and the varied socioeconomic sectors in the city.</t>
  </si>
  <si>
    <t xml:space="preserve">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 The WCRU has issued over 5,289 letters and citations this year. </t>
  </si>
  <si>
    <t xml:space="preserve">LAâ€™s residential GPCD for December 2014 was 63.6 gallons per person per day. This is noteworthy considering the size of Los Angeles and its 5 microclimates, and the varied socioeconomic sectors in the city. December 2014 compared to December 2013 has shown a decrease in water usage of 20.9%. </t>
  </si>
  <si>
    <t>Temperature â€“November 2014 was 2.1 degrees hotter than November 2013 and 3.8 degrees hotter than the long-term average temperature for November. Precipitation â€“ November 2014 received 0.14 inches less precipitation than November 2013 and 0.78 inches less precipitation than the long-term average.</t>
  </si>
  <si>
    <t xml:space="preserve">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 The WCRU has issued over 4,910 letters and citations this year. </t>
  </si>
  <si>
    <t>LAâ€™s residential GPCD for November 2014 was 77.1 gallons per person per day. This is noteworthy considering the size of Los Angeles and its 5 microclimates, and the varied socioeconomic sectors in the city. November 2014 compared to November 2013 has shown a decrease in water usage of 6.9%.</t>
  </si>
  <si>
    <t>October 2014 was 5.7 degrees hotter than October 2013 and 5.3 degrees hotter than the long-term average temperature for October.</t>
  </si>
  <si>
    <t xml:space="preserve">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 The WCRU has issued over 4,142 citations this year. </t>
  </si>
  <si>
    <t xml:space="preserve">LAâ€™s residential GPCD for October 2014 was 88.5 gallons per person per day. This is noteworthy considering the size of Los Angeles and its 5 microclimates, and the varied socioeconomic sectors in the city. LADWP formed a Water Loss Task Force to review and implement the recommendations from last yearâ€™s Water Loss Audit and Component Analysis project. The goal of the Task Force is to reduce water losses in LADWPâ€™s water system and thus improve overall water efficiency. LAâ€™s mayor just signed an executive directive restricting outdoor watering of city facilities to no more than 2 days per week. He also increased the residential turf removal rebate to $3.75 per square foot.  Water use has continued to decrease; October 2014 compared to October 2013 has shown a decrease in water usage of 2.4%. </t>
  </si>
  <si>
    <t>Temperature â€“ September 2014 was 2.5 degrees hotter than September 2013, 1.3 degrees hotter than August 2014, and 4.3 degrees hotter than the long-term average temperature for September.</t>
  </si>
  <si>
    <t xml:space="preserve">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 The WCRU has issued over 3,100 citations this year. </t>
  </si>
  <si>
    <t xml:space="preserve">Water use has continued to decrease; September 2014 compared to September 2013 has shown a decrease in water usage of 8.3%. LAâ€™s residential GPCD for September 2014 was 92.8 gallons per person per day. This is noteworthy considering the size of Los Angeles and its 5 microclimates, and the varied socioeconomic sectors in the city. LAâ€™s Mayor just signed an executive directive restricting outdoor watering of city facilities to no more than 2 days per week. He also increased the residential turf removal rebate to $3.75 per square foot.  </t>
  </si>
  <si>
    <t>Temperature - August 2014 was 3 degrees hotter than August 2013, and 1.4 degrees hotter than July 2014.</t>
  </si>
  <si>
    <t>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t>
  </si>
  <si>
    <t xml:space="preserve">Water conservation in Los Angeles has doubled in August compared to July. Water use comparing July 2013 to July 2014 reduced by 4.4%, while water use comparing August 2013 to August 2014 reduced by 8.8%.  LAâ€™s residential GPCD for August 2014 was 89 gallons per person per day. This is noteworthy considering the size of Los Angeles and its 5 microclimates, and the varied socioeconomic sectors in the city.  LADWPâ€™s turf removal program has replaced over 8.8 million square feet of turf with California-friendly, drought tolerant gardens. This amounts to 863 acre-feet per year of water saved.  </t>
  </si>
  <si>
    <t>Temperature - July 2014 was 2.6 degrees hotter than July 2013, and 6.7 degrees hotter than June 2014.</t>
  </si>
  <si>
    <t>LADWP staffs the Water Conservation Response Unit (WCRU) who actively patrols Los Angeles communities and enforces the Cityâ€™s Water Shortage Contingency Plan, which is called the Emergency Water Conservation Ordinance. The WCRU investigates reports of wasteful water use and educates violators on the importance of complying with the Water Conservation Ordinance. Repeat violators are issued monetary fines ranging from $100-$600.</t>
  </si>
  <si>
    <t xml:space="preserve">LADWP implements multiple conservation programs: â€¢ Extensive water conservation rebate and incentives programs â€¢ Outreach &amp; Education campaign which includes media advertising and community outreach â€¢ City facility water conservation retrofits â€¢ Local water conservation ordinances Please see LADWP's submission to the SWRCB on June 6th which provides detailed information on our water conservation programs, drought response, and enforcement. </t>
  </si>
  <si>
    <t>Economy - June 2014's unemployment rate was 8.2 percent compared to 10.2 percent in June 2013.</t>
  </si>
  <si>
    <t>Los Banos, City of</t>
  </si>
  <si>
    <t>Lynwood  City of</t>
  </si>
  <si>
    <t>Permanent Water Conservation Requirements</t>
  </si>
  <si>
    <t>Permanent water Conservation Requirements</t>
  </si>
  <si>
    <t>Madera  City of</t>
  </si>
  <si>
    <t>Mammoth Community Water District</t>
  </si>
  <si>
    <t>residential landscape irrigation was less in October 2013 due to early freeze.</t>
  </si>
  <si>
    <t>Manhattan Beach  City of</t>
  </si>
  <si>
    <t>Permanent Requirements</t>
  </si>
  <si>
    <t>Permanent Measures</t>
  </si>
  <si>
    <t>Water conservation patrolling 4 hours per day, five days per week.</t>
  </si>
  <si>
    <t>Permenant Measures</t>
  </si>
  <si>
    <t>Water conservation patrol 4 hours per day, 5 days per week</t>
  </si>
  <si>
    <t>Marin Municipal Water District</t>
  </si>
  <si>
    <t>Residential Use based upon total water use on an annual basis.</t>
  </si>
  <si>
    <t>Based upon total water use on an annual basis</t>
  </si>
  <si>
    <t>75% average annual:  residential percentage is based upon total water use on an annual basis</t>
  </si>
  <si>
    <t>Residential water use accounts for 75 percent of the total water use on an annual basis.</t>
  </si>
  <si>
    <t>Marina Coast Water District</t>
  </si>
  <si>
    <t>Martinez  City of</t>
  </si>
  <si>
    <t>McKinleyville Community Service District</t>
  </si>
  <si>
    <t>10% is commercial</t>
  </si>
  <si>
    <t>10% is commercial use</t>
  </si>
  <si>
    <t>10% used for commercial.</t>
  </si>
  <si>
    <t>Menlo Park  City of</t>
  </si>
  <si>
    <t xml:space="preserve">Stage 2 Council adopted 11/18/14 </t>
  </si>
  <si>
    <t>Irrigation Use is 2.6% of total use</t>
  </si>
  <si>
    <t>Stage 2 Council adopted 11/18/14</t>
  </si>
  <si>
    <t>Irrigation Use is 7.7% of total use</t>
  </si>
  <si>
    <t xml:space="preserve">Stage 3 Council adopted 8/26/14 </t>
  </si>
  <si>
    <t>Irrigation Use is 9.1% of total use</t>
  </si>
  <si>
    <t>Irrigation Use is 20.0% of total use</t>
  </si>
  <si>
    <t>Stage 3 Council adopted 8/26/14</t>
  </si>
  <si>
    <t>Irrigation Use is 18.3% of total use</t>
  </si>
  <si>
    <t xml:space="preserve">Council will decide whether to invoke Stage 3 </t>
  </si>
  <si>
    <t>Irrigation use was 13.1% of total use.</t>
  </si>
  <si>
    <t>This report replaces the first report I sent as I mistakenly provided the % of residential accounts, not % of residential use.</t>
  </si>
  <si>
    <t xml:space="preserve">Stage 3 - to Council on 8/26/14 </t>
  </si>
  <si>
    <t>Irrigation Use is 16.2% of total use</t>
  </si>
  <si>
    <t>Merced  City of</t>
  </si>
  <si>
    <t>Non-residential use is metered and is approx. 20% of production.  System Loss is estimated to be 8% (28% total)</t>
  </si>
  <si>
    <t>Non-residential use is metered and is approx 20% of production.  System Loss is estimated to be 8%. (28% total)</t>
  </si>
  <si>
    <t>Non-residential use is metered and is approx 20% of production.  System Loss is estimated to be 8%.(28% total)</t>
  </si>
  <si>
    <t>Non-residential use is metered and is approx 20% of production.  System Loss is estimated to be 8%.  (28% total)</t>
  </si>
  <si>
    <t>Non-residential use is metered and is approx 25% of production.</t>
  </si>
  <si>
    <t xml:space="preserve">Non-residential use is metered and is approx 25% of Production. </t>
  </si>
  <si>
    <t>Mid-Peninsula Water District</t>
  </si>
  <si>
    <t>Millbrae  City of</t>
  </si>
  <si>
    <t>Recommending Stage 1</t>
  </si>
  <si>
    <t>Milpitas  City of</t>
  </si>
  <si>
    <t>2 month bill cycle</t>
  </si>
  <si>
    <t>based on current month, 2 month customer bill cycle</t>
  </si>
  <si>
    <t>12326 residential accounts 15851 total accounts less RW so 89% 2 month bill cycle</t>
  </si>
  <si>
    <t>Mission Springs Water District</t>
  </si>
  <si>
    <t>1-A</t>
  </si>
  <si>
    <t>Four property owners were were contacted regarding potential violations. One water shut off nozzle was provided to a property owner by MSWD.</t>
  </si>
  <si>
    <t>MSWD staff responded to two calls in November. Contact was made with customer and voluntary compliance ensued.</t>
  </si>
  <si>
    <t xml:space="preserve">Continued conservation ad program in local paper. New ad program running in community "welcome basket" publication beginning December 2014. </t>
  </si>
  <si>
    <t>Responded to six water waste reports. No fines were issued.</t>
  </si>
  <si>
    <t>MSWD tracks water use from all residential classes. We have taken the total actual use from all residential classes, applied the unit conversion factor, established the percentage of total water produced and divided it by the estimated population served.</t>
  </si>
  <si>
    <t>Approximately seven reports for water waste were received in September. No fines were issued. Follow up with customers and those who reported ensued. Staff instructed customers on steps to reduce waste and documented the contact.</t>
  </si>
  <si>
    <t>MSWD created water-waste warning door hangers. They include information about the MSWD drought ordinance, clear identification of the reported waste, information about potential fines, and information to assist in reducing water waste available through MSWD.</t>
  </si>
  <si>
    <t>None.</t>
  </si>
  <si>
    <t>Public information strategy being executed including an article for local news paper, Facebook posting, Bill notice, dedicated web page section (www.mswd.org/conservation) which includes MSWD Board action, fact sheet and numerous links to state sites, www.saveourh2o.org, and www.CVWaterCounts.com.</t>
  </si>
  <si>
    <t>MSWD, in partnership with the City of Desert Hot Springs, has regulated installation of low-water use landscaping since 2005. Through the entitlement and permitting process, MSWD review all landscape plans to ensure compliance with the local ordinance.</t>
  </si>
  <si>
    <t>Modesto, City of</t>
  </si>
  <si>
    <t>STAGE 1</t>
  </si>
  <si>
    <t>Monrovia  City of</t>
  </si>
  <si>
    <t>Phase1</t>
  </si>
  <si>
    <t>12 Work Orders were opened and investigated related to water conservation measures.</t>
  </si>
  <si>
    <t>21 Work Orders were opened and investigated related to water conservation measures.</t>
  </si>
  <si>
    <t>21 Work Orders were opened and investigated related to water conservation measures</t>
  </si>
  <si>
    <t>49 Work Orders were opened and investigated related to water conservation measures.</t>
  </si>
  <si>
    <t xml:space="preserve">28 Work Orders were opened and investigated related to water conservation measures. Updates to the water conservation ordinance were mailed to all residents residing in the 91016 Postal code. Remaining cards were placed at Public Facilities. </t>
  </si>
  <si>
    <t>33 Work Orders were opened and investigated related to water conservation measures.</t>
  </si>
  <si>
    <t>16 items regarding water conservation were investigated during the month of July.</t>
  </si>
  <si>
    <t>Phase I enforcement was discussed and added to the City Council agenda for August 5, 2014.  It was on this date that Phase I was approved by City Council.</t>
  </si>
  <si>
    <t>1 item was investigated during the month of June regarding over watering.</t>
  </si>
  <si>
    <t>Ordinance had not been put into place during the month of June.</t>
  </si>
  <si>
    <t>Monte Vista Water District</t>
  </si>
  <si>
    <t xml:space="preserve">MVWDâ€™s potable retail production in January 2015 was 20% lower than in January 2014. Additionally, it was 16% less than the previous 10-year average and 19% less than the previous 15-year average for the month of January, demonstrating a sustained, long-term reduction in water use despite growth in population.   MVWD currently is 25% below its GPCD historical baseline, exceeding its 20% urban water use reduction requirement by 2020 as called for under SBX7-7 (2009).   Population calculation is per DWR's "Simplified California Urban Water Service Area Population Methodology" (October 2014).   </t>
  </si>
  <si>
    <t xml:space="preserve">MVWD is actively enforcing its mandatory, year-round water use requirements through courtesy notifications (door hangers, phone calls, emails) which may be followed by official notifications, fines, and flow restriction.   MVWD customers are invited to report water being wasted through a dedicated webpage and/or phone number. </t>
  </si>
  <si>
    <t xml:space="preserve">MVWDâ€™s potable retail production in December 2014 was 28% lower than in December 2013. Additionally, it was 17% less than the previous 10-year average and 21% less than the previous 15-year average for the month of November, demonstrating a sustained, long-term reduction in water use despite growth in population.   MVWD continues to exceed its 20% urban water use reduction requirement by 2020 as called for under SBX7-7 (2009).   Population calculation is per DWR's "Simplified California Urban Water Service Area Population Methodology" (October 2014).   </t>
  </si>
  <si>
    <t xml:space="preserve">MVWDâ€™s potable retail production in November 2014 was 14% lower than in November 2013. Additionally, it was 18% less than the previous 10-year average and 20% less than the previous 15-year average for the month of November, demonstrating a sustained, long-term reduction in water use despite growth in population.   MVWD continues to exceed its 20% urban water use reduction requirement as called for under SBX7-7 (2009).   Population calculation is per DWR's "Simplified California Urban Water Service Area Population Methodology" (October 2014).   </t>
  </si>
  <si>
    <t xml:space="preserve">MVWD held its last of three Drought Response Clinics on Nov. 22, where over 50 customers received one-on-one, bilingual conservation program assistance, water-efficient gardening mini-classes, and demonstration garden tours.  </t>
  </si>
  <si>
    <t xml:space="preserve">MVWDâ€™s potable retail production in October 2014 was 2% higher than in October 2013. However, it was 6% less than the previous 10-year average and 12% less than the previous 15-year average for the month of October, demonstrating a long-term reduction in water use despite growth in population.   Local average and maximum temperatures in October 2014 were 6% and 4% higher, respectively, in October 2014 than in October 2013 (69/65 and 84/81 degrees, respectively) and 6% and 7% higher, respectively, in 2014 than the previous 10-year average (69/65 and 84/78 degrees, respectively). Average solar radiation, which impacts outdoor water needs, was roughly the same in October 2014 as in October 2013 but was 8% higher than the previous 10-year average for that month.   MVWD continues to exceed its 20% urban water use reduction requirement as called for under SBX7-7 (2009).   Population calculation is per DWR's "Simplified California Urban Water Service Area Population Methodology" (October 2014).    </t>
  </si>
  <si>
    <t xml:space="preserve">MVWD is actively enforcing its mandatory, year-round water use requirements through courtesy notifications (door hangers, phone calls, emails) which may be followed by official notifications, fines, and flow restriction.   MVWD customers are invited to report water being wasted through a dedicated webpage and/or phone number.  </t>
  </si>
  <si>
    <t xml:space="preserve">In 2014, MVWD experienced its lowest September monthly retail demand in 20 years. MVWDâ€™s potable retail production in September 2014 was 5% less than in September 2013, 10% less than the previous 5-year average, 16% less than the previous 10-year average, and 18% less than the previous 15-year average.  Percentage residential use is higher than past reports due to inclusion of multi-family residential use per State Board instructions for calculating R-GPCD.  Population calculation has also been adjusted per DWR's "Simplified California Urban Water Service Area Population Methodology" (October 2014).   </t>
  </si>
  <si>
    <t xml:space="preserve">MVWD is actively enforcing its mandatory, year-round water use requirements through courtesy notifications (door hangers, phone calls, emails) which may be followed by official notifications, fines, and flow restriction. MVWD has begun to track areas of significant runoff for more targeted messaging and enforcement.  MVWD customers are invited to report water being wasted through a dedicated webpage and/or phone number.  </t>
  </si>
  <si>
    <t xml:space="preserve">MVWD has held two Drought Response Clinics, where over 150 customers received one-on-one conservation program assistance and bilingual gardening mini-classes and demonstration garden tours. One more clinic and additional public events are scheduled for the coming months.   MVWD has begun implementing a special nozzle direct install program targeting those charged penalty rates through MVWD's budget-based tiered rate structure.   MVWD is currently exceeding its 20% urban water use reduction requirement as called for under SBX7-7 (2009). </t>
  </si>
  <si>
    <t>In 2014, MVWD experienced its lowest August monthly retail demand in almost 20 years. August is typically MVWD's peak summer month.   MVWDâ€™s potable retail production in August 2014 was 7% less than in August 2013. Long-term reductions were greater still: down 11% vs. 5-year average, down 19% vs. 10-year average, and down 23% vs. 15-year average.  Percentage residential use based on FY 2013-14 consumption by account type, including estimated losses; otherwise impossible to distinguish residential use of monthly production due to continuous bi-monthly meter reading and billing.</t>
  </si>
  <si>
    <t xml:space="preserve">MVWD is actively enforcing its mandatory, year-round water use requirements through courtesy notifications (door hangers, phone calls, emails) which may be followed by official notifications, fines, and flow restriction. MVWD has begun to track areas of significant runoff for more targeted messaging and enforcement.  MVWD customers are invited to report water being wasted through a dedicated webpage and/or phone number. </t>
  </si>
  <si>
    <t xml:space="preserve">MVWD has held two Drought Response Clinics, where over 150 customers received one-on-one conservation program assistance and bilingual gardening mini-classes and demonstration garden tours. One more clinic and additional public events are scheduled for the coming months.   MVWD will be implementing a special nozzle direct install program targeting those charged penalty rates through MVWD's budget-based tiered rate structure.   MVWD is currently exceeding its 20% urban water use reduction requirement as called for under SBX7-7 (2009). </t>
  </si>
  <si>
    <t>MVWDâ€™s potable retail production in July 2014 was 10% less than in July 2013. July 2014 demands were 13% less than the 10-year average and 16% less than the 15-year average for the same month, showing a consistent long-term reduction in summer usage despite growth in population.   Local average and maximum temperatures in July 2014 were roughly the same as in July 2013. However, average solar radiation, which impacts outdoor water needs, was 7% higher in July 2014 than in July 2013. Viewed long-term, Julyâ€™s average and maximum temperatures were 2 degrees higher in 2014 than the previous 10-year average (75/73 and 89/87 degrees, respectively).  Percentage residential use based on FY 2013-14 consumption by account type, including estimated losses; otherwise impossible to distinguish residential use of monthly production due to continuous bi-monthly meter reading and billing.</t>
  </si>
  <si>
    <t xml:space="preserve">MVWD is actively enforcing its Ordinance 33 requirements through courtesy notifications (door hangers, phone calls, emails) which may be followed by official notifications, fines, and flow restriction.   MVWD customers are invited to report water being wasted through through dedicated webpage and/or phone number. </t>
  </si>
  <si>
    <t xml:space="preserve">The MVWD Board of Directors adopted Ordinance 33 on May 12, 2010. Ordinance 33 includes MVWD's water shortage contingency plan, as well as year-round, permanent, and mandatory water use requirements. These permanent requirements, which went into effect upon adoption of Ordinance 33, include all of the water use restrictions in the State Board's emergency regulations, and allow outdoor irrigation only between 8pm-8am for no more than 15 minutes per cycle. On March 12, 2014, the Board adopted Resolution 676-14, which took public action to recognize statewide drought conditions.   In order to assist customers in reducing their outdoor water use, MVWD offers a variety of programs, including free irrigation evaluations, free high-efficiency sprinkler nozzles, free weather-based irrigation controller and nozzle installations, turf removal, and water-efficient device rebates for all customer classes. In response to the drought, MVWD has scheduled four â€œDrought Response Clinicsâ€ over the next four months where customers can receive one-on-one assistance with program signups and rebates, and participate in bilingual gardening mini-classes and demonstration garden tours to learn more about water-efficient plants.   MVWD has sent a direct mail bilingual letter to its customers providing information on the Stateâ€™s emergency drought regulations, MVWDâ€™s existing mandatory water use requirements, and how they can reduce water use. Included in the mailer is a bilingual flyer on the Drought Response Clinics, specifically targeting customers with limited or no Internet access. MVWD provides recommended seasonal irrigation schedules through customer bills, at the customer service counter, and on our website.      In 2010, MVWD successfully implemented a budget-based tiered water rate for its single-family residential customers. Customers receive an "Efficient/Inefficient" rating on each bill, as well as their budget (Tier 1 and Tier 2) allocation for the following billing period.   MVWD has already achieved its 20% urban water use reduction requirement as called for under SBX7-7 (2009).  </t>
  </si>
  <si>
    <t xml:space="preserve">MVWDâ€™s potable retail production in June 2014 was 1% higher than in June 2013. June 2014 demands were 8% less than the 10-year average and 10% less than the 15-year average for the same month, demonstrating a consistent long-term reduction in summer usage despite growth in population.   Local average and maximum temperatures in June 2014 were roughly the same as in June 2013. However, average solar radiation, which impacts outdoor water needs, was 4% higher in June 2014 than in June 2013 and 11% higher than the previous 10-year average for that month. Viewed long-term, Juneâ€™s average and maximum temperatures were 1 degree and 3 degrees higher, respectively, in 2014 than the previous 10-year average (68/69 and 84/81 degrees, respectively).  Percentage residential use based on FY 2013-14 consumption by account type, including estimated losses; otherwise impossible to distinguish residential use of monthly production due to continuous bi-monthly meter reading and billing. </t>
  </si>
  <si>
    <t xml:space="preserve">MVWD is actively enforcing its Ordinance 33 requirements through courtesy notifications (door hangers, phone calls, emails) which may be followed by official notifications, fines, and flow restriction.   MVWD customers are invited to report water being wasted through through dedicated webpage and/or phone number.  </t>
  </si>
  <si>
    <t xml:space="preserve">The MVWD Board of Directors adopted Ordinance 33 on May 12, 2010. Ordinance 33 includes MVWD's water shortage contingency plan, as well as year-round, permanent, and mandatory water use requirements. These permanent requirements, which went into effect upon adoption of Ordinance 33, include all of the water use restrictions in the State Board's emergency regulations, and allow outdoor irrigation only between 8pm-8am for no more than 15 minutes per cycle. On March 12, 2014, the Board adopted Resolution 676-14, which took public action to recognize statewide drought conditions.   In order to assist customers in reducing their outdoor water use, MVWD offers a variety of programs, including free irrigation evaluations, free high-efficiency sprinkler nozzles, free weather-based irrigation controller and nozzle installations, turf removal, and water-efficient device rebates for all customer classes. In response to the drought, MVWD has scheduled four â€œDrought Response Clinicsâ€ over the next four months where customers can receive one-on-one assistance with program signups and rebates, and participate in bilingual gardening mini-classes and demonstration garden tours to learn more about water-efficient plants.   MVWD has sent a direct mail bilingual letter to its customers providing information on the Stateâ€™s emergency drought regulations, MVWDâ€™s existing mandatory water use requirements, and how they can reduce water use. Included in the mailer is a bilingual flyer on the Drought Response Clinics, specifically targeting customers with limited or no Internet access. MVWD provides recommended seasonal irrigation schedules through customer bills, at the customer service counter, and on our website.      In 2010, MVWD successfully implemented a budget-based tiered water rate for its single-family residential customers. Customers receive an "Efficient/Inefficient" rating on each bill, as well as their budget (Tier 1 and Tier 2) allocation for the following billing period.   MVWD has already achieved its 20% urban water use reduction requirement as called for under SBX7-7 (2009).          </t>
  </si>
  <si>
    <t>Montebello Land and Water Company</t>
  </si>
  <si>
    <t>Morgan Hill  City of</t>
  </si>
  <si>
    <t xml:space="preserve"> </t>
  </si>
  <si>
    <t>Morro Bay  City of</t>
  </si>
  <si>
    <t>Severly Restricted</t>
  </si>
  <si>
    <t>Severely Restricted</t>
  </si>
  <si>
    <t>See June 2014 monthly report</t>
  </si>
  <si>
    <t>see June 2014 report</t>
  </si>
  <si>
    <t>See June 2014 report</t>
  </si>
  <si>
    <t xml:space="preserve">Severely Restricted </t>
  </si>
  <si>
    <t xml:space="preserve">Morro Bay has had moderately restricted water supply water conservation measures for years now, and since approx. February the City went to severely restricted water supply.  This year Morro Bay has been experiencing a influx in tourism resulting in more water use in restaurants, hotels and vacation homes. </t>
  </si>
  <si>
    <t>The City of Morro Bay has been writing letters to potential violators and reminding them of our current water situation.  Compliance has been good.</t>
  </si>
  <si>
    <t xml:space="preserve">Water Conservation information has been updated on the City website, Channel 20 (local Channel) and discussed at City Council meetings.  Flyers were sent to every mail receptacle in Morro Bay with the water restrictions and water conservation was addressed in the Utility newsletter.  </t>
  </si>
  <si>
    <t>Moulton Niguel Water District</t>
  </si>
  <si>
    <t>This is to correct the 2013 numbers- before the prior year numbers were listed for 2013.</t>
  </si>
  <si>
    <t xml:space="preserve">The District is utilizing its water budget based rate structure.  On February 11, 2015, the District passed new rates with a lower GPCD allocation and lower plant factor.  </t>
  </si>
  <si>
    <t>The ET in December of 2013 ranged from 2.17 to 2.84 inches with an average of 2.55 inches.  The ET in December of 2014 ranged from 1.86 to 2.12 with an average of 1.99 inches.</t>
  </si>
  <si>
    <t>The District is implementing is Alternate Plan and has not issued any citations.  The District is in the midst of a comprehensive water loss control program and has finalized its rate study.</t>
  </si>
  <si>
    <t>The District is tightening its water budget ET factor from 0.8 to 0.7 and lowering its gpcd allocation from 65 to 60 to manage water demand in the face of this historic drought.  In addition, the District has committed almost $4 million in turf rebates.</t>
  </si>
  <si>
    <t xml:space="preserve">The ET in November 2013 ranged from a minimum of 2.32 to 2.86 with an average of 2.65.  The ET in November 2014 ranged from a minimum of 2.5 to 2.86 inches with an average of 2.68.  In addition the residential GPCD in 2013 was 98 reducing to 94 for the current year representing almost a 4% reduction in residential per capita water use.  </t>
  </si>
  <si>
    <t>The District has implemented its Alternate Plan for demand reductions.  From July 1 2014 to November 30 2014, the district oversaw the removal of 360,000 square feet of turf with over 750,000 additionally committed and over 1 million approved but not yet committed.  The District is wrapping up its rate study and using its rate structure as a demand management tool moving into the future.</t>
  </si>
  <si>
    <t>ET decreased slightly from 2013 to 2014.  The range of ET was 3.23 to 4.09 in 2013 with an average of 3.82.  The range of ET was 3.15 to 4.00 with an average of 3.68.  October is a challenging month because it typically marks the shift from high water needs summer months to cooler fall and winter months and so some customers forget to adjust their irrigation customers.  The District has sent out bill inserts and contacts over-allocation customers (those in the high inefficient tiers) to both remind them of the drought and that they can save a substantial amount of money by cutting back.  In the past, customers respond to the high bills to cut back in November and December.  The District's allocation based rate structure helps to send the signal to remind customers to cut their usage back as the weather cools and plants need less water.</t>
  </si>
  <si>
    <t>The District is utilizing its Alternative Plan for Demand Reductions to incentivize water conservation.  The District has committed (has applications in and is in the process of approving) over a million square feet of turf removal projects.  The District more than doubled conservation spending from FY 2014 to the current FY 2015.  In addition, the District initiated a comprehensive water loss control program in October to reduce non-revenue water and increase water use efficiency within the District.</t>
  </si>
  <si>
    <t>In previous submittals we only reported single family residential % of usage. This number represents the total residential (single family residential + multifamily residential) for the district. In September of 2014, the ET varied from 4.19 to 5.25 with an average of 4.86 inches. In September of 2013, the ET varied from 4.23 to 5.54 inches with an average of 5.12.</t>
  </si>
  <si>
    <t>The District had its Alternative Plan for Demand Reductions approved and is in the process of approving over 1 million square feet of turf removal.</t>
  </si>
  <si>
    <t xml:space="preserve">The average ET in the service area was 5.41 inches a slight decrease from last year's 5.63.  The range of ET was 4.49 to 5.94 inches in August 2014 and in August of 2013 the range was from 4.3 to 6.31.  While the ET decreased slightly the minimum ET was higher.  We also have a pretty substantial approximately 3% decrease in potable usage year on year for August.  </t>
  </si>
  <si>
    <t>The District has not taken enforcement actions but in compliance with the Alternative Plan we submitted, we are moving forward with expanding our conservation programs, starting a water loss control program and starting a recycled water master-plan.  In addition, we are working to connect additional recycled water customers.</t>
  </si>
  <si>
    <t>The ET for July of 2014 ranged between 4.56 inches and 6.29 inches with an average of 5.6 inches.  The ET for July of 2013 ranged between 4.02 inches and 5.83 inches with an average of 5.11 inches.  The ET clearly increased causing an increase in the water needs for outdoor irrigation.</t>
  </si>
  <si>
    <t>We are submitting the plan for alternative demand reductions but have mandatory restrictions limiting the hours our customers can water.  We are not fining anyone but our steep individualized inclining block rate structure offers a high disincentive for water waste.</t>
  </si>
  <si>
    <t>The ET range for June of 2014 was between 4.72 inches and 6.37 inches with an average of 5.75 inches.  The ET range for June of 2013 ranged between 3.88 inches and 5.84 inches with an average of 5.07 inches.  The significant increase in ET with subsequent flat demand indicates efficiency gains in outdoor irrigation.</t>
  </si>
  <si>
    <t>The District is not implementing any enforcement but with a steep water budget rate structure, there is significant disincentive for water waste.</t>
  </si>
  <si>
    <t>Mountain View  City of</t>
  </si>
  <si>
    <t>City Council adopted Stage 2 Water Shortage Contingency on September 16, 2014.   Population was revised downward to reflect the guidance  included in the monthly urban water supplier report calculation.</t>
  </si>
  <si>
    <t>Residential use is read bi-monthly so percentages will vary a few percentage points</t>
  </si>
  <si>
    <t>Napa  City of</t>
  </si>
  <si>
    <t>Although just slightly less than January 2013, production for City of Napa water customers in January 2015 was 33% less than last year (2014).  2015 was also just the fourth January in the past twenty years with local consumption under 700 AF, and the first since 2004.</t>
  </si>
  <si>
    <t>The City of Napa continued its formalized Water Waste Reporting procedures, encouraging customers to report violations via phone or email (link on the City's web site).  Water Division field staff are tasked with reporting violations and educating customers in the course of their normal duties.  In January, the City fielded just two reports, one for pavement washing and one for irrigation runoff.  Enforcement has been limited to education, site visits, and confirmation of repairs.  No fines or penalties have been issued to date.</t>
  </si>
  <si>
    <t>Local Moderate Water Shortage Regulations ("Stage 2" of Water Shortage Contingency Plan) remain in effect.  They include the four statewide prohibitions in addition to mandatory restrictions on irrigation time of day (10am to 5pm prohibited) and pool draining and refilling (only allowed for repairs).  Regulations also include recommendation to limit outdoor irrigation of ornamental landscapes or turf to no more than two days per week.  Sprinkler systems are recommended to be turned off in the winter months.  Educational/awareness campaign on the water waste prohibitions continues with bill messages, web site updates, newspaper articles, radio ads, magazine ads, and displays at public buildings and community events.</t>
  </si>
  <si>
    <t>December 2014 production for City of Napa water customers was 22% less than December 2013.  Except for 2003, it was the lowest December total since the early 1990's drought.  2014 saw the lowest calendar year water usage since 1995, when the City served nearly 12,000 fewer people and extensive hotel development had yet to occur.</t>
  </si>
  <si>
    <t>The City of Napa continued its formalized Water Waste Reporting procedures, encouraging customers to report violations via phone or email (link on the City's web site).  Water Division field staff are tasked with reporting violations and educating customers in the course of their normal duties.  In December, the City fielded just 2 reports from private citizens regarding irrigation runoff.  Enforcement has been limited to education, site visits, and confirmation of repairs.  No fines or penalties have been issued to date.</t>
  </si>
  <si>
    <t>November 2014 production for City of Napa water customers was 20% less than November 2013.</t>
  </si>
  <si>
    <t>The City of Napa continued its formalized Water Waste Reporting procedures, encouraging customers to report violations via phone or email (link on the City's web site).  Water Division field staff are tasked with reporting violations and educating customers in the course of their normal duties.  In November, the City fielded just 5 reports from private citizens, primarily pavement washing.  Enforcement has been limited to education, site visits, and confirmation of repairs.  No fines or penalties have been issued to date.</t>
  </si>
  <si>
    <t>Local Moderate Water Shortage Regulations ("Stage 2" of Water Shortage Contingency Plan) remain in effect.  They include the four statewide prohibitions in addition to mandatory restrictions on irrigation time of day (10am to 5pm prohibited) and pool draining and refilling (only allowed for repairs).  Regulations also include recommendation to limit outdoor irrigation of ornamental landscapes or turf to no more than two days per week.  Sprinkler systems are recommended to be turned off in the winter months. Educational/awareness campaign on the water waste prohibitions continues with bill messages, web site updates, newspaper articles, radio ads, magazine ads, and displays at public buildings and community events.</t>
  </si>
  <si>
    <t>Total production for the 2014 irrigation season (March-October) was 13% less than in 2013, and it was the lowest irrigation season usage by City of Napa water customers in 20 years, since 1994, when the City served 12,000 fewer people.  This occurred in spite of the lingering effects of earthquake-related leak losses since late August.</t>
  </si>
  <si>
    <t>The City of Napa continued its formalized Water Waste Reporting procedures, encouraging customers to report violations via phone or email (link on the City's web site).  Water Division field staff are tasked with reporting violations and educating customers in the course of their normal duties.  In October, the City fielded an average of 4 reports per week from private citizens, primarily pavement washing and irrigation runoff.  Enforcement has been limited to education, site visits, and confirmation of repairs.  No fines or penalties have been issued to date.</t>
  </si>
  <si>
    <t>This September 2014 production for City of Napa water customers was the lowest September total since the early 1990's drought, when the City served 13,000 fewer people.  This is despite the lingering effects of earthquake-related leak losses in the beginning of the month.  For the irrigation season to date (March through September), 2014 has seen Napa's lowest water consumption in 20 years, since 1994.</t>
  </si>
  <si>
    <t>The City of Napa continued its formalized Water Waste Reporting procedures, encouraging customers to report violations via phone or email (link on the City's web site).  Water Division field staff are tasked with reporting violations and educating customers in the course of their normal duties.  The City has fielded an average of 1 or 2 reports per day from private citizens, primarily irrigation runoff.  Enforcement has been limited to education, site visits, and confirmation of repairs.  No fines or penalties have been issued to date.</t>
  </si>
  <si>
    <t>City Council adopted local Moderate Water Shortage Regulations ("Stage 2" of Water Shortage Contingency Plan) which include the four statewide prohibitions in addition to mandatory restrictions on irrigation time of day (10am to 5pm prohibited) and pool draining and refilling (only allowed for repairs).  Regulations also include recommendation to limit outdoor irrigation of ornamental landscapes or turf to no more than two days per week.  Educational/awareness campaign on the water waste prohibitions continues with bill messages, web site updates, newspaper articles, radio ads, magazine ads, and displays at public buildings and community events.</t>
  </si>
  <si>
    <t>Like July, this August 2014 production for City of Napa water customers was the lowest August total since 1994, when the City served 12,000 fewer people.  This is despite an estimated 100 AF in leak losses resulting from more than 150 water main breaks caused by the South Napa Earthquake on August 24.  Without the excess consumption associated with the earthquake, City of Napa water savings for August would have been approximately 14%, rather than the 8% that occurred.</t>
  </si>
  <si>
    <t>The City of Napa continued its formalized Water Waste Reporting procedures, encouraging customers to report violations via phone or email (link on the City's web site).  Water Division field staff are tasked with reporting violations and educatiing customers in the course of their normal duties.  The City has fielded an average of about 2 reports per day, primarily irrigation runoff.  Enforcement has been limited to education, site visits, and confirmation of repairs.  No fines or penalties have been issued to date.</t>
  </si>
  <si>
    <t>City Council is adopting local Moderate Water Shortage Regulations ("Stage 2" of Water Shortage Contingency Plan) which include the four statewide prohibitions in addition to mandatory restrictions on irrigation time of day (10am to 5pm prohibited) and pool draining and refilling (only allowed for repairs).  Regulations also include recommendation to limit outdoor irrigation of ornamental landscapes or turf to no more than two days per week.  Educational/awareness campaign on the water waste prohibitions continues with bill messages, web site updates, newspaper articles, radio ads, magazine ads, and displays at public buildings and community events.</t>
  </si>
  <si>
    <t>This July 2014 production for City of Napa water customers was the lowest July total since 1994, when the City served 12,000 fewer people.</t>
  </si>
  <si>
    <t>The City of Napa has formalized its Water Waste Reporting database and encouraged customers to report violations via phone or email (link on the City's web site).  Water Division field staff are tasked with reporting violations and educatiing customers in the course of their normal duties.  The City has fielded an average of about 2 reports per day, primarily irrigation runoff.  Enforcement has been limited to education, site visits, and confirmation of repairs.  No fines or penalties have been issued to date.</t>
  </si>
  <si>
    <t>The City of Napa began its educational/awareness campaign on the four statewide water waste prohibitions beginning in mid-July with a bill insert (English and Spanish), web site updates, newspaper articles, radio ads, displays at public buildings and community events, and direct letters to gardening and landscaping businesses.  On August 19, City Council is adopting the local Moderate Water Shortage Regulations (Stage 2 of Water Shortage Contingency Plan) which include the four statewide prohibitions in addition to restrictions on irrigation time of day (10am to 5pm prohibited), pool draining/refilling (only allowed for repairs), and restaurant drinking water service (only allowed upon patron request).  Regulations also include recommendation to limit outdoor irrigation of ornamental landscapes or turf to no more than two days per week.</t>
  </si>
  <si>
    <t>With the exception of 2011, this June 2014 production for City of Napa water customers was the lowest June total since 1998, when the City served 9,000 fewer people.</t>
  </si>
  <si>
    <t>Nevada Irrigation District</t>
  </si>
  <si>
    <t>Newhall County Water District</t>
  </si>
  <si>
    <t>1b</t>
  </si>
  <si>
    <t>Production reads are not equivalent to residential metered reads. Therefore, usage vs. production comparisons can have wide variations.  For Example: Production reads are based on a calendar month and usage reads can occur throughout the month.  The current estimated residential use percent is an average of the previous 12 month residential use percentage comparisons.</t>
  </si>
  <si>
    <t>Newport Beach  City of</t>
  </si>
  <si>
    <t>Level One</t>
  </si>
  <si>
    <t xml:space="preserve">Number of CE cases opened related to Water ConservationÂ   15   January 1- January 31      Complaint  5 Officer Initiated  4 Site Investigation  12 Phone Calls  0 Written Letters  4 Verbal Warnings  0 Notice of Violation  8 Citation                3 Problem closed  0 </t>
  </si>
  <si>
    <t>In December of 2013 we used 320 AF of storage from our Big Canyon Reservoir. Production into the City will be less when using storage.  In December of 2014 we added 60 AF of storage to the Big Canyon Reservoir. Production into the City will be more but not used by customers.</t>
  </si>
  <si>
    <t xml:space="preserve">Number of Code Enforcement cases opened related to Water Conservation     December 1- December 31   Complaint (3800)                15 Officer Initiated (3950) 2 Site Investigation (4000) 14 Phone Calls (4020)                10 Written Letters (4040) 8 Verbal Warnings (4055) 1 Notice of Violation (4060) 4 Citation (4070)                 4 Problem closed (4100) 8 </t>
  </si>
  <si>
    <t xml:space="preserve">Number of CE cases opened related to Water Conservation    11/01/14-11/30/14   Complaint 25 Officer Initiated 2 Site Investigation 18 Phone Calls 15 Written Letters 27 Verbal Warnings 3 Notice of Violation 8 Citation 1 Problem closed 18 </t>
  </si>
  <si>
    <t>In October of 2013 we were filling our Big Canyon Reservoir after the installation of a new floating cover. Approximately 400 AF was added to storage.</t>
  </si>
  <si>
    <t>Notice of Public Hearing Level 1</t>
  </si>
  <si>
    <t>The City of Newport Beach Municipal Code (NBMC) Section 14.16 contains Water Conservation and Supply Level Regulations. Perminant restrictions on water use have been effective since 2009.  Enforcement of NBMC is done by means and authority of NBMC Chapter 1.05 Administrative Code Enforcement Program This includes fines up to $500</t>
  </si>
  <si>
    <t xml:space="preserve">On August 12, 2014 the Newport Beach City Council adopted by resolution a notice of intent to conduct a public hearing on September 9, 2014 to hear public comment and implement a Level One Water Supply Shortage. A Level One Water Supply Shortage include restrictions of outdoor irrigation as well as other restrictions. </t>
  </si>
  <si>
    <t>Nipomo Community Services District</t>
  </si>
  <si>
    <t>4-block escalting rates with 10% per year increases past three and next two years. Steady drop in per capita. Active outreach focused at a Board decreed goal of 30% reduction in overall production. $17M pipeline project underway to bring community its FIRST supplement to groundwater. Estimate of residential use based on 2013 billing data. GPCD calculation is NOT comparable to our 2010 UWMP calculation and "20 by 2020" goal (different approach)</t>
  </si>
  <si>
    <t>4-block escalting rates with 10% per year increases past three and next two years. Steady drop in per capita. Active outreach focused at goal of 30% reduction in overall production (Stage 3 requirement). $17M pipeline project underway to bring community its FIRST supplement to groundwater. Estimate of residential use based on 2013 billing data. GPCD calculation is NOT comparable to our 2010 UWMP calculation and "20 by 2020" goal (different approach)</t>
  </si>
  <si>
    <t>Estimate of residential use based on 2013 billing data. GPCD calculation is NOT comparable to our 2010 UWMP calculation and "20 by 2020" goal (different approach)</t>
  </si>
  <si>
    <t>residential based on September 2013 billing data GPCD calculation is NOT comparable to our 2010 UWMP calculation and 20 by 2020 goal (different approach)</t>
  </si>
  <si>
    <t>4-block escalting rates with 10% per year increases past three and next two years. Steady drop in per capita. Active outreach focused at goal of 30% reduction in overall production (Stage 3 requirement). $17M pipeline project underway to bring community its FIRST supplement to groundwater.</t>
  </si>
  <si>
    <t>4-block escalting rates with 10% per year increases past three and next two years.  Steady drop in per capita.  Active outreach focused at goal of 30% reduction in overall production (Stage 3 requirement). $17M pipeline project underway to bring community its FIRST supplement to groundwater.</t>
  </si>
  <si>
    <t>North Coast County Water District</t>
  </si>
  <si>
    <t>We bill recycled water every other month</t>
  </si>
  <si>
    <t xml:space="preserve">Recycled water is billed bi-monthly </t>
  </si>
  <si>
    <t>See June, 2014</t>
  </si>
  <si>
    <t>See June 2014</t>
  </si>
  <si>
    <t>Although we sold less water in 2014 than in 2014 the purchase water was slightly higher for the same period.</t>
  </si>
  <si>
    <t>A written notice is being mailed to anyone violating the new Stage 2 Ordinance and a door tag is being placed on a 2nd violation. Water termination and fines can be implemented for 3 or more  violations.</t>
  </si>
  <si>
    <t>We are doing a massive public outreach campaign and notifying all customers of the new Stage 2 regulations that went into effect July 1, 2014.We are now limiting irrigation to the hours of 10-6 and 3 days watering per week maximum. Restaurants must only serve water upon request and District vehicles, etc.. have water saving messages on the doors.</t>
  </si>
  <si>
    <t>North Marin Water District</t>
  </si>
  <si>
    <t>The percentage residential use is based on FY2013/14 actual metered water use, including irrigation, for all residential accounts in the NMWD Novato service territitory.</t>
  </si>
  <si>
    <t>The percentage residential use is based on the FY2013/14 metered water use, including irrigation, for all NMWD residential accounts in the Novato service territory.</t>
  </si>
  <si>
    <t>North Tahoe Public Utility District</t>
  </si>
  <si>
    <t>North Lahontan</t>
  </si>
  <si>
    <t>Using the monthly meter read for December 2014 (11/14/14 - 12/15/14) Commercial Use is 2.874 MG.</t>
  </si>
  <si>
    <t>Using the monthly meter read for November 2014 (10/15/14 - 11/13/14) Commercial Use is 3.506 MG.</t>
  </si>
  <si>
    <t>Using the monthly meter read for October 2014 (9/16/14 - 10/15/14) Commercial use is 5,256 MG.</t>
  </si>
  <si>
    <t>Using the monthly meter read for September 2014 (8/14/14 - 9/15/14) Commercial Use 14.369 MG.</t>
  </si>
  <si>
    <t>Per the monthly meter read for August 2014 (7/15/14 - 8/13/14) Commercial use is 14.893 MG.</t>
  </si>
  <si>
    <t>Using our meter read for June 2014 9.685 MG was commercial. None for agriculture.</t>
  </si>
  <si>
    <t>Norwalk City of</t>
  </si>
  <si>
    <t>Updated data with the purchased water from City of Santa Fe Springs.</t>
  </si>
  <si>
    <t>59.07 MG does not include the purchase water from City of Santa Fe Springs which will be available within next 2 days.  Updated figure will be submitted once City of Santa Fe Springs data is available.</t>
  </si>
  <si>
    <t>This is the revised production data.</t>
  </si>
  <si>
    <t>Oceanside  City of</t>
  </si>
  <si>
    <t xml:space="preserve">Agricultural-  3.6% Commercial- 10.5% Government-  3.5% Landscape Irrigation- 20% Reclaimed-  0.7% </t>
  </si>
  <si>
    <t xml:space="preserve">Outside irrigation for Residents and Businesses is limited to Tuesdays, Thursdays and Saturdays.  Irrigation for public agencies is limited to Mondays, Wednesdays, and Fridays.  Outside irrigation is limited to 10 minutes or less per water station on assigned days and only during early morning or late evening hours.    (10-minute restriction does not apply to systems using water efficient devices including weather-based controllers, drip/micro/irrigation systems or stream rotor sprinklers and does not apply to commercial growers or nurseries.)  Those not following the restrictions will be made aware of the violation with a warning that will be accompanied by instruction on how to correct the issue.          Repeated failure to correct the action will be subject to citation and possible fines.        </t>
  </si>
  <si>
    <t xml:space="preserve">Flyers explaining the drought restrictions, enforcement measures and information on compliance were mailed out with all water utility bills during the month of August.      Envelopes carrying current and future water utility bills will provide drought messaging including the assigned watering days.        Extensive outreach to all City employees, contract maintenance staff, and targeted customer classes.      Information and resources to help reduce water usage will be made available on the website, at all City facilities, through social media, mini resource flip cards, and wide-spread signage.        City will initiate conversion of existing turf surrounding the Civic Center to artificial turf.          City is underway with several large-scale recycled water projects that will significantly reduce reliance on potable water.        City staff are implementing a widespread messaging campaign focused on education and awareness.          </t>
  </si>
  <si>
    <t xml:space="preserve">Agriculture-   6.1% Commercial-  10.0% Government-  3.7% Landscape Irrigation-  20.2% Reclaimed-  0.6% </t>
  </si>
  <si>
    <t>Oildale Mutual Water Company</t>
  </si>
  <si>
    <t>Olivenhain Municipal Water District</t>
  </si>
  <si>
    <t>Added irrigating during measurable rainfall as a violation to WSS ordinance.  Added a requirement for lodging facilities to ask about washing linens and restaurants to ask before serving water to WSS ordinance.</t>
  </si>
  <si>
    <t>81.8 Agricultural use</t>
  </si>
  <si>
    <t>Agricultural use - 87 AF</t>
  </si>
  <si>
    <t>Implemented hotline and online form for reporting water waste.</t>
  </si>
  <si>
    <t>Agricultural use - 88 AF</t>
  </si>
  <si>
    <t xml:space="preserve">Conducted employee training at all levels. Updated website and created Level 2 materials.  </t>
  </si>
  <si>
    <t>Agricultural use - 103 AF</t>
  </si>
  <si>
    <t>Declared Level 2 and mandatory water use restrictions effective 8/1/14.</t>
  </si>
  <si>
    <t>Ontario  City of</t>
  </si>
  <si>
    <t>Voluntary</t>
  </si>
  <si>
    <t>Orange  City of</t>
  </si>
  <si>
    <t>no stage-just permanent prohibitions</t>
  </si>
  <si>
    <t>Percentage residential use determined from FY 13-14 residential water sold</t>
  </si>
  <si>
    <t>no stage yet- just general prohibitions</t>
  </si>
  <si>
    <t>Percentage residential use determined from FY 13-14 residential water sold.</t>
  </si>
  <si>
    <t>Percentage Residential use determined from FY 13-14 residential water sold</t>
  </si>
  <si>
    <t>Percentage Residential use determined from FY 13-14 residential water sold  Population from City website</t>
  </si>
  <si>
    <t>Percentage Residental Use determined from FY13-14 residential water sold</t>
  </si>
  <si>
    <t>Percentage Residential Use determined from FY 13-14 records of residential water sold</t>
  </si>
  <si>
    <t>Orange Vale Water Company</t>
  </si>
  <si>
    <t xml:space="preserve">We have been monitoring our district to make sure our customers have no run off and are using water wisely. </t>
  </si>
  <si>
    <t>Orchard Dale Water District</t>
  </si>
  <si>
    <t>state plan</t>
  </si>
  <si>
    <t>state restrictions</t>
  </si>
  <si>
    <t xml:space="preserve">state restrictions </t>
  </si>
  <si>
    <t>states plan</t>
  </si>
  <si>
    <t>state water boards mandatory restrictions effective September 1 2014</t>
  </si>
  <si>
    <t>Voluntary 20 % reduction</t>
  </si>
  <si>
    <t>Otay Water District</t>
  </si>
  <si>
    <t>Oxnard  City of</t>
  </si>
  <si>
    <t>Padre Dam Municipal Water District</t>
  </si>
  <si>
    <t>Level 2 - Drought Alert</t>
  </si>
  <si>
    <t xml:space="preserve">Padre Dam has an online web form for community members to report water waste that was observed. This information allows Padre Dam to follow-up with the water waste and help prevent it from happening in the future. This may include letters and/or calls to the property as well as Padre Dam staff visits to the property if needed. The goal of our follow-up is to give the persons or businesses the opportunity to correct the issue, become better educated on the importance of water conservation, and change water habits. Our drought response plan does allow us to implement fines if waste water continues. </t>
  </si>
  <si>
    <t>People wishing to report water waste in Padre Dam's service area can use Padre Damâ€™s online form at: http://www.padredam.org/FormCenter/Reportâ€Waterâ€Wasteâ€10/Reportâ€Waterâ€Wasteâ€42 or those without internet access can call 619â€258â€4644. Padre Dam will followâ€up with a letter to the water waster about drought, mandatory water use restrictions, and conservation programs available.</t>
  </si>
  <si>
    <t>Palmdale Water District</t>
  </si>
  <si>
    <t>PWD has historically used monthly total AF consumed or sold divided by the number of active services X a conversion factor of 325872.36 for AF. The result is divided by (3.97 x 31) the avg, number of people per service connection times the number of days for that particular month, this results is tabulated monthly and an average of the of sum of the previous 12 months tabulated gpcd is used for the current monthly gpcd.This methodolgy has been in place since 7/1991</t>
  </si>
  <si>
    <t>Palo Alto  City of</t>
  </si>
  <si>
    <t>Residential consumption and R-GPCPD are based on December meter reads, which include November consumption.</t>
  </si>
  <si>
    <t>Residential use (% and R-GPCPD) are based on November bills, which include October consumption.</t>
  </si>
  <si>
    <t>Residential % and R-GPCPD is based on October meter reads, which include September consumption.</t>
  </si>
  <si>
    <t>Residential use and R-GPCD are based on September meter reads, which include August consumption.</t>
  </si>
  <si>
    <t>Paradise Irrigation District</t>
  </si>
  <si>
    <t>5-year average production is 300000000 gallons</t>
  </si>
  <si>
    <t>Paramount  City of</t>
  </si>
  <si>
    <t>In order to calculate the Residential percentage and the R-GCPD, the City of Paramount has elected to use an average of the current and previous months residential consumption data instead of the single current month residential consumption data. As the City bills its customers bi-monthly, using the two month average is a more accurate reflection of the actual use of water by the entire city.</t>
  </si>
  <si>
    <t>Park Water Company</t>
  </si>
  <si>
    <t>CPUC Rule 14.1 (Voluntary Conservation)</t>
  </si>
  <si>
    <t xml:space="preserve">CPUC Rule 14.1 (Voluntary Conservation) </t>
  </si>
  <si>
    <t>Voluntary 14.1 Stage 1</t>
  </si>
  <si>
    <t>Voluntary 14.1</t>
  </si>
  <si>
    <t>voluntary</t>
  </si>
  <si>
    <t>Pasadena  City of</t>
  </si>
  <si>
    <t xml:space="preserve">Level 1 Enforcement Actions:  1. Limits on Watering Days: Watering or irrigating of lawn, landscape or other vegetated area is limited to 3 days per week from April 1 through October 31, and no more than 1 day per week from November 1 through March 31, on a schedule established and posted by the department. This subsection does not apply to landscape irrigation zones that exclusively use low flow drip type irrigation systems where no emitter produces more than 2 gallons of water per hour. This subsection also does not apply to watering or irrigating by use of a hand-held bucket or similar container, or by use of a hand-held hose equipped with a water shut-off nozzle or device; for very short periods of time for the express purpose of adjusting or repairing an irrigation system; or for maintenance of vegetation, including fruit trees and shrubs, intended for consumption.  2. Obligation to Fix Leaks, Breaks or Malfunctions: All leaks, breaks or other malfunctions in the water user's plumbing or distribution system shall be repaired within 72 hours of notification by the department unless other arrangements are made with the department. </t>
  </si>
  <si>
    <t>Paso Robles  City of</t>
  </si>
  <si>
    <t>We implemented mandatory restrictions in 2009 due to water shortage issues. Consideration was given to cancel these restrictions; however we have left them in place to answer the Governor's call for conservation. It should be noted that we had already achieved a 21% reduction from Jan 2008 vs. Jan 2013</t>
  </si>
  <si>
    <t>We implemented mandatory restrictions in 2009 due to water shortage issues. Consideration was given to cancel these restrictions; however we have left them in place to answer the Governor's call for conservation. It should be noted that we have achieved a 25% reduction from Dec 2008 vs. Dec 2014</t>
  </si>
  <si>
    <t>We implemented mandatory restrictions in 2009 due to water shortage issues. Consideration was given to cancel these restrictions; however we have left them in place to answer the Governor's call for conservation. It should be noted that we have already achieved a 22% reduction from Nov 2008 vs. Nov 2014</t>
  </si>
  <si>
    <t>We implemented mandatory restrictions in 2009 due to water shortage issues. Consideration was given to cancel these restrictions; however we have left them in place to answer the Governor's call for conservation. It should be noted that we have already achieved a 18% reduction from Oct 2008 vs. Oct 2014</t>
  </si>
  <si>
    <t>We implemented mandatory restrictions in 2009 due to water shortage issues. Consideration was given to cancel these restrictions; however we have left them in place to answer the Governor's call for conservation. It should be noted that we have already achieved a 25% reduction from Sept 2008 vs. Sept 2014</t>
  </si>
  <si>
    <t>We implemented mandatory restrictions in 2009 due to water shortage issues. Consideration was given to cancel these restrictions; however we have left them in place to answer the Governor's call for conservation. It should be noted that we have already achieved a 27% reduction from Aug 2008 vs. Aug 2014</t>
  </si>
  <si>
    <t>We implemented mandatory restrictions in 2009 due to water shortage issues. Consideration was given to cancel these restrictions; however we have left them in place to answer the Governor's call for conservation. It should be noted that we have already achieved a 25% reduction from July 2008 vs. July 2014</t>
  </si>
  <si>
    <t>We implemented mandatory restrictions in 2009 due to water shortage issues. Consideration was given to cancel these restrictions; however we have left them in place to answer the Governor's call for conservation. It should be noted that we have already achieved a 23% reduction from June 2008 vs. June 2014</t>
  </si>
  <si>
    <t>Patterson  City of</t>
  </si>
  <si>
    <t>The percentage of residential use is based off of total consumption which is completely different from total production.  Although our production was more than it was last year for December, consumption went down by 19 percent.  R-GPCD= 104</t>
  </si>
  <si>
    <t>The percentage of residential use is based off of total consumption which is completely different from total production.</t>
  </si>
  <si>
    <t>This is our second report for the month. First report was submitted 10/03/14, before R-GPCD guidelines were published. R-GPCD calcluation incudes residential and mult-family classification.  The percentage of residential use is based off of total consumption which is completely different from total production.</t>
  </si>
  <si>
    <t>The percentage for residential use is based off of total consumption which is completely different from total production. If we were to calculate residential use from total production, that percentage would be 61%.</t>
  </si>
  <si>
    <t xml:space="preserve">1)Patterson has a potable and non-potable distribution system. The number beng reported for July 2014 and July 2013 is TOTAL well production for potable water. 2) The percentage for residential use is 71% base off of total consumption which is completely different from total production. The percentage number can then be considered misleading. </t>
  </si>
  <si>
    <t>Any violation of the provisions of this section shall constitute an infraction and shall be punished by a fine of $25 dollars for the first violation after a warning in writing, $50 for a second violation within one year and a fine of $100 dollars for each additional violation within one year. The city, at its option, may discontinue the service after the third violation after giving the customer written notice.</t>
  </si>
  <si>
    <t>In June, we still had not evoked our DCP.</t>
  </si>
  <si>
    <t xml:space="preserve">Percentage is based off of total consumption. </t>
  </si>
  <si>
    <t>Petaluma  City of</t>
  </si>
  <si>
    <t>na</t>
  </si>
  <si>
    <t>STage 1</t>
  </si>
  <si>
    <t>Phelan Pinon Hills Community Services District</t>
  </si>
  <si>
    <t>Pico Rivera  City of</t>
  </si>
  <si>
    <t>Pico Water District</t>
  </si>
  <si>
    <t>Non - Revenue Water Usage caused by Fire Hydrant Sheared off by Automobile</t>
  </si>
  <si>
    <t>Pismo Beach  City of</t>
  </si>
  <si>
    <t>Severly Restricted 3rd of 4</t>
  </si>
  <si>
    <t>Severly Restricted 3rd if 4</t>
  </si>
  <si>
    <t>3 of 4 Severely Restricted</t>
  </si>
  <si>
    <t>first violation warning second $100 fine third $200 fine fourth $500 fine future possible water shut off</t>
  </si>
  <si>
    <t xml:space="preserve">ï²  Excessive gutter runoff prohibited ï² Washing vehicles or boats shall be attended and have a hand-controlled watering device ï² No water shall be used for cleaning driveways, patios, parking lots, sidewalks or streets ï² Outdoor irrigation prohibited between   10:00 a.m. and 4:00 p.m. ï² Irrigation of landscaping permitted at even-numbered addresses only on Mondays and Thursdays and at odd-numbered addresses only on Tuesdays and Fridays ï² Use no more water than necessary to maintain landscaping ï² Restaurants shall serve water only in response to a specific request by a customer ï² Use of potable water for compaction or dust control purposes in construction activities prohibited </t>
  </si>
  <si>
    <t>3 or 4 - Severely Restricted</t>
  </si>
  <si>
    <t xml:space="preserve">First violation = warning Second violation = $100 fine Third violation = $200 fine Fourth violation = $500 fine future violations possible water shutoff  </t>
  </si>
  <si>
    <t xml:space="preserve">Water use restrictions are ï²  Excessive gutter runoff prohibited  ï² Washing vehicles or boats shall be attended and have a hand-controlled watering device ï² No water shall be used for cleaning driveways, patios, parking lots, sidewalks or streets ï² Outdoor irrigation prohibited between   10:00 a.m. and 4:00 p.m. ï² Irrigation of landscaping permitted at even-numbered addresses only on Mondays and Thursdays and at odd-numbered addresses only on Tuesdays and Fridays ï² Use no more water than necessary to maintain landscaping ï² Restaurants shall serve water only in response to a specific request by a customer ï² Use of potable water for compaction or dust control purposes in construction activities prohibited </t>
  </si>
  <si>
    <t>Pittsburg  City of</t>
  </si>
  <si>
    <t>Based on 2013</t>
  </si>
  <si>
    <t xml:space="preserve">Pittsburg Municipal Code 13.18.010 (excerpts)   A. The city has experienced drought conditions which have resulted in critical water shortages; and the prudent use of water, and water conservation, is important to the city and the San Francisco Bay-Delta estuary system.   13.18.030 Waste of water prohibited.   A. No person shall waste any water provided by the city.   B. Waste of water shall include without limitation: 1. Permitting water to flow onto a sidewalk, driveway or street, or escape down a gutter, ditch or other service drain; 2. Irrigating landscaped areas with water in excess of that minimal amount required to sustain plant life, as determined by a staff water audit; and 3. Failing to repair a controllable leak of water. [Ord. 08-1308 Â§ 5, 2008; Ord. 1013 Â§ 3, 1991; Ord. 1003 Â§ 3, 1991.]   13.18.080 Penalty for violation.   A. Except as otherwise set forth in this section, a violation of this chapter is an infraction, punishable as set forth in Government Code Section 36900 as follows: 1. A fine of $100.00 for a first violation; 2. A fine of $200.00 for a second violation within one year; and 3. A fine of $500.00 for a third violation within one year.   B. A violation of this chapter which would otherwise be an infraction is a misdemeanor if a defendant has been convicted of two or more violations of this chapter within one year preceding the commission of the offense. For this purpose a bail forfeiture is a conviction of the offense charged. A person convicted of a misdemeanor under this chapter shall be punished by a fine of not more than $1,000 or by imprisonment in the county jail for a period of not more than six months, or both. The city may in its discretion prosecute a third violation within one year as an infraction.   C. Each person is guilty of a separate offense for each and every day during any portion of which the violation of this chapter is committed, continued, or permitted by that person.   D. In addition to the penalty provided, a condition caused or permitted to exist in violation of this chapter, whether the violation is an infraction or a misdemeanor, is a public nuisance. It may be abated in accordance with Chapter 1.24 PMC or by civil action. Each day that the condition continues is a new and separate offense.   E. The provisions of this chapter shall be enforced as described in Chapter 1.16 PMC. The city manager shall designate the city employees which have responsibility for enforcing this chapter. A city employee enforcing this chapter shall have the authority to issue a warning before citing a violation of this chapter, and shall do so in writing before citing a first violation. [Ord. 08-1308 Â§ 5, 2008; Ord. 1013 Â§ 8, 1991; Ord. 1003 Â§ 8, 1991.]  </t>
  </si>
  <si>
    <t xml:space="preserve">Recycled water use not included.  City invested about $6 M in recycled water in 2009.  Current use is about 1 million gallons per day in summer time.  Use is for City landscaping and City Golf Course. </t>
  </si>
  <si>
    <t>Placer County Water Agency</t>
  </si>
  <si>
    <t>The PCWA WSCP does not have any mandatory stages; Stage 2 does include restrictions on outdoor irrigation. To comply with the emergency regulations, the State's listed restrictions were adopted as mandatory in addition to our previously adopted Stage 2.</t>
  </si>
  <si>
    <t>Water Efficiency program, water wise house calls, online waste reporting system, customer phone calls, and general public outreach.</t>
  </si>
  <si>
    <t>PCWA declared a drought emergency February 6, 2014 and implemented its WSCP April 10, 2014. Significant public outreach was implemented along with these actions. The State's emergency regulations were implemented by Board Resolution adopted on July 31,2014.</t>
  </si>
  <si>
    <t>PCWA declared a drought emergency February 6, 2014 and implemented its WSCP April 10, 2014. Significant public outreach was implemented along with these actions. The State's emergency regulations were implemented by Board Resolution adopted on July 31, 2014.</t>
  </si>
  <si>
    <t xml:space="preserve">1. The PCWA WSCP does not have any mandatory stages; Stage 2 does include restrictions on outdoor irrigation. To comply with the emergency regulations, the State's listed restrictions were adopted as mandatory in addition to our previously adopted Stage 2. 2. The Percent Residential provided is based on a bi-monthly billing structure. </t>
  </si>
  <si>
    <t xml:space="preserve">1. The PCWA WSCP does not have any mandatory stages; Stage 2 does include restrictions on outdoor irrigation. To comply with the emergency regulations, the State's listed restrictions were adopted as mandatory in addition to our previously adopted Stage 2. 2. The production values provided here should not be compared to those provided in the prior survey response. Resale amounts to other water suppliers have been removed in these values. 3. The Percent Residential provided is an annual average from 2003 through 2012; therefore, the same for each month. </t>
  </si>
  <si>
    <t>Pleasanton  City of</t>
  </si>
  <si>
    <t>City of Pleasanton bills bi-monthly in arrears so this data reflects most recent consumption data per all accounts, broken into percentage by requested revenue class.</t>
  </si>
  <si>
    <t xml:space="preserve">Commercial: 12.2% Irrigation: 25.2 % Multi-Family Residential: 7.6% Single Family Residential: 55.0%  City of Pleasanton bills bi-monthly in arrears so this data reflects most recent consumption data per all accounts, broken into percentage by revenue class. </t>
  </si>
  <si>
    <t xml:space="preserve">Commercial: 10.9% Irrigation: 29.9 % Multi-Family Residential: 6.6% Single Family Residential: 52.6%  City of Pleasanton bills bi-monthly in arrears so this data reflects most recent consumption data per all accounts, broken into percentage by revenue class. </t>
  </si>
  <si>
    <t xml:space="preserve">Commercial: 10.6% Irrigation: 30.5 % Multi-Family Residential: 6.5% Single Family Residential: 52.4%  City of Pleasanton bills bi-monthly in arrears so this data reflects most recent consumption data per all accounts, broken into percentage by revenue class. </t>
  </si>
  <si>
    <t xml:space="preserve">Commercial: 8.9% Irrigation: 22.7 % Multi-Family Residential: 7.3% Single Family Residential: 61.2%  City of Pleasanton bills bi-monthly in arrears so this data reflects consumption percentage by revenue class billed in August. </t>
  </si>
  <si>
    <t>Commercial: 15.3% Irrigation: 40.0 % Multi-Family Residential: 7.6% Single Family Residential: 37.1%  City of Pleasanton bills bi-monthly in arrears so this data reflects consumption percentage by revenue class billed in July.</t>
  </si>
  <si>
    <t xml:space="preserve">Commercial: 7.3% Irrigation: 15.3 % Multi-Family Residential: 6.1% Single Family Residential: 71.3%  City of Pleasanton bills bi-monthly in arrears so this data reflects consumption percentage by revenue class billed in June. </t>
  </si>
  <si>
    <t>Pomona  City of</t>
  </si>
  <si>
    <t>Permanent</t>
  </si>
  <si>
    <t xml:space="preserve">The City captures SFR and Mult-Res as a separate category; it is not possible to have actual consumption figures related to landscape irrigation or agriculture use.   The residential use was calculated by obtaining the Cityâ€™s total monthly water consumptions and determining what percentage of that figure was attributed to SFR and Mult-Res customers. As a note, the billing figures are based on Â½ of the City customer base, approximately 30,000 customers due to bi-monthly billing. The production figures listed included ground water, surface water and imported water. </t>
  </si>
  <si>
    <t xml:space="preserve">The City captures SFR and Mult-Res as a separate category; it is not possible to have actual consumption figures related to landscape irrigation or agriculture use.   The residential use was calculated by obtaining the Cityâ€™s total monthly water consumptions and determining what percentage of that figure was attributed to SFR and Mult-Res customers. As a note, the production figures listed included ground water, surface water and imported water. </t>
  </si>
  <si>
    <t xml:space="preserve">Permanent </t>
  </si>
  <si>
    <t xml:space="preserve">The City captures SFR and Mult-Res as a separate category, it is not possible to have actual consumption figures related to landscape irrigation or agriculture use. The residential use was calculated by obtaining the City's total monthly water consumption and determining what percentage of that figure was attributed to SFR and Mult-Res customers. As a note, the production figures listed include groundwater, surface water and imported water. </t>
  </si>
  <si>
    <t>The City only captures SFR and Mult-Res as a separate category, it is not possible to have actual consumption figures related to landscape irrigation or agriculture use. The residential use was calculated by obtaining the City's total monthly water consumption and determining what percentage of that figure was attributed to SFR and Mult-Res customers. As a note, the production figures listed include groundwater, surface water and imported water.</t>
  </si>
  <si>
    <t>The City only captures SFR and Mult-Res as a separate category; it is not possible to have actual consumption figures related to landscape irrigation or agriculture use. The residential use was calculated by obtaining the City's total monthly water consumption and determining what percentage of that figure was attributed to SFR and Mult-Res customers. As a note, the production figures listed include groundwater, surface water and imported water.</t>
  </si>
  <si>
    <t>Port Hueneme  City of</t>
  </si>
  <si>
    <t>Report is now including dedicated landscape irrigation usage.</t>
  </si>
  <si>
    <t>33 percent annual average demand for instatutional, commercial and irrigation accounts.  R-GCPD = [ (TMP*PRU*C) / TPS ] / number of days in the month</t>
  </si>
  <si>
    <t>Perminate</t>
  </si>
  <si>
    <t>33% commercial, Industrial and Irr.</t>
  </si>
  <si>
    <t>Porterville  City of</t>
  </si>
  <si>
    <t>Poway  City of</t>
  </si>
  <si>
    <t>A portion of the reported Potable Water produced consists of raw water delivered to golf courses.</t>
  </si>
  <si>
    <t>Quartz Hill Water District</t>
  </si>
  <si>
    <t>Staage I</t>
  </si>
  <si>
    <t>Rainbow Municipal Water District</t>
  </si>
  <si>
    <t>Level</t>
  </si>
  <si>
    <t>The average lot size in our District is 3-4 acres. 66% of the 1879.2 AF was agricultural usage. Some of our AG customers pay Domestic rate to pay the fees of  storage infrastructure to avoid being the first to be shut-off.</t>
  </si>
  <si>
    <t>The average lot size in our District is 3-4 acres</t>
  </si>
  <si>
    <t>Ramona Municipal Water District</t>
  </si>
  <si>
    <t>Rancho California Water District</t>
  </si>
  <si>
    <t xml:space="preserve">Total monthly potable production for January 2015 was 97% groundwater; only 3% potable import water was produced, although raw import was taken for groundwater recharge.  RCWD service area includes about 18,000 acres of agricultural and ranch lands, primarily vineyards, avocado, and citrus trees. Agricultural water use from July 2014 through January 2015 ranges from  12% to 31% of the District's potable water use. Additionally, the District maintains Ag/Domestic meters where one meter serves both a home and agricultural land on a parcel. Currently, this water use is all included in ""residential"" use for the purposes of the R-GPCD, which overstates the R-GPCD. For June 2014 through January 2015, Ag/Domestic averaged 15% of total residential use.  In 2011, we analyzed the amount that agriculture represent in Ag/Domestic accounts, excluded that amount, and it lowered the GPCD by approximately 12%, a substantial change.  Also, for non-revenue water, we are not currently tracking ""unaccounted-for water"" on a monthly basis; however, our 2010 UWMP shows that our historical average has been about 5% of potable water. Recently, the District has been implementing an AMI system that is lowering the percentage of unaccounted-for water, which we will track more frequently.  </t>
  </si>
  <si>
    <t xml:space="preserve">RCWD maintains a Water Conservation Policy that includes fines of up to $300 per violation for water wasting. From July 2014 through December 2014 (January 2015 information was not available at the time of this data submission), the District sent out 119 violation written notices, which includes 110 first notices, 8 second notices and 1 third notice. The District continues to inform its customers, personnel, and local agencies on reporting and responding to water waste, and plans to increase awareness in the spring when hotter months begin.   </t>
  </si>
  <si>
    <t xml:space="preserve">On August 15, 2014, the District's Board adopted a resolution of declaration of Stage 3, and approval of an updated Water Shortage Contingency Plan (WSCP) and Water Conservation Policy that, among other things, responds to the SWB Emergency Regulation. In January 2015, the District Board approved an update WSCP that adjusts water budgets within shortage stages, which will go to a March 12, 2015 public hearing and possible adoption.  </t>
  </si>
  <si>
    <t xml:space="preserve">Total monthly production for December 2014 is 100% groundwater; no potable import water was produced, although raw import was taken for groundwater recharge.  RCWD service area includes about 18,000 acres of agricultural and ranch lands, primarily vineyards, avocado, and citrus trees. Agricultural water use from July through December 2014 ranges from  24% to 34% of the District's potable water use. Additionally, the District maintains Ag/Domestic meters where one meter serves both a home and agricultural land on a parcel. Currently, this water use is all included in "residential" use for the purposes of the R-GPCD, which overstates the R-GPCD. For June through December 2014, Ag/Domestic averaged 16% of total residential use.  In 2011, we analyzed the amount that agriculture represent in Ag/Domestic accounts, excluded that amount, and it lowered the GPCD by approximately 12%, a substantial change.  Also, for non-revenue water, we are not currently tracking "unaccounted-for water" on a monthly basis; however, our 2010 UWMP shows that our historical average has been about 5% of potable water. Recently, the District has been implementing an AMR system that is lowering the percentage of unaccounted-for water, which we will track more frequently.       </t>
  </si>
  <si>
    <t xml:space="preserve">RCWD maintains a Water Conservation Policy that includes fines of up to $300 per violation for water wasting. From July 2014 through December 2014, the District sent out 119 violation written notices, which includes 110 first notices, 8 second notices and 1 third notice. The District continues to inform its customers, personnel, and local agencies on reporting and responding to water waste, and plans to increase awareness in the spring when hotter months begin.        </t>
  </si>
  <si>
    <t xml:space="preserve">On August 15, 2014, the District's Board adopted a resolution of declaration of Stage 3, and approval of an updated Water Shortage Contingency Plan (WSCP) and Water Conservation Policy that, among other things, responds to the SWB Emergency Regulation. In January 2015, the District Board approved an update WSCP that adjusts water budgets within shortage stages, which will go to a March 2015 public hearing and possible adoption.       </t>
  </si>
  <si>
    <t xml:space="preserve">RCWD service area includes about 18,000 acres of agricultural and ranch lands, primarily vineyards, avocado, and citrus trees. Agricultural water use from July through November 2014 represents  24%, 32%, 27%, 32%, and 33% respectively, of the District's potable water use. Additionally, the District maintains Ag/Domestic meters where one meter serves both a home and agricultural land on a parcel. Currently, this water use is all included in "residential" use for the purposes of the R-GPCD, which overstates the R-GPCD. For June through November 2014, Ag/Domestic averaged 16% of total residential use.  In 2011, we analyzed the amount that agriculture represent in Ag/Domestic accounts, excluded that amount, and it lowered the GPCD by approximately 12%, a substantial change.  Also, for non-revenue water, we are not currently tracking "unaccounted-for water" on a monthly basis; however, our 2010 UWMP shows that our historical average has been about 5% of potable water. Recently, the District has been implementing an AMR system that is lowering the percentage of unaccounted-for water, which we will track more frequently.       </t>
  </si>
  <si>
    <t xml:space="preserve">RCWD maintains a Water Conservation Policy that includes fines of up to $300 per violation for water wasting. From July 2014 through November 2014, the District has sent out 107 violation written notices, which includes 8 second notices and 1 third notice. The District continues to inform its customers, personnel, and local agencies on reproting and responding to water waste.       </t>
  </si>
  <si>
    <t xml:space="preserve">On August 15, 2014, the District's Board adopted a resolution of declaration of Stage 3, and approval of an updated Water Shortage Contingency Plan (WSCP) and Water Conservation Policy that, among other things, responds to the SWB Emergency Regulation. The District is now updating the WSCP to refine water budgets within shortage stages.       </t>
  </si>
  <si>
    <t xml:space="preserve">RCWD service area includes about 18,000 acres of agricultural and ranch lands, primarily vineyards, avocado, and citrus trees. Agricultural water use for July, August, September and October 2014 represents  24%, 32%, 27%, and 32%respectively, of the District's potable water use. Additionally, the District maintains Ag/Domestic meters where one meter serves both a home and agricultural land on a parcel. Currently, this water use is all included in "residential" use for the purposes of the R-GPCD, which overstates the R-GPCD. For June through October 2014, Ag/Domestic averaged 16% of total residential use.  In 2011, we analyzed the amount that agriculture represent in Ag/Domestic accounts, excluded that amount, and it lowered the GPCD by approximately 12%, a substantial change.  Also, for non-revenue water, we are not currently tracking "unaccounted-for water" on a monthly basis; however, our 2010 UWMP shows that our historical average has been about 5% of potable water. Recently, the District has been implementing an AMR system that is lowering the percentage of unaccounted-for water, which we will track more frequently.       </t>
  </si>
  <si>
    <t xml:space="preserve">RCWD maintains a Water Conservation Policy that includes fines of up to $300 per violation for water wasting. From July 1, 2014 to October 31, 2014, the District has sent out 99 violation written notices, which includes 8 second notices and 1 third notice. The District continues to inform its customers, personnel, and local agencies on reproting and responding to water waste.       </t>
  </si>
  <si>
    <t xml:space="preserve">RCWD service area includes about 18,000 acres of agricultural and ranch lands, primarily vineyards, avocado, and citrus trees. Agricultural water use for July, August, and September 2014 represents  24%, 32% and 47%, respectively, of the District's potable water use. Additionally, the District maintains Ag/Domestic meters where one meter serves both a home and agricultural land on a parcel. Currently, this water use is all included in "residential" use for the purposes of the GPCD, which overstates the GPCD. For June through September 2014, Ag/Domestic averaged 16% of total residential use.  In 2011, we analyzed the amount that agriculture represent in Ag/Domestic accounts, excluded that amount, and it lowered the GPCD by approximately 12%, a substantial change.  Also, for non-revenue water, we are not currently tracking "unaccounted-for water" on a monthly basis; however, our 2010 UWMP shows that our historical average has been about 5% of potable water. Recently, the District has been implementing an AMR system that is lowering the percentage of unaccounted-for water, which we will track more frequently.       </t>
  </si>
  <si>
    <t xml:space="preserve">RCWD maintains a Water Conservation Policy that includes fines of up to $300 per violation for water wasting. The District is educating all employees, the public, and communicating with city, county and other appropriate personnel within our service area on reporting and responding to water waste.       </t>
  </si>
  <si>
    <t xml:space="preserve">RCWD service area includes about 18,000 acres of agricultural and ranch lands, primarily vineyards, avocado, and citrus trees. Agricultural use of water for the month of August 2014 represents  24% of the District's potable water use. Additionally, the District maintains Ag/Domestic meters where one meter serves both a home and agricultural land on a parcel. Currently, this water use is all included in "residential" use for the purposes of the GPCD, which overstates the GPCD. In August 2014, Ag/Domestic represented 16% of total residential.  In 2011, we analyzed the amount that agriculture represent in Ag/Domestic accounts, excluded that amount, and it lowered the GPCD by approximately 12%, a substantial change.  Also, for August 2014, population has been adjusted to be consisten with the District's UWMP.       </t>
  </si>
  <si>
    <t xml:space="preserve">On August 15, 2014, the District's Board adopted a resolution of declaration of Stage 3, and approval of an updated Water Shortage Contingency Plan and Water Conservation Policy that, among other things, responds to the SWB Emergency Regulation.       </t>
  </si>
  <si>
    <t xml:space="preserve">RCWD service area includes about 18,000 acres of agricultural and ranch lands, primarily vineyards, avocado, and citrus trees. Agricultural use of water represents between 25% and 30% of the District's potable water use. Additionally, the District maintains ag/domestic meters where one meter serves both a home and agricultural land on a parcel. Currently, this water use is all included in "residential" use for the purposes of the GPCD, which overstates the GPCD. In 2011, we analyzed the amount that agriculture represent in ag/domestic accounts, excluded that amount, and it lowered the GPCD by approximately 12%, a substantial change.       </t>
  </si>
  <si>
    <t>Red Bluff  City of</t>
  </si>
  <si>
    <t>Redding  City of</t>
  </si>
  <si>
    <t>70% residential use applies to the most recent month billing analysis.</t>
  </si>
  <si>
    <t xml:space="preserve">Note:  The calculation for % residential use during Sept. will not be available until late October.  The 71% figure shown above is for August, 2014.  The percentage residential for Sept will likely be very close to the August 2014 actual.  R-GPCD shown below is based on 71% of total production being used for residential purposes. </t>
  </si>
  <si>
    <t>City Council adopted an Urgency Ordinance on August 5, 2014 taking the City from Stage 1 to Stage 2 conservation measures.  Stage 2 includes mandatory restrictions on outdoor water use.</t>
  </si>
  <si>
    <t>Redlands  City of</t>
  </si>
  <si>
    <t>3 notice enforcement system:  1. Notice of Non-Compliance 2. Warning of Penalties 3. Imposition of Penalties (a 25% surcharge of the commodity charge portion of the customers next water bill) Since no citation is issued, utilities staff has authority to issue warnings and penalty.  **Will accept water waste complaints from community and follow up on them and during rebate inspections, if staff sees prohibited use of water.</t>
  </si>
  <si>
    <t>Mandatory Restrictions, the following are prohibited (there are additional prohibitions not listed): Irrigation (with Sprinklers) between the hours of 12 noon and 8 pm. Failure to repair runoff and leaks Watering of sidewalks and driveways Car/mobile equipment washing without a positive shutoff valve. **Implemented watering schedule:*** -Odd addresses can irrigate on odd days of the month -Even addresses can irrigate on even days of the month</t>
  </si>
  <si>
    <t>Redwood City  City of</t>
  </si>
  <si>
    <t xml:space="preserve">Due to an error on an internal spreadsheet we realized that the monthly production reported for last year was incorrect. The correct value for October 2013 production is 364139 CCF. </t>
  </si>
  <si>
    <t xml:space="preserve">Population taken from Taken from Table 2-2 of The Redwood City UWMP for FY2014/15 </t>
  </si>
  <si>
    <t xml:space="preserve">Redwood City, City Council adopted emergency water conservation regulations on August 25th per SWRCB requirements. See Staff Report at:  http://www.redwoodcity.org/e-news/RWC%20Council%20Meetin%20Emergency%20Drought%20Report%208-25-14.pdf </t>
  </si>
  <si>
    <t xml:space="preserve">total monthly potable production includes all water purchases made from SFPUC. </t>
  </si>
  <si>
    <t xml:space="preserve">A resolution to implement mandatory drought regulations is scheduled on the August 25th Redwood City, City Council meeting agenda. </t>
  </si>
  <si>
    <t>Reedley  City of</t>
  </si>
  <si>
    <t>35 mg Total delivered to residential (residential + Apartments) / 66 total produced X 100 = 53%</t>
  </si>
  <si>
    <t>39 mg Total delivered to residential (residential + Apartments) / 71 mg total produced X 100 = 55%</t>
  </si>
  <si>
    <t>65 mg Total delivered to residential (residential + Apartments) / 67 mg  total produced X 100 = 97%</t>
  </si>
  <si>
    <t>79 mg Total delivered to residential (residential + Apartments) / 131 total produced X 100 = 60%</t>
  </si>
  <si>
    <t>94 Total delivered to residential (residential + Apartments) / 170 total produced X 100 = 55%</t>
  </si>
  <si>
    <t>92 Total delivered to residential (residential + Apartments) / 149 total produced X 100 = 61.75%</t>
  </si>
  <si>
    <t>97 Total delivered to residential (residential+apartments) / 197 X 100 = 49%</t>
  </si>
  <si>
    <t>51 mg delivered to residential / 195 produced x 100 = 26%.</t>
  </si>
  <si>
    <t>Rincon Del Diablo Municipal Water District</t>
  </si>
  <si>
    <t>Commercial Water Use = 22%, Landscape Water Use = 3%, Ag Water Use = 0%, Construction Water Use = 3%</t>
  </si>
  <si>
    <t>Commercial Water Use = 21%, Landscape Water Use = 4%, Ag Water Use = 1%, Construction Water Use = 2%</t>
  </si>
  <si>
    <t>Commercial Water Use = 17%, Landscape Water Use = 8%, Ag Water Use = 1%, Construction Water Use = 3%</t>
  </si>
  <si>
    <t>Commercial Water Use = 15%,  Landscape Water Use = 9%,  Ag Water Use = 1%,  Construction Water Use = 3%</t>
  </si>
  <si>
    <t>Commercial - 15% Landscape - 9% Agricultural - 0.5% Construction - 0.5%</t>
  </si>
  <si>
    <t>Commercial Water Use = 14% Landscape Water Use = 9% Ag Water Use = 1% Construction Water Use = 2%</t>
  </si>
  <si>
    <t>Commercial Water Use = 14% Landscape Water Use = 9% Ag Water Use = 1% Construction Water Use = 1%</t>
  </si>
  <si>
    <t>Commercial Water Use = 14% Landscape Water Use = 8% Ag Water Use = 1% Construction Water Use = 3%</t>
  </si>
  <si>
    <t>Rio Linda - Elverta Community Water District</t>
  </si>
  <si>
    <t>85.9% of 2013 water production for August-September billing period was Residential Single/Multiple family use.</t>
  </si>
  <si>
    <t>June 7 we had a main break with 93,600 gallons estimated from SCADA readings.</t>
  </si>
  <si>
    <t>Rio Vista, city of</t>
  </si>
  <si>
    <t>Riverbank  City of</t>
  </si>
  <si>
    <t>Riverside  City of</t>
  </si>
  <si>
    <t>Based on water sales.</t>
  </si>
  <si>
    <t>Based on annual billing information.</t>
  </si>
  <si>
    <t>Based on sales numbers.</t>
  </si>
  <si>
    <t>This is based on water sales information.</t>
  </si>
  <si>
    <t xml:space="preserve">This is based on water sales information (i.e. demand information). </t>
  </si>
  <si>
    <t>Rohnert Park  City of</t>
  </si>
  <si>
    <t xml:space="preserve">Note: Number 8 below is locked, and could not enter data. Residential GPCD = 87          </t>
  </si>
  <si>
    <t>Note: Number 8 below is locked, and could not enter data.  Residential GPCD = 75</t>
  </si>
  <si>
    <t>Rosamond Community Service District</t>
  </si>
  <si>
    <t>Watering allowed from 8:pm to 8:am. Even number addresses may water Sunday Tuesday and Thursday. Odd number addresses may water Saturday Monday and Wednesday. No water on Friday. Watering limited to 25 minutes a day. Leaks and overflows should be fixed and adjusted quickly</t>
  </si>
  <si>
    <t>Watering allowed at night from 8 pm to 8 am Even number addresses may water Sunday Tuesday and Thursday Odd number addresses may water Saturday Monday and Wednesday No watering on Friday Watering limited to 25 minutes a day leaks and overflows should be fixed and adjusted quickly</t>
  </si>
  <si>
    <t>Water allowed from 8 pm to 8 am Even number addresses may water Sunday Tuesday and Thursday Odd number addresses may water Saturday Monday and Wednesday No watering on Fridays Watering limited to 25 minutes a day Leaks and overflows should be fixed and adjusted quickly</t>
  </si>
  <si>
    <t>Watering allowed at from 8 pm to 8 am Even number addresses may water Sunday Tuesday and Thursday Odd number addresses may water Saturday Monday and Wednesday No watering on Friday Watering limited to 25 minutes a day Leaks and overflow should be fixed and adjusted quickly</t>
  </si>
  <si>
    <t>Watering allowed at night from 8 pm to 8 am Even number addresses may water Sundays Tuesdays and Thursdays Odd number addresses may water Saturday Monday and Wednesday No watering on Friday Watering limited to 25 minutes a day Leaks and overflow should be fixed and adjusted quickly</t>
  </si>
  <si>
    <t>Watering allowed at night from 8 pm to 8 am  Even number addresses may water Sunday Tuesday and Thursday Odd number addresses may water Saturday Monday and Wednesday No watering on Fridays Watering limited to 25 minutes a day Leaks and overflows should be fixed and adjusted quickly</t>
  </si>
  <si>
    <t xml:space="preserve">Water allowed at night from 8 pm to 8 am Even number addresses may water Sunday Tuesday and Thursday Odd number addresses may water Saturday Monday and Wednesday No watering on Fridays Watering limited to 25 minutes a day Leaks and overflows should be fixed and adjusted quickly </t>
  </si>
  <si>
    <t xml:space="preserve">Watering allowed at night from 8 pm to 8 am Evening number addresses may water Sunday Tuesday and Thursday Odd number addresses may water Saturday Monday and Wednesday No watering on Fridays Watering limited to 25 minutes a day Leaks and overflows should be fixed and adjusted quickly </t>
  </si>
  <si>
    <t>Roseville  City of</t>
  </si>
  <si>
    <t xml:space="preserve">Staff performed regular water waste patrols and left notices for customers found to have water waste. </t>
  </si>
  <si>
    <t xml:space="preserve">The City's WaterInsight program is highly successful. The program is used to set monthly 20% reduction goals for each residential customer. Regular visits to landscape contractors are occuring to review their compliance with the established water budget for each maintained location. </t>
  </si>
  <si>
    <t xml:space="preserve">Staff has been working on high use customer notification. When the meter is read and the usage is abnormally higher than last month or last year, the customer is notified of the increase. Most notifications result in a Water Wise House Call or audit and the problem is identified and fixed. </t>
  </si>
  <si>
    <t xml:space="preserve">The City's WaterInsight Program is highly successful. The program has been modified to set monthly reduction targets and give future reduction targets so residential customers understand what a 20% reduction goal means to them.  Meetings have been set with landscape contractors and HOA's to discuss the water supply conditions and irrigation requirements. </t>
  </si>
  <si>
    <t xml:space="preserve">Roseville conducts night patrol for commercial irrigation waste. Residential waste patrol is conducted daily. Roseville contacts customers upon meter read if an abnormality is discovered in the meter reading.  This usually identifies a leak. High usage door hangers are being distributed and customers are responding well.  </t>
  </si>
  <si>
    <t xml:space="preserve">The City's WaterInsight Program is highly successful. The program has been modified to set monthly reduction targets and give future reduction targets so residential customers understand what a 20% reduction goal means to them.  The program measures the customer's success. The City is working with landscape contractors to educate them on commercial landscape reduction requirements, currently set at 30%. </t>
  </si>
  <si>
    <t xml:space="preserve">Roseville conducts night patrol for commercial irrigation waste.   Staff performs daily water waste patrol for residential waste. </t>
  </si>
  <si>
    <t>Staff isolated the top residential water users who have regularly used more water than other like households and created a door hanger with key actions. These hangers will be distributed in November and the intent will be to talk to customers about their use and check for leaks at the meter.</t>
  </si>
  <si>
    <t xml:space="preserve">Roseville has an active water waste patrol program and has just implemented night patrol. Staff monitors water usage regularly and contacts customers who have abnormalities in their usage (which could signify a leak). Staff also contacts its top water users to offer assistance. </t>
  </si>
  <si>
    <t xml:space="preserve">First time violators are given a warning. If, at the check for compliance, the problem still exists, violators are given an administrative notice. A final check for compliance is conducted and, if the problem still exists, violators are mailed a citation. First citiation is $100, second is $200, and each subsequent citation is $500. </t>
  </si>
  <si>
    <t xml:space="preserve">runoff is prohibited; use of fountains without a recirculations system is prohibited; use of a hose without a shutoff nozzle is prohibited; washing streets, parking lots, driveways, sidewalks or buildings prohibited unless for health and safety, residential users to reduce use by 20%, commercial irrigation customers reduce by 30%, commercial domestic reduce by 10%. </t>
  </si>
  <si>
    <t>Rowland Water District</t>
  </si>
  <si>
    <t>Level 2 Water Supply Shortage</t>
  </si>
  <si>
    <t>Conservation Rate</t>
  </si>
  <si>
    <t>Rubidoux Community Service District</t>
  </si>
  <si>
    <t>Modified Stage 2</t>
  </si>
  <si>
    <t>The RCSD Board of Directors adopted modified Stage 2 conservation measures (to include limiting outdoor irrigation) at the Board's 1/15/15 Regular Board meeting.</t>
  </si>
  <si>
    <t>Rubio Canyon Land and Water Association</t>
  </si>
  <si>
    <t>Sacramento  City of</t>
  </si>
  <si>
    <t>The City of Sacramento is partially metered. Therefore, residential water use is estimated based on metered consumption.</t>
  </si>
  <si>
    <t>Ongoing enforcement continues with weekly drought patrols to enforce winter Stage 2 outdoor watering restrictions (one day per week schedule).</t>
  </si>
  <si>
    <t>The City of Sacramento's residential connections are only partially metered (approx. 52%). Therefore, the percentage of residential  water use is estimated based on data assumptions from metered use.</t>
  </si>
  <si>
    <t>Ongoing drought patrols continue to enforce outdoor watering restrictions which currently limit watering to one day per week (winter schedule).</t>
  </si>
  <si>
    <t>Other drought mitigation activities continue including outreach and education, leak detection and incentive programs.</t>
  </si>
  <si>
    <t xml:space="preserve">The City of Sacramento is only partially metered (approx 51%). Therefore, the residential consumption percentage is an estimation derived from calculations and assumptions of actual metered residential use. </t>
  </si>
  <si>
    <t>Ongoing enforcement continues with weekly patrols to enforce outdoor watering restrictions, which at present are limited to one day per week.</t>
  </si>
  <si>
    <t>The City of Sacramento is only partially metered (approx 51 %). Therefore, residential use is a scaled estimate based on metered customer data.</t>
  </si>
  <si>
    <t xml:space="preserve">Outdoor water restrictions in effect as of Nov. 2 that limit watering to one day per week.  Water misuse patrols continue and notices of violation issued for run off, watering during wrong day of week and times. </t>
  </si>
  <si>
    <t xml:space="preserve">Other drought mitigation efforts continue including,  outreach and education, limiting of City facility and operations water use to essential needs only, incentives for irrigation efficiency and turf replacement. </t>
  </si>
  <si>
    <t>Stage 2 (20-30%)</t>
  </si>
  <si>
    <t>The City of Sacramento is only partially metered (approx 52% of SF residential use is metered). Total residential water use is estimated based on residential meter use characteristics and water loss assumptions.</t>
  </si>
  <si>
    <t>- Ongoing weekly drought patrols continue to issue notices of violation. - AMI system utilized to notify customers of leak alarms. - Outreach and education efforts continue. - Water School classes offered for customers 6 times per year to educate on water</t>
  </si>
  <si>
    <t xml:space="preserve">The City of Sacramento's residential customer base is partially metered (approx 51%). Residential use is estimated based on the existing metered customer consumption patterns. </t>
  </si>
  <si>
    <t>City of Sacramento is partially metered (approx 51% of residential accounts). Residential use is estimated based on metered consumption.</t>
  </si>
  <si>
    <t xml:space="preserve">-Conducting water waste patrols  -Increased staffing enforcement staffing from 7 to 40  -Offer water conservation workshops to customers issued notices of violation -311 contact center and mobile app for citizens to report instances of water misuse  </t>
  </si>
  <si>
    <t>Stage 2 (20-30% reduction)</t>
  </si>
  <si>
    <t>City of Sacramento is roughly 52% metered; overall residential use is estimated based on data obtained from metered accounts.</t>
  </si>
  <si>
    <t>-Staff has increased from 7 to 40 enforcement officers.  -Class offered for first/second notice of violation to customer to waive penalty which promotes education  -Customer contact center and smartphone app available for residents to report water waste -</t>
  </si>
  <si>
    <t>Sacramento County Water Agency</t>
  </si>
  <si>
    <t>Sept through Dec of 2014 were erroneously reported as SCWA having invoked Stage 2 of our WSCP. We have been in Stage 1 since reporting under this application began</t>
  </si>
  <si>
    <t>The average of October and November numbers were used in calculating percent residential use for Nov 2013 due to an imbalance related to our bimonthly billing during this time in 2013.</t>
  </si>
  <si>
    <t>Percentage of residential use is based on 2013 monthly usage, in accordance with monthly gpcd calculation guidance.</t>
  </si>
  <si>
    <t>Percentage of residential use is based on 2013 yearly usage and is assumed to be uniform over the year for these calculations.  ****Updated production numbers for 2013 and 2014</t>
  </si>
  <si>
    <t>Percentage of residential use is based on 2013 yearly usage and is assumed to be uniform over the year for these calculations.  PRODUCTION NUMBERS FOR 2013 AND 2014 UPDATED SINCE LAST SUBMITTAL</t>
  </si>
  <si>
    <t>Sacramento Suburban Water District</t>
  </si>
  <si>
    <t>Stage 2 - Water Warning</t>
  </si>
  <si>
    <t xml:space="preserve">The estimated percentage of residential water usage was calculated using the average percentage of residential service connections within the District based on data reported in the Active Service Connection section of DWR Public Water System Statistics Reports from 2007-2012.  The value in Item 7. Total Population Served was changed from 170615, the figure taken from our 2010 Urban Water Management Plan, to 174,304. The new number is a calculated value for 2015 based on an estimated 0.43% increase in population per year since 2010.  </t>
  </si>
  <si>
    <t xml:space="preserve">The estimated percentage of residential water usage was calculated using the average percentage of residential service connections within the District based on data reported in the Active Service Connection section of DWR Public Water System Statistics Reports from 2007-2012.  The value in Item 7, Total Population Served was changed from 170615, the figure taken from our 2010 Urban Water Management Plan, to 173560. The new number is a calculated value for 2014 based on an estimated 0.43% increase in population per year since 2010.  </t>
  </si>
  <si>
    <t xml:space="preserve">The estimated percentage of residential water usage was calculated using the average percentage of residential service connections within the District based on data reported in the Active Service Connection section of DWR Public Water System Statistics Reports from 2007-2012.  The value in Item 7. Total Population Served was changed from 170615, the figure taken from our 2010 Urban Water Management Plan, to 173560. The new number is a calculated value for 2014 based on an estimated 0.43% increase in population per year since 2010.  </t>
  </si>
  <si>
    <t>The estimated percentage of residential water usage was calculated using the average percentage of residential service connections within the District based on data reported in the Active Service Connection section of DWR Public Water System Statistics Reports from 2007-2012.</t>
  </si>
  <si>
    <t>San Bernardino  City of</t>
  </si>
  <si>
    <t xml:space="preserve">PRU based on 2013 data </t>
  </si>
  <si>
    <t>Residential Use percentage calculated based on % residential and multi family October 2013 consumption data.</t>
  </si>
  <si>
    <t>Revised RPU% based on SWRCB's instructions for estimating R-GPCD.  Based on actual consumption for single family and multi-family accounts divided by total production for the month.  Calculation spreadsheet available if requested.</t>
  </si>
  <si>
    <t>Stage 2 mandatory water restrictions reporting website tool is now live and used by staff to report water waste infractions and open water waste work orders for the service account affected.</t>
  </si>
  <si>
    <t>SBMWD staff will enforce the mandatory water restrictions</t>
  </si>
  <si>
    <t>Stage 2 mandatory restrictions went into effect on September 1, 2014</t>
  </si>
  <si>
    <t xml:space="preserve">Total No. of Services:  44,004  Single Family = 35,261 Multi Family = 2,850 Landscape = 1,147 Other = 12 Less Commercial/Industrial = [4,734] % Residential Use = (44,004 - 4,734)/44,004 = 89.2% </t>
  </si>
  <si>
    <t xml:space="preserve">The Board of Water Commissioners declared Water Supply Shortage Stage 2 on August 19, 2014 to be effective on September 1, 2014.  Notification to customers currently underway.  Enforcement by staff/customer service with incremental financial penalties up to $500 applied after third notification to customer.  10% financial penalty if 5% reduction not met. </t>
  </si>
  <si>
    <t xml:space="preserve">Stage 2 mandatory restrictions require 5% reduction from last year/month usage, outdoor irrigation every other day off peak, no water runoff from property, no wash down of driveways, sidewalks, etc.  All outdoor irrigation during off peak hours from 8PM to 6AM.  Car washing only with automatic shutoff valve.  </t>
  </si>
  <si>
    <t>See July 2014 Report - no changes</t>
  </si>
  <si>
    <t>Board implemented Stage II effective September 1, 2014 with mandatory water restrictions as required by SWRCB emergency regulations</t>
  </si>
  <si>
    <t>San Bernardino County Service Area 64</t>
  </si>
  <si>
    <t>Beginning</t>
  </si>
  <si>
    <t>None starting on August 1, 2014</t>
  </si>
  <si>
    <t>None as yet starting August 1, 2014</t>
  </si>
  <si>
    <t>San Bruno  City of</t>
  </si>
  <si>
    <t>San Buenaventura  City of</t>
  </si>
  <si>
    <t xml:space="preserve">Prohibited uses. No person shall use or permit the use of water:  1)  For the watering of turf, ornamental landscape, open ground crops and trees, including agricultural irrigation, in a manner or to an extent which allows water to run to waste;  2) Such that the escape of water through leaks, breaks or malfunction within the water user's plumbing or distribution system occurs for any period of time beyond which such break or leak should reasonably have been discovered and corrected. It shall be presumed that a period of 48 hours after the water user discovers such leak, break or malfunction, or receives notice from the city of such condition, whichever occurs first, is a reasonable time within which to correct such condition;  3) In conjunction with use of a handheld hose to wash automobiles, trucks, trailers, boats, or other types of mobile equipment without the use of a workable positive shutoff nozzle; For the operation of any ornamental fountain, or similar structures, unless water for such use is recycled for lawful reuse without substantial loss;  4) For washing of sidewalks, walkways, driveways, parking lots or any other hard-surfaced areas by hose or flooding, except as otherwise necessary to prevent or eliminate conditions dangerous to the public health and safety or for other legitimate necessity;  5) For serving of water by a restaurant to its customers without first being requested by the customer; or  6) Knowingly for any indiscriminate running of water or washing with water not otherwise prohibited above which is wasteful and without reasonable purpose. </t>
  </si>
  <si>
    <t>San Clemente  City of</t>
  </si>
  <si>
    <t>We have addressed utilities staff to be on alert for water waste and to report water waste and log complaints. On-call staff are now responding to customer side leaks, run-off and general water waste during off hours. Once a shortage has been declared by the city, all city staff will be responsible for observing water waste which is all compliant with SWRCB's restrictions.</t>
  </si>
  <si>
    <t>This month was our record low for production of TOTAL water use in August at 1042.3 AF, which beat our previous record in 2013 of 1080.0 AF. The reason our potable water is higher than last year's is due to our Recycled Water Plant Expansion. Our recycled water plant has been shut down due to nearing completion and will be shut down through September when we will be serving more recycled water than we ever have in the past. by reviewing our existing recycled water customer use, we would have been at 969.6 AF of potable water production, which would have been a record low for August since our population began to stabilize. our population is a bit higher than last year as well.</t>
  </si>
  <si>
    <t xml:space="preserve">Called for voluntary additional conservation of 20% in March of 2014  Permanent prohibited water waste is as follows: Irrigating during periods of rain Any non-rain runoff Washing of paved surfaces Washing of vehicles without a positive shutoff nozzle Washing of buildings without a positive shutoff nozzle Failure to fix leaks within 48 hours of notification. On top of irrigation prohibition.  We are actively patrolling areas and have developed new outreach materials to educate residents on prohibitions. </t>
  </si>
  <si>
    <t>Permanent Restrictions &amp; call for voluntary cons.</t>
  </si>
  <si>
    <t xml:space="preserve">As of Aug 19th, we have entered into Stage 1 of our water shortage contingency plan.  Recycled Water plant has been shut down due to plant upgrades and expansion and expected to be back up and running in mid September. Previous year we produced 92 AF of RW which would have placed our June 2014 potable water below our 2013 potable water production if our plant were online. This year we have produced 0 AF of RW for this reporting period  Trend for the year 2014 was 20% above 2013 usage until March when we made a call for additional 20% voluntary conservation. We saw an immediate 20% reduction to normal or comparable levels to 2013 water consumption and production. Once we declare a level 1 shortage in August we expect to see further reductions that will show in September or October </t>
  </si>
  <si>
    <t>Called for voluntary additional conservation of 20% in March of 2014  Permanent prohibited water waste is as follows: Irrigating during periods of rain Any non-rain runoff Washing of paved surfaces Washing of vehicles without a positive shutoff nozzle Washing of buildings without a positive shutoff nozzle Failure to fix leaks within 72 hours of notification. Irrigation between the hours of 9:00am to 6:00pm  Due to our heavy clay soils, and steep slopes this is a more effective measure than days per week due to the needs of cycle and soak irrigation practices that can cross days to avoid irrigation during hottest parts of the day.  Sample irrigation schedule in order to cycle and soak would be: Monday evening 3min -ON Tuesday morning 3min -ON Tuesday evening -OFF Wednesday morning -OFF Wednesday evening 3min-ON Thursday morning 3min-ON Thursday evening -OFF Friday morning -OFF Friday evening 3min-ON Saturday morning 3min-ON Saturday evening -OFF Sunday morning -OFF Sunday evning -OFF/ON  You can see that irrigation is on just about every day but is equivalent to 3 days or 4 days per week of irrigation due to the prohibited window of irrigation.  We currently enforce all these actions.</t>
  </si>
  <si>
    <t xml:space="preserve">Permanent mandatory </t>
  </si>
  <si>
    <t xml:space="preserve">As of Aug 19th, we have entered into Stage 1 of our water shortage contingency plan.  Recycled Water plant has been shut down due to plant upgrades and expansion and expected to be back up and running in mid September. Previous year we produced 92 AF of RW which would have placed our June 2014 potable water below our 2013 potable water production if our plant were online. This year we have produced 0 AF of RW for this reporting period  Trend for the year 2014 was 20% above 2013 usage until March when we made a call for additional 20% voluntary conservation. We saw an immediate 20% reduction to normal or comparable levels to 2013 water consumption and production. Once we declare a level 1 shortage in August we expect to see further reductions that will show in September or October   </t>
  </si>
  <si>
    <t>Called for voluntary additional conservation of 20% in March of 2014  Permanent prohibited water waste is as follows: Irrigating during periods of rain Any non-rain runoff Washing of paved surfaces Washing of vehicles without a positive shutoff nozzle Washing of buildings without a positive shutoff nozzle Failure to fix leaks within 72 hours of notification. Irrigation between the hours of 9:00am to 6:00pm  Due to our heavy clay soils, and steep slopes this is a more effective measure than days per week due to the needs of cycle and soak irrigation practices that can cross days to avoid irrigation during hottest parts of the day.  Sample irrigation schedule in order to cycle and soak would be: Monday evening 3min -ON Tuesday morning 3min -ON Tuesday evening -OFF Wednesday morning -OFF Wednesday evening 3min-ON Thursday morning 3min-ON Thursday evening -OFF Friday morning -OFF Friday evening 3min-ON Saturday morning 3min-ON Saturday evening -OFF Sunday morning -OFF Sunday evning -OFF/ON  You can see that irrigation is on just about every day but is equivalent to 3 days or 4 days per week of irrigation due to the prohibited window of irrigation.</t>
  </si>
  <si>
    <t xml:space="preserve">We have addressed utilities staff to be on alert for water waste and to report water waste and log complaints. On-call staff are now responding to customer side leaks, run-off and general water waste during off hours. Once a shortage has been declared by the city, all city staff will be responsible for observing water waste which is all compliant with SWRCB's restrictions. </t>
  </si>
  <si>
    <t>San Diego  City of</t>
  </si>
  <si>
    <t xml:space="preserve">Level 2 Drought Alert </t>
  </si>
  <si>
    <t>Residential use was estimated by looking at metered consumption of single-family residential accounts, multi-family residential accounts, and residential irrigation accounts for FY 2014, and dividing it by total water produced in FY 2014.</t>
  </si>
  <si>
    <t>In January, the City received a total of 265 initial water waste complaints.  No fines or citations have been issued so far, citizens are cooperating.</t>
  </si>
  <si>
    <t>With a mean temperature of 60.8 degrees, January 2015 was 5 degrees warmer than January 2013 according to the National Weather Service reported February 9, 2015.  Rainfall accounted for .42 inches.  Only two days received more that .10 inch of precipitation in a month that is traditionally San Diego's wettest, averaging almost 2 inches of rain.  Compared to January 2014, which was more similar to 2015 than 2013, the City of San Diego reduced water use by 18.8% indicating that San Diegans are responding to the call for conservation.</t>
  </si>
  <si>
    <t>Level 2 Mandatory and Permanent Mandatory Restrict</t>
  </si>
  <si>
    <t>While average temperature in San Diego was still 4 degrees warmer than normal, rain totals for December reached 4.5 inches or almost 1.5 inches more than normal.  Constant messaging reminding San Diegans to turn off sprinklers in anticipation of rain has helped reduce overall demand.   The rain also reduced incidents of reported water waste.  In December, the City received a total of 309 initial water waste complaints, down from 773 initial complaints in November.  No fines or citations have been issued so far, citizens are cooperating.</t>
  </si>
  <si>
    <t xml:space="preserve">The National Weather Service reports that last year was San Diegoâ€™s warmest since record keeping on weather began in 1872.  The average combined high and low temperature was 4 degrees above normal.  Almost every day in 2014, with the exception of a mere 24 days, was warmer than average.  This unusual weather likely affected water use throughout 2014, when compared to 2013, even with conservation practices and mandatory water use restrictions in place. </t>
  </si>
  <si>
    <t>The City of City Diego implemented Drought Response Level 2 (Drought Alert) beginning November 1, 2014.  On top of permanent water use restrictions already in place, Level 2 assigned mandatory watering days and length of sprinkler run times among other restrictions.  In November, the City received a total of 773 initial water waste complaints, down slightly from 831 initial complaints in October but still higher than the 300 average in prior months.  Of that total amount, 277 were reported through the new smartphone app.  Runoff complaints (131) were handled by the Cityâ€™s Storm Water Program handled.  No fines or citations have been issued so far, citizens are cooperating.</t>
  </si>
  <si>
    <t>November 2014 is the cityâ€™s second warmest November on record, as reported by the San Diego Union-Tribune on December 3, 2014. The average temperature for the month was 65.6 degrees which was 4.3 degrees warmer than normal.  November 2014 was San Diegoâ€™s 13th straight warmer-than-normal month.  Also, in anticipation of any rain, messages are sent out to turn off irrigation systems and â€œlet the rain do the watering.â€</t>
  </si>
  <si>
    <t>The City of City Diego launched a smart phone app for reporting water waste (Waste No Water).  Within a month, this app has been downloaded onto 1,250 phones.  In October, the City received a total of 831 water waste complaints, up from 302 in September.  Of that total amount, 244 were reported through the new app.  This app also allows reporting parties to view the status of their complaints, a feature that is attractive to users.  No fines or citations have been issued so far, citizens are cooperating.</t>
  </si>
  <si>
    <t>The unusual hot weather in San Diego continued into October.  The average temperature was 71.8 degrees which was 5.5 degrees warmer than normal and almost 6 degrees warmer than October 2013.  San Diego also did not record any rain last month, compared to 0.25 inches in October 2013.  The City sends messages out to turn off irrigation systems and â€œlet the rain do the wateringâ€ during rain events, which help lower overall monthly consumption. These conditions contributed to a slight increase in consumption for October this year when compared to October of last year.</t>
  </si>
  <si>
    <t>Permanent Mandatory Restrictions</t>
  </si>
  <si>
    <t>Residential use was estimated by adding metered consumption of single-family residential accounts, multi-family residential accounts and residential irrigation accounts for the most recent Fiscal Year, and dividing it by total water produced in the same Fiscal Year.</t>
  </si>
  <si>
    <t xml:space="preserve">The City of San Diego continues to receive a lot of water waste complaints - a total of 302 received in September, representing a 280% increase over the 2013 monthly average.  The City also secured the services of the San Diego Police Department's Reserved Senior Volunteer Patrol (RSVP) to identify and address water waste.  They patrol city streets from 6:30 am to midnight.  No fines or citations have been issued so far.  Citizens are cooperating.  </t>
  </si>
  <si>
    <t>The City of San Diego boosted outreach efforts and added $250,000 in media buys for both FY 2014 and FY 2015 to promote the water conservation message.  Even with the increase in funding for landscape retrofit rebates this year, the significant increase in program participation has resulted in over $1 Million in rebates being accounted for within the first 10 weeks of the program.  Also, the record heat experienced in San Diego continued into September.  The average low temperature for September 2014 was almost 71 degrees, while normal average low temperature is 65 degrees.</t>
  </si>
  <si>
    <t>Water waste complaints continue to go up, from 250 received in July to 334 received in August. Current methods publicized to report water waste are via phone or email.  Currently tapping hourly meter readers and other City employees to report and/or investigate water waste.  No fines or citations issued so far, citizens cooperating.</t>
  </si>
  <si>
    <t>The City of San Diego boosted outreach efforts and added $250,000 in media buys in both FY 2014 and FY 2015 to promote the water conservation message.  With the increase in funding for landscape retrofit rebates by adding over half a million dollars ($550,000) per year of operating funds and two full-time positions for grass replacement, the City is seeing a significant increase in participation in its rebate program.  Also, the record heat experienced in San Diego during first 6 months of 2014 has continued.  The average daily temperatures in August 2014 were about 2 degrees above normal, while temperatures were slightly below average in August 2013.</t>
  </si>
  <si>
    <t>Residential use was estimated by looking at metered consumption of single-family and multi-family residential accounts, and residential irrigation accounts for FY 2014, and dividing it by total water produced in FY 2014.</t>
  </si>
  <si>
    <t>Water waste complaints have gone up 300% in July, compared to normal monthly average.  Current methods publicized to report water waste is via phone or email.  Currently tapping hourly meter readers and other City employees to report and/or investigate water waste.  No fines or citations issued so far, citizens are cooperating.</t>
  </si>
  <si>
    <t xml:space="preserve">The City of San Diego boosted outreach efforts and added $250,000 in media buys in both FY 2014 and FY 2015 to promote the water conservation message.  City also boosted funding for landscape retrofit rebates by adding over half a million dollars ($550,000) per year of operating funds and 2.0 full-time positions for grass replacement, micro irrigation retrofit, and rain barrels.  Also, the first 6 months of 2014 has been declared the hottest on record in San Diego, dating back to the late 1800's.  </t>
  </si>
  <si>
    <t>San Dieguito Water District</t>
  </si>
  <si>
    <t>Drought Response Level 2</t>
  </si>
  <si>
    <t>Drought Response Level 2 Condition</t>
  </si>
  <si>
    <t>San Fernando  City of</t>
  </si>
  <si>
    <t xml:space="preserve">Stage 1 </t>
  </si>
  <si>
    <t>Currently invoking stage 2</t>
  </si>
  <si>
    <t>As leaks or water wastage are reported city personnel are asking customers to repair leaks in a timely manner or reminding them to cut back on watering times and day's. So far this is working since we have not had repeated offenders.</t>
  </si>
  <si>
    <t>In August 2014 notices were mailed out city-wide informing our customers of the New State Emergency Regulations that went into effect in August 2014 and will remain for 270 day's (9 months) unless extended by the State Water Board. This is intended to reduce outdoor urban water use by 50%.  Customers are expected to Stop: - Washing down driveways and sidewalks - Watering of outdoor landscapes that cause excess runoff - Using a hose to wash a motor vehicle, unless the hose is fitted with a shut-off nozzle - Using potable water in a fountain or decorative water feature,unless the water is recirculated</t>
  </si>
  <si>
    <t xml:space="preserve">As leaks or water wastage are reported City personnel are asking customers to repair leaks in a timely manner or reminding them to cut back on watering times and day's. So far this is working since we have not had any repeated offenders. </t>
  </si>
  <si>
    <t>In August 2014 notices were mailed out City-wide informing our customers of the New Stae Emergency Regulations that went into effect in August 2014 and will remain for 270 day's (9 months) unless extended by the State Water Board. This is intended to reduce outdoor urban water use by 50%.  Customers are to Stop: - Washing down drieway's and sidewalks - Watering of outdoor landscapes that cause excess runoff - Using a hose to wash a motor vehicle, unless the hose is fitted with a shut-off nozzle - Using potable water in a fountain or decorative water feature, unless the water is recirculated</t>
  </si>
  <si>
    <t>As leaks or water wastage are reported City personnel are asking customers to repair leaks in a timely manner or reminding them to cut back on watering times and day's. So far this is working since we have not had repeated offenders.</t>
  </si>
  <si>
    <t>In August 2014 notices were mailed out City-wide informing our customers of the New State Emergency Regulations that went into effect in August 2014 and will remain for 270 day's (9 months) unless extended by the State Water Board. This is intended to reduce outdoor urban water use by 50%.  Customers are expected to stop: - Washing down driveway's and sidewalks - Watering of outdoor landscapes that cause excess runoff - Using potable water to wash a motor vehicle, unless the hose is fitted with a shut-off nozzle - Using potable water in a fountain or decorative water feature, unless the water is recirculated</t>
  </si>
  <si>
    <t>San Francisco Public Utilities Commission</t>
  </si>
  <si>
    <t>See August 2014 report.</t>
  </si>
  <si>
    <t>See information from August 2014 report.</t>
  </si>
  <si>
    <t>See previous reports.</t>
  </si>
  <si>
    <t>To enforce the SWRCB regulations, the SFPUC is focusing on education and notification. Citations will be reserved only for severe and/or repeated documented water waste activities. We are also implementing a parallel communications effort to encourage reporting of â€œwater savers.â€   The notification process will be as follows: - First notification: Courtesy letter to account holder/property owner/ business - Second notification: Second letter accompanied by potential site visit to document water waste - Third notification: Automatic site visit; door hanger that urges immediate action and identifies assistance/training opportunities; further documentation - Final action: Citation issued in person or via mail to account holder or business  Citations will start at $100 per violation.</t>
  </si>
  <si>
    <t>On August 12, the San Francisco Public Utilities Commission authorized its General Manager to impose mandatory restrictions, as required pursuant to the State Water Resources Control Boardâ€™s Emergency Regulations, on outdoor irrigation by reducing all outdoor irrigation of ornamental landscapes or turf with potable water by retail customers by at least 10%.    At its August 26, 2014 meeting the Commission adopted excessive use charges applicable to the approximately 1,600 retail potable water irrigation accounts.  These irrigation accounts will be assigned water allocations set to 90% of their 2013 water use for the corresponding billing month. For each customer account, an excess use charge for water use above the 90% cumulative allocation will be assessed at two times the applicable water rate for that account.</t>
  </si>
  <si>
    <t xml:space="preserve">SFPUC calculated "Percentage Residential Use" by reporting total residential sales as a percentage of total monthly potable water production.  Since potable water production includes leaks, flushing, and other non-revenue water, this percentage is somewhat skewed.  If one only considers residential sales compared to commercial/industrial sales, approximately 61% are residential. </t>
  </si>
  <si>
    <t xml:space="preserve">To enforce the SWRCB regulations, the SFPUC is focusing on education and notification. Citations will be reserved only for severe and/or repeated documented water waste activities. We are also implementing a parallel communications effort to encourage reporting of â€œwater savers.â€   The notification process will be as follows: - First notification: Courtesy letter to account holder/property owner/ business - Second notification: Second letter accompanied by potential site visit to document water waste - Third notification: Automatic site visit; door hanger that urges immediate action and identifies assistance/training opportunities; further documentation - Final action: Citation issued in person or via mail to account holder or business  Citations will start at $100 per violation. </t>
  </si>
  <si>
    <t xml:space="preserve">On August 12, the San Francisco Public Utilities Commission authorized its General Manager to impose mandatory restrictions, as required pursuant to the State Water Resources Control Boardâ€™s Emergency Regulations, on outdoor irrigation by reducing all outdoor irrigation of ornamental landscapes or turf with potable water by retail customers by at least 10%.    At its August 26, 2014 meeting the Commission adopted excessive use charges applicable to the approximately 1,600 retail potable water irrigation accounts.  These irrigation accounts will be assigned water allocations set to 90% of their 2013 water use for the corresponding billing month.  For each customer account, an excess use charge for water use above the 90% cumulative allocation will be assessed at two times the applicable water rate for that account.  </t>
  </si>
  <si>
    <t xml:space="preserve">SFPUC calculated "Percentage Residential Use" by reporting total residential sales as a percentage of total monthly potable water production. Since potable water production includes leaks, flushing, and other non-revenue water, this percentage is somewhat skewed. If one only considers residential sales compared to commercial/industrial sales, approximately 59% are residential. </t>
  </si>
  <si>
    <t xml:space="preserve">On August 12, the San Francisco Public Utilities Commission authorized its General Manager to impose mandatory restrictions, as required pursuant to the State Water Resources Control Boardâ€™s Emergency Regulations, on outdoor irrigation by reducing all outdoor irrigation of ornamental landscapes or turf with potable water by retail customers by at least 10%.    At its August 26, 2014 meeting the Commission will consider adoption of  excessive use charges applicable to the approximately 1,600 retail potable water irrigation accounts.  </t>
  </si>
  <si>
    <t>SFPUC calculated "Percentage Residential Use" by reporting total residential sales as a percentage of total monthly potable water production. Since potable water production includes leaks, flushing, and other non-revenue water, this percentage is somewhat skewed. If one only considers residential sales compared to commercial/industrial sales, approximately 60% are residential.</t>
  </si>
  <si>
    <t>San Gabriel County Water District</t>
  </si>
  <si>
    <t>San Gabriel Valley Fontana Water Company</t>
  </si>
  <si>
    <t>Revised Data - Monthly Production for November 2014</t>
  </si>
  <si>
    <t>Revised Data - Monthly Production for October 2014</t>
  </si>
  <si>
    <t>San Gabriel Valley Water Company</t>
  </si>
  <si>
    <t>San Jacinto  City of</t>
  </si>
  <si>
    <t>Permanent Conservation</t>
  </si>
  <si>
    <t>Permanent Water Conservation</t>
  </si>
  <si>
    <t>Voluntary reduction</t>
  </si>
  <si>
    <t>Conservation Ordinance</t>
  </si>
  <si>
    <t>San Jose  City of</t>
  </si>
  <si>
    <t>Record low precipitation (0.02 inches) was recorded in our service area in January 2015 and the daily high temperature exceeded the normal high temperature on 22 of the 31 days in January, which may account for the increased water use compared to January 2013. Also, due to a delay in one of our source water meter reads, some source water quantities for December 2014 were included in the January 2015 Production data (instead of December 2014). Muni Water bills bimonthly, so % Residential Use is based on billing data for the volume of water provided to residential customers as a percentage of total potable water consumption for the reporting month and prior month of the previous year (January 2014 and December of 2013). Recycled water information (reported in #11) is customer usage data, which is also billed bimonthly. Population is based on the population estimated in our 2010 UWMP and projected annually consistent with the Stateâ€™s simplified method for estimating service area population, but 2000 Census data was used when we estimated population for the 2010 UWMP. We are obtaining 2010 Census data for our service area and are working on updating the calculation to use the 2010 Census data.</t>
  </si>
  <si>
    <t>Muni Water continued all efforts described in previous months.</t>
  </si>
  <si>
    <t xml:space="preserve">Muni Water has continued efforts to reduce by 20% and continued implementing its Stage 1 actions and outreach efforts described in previous reporting. </t>
  </si>
  <si>
    <t>Muni Water bills bimonthly, so % Residential Use is based on billing data for the volume of water provided to residential customers as a percentage of total potable water consumption for the reporting month and prior month of the previous year (December and November of 2013). Recycled water information (reported in #11) is customer usage data, which is also billed bimonthly. Population is based on the population estimated in our 2010 UWMP and projected annually consistent with the Stateâ€™s simplified method for estimating service area population, but 2000 Census data was used when we estimated population for the 2010 UWMP. We are obtaining 2010 Census data for our service area and are working on updating the calculation to use the 2010 Census data.</t>
  </si>
  <si>
    <t>Muni Water has continued efforts to reduce by 20% and continued implementing its Stage 1 actions and outreach efforts described in previous reporting, including follow up outreach to some of its Top Irrigation Users in the North San Jose service area.</t>
  </si>
  <si>
    <t>Muni Water bills bimonthly, so % Residential Use is based on billing data for the volume of water provided to residential customers as a percentage of total potable water consumption for the reporting month and prior month of the previous year (November and October of 2013). Recycled water information (reported in #11) is customer usage data, which is also billed bimonthly. Population is based on the population estimated in our 2010 UWMP and projected annually consistent with the Stateâ€™s simplified method for estimating service area population, but 2000 Census data was used when we estimated population for the 2010 UWMP. We are obtaining 2010 Census data for our service area and are working on updating the calculation to use the 2010 Census data.</t>
  </si>
  <si>
    <t>Muni Water continued efforts to reduce by 20% and continued implementing its Stage 1 actions and outreach efforts described in previous reporting. In addition, Muni Water conducted a direct mail targeting its Top Irrigation Users in the North San Jose service area to request they reduce their irrigation by at least 20%.</t>
  </si>
  <si>
    <t>Percentage Residential Use and Residential GPCD for October is much higher than in September because there was an error in the calculation for September. We will re-submit correct numbers for September.  Muni Water bills bimonthly, so % Residential Use is based on billing data for the volume of water provided to residential customers as a percentage of total potable water consumption for the reporting month and prior month of the previous year (October and September of 2013). Recycled water information (reported in #11) is customer usage data, which is also billed bimonthly. Population is based on the population estimated in our 2010 UWMP and projected annually consistent with the Stateâ€™s simplified method for estimating service area population, but 2000 Census data was used when we estimated population for the 2010 UWMP. We are obtaining 2010 Census data for our service area and are working on updating the calculation to use the 2010 Census data.</t>
  </si>
  <si>
    <t>Muni Water continued all efforts described last month.</t>
  </si>
  <si>
    <t>Muni Water continues to implement its Stage 1 actions and outreach efforts described last month.</t>
  </si>
  <si>
    <t>This submittal corrects the numbers for Percent Residential Use and GPCD for September. Muni Water bills bimonthly, so % Residential Use is based on billing data for the volume of water provided to residential customers as a percentage of total potable water consumption for the reporting month and prior month of the previous year. Recycled water information (reported in #11) is customer usage data, which is also billed bimonthly. Population is based on the population estimated in our 2010 UWMP and projected annually consistent with the Stateâ€™s simplified method for estimating service area population, but 2000 Census data was used when we estimated population for the 2010 UWMP. We are obtaining 2010 Census data for our service area and are working on updating the calculation to use the 2010 Census data.</t>
  </si>
  <si>
    <t>Local economy has improved over the last 1-2 years, and several new multi-family residential developments were constructed and occupied during this time.  Percentage Residential Use varies monthly because Muni Water bills bimonthly. So the Percentage Residential Use is calculated based on the consumption of the reporting month and the previous month.  Recycled water information (reported in #11) is customer usage data, which is also billed bimonthly.</t>
  </si>
  <si>
    <t>Muni Water continued to implement its enforcement process, which starts with notification and education and escalates to potential fines as listed in the City of San Jose Municipal Code. Muni Water also coordinated with the other retailers in San JosÃ© and with Muni Water's wholesale providers to ensure that water waste response is adequate and not duplicated in areas of San JosÃ© outside the Muni Water service area.</t>
  </si>
  <si>
    <t>On Aug. 26, 2014 the San Jose City Council declared a water shortage of 20%. This triggered Stage 1 of Muni Waterâ€™s Water Shortage Contingency Plan, which includes mandatory restrictions on daytime watering. In addition, Muni Water is actively performing outreach to inform its customers of other water use restrictions, which are in effect at all times to prevent water waste. Muni Water is notifying its customers of these restrictions via direct mail to all customers, a website page explaining the restrictions, and social media outlets. Other outreach actions are also planned.</t>
  </si>
  <si>
    <t>In progress to invoke Stage 1</t>
  </si>
  <si>
    <t>Local economy has improved over the last 1-2 years, and several new multi-family residential developments were constructed and occupied during this time. Weather in July 2014 was hotter than weather in July 2013. Percentage Residential Use varies monthly because we bill bimonthly. So the Percentage Residential Use is calculated based on the consumption of the reporting month and the previous month. Recycled water information (reported in #11) is customer usage data, which is also billed bimonthly.</t>
  </si>
  <si>
    <t>Muni Water has in place an enforcement process, which starts with notification and education and escalates to potential fines as listed in the City of San Jose Municipal Code. Staff receive notifications of violations through phone, email, and website; logs each incident; and follows up through by investigation and notification of the responsible party by phone, mail, email, and when necessary and if possible, in person.</t>
  </si>
  <si>
    <t>Muni Water is scheduled to be on the San Jose City Council Agenda for Council to declare a water shortage of 20%, which would trigger Stage 1 of Muni Waterâ€™s Water Shortage Contingency Plan. Stage 1 includes mandatory restrictions on daytime watering. In addition, Muni Water is implementing other water use restrictions, which are in effect at all times to prevent water waste.</t>
  </si>
  <si>
    <t>Local economy has improved over the last 1-2 years, and several new multi-family residential developments were constructed and occupied during this time. Weather in June 2014 was hotter than weather in June 2013. Percentage Residential Use varies monthly because we bill bimonthly. So the Percentage Residential Use is calculated based on the consumption of the reporting month and the previous month. Recycled water information (reported in #11) is customer usage data, which is also billed bimonthly.</t>
  </si>
  <si>
    <t>Muni Water is scheduled to be on the San Jose City Council Agenda for Council to declare a water shortage of 20%, which would trigger Stage 1 of Muni Water's Water Shortage Contingency Plan. Stage 1 includes mandatory restrictions on daytime watering. In addition, Muni Water is implementing other water use restrictions, which are in effect at all times to prevent water waste.</t>
  </si>
  <si>
    <t>San Jose Water Company</t>
  </si>
  <si>
    <t>San Juan Capistrano  City of</t>
  </si>
  <si>
    <t xml:space="preserve">A large fire consumed a yet-unknown quantity of water due to firefighting efforts.    Agricultural accounts consumed 5.73 AF in January 2015.  </t>
  </si>
  <si>
    <t xml:space="preserve">In January 2015, staff received and responded to 6 calls reporting leaks and water waste.  Additionally, staff has continued a cycle of patrols for overspray and runoff, and has contacted 3 additional sites this month where runoff occurred, or broken or stuck sprinklers were discovered. </t>
  </si>
  <si>
    <t>City staff met with several Homeowner Associations to discuss turf removal projects, and initiated discussions of potential City-owned sites for turf removal.  An insert was included in every water bill, describing the ongoing drought conditions, reminding residents of the restrictions, and emphasizing continuing efforts to conserve.</t>
  </si>
  <si>
    <t>Agriculture used 0.3 AF in December, and construction activities (primarily CALTRANS) consumed 274 AF.</t>
  </si>
  <si>
    <t xml:space="preserve">In December 2014, staff received and responded to 12 calls reporting leaks and water waste.  Additionally, staff has continued a cycle of patrols for overspray and runoff, and has contacted 5 additional sites this month where runoff occurred, or broken or stuck sprinklers were discovered. </t>
  </si>
  <si>
    <t>City staff met with the Chamber of Commerce in December 2014, to review the drought and restrictions, and promote measures appropriate for businesses.  The City also devised a methodology to use water released when flushing hydrants for water quality reasons, for beneficial use for irrigation and by the street sweeper and sewer cleaning equipment.</t>
  </si>
  <si>
    <t xml:space="preserve">Per-capita residential use has decreased almost 30% for the month of November 2014 compared to November 2013.  Per-capita residential use has decreased 25% from June 2014 to November 2014.  Two large new non-residential uses began this year. A golf course in the Cityâ€™s service area used 5 acre feet in November 2014, and 0 acre feet in November 2013.  This is new demand, and accounts for some of the increased production.  Two large CALTRANS freeway construction projects plus a major road extension project also account for additional demand, with construction water overall using (~3 AF).  Agriculture used 14.2 AF in November. </t>
  </si>
  <si>
    <t xml:space="preserve">In November 2014, staff received and responded to 10 calls reporting leaks and water waste.  Additionally, staff has continued a cycle of patrols for overspray and runoff, and has contacted 4 additional sites this month where runoff occurred, or broken or stuck sprinklers were discovered.    An extensive site walk of a large Homeownerâ€™s Association was undertaken, identifying broken and misaligned sprinklers, which were repaired that day.   Letters were sent to customers with usage in tier 3 and 4, alerting them that their usage was high. </t>
  </si>
  <si>
    <t xml:space="preserve">Per-capita residential use has decreased almost 30% for the month of November 2014 compared to November 2013.  Per-capita residential use has decreased 25% from June 2014 to November 2014.  A California Friendly gardening workshop was held for residents this month.  A flyer describing available rebates was included with monthly bills, and response has increased.  City staff responded to numerous email and telephone inquiries about the drought from members of the public, staff also met with Homeowner Association representatives.   </t>
  </si>
  <si>
    <t>Two large new non-residential uses began this year. A golf course in the Cityâ€™s service area used 10.5 acre feet in October 2014, and 0 acre feet in October 2013.  This is new demand, and accounts for some of the increased production.  Two large CALTRANS freeway construction projects plus a major road extension project also account for additional demand, with construction water overall using (~5.4 AF).  Agriculture used 10.7 AF in October.</t>
  </si>
  <si>
    <t xml:space="preserve">In September 2014, staff received and responded to 46 calls reporting leaks and water waste.  Additionally, staff has begun a cycle of patrols for overspray and runoff, and has contacted 6 additional sites this month where runoff occurred, or broken or stuck sprinklers were discovered.  </t>
  </si>
  <si>
    <t xml:space="preserve">During October, a message was printed on all water bills reminding residents to reduce use in the fall.   City staff responded to numerous email and telephone inquiries about the drought from members of the public, staff also met with Homeowner Association representatives.  </t>
  </si>
  <si>
    <t>Residential usage has decreased 5.2% compared to 2013.  Overall production was slightly higher in September 2014 than September 2013, as two large new non-residential uses began this year. A golf course in the Cityâ€™s service area used 24.7 acre feet in September 2014, and 0 acre feet in September 2013.  This is new demand, and accounts for all of the increased production.  Two large CALTRANS freeway construction projects plus a major road extension project also account for additional demand, with construction water overall using (~8 AF).  Without those two new uses, total production would have decreased.  Agriculture used 18 AF in September.</t>
  </si>
  <si>
    <t xml:space="preserve">In September 2014, staff received and responded to 45 calls reporting leaks and water waste.  Additionally, staff has begun a cycle of patrols for overspray and runoff, and has contacted about 20 sites where runoff occurred, or broken or stuck sprinklers were discovered.  </t>
  </si>
  <si>
    <t xml:space="preserve">A special meeting for Homeowner Associations was held, â€œH2O for HOAs â€“ Drought Emergencyâ€, and over 100 property managers, HOA board members, and landscape contractors attended.  The local school district facility and landscape managers attended a meeting we initiated, which included all five water agencies that the school district covers.  Each agency presented the regulations in place, rebates and incentives, and discussed schools which could be converted to recycled water.  During September, a message was printed on all water bills alerting residents to the declaration of Stage 2.   The City launched a mobile app in August, enabling residents to report leaks and waste, and reports began to be received.  Additional updates were made to the conservation page on the City Web site to reflect the declaration of Stage 2, and guide residents to rebates and assistance.    City staff responded to numerous email and telephone inquiries about the drought, met with Homeowner Association representatives, and continues scheduling workshops and public forums to take place over the next several months.   </t>
  </si>
  <si>
    <t xml:space="preserve">Overall production was slightly higher in August 2014 than August 2013, as a golf course in the Cityâ€™s service area used 25 acre feet in August 2014, and 0 acre feet in August 2013.  This is new demand, and accounts for 87% of the increased production.  The balance of the increase is accounted for by two large CALTRANS freeway construction projects (~2 AF).    Agricultural accounts used 23.54 AF in August 2014.    From the Cityâ€™s water sales report, residential use went down by 9.5 AF (1.6%).  Residential per-capita use in August decreased from 167 gallons per capita per day in 2013, to 162 gallons per capita per day for this month in 2014. </t>
  </si>
  <si>
    <t>In August 2014, staff received and responded to 18 calls reporting leaks and water waste.  Additionally, staff has begun a cycle of patrols for overspray and runoff, and has contacted five sites where broken or stuck sprinklers were discovered.  Follow-up with these customers indicated that all were repaired within a day.</t>
  </si>
  <si>
    <t xml:space="preserve">The City Council declared a Stage 2 Water Shortage on August 19, 2014.  Several local papers carried the story, with details of the new restrictions.  During August, a message was printed on all water bills alerting residents to the new regulations.  Additionally, a bill stuffer was included enumerating the â€œFour things Californians can do to save water in the droughtâ€, with another bill stuffer promoting free home water surveys and rebates for landscape efficiency.  The City launched a mobile app this month, enabling residents to report leaks and waste, and updated the conservation page on the City Web site to reflect the declaration of Stage 2, and guide residents to rebates and assistance.  Staff was informed of the declaration, and a handout provided to be placed on public counters detailing the restrictions in place.  City landscape crews have been informed about the regulations and restrictions, and directed to be diligent in checking irrigations systems and performing prompt repairs. Lawn signs have been ordered, to publicize the turf removal program throughout the City.  City staff responded to numerous email and telephone inquiries about the drought, met with Homeowner Association representatives, and continues scheduling workshops and public forums to take place over the next several months.  Staff also drafted a direct mail piece to be mailed to every address, about the Stage 2 Drought declaration. </t>
  </si>
  <si>
    <t>On August 19, voting to move to Stage 2.</t>
  </si>
  <si>
    <t>Agricultural accounts used 10.2 AF in July 2014.</t>
  </si>
  <si>
    <t>The City began receiving calls from concerned residents reporting leaks and water waste as soon as the drought was declared in January, and this continued all spring.  Staff responded to each call, but no formal tracking of the number of calls was kept.  A new database was set up in July, as soon as we learned that the State directed agencies to report on this element.  For the second half of July 2014, staff received and responded to 18 such calls.</t>
  </si>
  <si>
    <t xml:space="preserve">As soon as the SWRCB Emergency Regulation was declared, the City sent an electronic news blast to residents and the press.  This was followed by information provided to City Council and the Utilities Commission, and a detailed memo to all City staff.  The data previously provided to SWRCB was made public, and this resulted in media interviews and articles, reporting San Juan Capistranoâ€™s water use.  (Note: It was subsequently learned by City staff that the previously reported production numbers included 214 AF of water provided to a neighboring agency in May 2014, and so were incorrect.  The June and July reports to SWRCB now account for this.)    City staff responded to numerous email and telephone inquiries about the drought, met with Homeowner Association representatives, and began scheduling workshops and public forums to take place over the next several months.  Staff also drafted bill stuffers and a bill message to be included with August water bills.  New water rates took effect on July 1, 2014, and the revised water budget based rate structure includes a 30% reduction in the allocations for landscape use (both residential and commercial landscapes);  at the same time the price of landscape water was increased by 30%. </t>
  </si>
  <si>
    <t>On August 19, voting to declare Stage 2</t>
  </si>
  <si>
    <t>Agricultural accounts used 12.3 AF in June 2014.</t>
  </si>
  <si>
    <t>Staff responded to a number of water waste and leak calls from the public; formal tracking of these reports was not established until July.</t>
  </si>
  <si>
    <t>San Juan Water District</t>
  </si>
  <si>
    <t>San Luis Obispo  City of</t>
  </si>
  <si>
    <t>Errors were found in the production data for both July and August; the errors have been corrected, please replace the data in the spreadsheet with the correct data.</t>
  </si>
  <si>
    <t>Errors were found in the production data for both July and August; the errors have been corrected, please replace the data in the spreadsheet with this data.</t>
  </si>
  <si>
    <t>Santa Ana  City of</t>
  </si>
  <si>
    <t>Level 1 Water Shortage</t>
  </si>
  <si>
    <t xml:space="preserve">Indirect Potable Reuse allocation for Monthly State Water Usage Report Groundwater Replenishment System (GWRS) Indirect Potable Reuse = 854.4 (January 2015) Adjusted Total Monthly Water Production-IPR (.67) = 1789.2 AF Adjusted GPCD-IPR=  37.96 </t>
  </si>
  <si>
    <t xml:space="preserve">Indirect Potable Reuse allocation for Monthly State Water Usage Report Groundwater Replenishment System (GWRS) Indirect Potable Reuse = 923.7 (December 2014) Adjusted Total Monthly Water Production-IPR = 1,555.7 AF Adjusted GPCD-IPR=  33.0 </t>
  </si>
  <si>
    <t xml:space="preserve">Indirect Potable Reuse allocation for Monthly State Water Usage Report Groundwater Replenishment System (GWRS) Indirect Potable Reuse = 566.4 (November 2014) Adjusted Total Monthly Water Production-IPR = 2,372.5 AF Adjusted GPCD-IPR=  52.0 </t>
  </si>
  <si>
    <t xml:space="preserve">Groundwater Replenishment System (GWRS)  Indirect Potable Reuse = 629 AF (Sept. 2014) Adj. Total Monthly Water Production-IPR=2,749 AF Adjusted GPCD-IPR=  58.3 </t>
  </si>
  <si>
    <t>SWRCBâ€™s â€œInstructions for Estimating Residential Gallons Per Capita Day (R-GPCD) in Completing Monthly Urban Water Supplier Report.â€</t>
  </si>
  <si>
    <t xml:space="preserve">1 Restrict watering lawn, landscape, or other turf areas to every other day between 6:00 p.m. and 6:00 a.m.  2.Restrict commercial nurseries and golf courses to watering between 6:00 p.m. and 6:00 a.m.  3.Establish a mandatory 3 percent conservation rate for all consumers, as compared to the same billing period in previous year. (A) The first violation will result in a notice to the customer; (B) a second violation will result in a 15 percent surcharge on customerâ€™s water bill; and (C) a third violation will result in the installation of a water flow restrictor. Customers may request relief from compliance.  4.Require that all water leaks, breaks, or other malfunctions in plumbing systems be repaired within 72 hours. </t>
  </si>
  <si>
    <t xml:space="preserve">City Council is scheduled to declare Level-1 Water Shortage on September 16, 2014. </t>
  </si>
  <si>
    <t>Santa Barbara  City of</t>
  </si>
  <si>
    <t>Approximately 2 AF of the City's January 2015 monthly production was sold to agriculture.</t>
  </si>
  <si>
    <t>Approximately 11 AF of the City's December 2014 monthly production was sold to agriculture customers.</t>
  </si>
  <si>
    <t>Approximately 15 AF for the City's November 2014 monthly production was sold to agricultural customers.</t>
  </si>
  <si>
    <t>Agricultural water use for the month of October was 19 AF.</t>
  </si>
  <si>
    <t>Approximately 16 AF of the City's September 2014 monthly production was sold to agricultural water customers.</t>
  </si>
  <si>
    <t>Approximately 18 AF of the City's August 2014 monthly production was sold to agricultural water customers.</t>
  </si>
  <si>
    <t>Approximately 18 AF of the City's July 2014 monthly production was sold to agricultural customers.</t>
  </si>
  <si>
    <t>Approximately 20 AF of the City's June 2014 monthly production was sold to agricultural water customers.</t>
  </si>
  <si>
    <t>The City enacted a Stage 2 Drought on May 20, 2014. Details, including the mandatory water conservation regulations, can be found here: http://www.santabarbaraca.gov/gov/depts/pw/resources/system/docs/stage2restrictions.asp</t>
  </si>
  <si>
    <t>Santa Clara  City of</t>
  </si>
  <si>
    <t>The percentage residential water usage is based on water sales. R-GPCD = (residential sales/population)/days in month</t>
  </si>
  <si>
    <t>Plan 2</t>
  </si>
  <si>
    <t>The percentage residential water usage is based on water sales.  R-GPCD = (residential sales/population)/days in month</t>
  </si>
  <si>
    <t>The percentage residential use is based on sales numbers from the current billing cycle (last months use).  Recycled water accounts for 14.4% of total production (year to date).</t>
  </si>
  <si>
    <t>Plan 2 of WSCP goes to council 8/19/14</t>
  </si>
  <si>
    <t xml:space="preserve">Percentage residential use is tracked through sales numbers as opposed to production numbers.    In 2013 recycled water accounted for 15% of total water use in Santa Clara, and is expected to increase in 2014.  This represents a direct offset to Santa Clara's potable water demands. </t>
  </si>
  <si>
    <t>Santa Cruz  City of</t>
  </si>
  <si>
    <t xml:space="preserve">For our residential GPCD calculation, we deduct the estimated 8,000 people residing on UC Santa Cruz campus from total population of 94,887 served by the City, since UC is a non-residential account. </t>
  </si>
  <si>
    <t xml:space="preserve">We assume that about 8,000 people out of the total estimated 94,887 population served by the City of Santa Cruz reside on the UC Santa cruz Campus. They are deducted for the purpose of calculating the City's R-GPCD, since UC is classifed as an industrial (non-residential) customer.   </t>
  </si>
  <si>
    <t xml:space="preserve">Rationing penalties were temporarily suspended December 8, 2014 due to above average rainfall and improved water conditions. Cusomters are requested to cut back on a voluntary basis by 20 percent. Mandatory restrictions on outdoor water use remain in place.   </t>
  </si>
  <si>
    <t xml:space="preserve">Please note in the City's R-GPCD calculation, the City assumes that about 8,000 people of the 94,887 total estimated service area population reside on the UC Santa Cruz campus, which is classified as a non-residential customer. Therefore, the residential population for calculating the R-GPDC is estimated to be 86.887. Residential water use in november 2014 is estiamted to be 62.2 percent of the total monthly water prodcution of 187.0 mg, equal to 116.3 mg. </t>
  </si>
  <si>
    <t xml:space="preserve">Please note in the City's R-GPCD calculation, the City assumes that about 8,000 persons of the 94,887 total population reside on the UC Santa Cruz campus, which is classified as an industrial (non-residential) customer. Therefore, the residential population for calculating the R-GPCD is estimated to be 86,887. Residential water use in Oct 2014 is estimated to be 62% of 224.6 mg or 139.1 mg.     </t>
  </si>
  <si>
    <t xml:space="preserve">Please note in the City's R-GPCD calculation, the City assumes that about 8,000 persons of the estiamted 94,887 total population reside on the UC Santa Cruz campus which is classified as an industrial cusomter. Therefore, the residential population used for calculating R-GPCD is estimated to be 86,887. Residential water use is estimated to be 60% of 213 mg or 127.8 mg in September 2014.    </t>
  </si>
  <si>
    <t>The City of Santa Cruz declared a Stage 1 Water shortage Alert in both 2012 and 2013, calling for a 5 percent across the board cutback</t>
  </si>
  <si>
    <t xml:space="preserve">Water rationing is in place for all single family, multifamily and dedicated irrigation accounts. Penalties for water use in excess of assigned monthly allotments use range from $25 to $50 per CCF.  In addition, field staff are actively enforcing outdoor water restrictions, the penalty for which ranges from written warning up to $500, and triple fines for large customers.    </t>
  </si>
  <si>
    <t xml:space="preserve">The City of Santa Cruz has instituted a Water School program for customers to take a class in exchange for dismissing excessive use penalties, which has proved to be a popular option. </t>
  </si>
  <si>
    <t>Santa Fe Irrigation District</t>
  </si>
  <si>
    <t>In October 2013; the District had 5.3 AF of water in which we did not receive revenue.</t>
  </si>
  <si>
    <t>Staff will be going to its Board of Directors on August 21, 2014 recommending going to a Water Shortage Response Level 2 with Mandatory outdoor water use restrictions.</t>
  </si>
  <si>
    <t>Santa Fe Springs  City of</t>
  </si>
  <si>
    <t>Santa Fe Springs is comprised of 85% commercial / 15% residential properties</t>
  </si>
  <si>
    <t xml:space="preserve">Following Federal Contingency Guidelines (8-1-14) </t>
  </si>
  <si>
    <t>Santa Fe Springs is comprised of 85% commercial / 15% residential properties.</t>
  </si>
  <si>
    <t>Following Federal Contingency Guidelines 8-1-14</t>
  </si>
  <si>
    <t>Voluntary Reduction</t>
  </si>
  <si>
    <t>Santa Margarita Water District</t>
  </si>
  <si>
    <t xml:space="preserve">After speaking with the State regarding this report, SMWD was informed that the State was looking for consumption numbers rather than production numbers. SMWD has objected to the State that utilizing 2014/15 population and residential usage percentages in calculating 2013 data is erroneous. This issue was compounded this month since January 2013 data is being calculated using January 2015 population which results in a difference of 3,500 residents (2% population increase). SMWD has spoken to MWDOC who is working to correct report calculations and move State away from comparing GPCD and towards efficiency targets. Total January 2015 Production (MWDOC purchases + Recycled/Runoff) = 1,909.7 AF Total January 2015 Domestic Production (MWDOC purchases) = 1390.2 AF /72.80% of SMWD usage Total January 2015 Recycled Production (Recycled/Runoff) = 519.5 AF / 27.2% of SMWD usage The total non-domestic production amount of 519.5 AF consists of the 360.1 AF of recycled water that SMWDâ€™s treatment plants produced in January 2015, as well as 159.4 AF of urban runoff and groundwater that is added to the non-domestic irrigation system to supplement the recycled water produced at the Districtâ€™s treatment plants. Total January 2015 Residential Consumption = 1,133.0 AF January 2013 Population = 153,438 Total January 2013 Consumption = 1,356.0 AF Total January 2013 Residential Consumption = 1,215.6 AF January 2013 residential usage: 89.6% January 2013 R-GPCD = 83.3 R-GPCD = (Residential Consumption / Population) / Days in month  Jan 2013 ETo was 2.5 inches with an average temperature of 52.5 degrees and 1.3â€ of precipitation. Jan 2015 ETo was 2.5 inches with an average temperature of 59.1 degrees and 0.3â€ of precipitation. * Weather data provided by CIMIS station #75 The non-revenue water number (52.36 AF) was derived by taking 4% of the total consumption.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</si>
  <si>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 xml:space="preserve">In January 2015, fifteen customers requested site surveys and the District worked with twelve customers where leaks were noticed.  Thirteen ordinance violations were observed and reported to the customer via a door-hanger and/or direct mail.  </t>
  </si>
  <si>
    <t xml:space="preserve">Traditional Media: OC Register story 1/7/15 â€“ District water use with quote from SMWD Completed monthly bill newsletter emphasizing turf removal projects and a plant of the month. External Meetings: Participated in MWDOC seminar on drought messaging, â€œLetâ€™s Get Smart About Waterâ€ Choice program.  Potential for MWD allocations was also discussed.  Customer Outreach: Attended Rancho Mission Viejoâ€™s â€œWine &amp; Designâ€ workshop to assist homeowners with putting in efficient landscapes.  Provided Ladera Ranch HOA delegates and Oâ€™Connell Landscape supervisors a tour of the Chiquita Treatment Plan to discuss recycled water quantity and quality. </t>
  </si>
  <si>
    <t xml:space="preserve">After speaking with the State regarding this report, SMWD was informed that the State was looking for consumption numbers rather than production numbers. SMWD has requested that the State correct the June - 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Total December 2014 Production (MWDOC purchases + Recycled/Runoff) = 1786.9 AF Total December 2014 Domestic Production (MWDOC purchases) = 1272.7 AF /71.23% of SMWD usage Total December 2014 Recycled Production (Recycled/Runoff) = 514.2 AF / 28.77% of SMWD usage The total non-domestic production amount of 514.2 AF consists of the 335.8 AF of recycled water that SMWDâ€™s treatment plants produced in December 2014, as well as 178.4 AF of urban runoff and groundwater that is added to the non-domestic irrigation system to supplement the recycled water produced at the Districtâ€™s treatment plants. Total December 2014 Residential Consumption = 1,406 AF December 2013 Population = 155,240 Total December 2013 Consumption = 1,741 AF Total December 2013 Residential Consumption = 1,410 AF December 2013 residential usage: 71.1% December 2013 R-GPCD = 95.5 R-GPCD = (Residential Consumption / Population) / Days in month  Due to the Thanksgiving holiday falling on the last business days of the month, November billings were not for the full period of November. These billings were processed in December which led to December having a higher consumption amount than production amount for the same time period. November 2014 billings had 15% less billings sent out while December 2014 billings were 8% higher than scheduled.  Dec 2013 ETo was 2.49 inches with an average temperature of 55.6 degrees and 0.46â€ of precipitation. Dec 2014 ETo was 1.91 inches with an average temperature of 57.4 degrees and 3.11â€ of precipitation. * Weather data provided by CIMIS station #75 The non-revenue water number (50.9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</si>
  <si>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 xml:space="preserve">In December 2014, 15 customers requested site surveys and the District worked with 14 customers where leaks were noticed.  Seven ordinance violations were observed and reported to the customer via a door-hanger and/or direct mail.  </t>
  </si>
  <si>
    <t xml:space="preserve">Traditional Media: Provided follow up swimming pool information/interview to National Geographic. OC Register mentioned SMWD water conservation as one of top RSM stories of 2014 (12/24/14). Coto de Caza Living Magazine carried article on smart landscaping (December edition). Coto de Caza Living Magazine carried article on using pool covers (December edition). OC Register carried story on District water use (12/2/14). Customer Communications: Completed monthly bill insert emphasizing SMWD conservation and upcoming 218 hearing. </t>
  </si>
  <si>
    <t xml:space="preserve">After speaking with the State regarding this report, SMWD was informed that the State was looking for consumption numbers rather than production numbers. SMWD has requested that the State correct the June - 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Staff is resubmitting June-November data using the correct data. Total Nov 2014 Production (MWDOC purchases + Recycled/Runoff) = 2729.1 AF Total Nov 2014 Domestic Production (MWDOC purchases) = 2022.5 AF / 74.11% of SMWD usage Total Nov 2014 Recycled Production (Recycled/Runoff) = 706.6 AF / 25.89% of SMWD usage The total non-domestic production amount of 706.6 AF consists of the 569.3 AF of recycled water that SMWDâ€™s treatment plants produced in November 2014, as well as 137.3 AF of urban runoff and groundwater that is added to the non-domestic irrigation system to supplement the recycled water produced at the Districtâ€™s treatment plants. The Board of Directors moved SMWD to Stage 2 of the Water Shortage Contingency Plan as of August 6, 2014. However, under Stage 1, SMWD was practicing voluntary conservation as well as year-round mandatory water waste restrictions. Total Nov 2014 Residential Consumption = 1271.1 AF Nov 2013 Population = 154131 Total Nov 2013 Consumption = 1924 AF Total Nov 2013 Residential Consumption = 1359.9 AF Nov 2013 residential usage: 70.7% Nov 2013 R-GPCD = 95.8 R-GPCD = (Residential Consumption / Population) / Days in month  Nov 2013 ETo was 2.5 inches with an average temperature of 59.9 degrees and 1.31â€ of precipitation. Nov 2014 ETo was 3.2 inches with an average temperature of 63.9 degrees and .29â€ of precipitation. * Weather data provided by CIMIS station #75 The Non-Revenue water number (80.9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</si>
  <si>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 xml:space="preserve">In November 2014, 17 customers requested site surveys and the District worked with 14 customers where leaks were noticed.  Twenty-eight ordinance violations were observed and reported to the customer via a door-hanger and/or direct mail.  </t>
  </si>
  <si>
    <t xml:space="preserve">â€¢ Participated in television interviews with Channel 7 and 2/9 regarding Lake Mission Viejo. (Oct. 30) â€¢ Provided swimming pool information/interview to National Geographic  â€¢ Wrote article on SMWDâ€™s multi-faceted approach to conservation for MWDOC Newsletter â€¢ Completed â€œOn Tapâ€ newsletter emphasizing SWMDâ€™s conservation, water-development efforts. </t>
  </si>
  <si>
    <t xml:space="preserve">After speaking with the State regarding this report, SMWD was informed that the State was looking for consumption numbers rather than production numbers. SMWD has requested that the State correct the June - 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Staff is resubmitting June-November data using the correct data. Total Oct 2014 Production (MWDOC purchases + Recycled/Runoff) = 3380.2 AF Total Oct 2014 Domestic Production (MWDOC purchases) = 2586.4 AF / 76.5% of SMWD usage Total Oct 2014 Recycled Production (Recycled/Runoff) = 793.8 AF / 23.5% of SMWD usage The total non-domestic production amount of 793.8 AF consists of the 652.6 AF of recycled water that SMWDâ€™s treatment plants produced in October 2014, as well as 141.2 AF of urban runoff and groundwater that is added to the non-domestic irrigation system to supplement the recycled water produced at the Districtâ€™s treatment plants. The Board of Directors moved SMWD to Stage 2 of the Water Shortage Contingency Plan as of August 6, 2014. However, under Stage 1, SMWD was practicing voluntary conservation as well as year-round mandatory water waste restrictions. Total Oct 2014 Residential Consumption = 1789.6 AF Oct 2013 Population = 153974 Total Oct 2013 Consumption = 2826 AF Total Oct 2013 Residential Consumption = 1856.9 AF Oct 2013 residential usage: 65.7% Sept 2013 R-GPCD = 126.8 R-GPCD = (Residential Consumption / Population) / Days in month  Oct 2013 ETo was 3.9 inches with an average temperature of 64.7 degrees and 1.5â€ of precipitation. Oct 2014 ETo was 3.9 inches with an average temperature of 69.9 degrees and 0â€ of precipitation. * Weather data provided by CIMIS station #75 The Non-Revenue water number (105.3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</si>
  <si>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 xml:space="preserve">In October 2014, 26 customers requested site surveys and the District worked with 20 customers where leaks were noticed.  Seventy ordinance violations were observed and reported to the customer via a door-hanger and/or direct mail.  </t>
  </si>
  <si>
    <t xml:space="preserve">Presentations: â€¢ Attended RSM/Coto Rotary Meeting â€¢ Presented at the SAMLARC HOA Delegate Meeting about water supply conditions, watering restrictions, and rebates and resources available to large landscape customers. â€¢ Presented to the Canyon Crest HOA about watering restrictions, water use, and turf removal.  Customer Communications: â€¢ Hosted a free landscape workshop for homeowners.  Thirty residents showed up to learn how to garden in a drought and water efficiently. â€¢ Prepared bill insert for customers on landscape classes along with irrigation and turf removal rebates. â€¢ Issued approximately five â€œwill-serveâ€ letters for pool contractors/residents. â€¢ Submitted CAFR article for publication in Ladera Ranch community magazine, Roots &amp; Wings. â€¢ Added drought information and tips to on-hold messages through Customer Service.  Outreach Events  â€¢ Participated in Ladera Ranch Harvest Festival with outreach to some 300 residents. â€¢ Participated in OC Garden Friendly landscape event at Tree of Life Nursery and presented to 50 customers.  Traditional Media: â€¢ Issued News Releases on SMWD o District achieving water savings in August o SMWD success with Turf Removal Program â€¢ Coordinated SMWD Water Efficiency Administrator Nate Adamsâ€™ participation in KSBR 88.5 radio interview regarding turf removal.  â€¢  â€œLadera Timesâ€ c â€¢ arried news release of modifications to SMWD pool ordinance. â€¢ Rancho Ortega Blog carried news release of San Juan Basin leadership (Oct. 15) and release about pool ordinance changes (Oct. 3).  Other: SMWD offers free assistance to homeowners to review irrigation scheduling and performance. SMWD offers numerous financial incentives (rebates) to homeowners, businesses, and dedicated irrigation customers to implement water efficient landscape and irrigation tools and materials.  More information at www.smwd.com   Additionally, the District website and social media presence has continually been educating customers about the drought as well as methods to reduce residential water usage.   Links to www.SaveourH2O.org  are featured. </t>
  </si>
  <si>
    <t xml:space="preserve">After speaking with the State regarding this report, SMWD was informed that the State was looking for consumption numbers rather than production numbers. SMWD has requested that the State correct the June - 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Staff is resubmitting June-November data using the correct data. Total Sept 2014 Production (MWDOC purchases + Recycled/Runoff) = 3542.2 AF Total Sept 2014 Domestic Production (MWDOC purchases) = 2802.4 AF / 79.1% of SMWD usage Total Sept 2014 Recycled Production (Recycled/Runoff) = 739.8 AF / 20.9% of SMWD usage The total non-domestic production amount of 739.8 AF consists of the 623.5 AF of recycled water that SMWDâ€™s treatment plants produced in September 2014, as well as 116.3 AF of urban runoff and groundwater that is added to the non-domestic irrigation system to supplement the recycled water produced at the Districtâ€™s treatment plants. The Board of Directors moved SMWD to Stage 2 of the Water Shortage Contingency Plan as of August 6, 2014. However, under Stage 1, SMWD was practicing voluntary conservation as well as year-round mandatory water waste restrictions. Total Sept 2014 Residential Consumption = 1898 AF Sept 2013 Population = 153758 Total Sept 2013 Consumption = 3189 AF Total Sept 2013 Residential Consumption = 2007.8 AF Sept 2013 residential usage: 63% Sept 2013 R-GPCD = 141.8 R-GPCD = (Residential Consumption / Population) / Days in month  Sept 2013 ETo was 5.26 inches with an average temperature of 70.2 degrees. Sept 2014 ETo was 5.21 inches with an average temperature of 73.3 degrees * Weather data provided by CIMIS station #75 The non-revenue water number (132.3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</si>
  <si>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 xml:space="preserve">In September 2014, 18 customers requested site surveys and the District worked with 58 customers where leaks were noticed.  Thirty-eight ordinance violations were observed and reported to the customer via a door-hanger and/or direct mail.  </t>
  </si>
  <si>
    <t xml:space="preserve">Presentations: Participated in Ladera Ranch â€œNew Residents Orientation.â€  Provided information on Drought Ordinance Stage 2 restrictions, turf-removal and other rebates, and SMWD sprinkler keys.  Presented to Palmia HOA Landscape Committee.   Provided information on Drought Ordinance Stage 2 restrictions, turf-removal and other rebates, and how to track water use via weekly meter reads.  Stakeholder Meetings:  Presented to Palmia HOA Landscape Committee.   Provided information on Drought Ordinance Stage 2 restrictions, turf-removal and other rebates, and how to track water use via weekly meter reads.  Met with Capistrano Unified School District staff to go over recycle water conversions, rebates, and how to comply with Drought Ordinance watering restrictions.  Traditional Media: Participated in two KSBR 88.5 radio interviews regarding swimming pool discussion/decision.  Participated in Los Angeles Times story on swimming pool issue (front-page).  Participated in two OC Register articles regarding swimming pool issue (one front page).  Participated in ABC-7 interview regarding swimming pool discussion.  Participated in KNX 1070 radio interview regarding swimming pool discussion.  Participated in KFI 640 radio interview regarding swimming pool decision. Participated in San Jose Mercury News article regarding swimming pool ordinance.  Participated in Associated Press article regarding swimming pool ordinance.  Issued three News Releases on SMWD meeting with pool contractors pending Board discussion and decision.  Customer Communications: Hosted a free landscape workshop for homeowners.  Thirty residents showed up to learn how to garden in a drought and water efficiently.  Prepared â€œOn Tapâ€ newsletter with information about best management practices for efficiency Pool design and operation.  Also provided information on rebates, watering schedules, and plants.  Provided bill insert with mandatory watering day restrictions, rebate information and information about California-Friendly Gardening Class.  Other: SMWD has taken part in regional meetings with water agencies to discuss regional outreach and implementation of State and Local water restrictions. SMWD offers free assistance to homeowners to review irrigation scheduling and performance. SMWD offers numerous financial incentives (rebates) to homeowners, businesses, and dedicated irrigation customers to implement water efficient landscape and irrigation tools and materials.  More information at www.smwd.com   Additionally, the District website and social media presence has continually been educating customers about the drought as well as methods to reduce residential water usage.   Links to www.SaveourH2O.org  are featured. The District has reduced water usage at District facilities 44%. In June/July/Aug 2013, the District used 948,250 gallons for District usage. In June/July/Aug 2014, the District used only 530,506 gallons </t>
  </si>
  <si>
    <t xml:space="preserve">After speaking with the State regarding this report, SMWD was informed that the State was looking for consumption numbers rather than production numbers. SMWD has requested that the State correct the June - 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Staff is resubmitting June-November data using the correct data. Total August 2014 Production (MWDOC purchases + Recycled/Runoff) = 3723.6 AF Total August 2014 Domestic Production (MWDOC purchases) = 2949.2 AF / 79.2% of SMWD usage Total August 2014 Recycled Production (Recycled/Runoff) = 774.4 AF / 20.8% of SMWD usage The total non-domestic production amount of 774.4 AF consists of the 623.2 AF of recycled water that SMWDâ€™s treatment plants produced in August 2014, as well as 151.2 AF of urban runoff and groundwater that is added to the non-domestic irrigation system to supplement the recycled water produced at the Districtâ€™s treatment plants. The Board of Directors moved SMWD to Stage 2 of the Water Shortage Contingency Plan as of August 6, 2014. However, under Stage 1, SMWD was practicing voluntary conservation as well as year-round mandatory water waste restrictions. Total August 2014 Residential Consumption = 1787.7 AF August 2013 Population = 153692 Total August 2013 Consumption = 2991 AF Total August 2013 Residential Consumption = 1897.6 AF August 2013 residential usage: 63.4% August 2013 R-GPCD = 129.8 R-GPCD = (Residential Consumption / Population) / Days in month  Aug 2013 ETo was 6.49 inches with an average temperature of 70.2 degrees. Aug 2014 ETo was 6.24 inches with an average temperature of 72.3 degrees * Weather data provided by CIMIS station #75 The non-revenue water number (119.54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</si>
  <si>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In August 2014, 56 high use notifications were issued to customers, 25 customers requested site surveys, and the District worked with 48 customers where leaks were noticed.</t>
  </si>
  <si>
    <t xml:space="preserve">Presentations: Presentation of Conservation Ordinance to RSM City Council. Presentation to San Clemente City Council regarding drought ordinance.  Presentation to San Francisco Solano Church seniors group regarding Conservation Ordinance. Presentation to Mission Viejo Kiwanis Club regarding Conservation Ordinance.  Stakeholder Meetings:  Meeting with local and regional pool contractors to discuss SMWDâ€™s Stage 2 mandatory conservation restriction on initial pool filling and discuss alternative approaches to save water in residences looking to install and fill new pools. Meeting to discuss Rancho Mission Viejoâ€™s low water-use designs and housing development. Meeting with Casta del Sol HOA to discuss their alternate watering plan and opportunities to save water via turf removal. Meeting with SAMLARC property manager and landscape contractor to discuss alternate watering plan and opportunities to save and participate in rebate programs. Meeting with Talega Maintenance HOA property manager and landscape contractor to discuss alternate watering plan and opportunities to save water via turf removal. Meeting with City of Rancho Santa Margarita engineering staff to discuss SMWDâ€™s Stage 2 mandatory water conservation regulations. Meeting with City of Mission Viejo City Manager and staff to discuss SMWDâ€™s Stage 2 mandatory water conservation regulations.  Traditional Media: Issued News Releases on enactment of Stage 2 Conservation Ordinance with follow-up. Issued follow up News Release on Board Direction regarding swimming pool clause in Conservation Ordinance. Coordinated KSBR radio interview with GM Dan  Ferons re: Conservation Ordinance. Coordinated NBC-LA television interview with GM Dan Ferons re: Conservation Ordinance. Coordinated KFI radio interview with GM Dan Ferons re: swimming pool restrictions. Participated in OC Register story regarding Conservation Ordinance. Participated in OC Register story (front page) regarding turf removal program. Participated in OC Register story on enforcement of Conservation Ordinance. Participated in Reutersâ€™ story on swimming pool clause in Conservation Ordinance.  Customer Communications: Prepared â€œOn Tapâ€ newsletter with profile about SMWDâ€™s Water Use Efficiency Administrator to stress conservation message. Prepared bill insert with mandatory watering day restrictions, rebate information and information about California-Friendly Gardening Class.  Other: SMWD has taken part in regional meetings with water agencies to discuss regional outreach and implementation of State and Local water restrictions. SMWD offers free assistance to homeowners to review irrigation scheduling and performance. SMWD offers numerous financial incentives (rebates) to homeowners, businesses, and dedicated irrigation customers to implement water efficient landscape and irrigation tools and materials.  More information at www.smwd.com   Additionally, the District website and social media presence has continually been educating customers about the drought as well as methods to reduce residential water usage.   Links to www.SaveourH2O.org  are featured. </t>
  </si>
  <si>
    <t xml:space="preserve">After speaking with the State regarding this report, SMWD was informed that the State was looking for consumption numbers rather than production numbers. SMWD has requested that the State correct the June-November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Staff is resubmitting June-November data using the correct data. Total July 2014 Production (MWDOC purchases + Recycled/Runoff) = 3958.9 AF Total July 2014 Domestic Production (MWDOC purchases) = 3227.7 AF / 81.5% of SMWD usage Total July 2014 Recycled Production (Recycled/Runoff) = 731.3 AF / 18.5% of SMWD usage The total recycled production amount of 731.3 AF consists of the 586.7 AF of recycled water that SMWDâ€™s treatment plants produced in July 2014, as well as 144.6 AF of urban runoff and groundwater that is added to the non-domestic irrigation system to supplement the recycled water produced at the Districtâ€™s treatment plants. The Board of Directors moved SMWD to Stage 2 of the Water Shortage Contingency Plan as of August 6, 2014. However, under Stage 1, SMWD was practicing voluntary conservation as well as year-round mandatory water waste restrictions. Total July 2014 Residential Consumption = 1,885.7 AF July 2013 Population = 153,675 Total July 2013 Consumption =  3,078 AF Total July 2013 Residential Consumption = 1,981.5 AF July 2013 residential usage: 64.4% July 2013 R-GPCD = 135.5 R-GPCD = (Residential Consumption / Population) / Days in month  July 2013 ETo was 5.8 inches with an average temperature of 68.7 degrees and 0.1â€ of precipitation. July 2014 ETo was 6.5 inches with an average temperature of 72.6 degrees and 0.0â€ of precipitation. * Weather data provided by CIMIS station #75 The non-revenue water number (129.11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</si>
  <si>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In July 2014, 41 high use notifications were issued to customers, 25 customers requested site surveys, and the District worked with 66 customers where leaks were noticed.</t>
  </si>
  <si>
    <t xml:space="preserve">SMWD held two stakeholder meetings with our dedicated irrigation customers.  This involved outreach to the Cities, HOA boards, Property Managers, and Landscape Contractors to discuss the Stateâ€™s emergency drought restrictions and SMWDâ€™s response.  This helped inform key stakeholders regarding their water management and also allowed SMWD to figure out how best to work with this user group to achieve water savings.   SMWD launched a dedicated drought webpage which provides resources from and links to the Stateâ€™s drought pages and www.SaveOurH2O.com SMWD held a residential landscaping workshop to help homeowners reduce outdoor water use.  SMWD discussed the mandatory water waste restrictions and provided homeowners with information and resources to be more mater efficient. SMWD has taken part in regional meetings with water agencies to discuss regional outreach and implementation of State and Local water restrictions. SMWD offers free assistance to homeowners to review irrigation scheduling and performance. SMWD offers numerous financial incentives (rebates) to homeowners, businesses, and dedicated irrigation customers to implement water efficient landscape and irrigation tools and materials.  More information at www.smwd.com   Additionally, the District website and social media presence has continually been educating customers about the drought as well as methods to reduce residential water usage.  </t>
  </si>
  <si>
    <t xml:space="preserve">After speaking with the State regarding this report, SMWD was informed that the State was looking for consumption numbers rather than production numbers. SMWD has requested that the State correct the June - November data that they currently have. SMWD objected to the State utilizing 2014 population and residential usage percentages in calculating 2013 data. SMWD has spoken to MWDOC who is working to correct report calculations and move State away from comparing GPCD and towards efficiency targets. Staff is resubmitting June-November data using the correct data. Total June 2014 Production (MWDOC purchases + Recycled/Runoff) = 2988.6 AF Total June 2014 Domestic Production (MWDOC purchases) = 2988.6 AF / 80.9% of SMWD usage Total June 2014 Recycled Production (Recycled/Runoff) = 707.4 AF / 19.1% of SMWD usage The total recycled production amount of 707.4 AF consists of the 557.6 AF of recycled water that SMWDâ€™s treatment plants produced in June 2014, as well as 149.8 AF of urban runoff and groundwater that is added to the non-domestic irrigation system to supplement the recycled water produced at the Districtâ€™s treatment plants. The Board of Directors moved SMWD to Stage 2 of the Water Shortage Contingency Plan as of August 6, 2014. However, under Stage 1, SMWD was practicing voluntary conservation as well as year-round mandatory water waste restrictions. Total June 2014 Residential Consumption = 1949.3 AF June 2013 Population = 153,663 Total June 2013 Consumption = 2,863 AF Total June 2013 Residential Consumption = 2,504 AF June 2013 residential usage: 67.7% June 2013 R-GPCD = 119.7 R-GPCD = (Residential Consumption / Population) / Days in month  June 2013 ETo was 6.1 inches with an average temperature of 66.1 degrees and 0.1â€ of precipitation. June 2014 ETo was 6.5 inches with an average temperature of 67.4 degrees and 0.0â€ of precipitation. * Weather data provided by CIMIS station #75 The non-revenue water number (119.54 AF) was derived by taking 4% of the total production.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</si>
  <si>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In June 2014, 120 high use notifications were issued to customers, 58 customers requested site surveys, and the District worked with 126 customers where leaks were noticed.</t>
  </si>
  <si>
    <t xml:space="preserve">SMWD has taken part in regional meetings with water agencies to discuss regional outreach and implementation of State and Local water restrictions. SMWD offers free assistance to homeowners to review irrigation scheduling and performance. SMWD offers numerous financial incentives (rebates) to homeowners, businesses, and dedicated irrigation customers to implement water efficient landscape and irrigation tools and materials.  More information at www.smwd.com  Additionally, the District website and social media presence has continually been educating customers about the drought as well as methods to reduce residential water usage.  </t>
  </si>
  <si>
    <t>Santa Maria  City of</t>
  </si>
  <si>
    <t>Zero</t>
  </si>
  <si>
    <t>Includes large packing sheds</t>
  </si>
  <si>
    <t>The city has large agricultural parking sheds</t>
  </si>
  <si>
    <t>Santa Monica  City of</t>
  </si>
  <si>
    <t>Please note that pervious estimates of 78% and 80% were found to be inaccurate.</t>
  </si>
  <si>
    <t>Stage 2 as 8/12/14</t>
  </si>
  <si>
    <t>Stage 2 as of 8/12/14</t>
  </si>
  <si>
    <t>Santa Rosa  City of</t>
  </si>
  <si>
    <t>1-Mandatory</t>
  </si>
  <si>
    <t>The City provides options for the community to report water waste and Stage 1 Mandatory violations through our website, hotline and MySantaRosa app. Water Use Efficiency staff and City field crews have been trained and can door tag any home or business for a violation. The City has a progressive enforcement program that starts with information and education and can ultimately lead to turning off the customerâ€™s water.</t>
  </si>
  <si>
    <t>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offers numerous rebates and incentive programs, including free home and commercial audits. Additional programs include a Green Exchange program where customers receive $1 per SF of turf removed (increased from $0.50/SF due to the drought), as well as a Recirculating Hot Water Pump Rebate.  The City has held two Rain Water Harvesting workshops.</t>
  </si>
  <si>
    <t>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offers numerous rebates and incentive programs, including free home and commercial audits. Additional programs include a Green Exchange program where customers receive $1 per SF of turf removed (increased from $0.50/SF due to the drought), as well as a Recirculating Hot Water Pump Rebate.</t>
  </si>
  <si>
    <t>Due to the variation in the number of days in the billing cycle between Nov. 2013 (28) and Nov. 2014 (26), the daily average water production decreased 23.9% in November 2014 (compared to November 2013) as a result of Santa Rosa's conservation efforts.</t>
  </si>
  <si>
    <t xml:space="preserve">The City has been conducting weekly water watch patrols three mornings per week, and also provides options for the community to report water waste and Stage 1 Mandatory violations through our website, hotline and MySantaRosa app. Water Use Efficiency staff and City field crews have been trained and can door tag any home or business for a violation. The City has a progressive enforcement program that starts with information and education and can ultimately lead to turning off the customerâ€™s water. </t>
  </si>
  <si>
    <t>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offers numerous rebates and incentive programs, including free home and commercial audits. The City continues to participate in the regional media campaign - "There's a Drought On. Turn the Water Off." The media campaign includes newspaper and radio ads, before the movie ads, dedicated website, and local cable channel video. Additional programs include a Green Exchange program where customers receive $1 per SF of turf removed, as well as a Recirculating Hot Water Pump Rebate.</t>
  </si>
  <si>
    <t xml:space="preserve">Due to variation in the number of days in the billing cycle between Oct. 2013 (34) and Oct. 2014 (28), the daily average water production decreased 17.7% in Oct. 2014 (compared to Oct. 2013) as a result of Santa Rosa's conservation efforts. </t>
  </si>
  <si>
    <t xml:space="preserve">The City has implemented weekly water watch patrols three mornings per week, and also provides options for the community to report water waste and Stage 1 Mandatory violations through our website, hotline and MySantaRosa app. Water Use Efficiency staff and City field crews have been trained and can door tag any home or business for a violation. The City has a progressive enforcement program that starts with information and education and can ultimately lead to turning off the customerâ€™s water. </t>
  </si>
  <si>
    <t>1 - Mandatory</t>
  </si>
  <si>
    <t xml:space="preserve">Due to variation in the number of days in the billing cycle between Sept. 2013 (29) and Sept. 2014 (35), the daily average water production decreased 23.7% in Sept. 2014 (compared to Sept. 2013) as a result of Santa Rosa's conservation efforts. Enforcement The City has implemented Stage 1 - Mandatory. The City has implemented weekly water watch patrols and also provides options for the community to report water waste and Stage 1 Mandatory violations through our website, hotline and MySantaRosa app. Water Use Efficiency staff and City field crews have been trained and can door tag any home or business for a violation. The City has a progressive enforcement program that starts with information and education and can ultimately lead to turning off the customerâ€™s water. Implementation 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offers numerous rebates and incentive programs, including free home and commercial audits. The City continues to participate in the regional media campaign - "There's a Drought On. Turn the Water Off." The media campaign includes newspaper and radio ads, before the movie ads, dedicated website, and local cable channel video. In addition, a DIY Outdoor Drought Solutions event will be held August 23rd from 10AM - 4PM to educate the community about outdoor efficiency, rebates and incentive programs. </t>
  </si>
  <si>
    <t>Stage 1 - Mandatory</t>
  </si>
  <si>
    <t>The City has implemented Stage 1 - Mandatory.   The City has implemented weekly water watch patrols and also provides options for the community to report water waste and Stage 1 Mandatory violations through our website, hotline and MySantaRosa app.  Water Use Efficiency staff and City field crews have been trained and can door tag any home or business for a violation.  The City has a progressive enforcement program that starts with information and education and can ultimately lead to turning off the customerâ€™s water.</t>
  </si>
  <si>
    <t xml:space="preserve">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offers numerous rebates and incentive programs, including free home and commercial audits. The City continues to participate in the regional media campaign - "There's a Drought On. Turn the Water Off."  The media campaign includes newspaper and radio ads, before the movie ads, dedicated website, and local cable channel video. In addition, a DIY Outdoor Drought Solutions event was held August 23rd from 10AM - 4PM to educate the community about outdoor efficiency, rebates and incentive programs. </t>
  </si>
  <si>
    <t>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offers numerous rebates and incentive programs, including free home and commercial audits. The City continues to participate in the regional media campaign - "There's a Drought On. Turn the Water Off."  The media campaign includes newspaper and radio ads, before the movie ads, dedicated website, and local cable channel video. In addition, a DIY Outdoor Drought Solutions event will be held August 23rd from 10AM - 4PM to educate the community about outdoor efficiency, rebates and incentive programs.</t>
  </si>
  <si>
    <t>The City has implemented Stage 1 - Mandatory.   The City has implemented weekly water watch patrols and also provides options for the community to report water waste and Stage 1 Mandatory violations through our website, hotline and MySantaRosa app.  Water Use Efficiency staff and City field crews have been trained and can door tag any home or business for a violation.  The City has a progressive enforcement program that starts with information and education and can ultimately lead to turning off the customer's water.</t>
  </si>
  <si>
    <t>The City has implemented Stage 1 - Mandatory, which requires the following: -20% community-wide reduction in water use; -Compliance with the Cityâ€™s water waste ordinance which prohibits runoff from irrigated areas and prohibits property side breaks and leaks; -Irrigation can only occur between the hours of 8 PM through 6 AM;   -Prohibits washing down hardscapes unless required for public health and safety; -Prohibits using potable water for street washing;  -Requires shut-off hose nozzles for all garden and utility hoses; and - Requires â€œWater-on-requestâ€ at all restaurants. The City is providing information to the community through bill inserts, bill face messages, social media, dedicated website, radio and newspaper ads.  The City is providing education and information to all City employees. The City offers numerous rebates and incentive programs, including free home and commercial audits. The City continues to participate in the regional media campaign - "There's a Drought On. Turn the Water Off."  The media campaign includes newspaper and radio ads, before the movie ads, dedicated website, and local cable channel video. In addition, a DIY Outdoor Drought Solutions event will be held August 23rd from 10AM - 4PM to educate the community about outdoor efficiency, rebates and incentive programs.</t>
  </si>
  <si>
    <t>Scotts Valley Water District</t>
  </si>
  <si>
    <t xml:space="preserve">25,411,480 x .69 = res.gal. used 17,533,921 / 10309 people = 1,701 gal. per person 1,701 / 31 days = 54.8 GPCD for January 2015 2013/14 Res. Single Family 58% 2013/14 Res. Multi Family 6% 2013/14 Multi Fam. Landscape 5% Residential Total 69% 2013/14 Commercial 20% 2013/14 Com. Landscape 1% 2013/14 Unaccounted WL 10% </t>
  </si>
  <si>
    <t xml:space="preserve">23,972,712 x .69 =  res.gal. used 16,541,171 / 10309 people = 1,604 gal. per person 1,604 / 31 days = 52 GPCD 2013/14 Res. Single Family 56% 2013/14 Res. Multi Family 6% 2013/14 Multi Fam. Landscape 5% Residential Total 69% 2013/14 Commercial 20% 2013/14 Com. Landscape 1% 2013/14 Unaccounted WL 10% </t>
  </si>
  <si>
    <t xml:space="preserve">25,906,809 x .69 = 17,875,698 res.gal. used 17,875,698 / 10309 people = 1,734 gal. per person 1,734 / 30 days = 58 GPCD   2013/14 Res. Single Family 56% 2013/14 Res. Multi Family 6% 2013/14 Multi Fam. Landscape 5% Residential Total 69% 2013/14 Commercial 20% 2013/14 Com. Landscape 1% 2013/14 Unaccounted WL 10% </t>
  </si>
  <si>
    <t xml:space="preserve">35,309,544 x .69 = 24,363,585 res.gal. used  24,363,585 / 10309 people = 2363 gal. per person 2,363 / 31 days = 76 GPCD  2013/14 Res. Single Family 56% 2013/14 Res. Multi Family 6% 2013/14 Multi Fam. Landscape 5% Residential Total 69% 2013/14 Commercial 20% 2013/14 Com. Landscape 1% 2013/14 Unaccounted WL 10% </t>
  </si>
  <si>
    <t xml:space="preserve">36,307,436 x .69 = 25,052,131 res.gal. used  25,052,131 / 10309 people = 2,430 gal. per person 2,430 / 30 days = 81 GPCD  2013/14 Res. Single Family 56% 2013/14 Res. Multi Family 6% 2013/14 Multi Fam. Landscape 5% Residential Total 69% 2013/14 Commercial 20% 2013/14 Com. Landscape 1% 2013/14 Unaccounted WL 10% </t>
  </si>
  <si>
    <t>Seal Beach  City of</t>
  </si>
  <si>
    <t>Same as last month</t>
  </si>
  <si>
    <t xml:space="preserve">same as last month </t>
  </si>
  <si>
    <t>same as last month</t>
  </si>
  <si>
    <t>Phase one</t>
  </si>
  <si>
    <t xml:space="preserve">Leisure World is a gated community with 533 acres with 6608 dwelling units and a population of 8400. Water is feed through meters that serve irrigation and residential. Another big irrigation consumption is the US Naval Weapon Station that covers 5000 acres of land.  </t>
  </si>
  <si>
    <t>The City went to council on August 11, 2014 and implemented phase 1 for water conservation.</t>
  </si>
  <si>
    <t>Same as above</t>
  </si>
  <si>
    <t xml:space="preserve">Leisure World is a gated Community with 533 acres with 6608 dwelling units and a population of 8400. Water is feed through meters that serve irrigation and residential. Another big irrigation consumption is the U.S Naval Weapon Station that covers 5000 acres of land. </t>
  </si>
  <si>
    <t>The City went to Council on August 11, 2014 and implemented phase 1 for water conservation.</t>
  </si>
  <si>
    <t>same as above</t>
  </si>
  <si>
    <t>phase 1</t>
  </si>
  <si>
    <t>The City went to council on August 11,2014 and implemented phase 1 for water conservation.</t>
  </si>
  <si>
    <t>Leisure world is a gated community with 533 acres and 6608 dwelling units and a population of 8400. Water is feed through meters that serve irrigation and residential. Another big irrigation consumption is the U.S naval weapons station that covers 5000 acres</t>
  </si>
  <si>
    <t>Phase 1 water conservation</t>
  </si>
  <si>
    <t xml:space="preserve">Leisure  World is a gated community with 533 acres with 6608 dwelling units and a population of 8400. Water is feed through meters that serve irigation and residential. Another big irrigation consumption is the US Naval Weapons Station that covers 5000 acres of land. </t>
  </si>
  <si>
    <t xml:space="preserve">Leisure world is a gated community with 533 acres with 6608 dwelling units and a population of 8400. Water is feed  through meters  that serve irrigation and residential. Another big irrigation cousumption is the the U.S Naval Weapon Station that covers 5,000 acres of land. </t>
  </si>
  <si>
    <t>Serrano Water District</t>
  </si>
  <si>
    <t xml:space="preserve">The residential per capita usage in section 8 assumes based on the instructions to not include the indirect potable reuse water from GWRS which reduces the R-GPCPD in section 8. Irrigation was reduced significantly in January due to measurable rain and cool weather. Serrano's customers average water consumption is 70 percent landscape. </t>
  </si>
  <si>
    <t xml:space="preserve">The residential per capita usage in section 8 assumes based on the instructions to not include the indirect potable reuse water from GWRS which reduces the R-GPCPD in section 8. Irrigation was reduced significantly in December due to measurable rain. Serrano's customers average water consumption is 70 percent landscape. </t>
  </si>
  <si>
    <t xml:space="preserve">6 percent of water used is CII and approximately 21 percent of Serrano's groundwater is indirect potable reuse which will not be included in the R-GPCD  </t>
  </si>
  <si>
    <t>Last year and this years well water production was reduced by 21% due to indirect potable reuse credit. Then that subtotal is added to the imported surface water.   Last years groundwater production for October was much less than this year. Coincidentally the total water production from last year to this year is the same due to the percentage credit of indirect potable credit to groundwater. Call if you have questions.</t>
  </si>
  <si>
    <t>Shafter  City of</t>
  </si>
  <si>
    <t>City services are not fully-metered to date. To estimate residential usage and percentage of overall system use, the approximate number of residential connections (4,200) was multiplied by the typical August usage of 13,500 gallons per connection which was then divided by the metered citywide use.</t>
  </si>
  <si>
    <t>City services are not fully-metered to date. To estimate residential usage and its percentage of the overall system use, the approximate number of residential connections of 4,200 was multiplied by the typical December usage of 10,300 gallons per connection which was then divided by the metered citywide use.</t>
  </si>
  <si>
    <t>City services are not fully-metered to date. To estimate residential usage and its percentage of the overall system use, the approximate number of residential connections of 4,200 was multiplied by the typical November usage of 15,000 gallons per connection which was then divided by the metered citywide use.</t>
  </si>
  <si>
    <t>City services are not fully-metered to date. To estimate residential usage and its percentage of the overall system use, the approximate number of residential connections of 4,200 was multiplied by the typical October usage of 22,000 gallons per connection which was then divided by the metered citywide use.</t>
  </si>
  <si>
    <t>City services are not fully-metered to date. To estimate residential usage and its percentage of he overall system use, the approximate number of residential connections was multiplied by the typical September usage of 24,000 gallons per connection which was then divided by the metered citywide use.</t>
  </si>
  <si>
    <t>City services are not fully-metered to date. To estimate residential usage and percentage of overall system use, the approximate number of residential connections (4,200) was multiplied by the typical August usage of 32,000 gallons per connection which was then divided by the metered citywide use.</t>
  </si>
  <si>
    <t>City services are not fully-metered to date. To estimate residential usage and percentage of overall system use, the approximate number of residential connections (4,200) was multiplied by the typical July usage of 40,000 gallons per connection which was then divided by the metered citywide use.</t>
  </si>
  <si>
    <t>City services are not fully-metered to date. To estimate residential usage and percentage of overall system use, the approximate number of residential connections (4,200) was multiplied by the typical June usage of 35,000 gallons per connection which was then divided by the metered citywide use.</t>
  </si>
  <si>
    <t>Sierra Madre  City of</t>
  </si>
  <si>
    <t xml:space="preserve">Remaining use is commercial and institutional </t>
  </si>
  <si>
    <t xml:space="preserve">In 2013 the City of Sierra Madre established a base use for each meter service using the last 3 billing periods of 2012 and the first 3 billing periods of 2013. </t>
  </si>
  <si>
    <t>In 2013 the City implemented a mandatory 20% reduction of base year use.  In 2014 the City implemented an additional 10% reduction or use from residentâ€™s base year. Sierra Madre residents are required to reduce use by 30% from base year use.</t>
  </si>
  <si>
    <t>Remaing use is commercial, industrial and institutional</t>
  </si>
  <si>
    <t>Remaining use is commercial, industrial, and institutional</t>
  </si>
  <si>
    <t>In 2013 the City of Sierra Madre established a base use for each meter service using the last 3 billing periods of 2012 and the first 3 billing periods of 2013. In 2013 the City of Sierra Madre implemented mandatory 20% reduction of base year use.  In 2014 the City of Sierra Madre implemented an additional 10% reduction of use from residents base year use. In total Sierra Madre residents are required to reduce 30% from base year use.</t>
  </si>
  <si>
    <t>Remaining use is commercial, industrial and lnstitutional</t>
  </si>
  <si>
    <t>In 2013 the City of Sierra Madre established base use, using the last 3 billing periods of 2012 and the first 3 billing periods of 2013. In 2013 the City of Sierra Madre implemented mandatory 20% reduction of base year use. In 2014 the City of Sierra Madre implemented an additional 10% reduction of use from residents base year use. In total Sierra Madre residents are required to reduce 30% from base year use.</t>
  </si>
  <si>
    <t>Remaining use is commercial, industrial and lnstitutional.</t>
  </si>
  <si>
    <t>In 2013 the City of Sierra Madre established base use, using the last 3 billing periods of 2012 and the first 3 billing periods of 2013. In 2013 the City of Sierra Madre implemented mandatory 20% reduction of base year use.  In 2014 the City of Sierra Madre implemented  an additional 10% reduction of use from residents base year use. In total Sierra Madre residents are required to reduce 30% from base year use.</t>
  </si>
  <si>
    <t>remainder of use is commercial, industrial and landscape irrigation.</t>
  </si>
  <si>
    <t>City has estabalished conservation targets for each account. Each account has a summer and winter conservation target.   City has a tiered billing system City has implemented 2 days a week irrigation for all accounts.</t>
  </si>
  <si>
    <t>Remainder of use was commercial, industrial and landscape irrigation</t>
  </si>
  <si>
    <t>Remainder of use is commercial, institutional and landscape irrigation.</t>
  </si>
  <si>
    <t>Soledad, City of</t>
  </si>
  <si>
    <t>Replaced on 1/30/2015 Well #11 production meter that was not reading correctly.</t>
  </si>
  <si>
    <t>Hiring a Code Enforcement Officer for Building Code violations and Water Code violations. Hiring will be completed by 4/5/2015.</t>
  </si>
  <si>
    <t>Satge 1</t>
  </si>
  <si>
    <t>Note: Population is based off of offical census. However, the actual unoffical population is closer to 20,000 persons.</t>
  </si>
  <si>
    <t>Note: population is based off of official census. However, the actual unoffical population is closer to 20,000 person.</t>
  </si>
  <si>
    <t>Sonoma  City of</t>
  </si>
  <si>
    <t>The master meter for wholesale water is read on the last Thursday of each month. This results in some months having 4 weeks and other months having 5 weeks. This may explain the high degree of variability in conservation from month to month. The City is seeking to change this practice with our wholesale supplier.</t>
  </si>
  <si>
    <t>In 2013, the City of Sonoma used bi-monthly billing.  For example, in October 2013, the amount of water use represented 2 months of water use on roughly half of our customers.  In July 2014, the City of Sonoma switched to monthly billing, to help customers better monitor their water usage.  Thus, 2013 to 2014 monthly water use comparisons do not reflect a true measure to gauge conservation.</t>
  </si>
  <si>
    <t>In 2013, the City of Sonoma used bi-monthly billing.  For example, in September 2013, the amount of water use represented 2 months of water use on roughly half of our customers.  In 2014, the City of Sonoma switched to monthly billing, to help customers better monitor their water usage.  Thus, 2013 to 2014 monthly water use comparisons do not reflect a true measure to gauge conservation.</t>
  </si>
  <si>
    <t>Taking a recommendation to the Sonoma City Council to go to Mandatory Stage 2 conservation on 8/18/14, restricting outdoor turf irrigation to 2 days per week.</t>
  </si>
  <si>
    <t>Soquel Creek Water District</t>
  </si>
  <si>
    <t>Percent residential use and R-GPCD is calculated assuming an unmetered water use and water loss rate (non-revenue water) of 8.4%.</t>
  </si>
  <si>
    <t>South Coast Water District</t>
  </si>
  <si>
    <t>Level 1 - Water Supply Alert</t>
  </si>
  <si>
    <t>66.3% Residential (Single-family and Multi-family) 33.7% Commercial &amp; Potable Irrigation</t>
  </si>
  <si>
    <t>The following applies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t>
  </si>
  <si>
    <t>LEvel 1 - Water Supply Alert</t>
  </si>
  <si>
    <t xml:space="preserve">The following applies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 </t>
  </si>
  <si>
    <t>66.3% residential (single-family &amp; multi-family) 33.7% commercial &amp; potable irrigation</t>
  </si>
  <si>
    <t>66.3% Residential (single-family &amp; multi-family) 33.7% Commercial &amp; Potable Irrigation</t>
  </si>
  <si>
    <t xml:space="preserve">The following applies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 </t>
  </si>
  <si>
    <t>60.2% residential (single-family and multi-family) 39.8% commercial &amp; potable irrigation</t>
  </si>
  <si>
    <t>The following applies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t>
  </si>
  <si>
    <t>60.2% residential (single-family &amp; multi-family) 39.8% commercial &amp; potable irrigation</t>
  </si>
  <si>
    <t xml:space="preserve">The following will apply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 </t>
  </si>
  <si>
    <t>63% residential use (single-family &amp; multi-family) 37% commercial &amp; potable irrigation</t>
  </si>
  <si>
    <t>The following will apply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t>
  </si>
  <si>
    <t>South Feather Water and Power Agency</t>
  </si>
  <si>
    <t>South Gate  City of</t>
  </si>
  <si>
    <t>Permanent Restricitons</t>
  </si>
  <si>
    <t>Permanent Water Restrictrictions</t>
  </si>
  <si>
    <t>Permanent Water Restriction</t>
  </si>
  <si>
    <t>South Pasadena  City of</t>
  </si>
  <si>
    <t xml:space="preserve">Stage I Water Shortage </t>
  </si>
  <si>
    <t>Stage I Water Supply Shortage</t>
  </si>
  <si>
    <t>State I</t>
  </si>
  <si>
    <t>South Tahoe Public Utilities District</t>
  </si>
  <si>
    <t>Interie open to Lukins Water Co. (private) Jan consumption 1.33 mg. Heavely Valley snow making consumption 15 mg  Heavy tourist population all January!!</t>
  </si>
  <si>
    <t>Snow making water used by Heavenly Valley Ski Resort for the month of December: 8.067 mg Did not subtract this from total production Intertie open to private water company Lukins Water Co. No water used December 14'</t>
  </si>
  <si>
    <t>Emergency intertie open with Lukins Water Co.  Snow making water supplied to Heavenly Valley ski area</t>
  </si>
  <si>
    <t>Odd Even water days No wash down of driveways, sidewalks</t>
  </si>
  <si>
    <t>Providing potable through an emergancy intertie to the Lukins Water Co. for emergancy fire flows and high demand periods. Average 2mg per mo.</t>
  </si>
  <si>
    <t xml:space="preserve">Supplied supplemental emergency water through an intertie to the Lukins Water Co. A private water purveyor, for the month of September. average flow 64 gpm = 91,581 gpd x 30 days = 2.747 mg  211.71mg September - 2.747 = 208.963mg </t>
  </si>
  <si>
    <t>The South Tahoe PUD supplied potable water through an exsisting intertie to a private community water company "Lukins Water Co." for the month of August. This was a make up supply and fire flow back up. The Lukins Co. had lost two wells due to  PCE contamination. (80 gpm = 3.46 mg August) 240.67-3.46 = 237.21 mg August monthly production</t>
  </si>
  <si>
    <t>The South Tahoe PUD Supplied emergency water to two private water companys in July. U.S. Forest Service  .815mg Lukin Water Co.      4.320mg  Total 5.135mg Subtracted from July total</t>
  </si>
  <si>
    <t>Warning for off day landscape watering Warning for water waste</t>
  </si>
  <si>
    <t>Stockton  City of</t>
  </si>
  <si>
    <t>Suburban Water Systems San Jose Hills</t>
  </si>
  <si>
    <t>first stage</t>
  </si>
  <si>
    <t>First Stage</t>
  </si>
  <si>
    <t>Suburban Water Systems Whittier/La Mirada</t>
  </si>
  <si>
    <t>Suisun-Solano Water Authority</t>
  </si>
  <si>
    <t>Based on service connections for single-family residential (8,122), multi-family residential (107), and landscape irrigation (122) from a total of 8,514 overall connections % residential is 8,351/8,514 X 100=98%</t>
  </si>
  <si>
    <t>Sunnyslope County Water District</t>
  </si>
  <si>
    <t>Sunnyvale  City of</t>
  </si>
  <si>
    <t>Sweetwater Authority</t>
  </si>
  <si>
    <t>Sweetwater Springs Water District</t>
  </si>
  <si>
    <t xml:space="preserve">December was a difficult month for water savings.  The Russian River was in flood stage on December 12, lots of smaller creek flooding in the area.  There was some outside water use for cleanup purposes.  We also found a major leak during the Christmas holiday which was repaired.  </t>
  </si>
  <si>
    <t xml:space="preserve">The message is getting more difficult with the flooding we are experiencing.  </t>
  </si>
  <si>
    <t xml:space="preserve">still using % of meters.  This will likely change with more investigation because some of our biggest users are commercial.  </t>
  </si>
  <si>
    <t xml:space="preserve">This is the percentage of meters that are residential.  We will attempt to improve this by looking at water usage information, but that will take some time.  </t>
  </si>
  <si>
    <t>Tahoe City Public Utilities District</t>
  </si>
  <si>
    <t>The data for January 2015 included approximately 2.5 million gallons used for snow making by a local ski resort.  This represents nearly 13% of the total production for the month.  This volume was not utilized in January of 2014, therefore GPCD numbers increased from January 2014 to January 2015 as a result of one customer.  This continues to show the variability in using GPCD indicators in a resort community. The Tahoe City Public Utility District provides water to a resort community. Approximately 70% of the homes are second homes and are occupied infrequently. As such our full time population is very low, which results in a gallons per capita day figure which does not conform to desired urban standards, especially in the summer months due to high part-time occupancy and automatic irrigation of second homes. Please review our data based on raw production volumes to show the results of conservation and drought response in our District. In our opinion comparing Tahoe City PUD's GPCD values to other Urban Water suppliers does not fairly represent water use per capita as compared to more urban areas and may not fairly represent the Tahoe City PUD and our customers response to the current drought.</t>
  </si>
  <si>
    <t>The Tahoe City Public Utility District provides water to a resort community. Approximately 70% of the homes are second homes and are occupied infrequently. As such our full time population is very low, which results in a gallons per capita day figure which does not conform to desired urban standards, especially in the summer months due to high part-time occupancy and automatic irrigation of second homes. Please review our data based on raw production volumes to show the results of conservation and drought response in our District. In our opinion comparing Tahoe City PUD's GPCD values to other Urban Water suppliers does not fairly represent water use per capita as compared to more urban areas and may not fairly represent the Tahoe City PUD and our customers response to the current drought.</t>
  </si>
  <si>
    <t>The Tahoe City Public Utility District provides water to a resort community. Approximately 70% of the homes are second homes and are occupied infrequently. As such our full time population is very low, which results in a gallons per capita day figure which does not conform to desired urban standards, especially in the summer months due to high part-time occupancy and automatic irrigation of second homes. Please review our data based on raw production volumes to show the results of conservation and drought response in our District. In our opinion comparing Tahoe City PUD's GPCD values to other Urban Water suppliers does not fairly represent water use per capita as compared to more urban areas.</t>
  </si>
  <si>
    <t>TCPUD Board adopted Stage 2 drought response standards on 7/25/14.  Link is to a letter sent as a bill stuffer to customers on 8/1/2014.  http://www.tahoecitypud.com/download/general/watcusltr.pdf</t>
  </si>
  <si>
    <t>Tehachapi, City of</t>
  </si>
  <si>
    <t>Stage 2, Municipal Code</t>
  </si>
  <si>
    <t xml:space="preserve">Stage 2, Municipal Code </t>
  </si>
  <si>
    <t xml:space="preserve">Stage 2, </t>
  </si>
  <si>
    <t>2, Municipal Code Regs</t>
  </si>
  <si>
    <t>Thousand Oaks  City of</t>
  </si>
  <si>
    <t>Permanent conservation measures</t>
  </si>
  <si>
    <t>Permanent Conservation Measures</t>
  </si>
  <si>
    <t>Torrance  City of</t>
  </si>
  <si>
    <t>Level 2 Mandatory</t>
  </si>
  <si>
    <t>Population of the Torrance Municipal service area is approximately 104876.</t>
  </si>
  <si>
    <t>Leve 1</t>
  </si>
  <si>
    <t>Please note: Torrance Municipal Water (TMW) serves approximately 78% of the City of Torrance with remainder served by an investor owned utility. the population of TMW service ares is estimated at 104800 in August 2014</t>
  </si>
  <si>
    <t>level1-mandatory</t>
  </si>
  <si>
    <t>This report pertain to the area served by Torrance Municipal Water(TMW) only. Approximately 22% of of the City of Torrance is served by an investor owned utility. Population is for tMW base on 2010 UWMP escalated by City growth rate.   Please note: Item #8 does not permit data entry Residentila R-GPCD for Julu 2014=105</t>
  </si>
  <si>
    <t>Level 1-mandatory</t>
  </si>
  <si>
    <t xml:space="preserve">This report pertains to area served by Torrance Municipal Water(TMW) only. Approximately 22% of City is served by an investor owned utility.   Please Note: Itme # 8 does not permit data entry   Residential R-GPCD=109 for June 2014  </t>
  </si>
  <si>
    <t>Trabuco Canyon Water District</t>
  </si>
  <si>
    <t>Portions of water used for agriculture, mandated fuel modification zones and common areas maintained by homeowner's associations, commercial centers, and partial golf course irrigation.</t>
  </si>
  <si>
    <t xml:space="preserve">Portions of water used for agriculture, mandated fuel modification zones and common areas maintained by homeowner's associations, commercial centers, and partial golf course irrigation. </t>
  </si>
  <si>
    <t>Portion of water used for agriculture, nurseries, fuel modification zones and common areas maintained by homeowner's associations, commercial centers, and partial golf course irrigation.</t>
  </si>
  <si>
    <t>Tracy  City of</t>
  </si>
  <si>
    <t>3 Corrective Action Notices 9 Service Requests</t>
  </si>
  <si>
    <t>8 Service Requests investigated 4 Corrective Action Notices given</t>
  </si>
  <si>
    <t>We are using an assumed 3% non-revenue water due to loss (leaks, theft, fire flows, etc)</t>
  </si>
  <si>
    <t>29 Violations reported   2 Violation letters mailed   8 Notice of Corrective Actions given</t>
  </si>
  <si>
    <t>29 reports of water waste; 7 Notices of Violation written; 14 direct contacts made - public education opportunities</t>
  </si>
  <si>
    <t>Utility Bill Envelope - conservation message extended for an additional 3 months</t>
  </si>
  <si>
    <t xml:space="preserve">Between 8-5 and 8-31-14  36 water wastes were reported 9 Corrective Action Notices given </t>
  </si>
  <si>
    <t>Phase i</t>
  </si>
  <si>
    <t>Triunfo Sanitation District / Oak Park Water Service</t>
  </si>
  <si>
    <t>Active noticing. Continuing water watch and follow-up activities per Stage 1.</t>
  </si>
  <si>
    <t>GPCD compliance targets (CUWCC) scheduled through 2018 (2020). Service area customers eligible for participation in wholesale supplier's active "Lose the Lawn" rebate program.</t>
  </si>
  <si>
    <t>A major change in operation began for the month.  This has caused a short term, sharply lower water use value - a new approach, higher turnover of reservoir volumes. Residential use remains with the 11% exclusion of the estimated (2013) non-residential users [CII, landscape, pool &amp; recreation and "other" sectors.  The surface water received is 100% imported.</t>
  </si>
  <si>
    <t>Continuing water watch and follow-up activities per Stage 1.</t>
  </si>
  <si>
    <t>TSD/Oak Park Water Service is a CUWCC member agency with GPCD compliance targets.</t>
  </si>
  <si>
    <t>The percentage as residential use is based on the CY 2013 and net sector annual water sales.  The excluded 11% are non-residential users: CII, landscape, pool &amp; recreation and "other" sectors.  Production value = Net purchased amount of surface water.  The surface water received is 100 % imported.</t>
  </si>
  <si>
    <t>The percentage is based on the CY 2013 and net sector annual water sales.  The excluded 11% are non-residential users: CII, landscape, pool &amp; recreation and other sectors.  Production value = Net purchased amount of surface water which is 100% imported.</t>
  </si>
  <si>
    <t xml:space="preserve">Continuing water watch and follow up activities per Stage 1.  </t>
  </si>
  <si>
    <t>Agency is a CUWCC member.</t>
  </si>
  <si>
    <t>Percentage is per CY 2013 basis for net 2013 annual water sales.  The excluded 11% as non-residential users are CII, Landscape, Pool &amp; Recreation and Other sectors.  Production value = Net purchased amount of surface water (100% imported).</t>
  </si>
  <si>
    <t>Active noticing</t>
  </si>
  <si>
    <t>GPCD Compliance Targets (CUWCC).  Active water watch, enforcement correspondence and water conservation hotline.</t>
  </si>
  <si>
    <t>Percentage is a CY 2013 basis for net 2013 annual water sales.  The excluded 11% as non-residential users are CII, Landscape, Pool &amp; Recreation and Other.  Production value = Net purchased amount of surface water (100% imported).</t>
  </si>
  <si>
    <t>GPCD Compliance Targets (CUWCC). Active water watch, water conservation hotline.</t>
  </si>
  <si>
    <t>Calendar year basis 2013 usage exclusions: CII, Landscape, Pool &amp; Recreation and other.</t>
  </si>
  <si>
    <t>Water Shortage Contingency Plan: Permanent restrictions</t>
  </si>
  <si>
    <t>GPCD Compliance Track (CUWCC)</t>
  </si>
  <si>
    <t>Calendar year basis 2013 Usage exclusions: CII, Landscape, Pool &amp; Recreation and other.</t>
  </si>
  <si>
    <t xml:space="preserve">GPCD Compliance Track (CUWCC) </t>
  </si>
  <si>
    <t>Truckee-Donner Public Utilities District</t>
  </si>
  <si>
    <t>Tulare, City of</t>
  </si>
  <si>
    <t>Data comes from well meters</t>
  </si>
  <si>
    <t>this Data comes from our well meters</t>
  </si>
  <si>
    <t>Tuolumne Utilities District</t>
  </si>
  <si>
    <t>Phase II of IV</t>
  </si>
  <si>
    <t>2 of 4</t>
  </si>
  <si>
    <t>Per the TUD UWMP we show a population of 28997.  However, we understand that the population in Tuolumne County has gone down since then and at the same time is subject to error in estimates and will change.  We are using a lower population estimate for our calculations here but we can not confirm until we update this figure in the 2015 UWMP update, which will take a significant effort to complete. Our  Calculated vs reported values for R-GPCD appear reasonably close regardless, so we are staying with this reported figure for now.</t>
  </si>
  <si>
    <t>Modified Mandatory restrictions to actual for October</t>
  </si>
  <si>
    <t xml:space="preserve">Population from 2010 adjusted down by estimated -2.7% drop in population in Tuolumne County since 2010.  TUD Production figures here serve wholesalers whose population is not reflected in the TUD service area.  Production figures used to calculate TUD R-GPCD adjusted down to reflect this. </t>
  </si>
  <si>
    <t>Phase III of IV</t>
  </si>
  <si>
    <t>As July is missing from the list, this is to confirm and insure that we have submitted the July statement.</t>
  </si>
  <si>
    <t xml:space="preserve"> This percentage is based on the annual use by class as listed in the TUD UWMP for 2010.  Residential use works out to about 81.6% of the water use annually.  It is then assumed that this is the same percentage by monthly production serving residential uses.     </t>
  </si>
  <si>
    <t>Turlock  City of</t>
  </si>
  <si>
    <t>The above percentage is based on billed residential accounts.  The remaining 44.35% of potable application is utilized for landscaping and CII (Commercial, Industrial, Institutional) accounts.</t>
  </si>
  <si>
    <t>Responded to a total of 6 water wasting incidences in the month of January.</t>
  </si>
  <si>
    <t>The above percentage is based on billed residential accounts.  The remaining 47.1 percent of potable application is utilized for landscaping and CII (Commercial, Industrial, Institutional) accounts.</t>
  </si>
  <si>
    <t>Responded to a total of 7 water wasting incidences in the month of December.</t>
  </si>
  <si>
    <t>The above percentage is based on billed residential accounts.  The remaining 48.67 percent of potable application is utilized for landscaping and CII (Commercial, Industrial, Institutional) accounts.</t>
  </si>
  <si>
    <t>Responded to a total of 4 water wasting incidences in the month of November.</t>
  </si>
  <si>
    <t>The above percentage is based on billed residential accounts.  The remaining 45.17 percent of potable application is utilized for landscaping and CII (Commercial, Industrial, Institutional) accounts.</t>
  </si>
  <si>
    <t>Responded to a total of 38 water wasting incidences in the month of October.</t>
  </si>
  <si>
    <t>The above percentage is based on billed residential accounts.  The remaining 47.52 percent of potable application is utilized for landscaping and CII (Commercial, Industrial, Institutional) accounts.</t>
  </si>
  <si>
    <t>Responded to a total of 26 water wasting incidences in the month of August</t>
  </si>
  <si>
    <t>The above percentage is based on billed residential accounts.  The remaining 60.3 percent of potable application is utilized for landscaping and CII (Commercial, Industrial, Institutional) accounts.</t>
  </si>
  <si>
    <t>The City of Turlock responded to a total of 46 residential water wasting incidences.</t>
  </si>
  <si>
    <t>Tustin  City of</t>
  </si>
  <si>
    <t>2013 redidential use</t>
  </si>
  <si>
    <t>Twentynine Palms Water District</t>
  </si>
  <si>
    <t xml:space="preserve">Direct contact with customers to inform and educate them on Stage 1 measures. </t>
  </si>
  <si>
    <t>Ukiah  City of</t>
  </si>
  <si>
    <t>Mandatory Restrictions were implemented in August. Enforcement action are currently taking place.</t>
  </si>
  <si>
    <t>Upland  City of</t>
  </si>
  <si>
    <t>Year Round</t>
  </si>
  <si>
    <t>Percent residential use is based on billing data for the previous year.  Upland's billing schedule is every 2-months.  The population estimate was obtained from the Department of Finance estimate 1/1/2014.</t>
  </si>
  <si>
    <t>Percent residential use is based on billing data for the previous year.  Upland's billing schedule is every 2-months.  The population estimate was obtained from the Department of Finance estimate for 1/1/2014.</t>
  </si>
  <si>
    <t>Percent residential use is based on billing data for the previous year. Upland's billing schedule is every 2-months.  The population estimate was obtained from the Department of Finance estimate for 1/1/2014.</t>
  </si>
  <si>
    <t>Percent residential use is based on billing data for the previous year.  Upland's billing data schedule is every 2-months.  The population estimate was obtained from the Department of Finance estimate for 1/1/2014.</t>
  </si>
  <si>
    <t>Vacaville  City of</t>
  </si>
  <si>
    <t>Scheduled to Invoke Stage 2 on 08/26/14</t>
  </si>
  <si>
    <t>Valencia Water Company</t>
  </si>
  <si>
    <t>Valencia Water Company has provided customers with a customized drought report that identified their 2013 water consumption, 20% drought reduction target for 2014, and conservation program information to assist with their goals. Valencia Water Company also developed an online tool to enable customers to track their drought response progress throughout the year. The Customized Drought Reports were released in May 2014.</t>
  </si>
  <si>
    <t>Stage 1B</t>
  </si>
  <si>
    <t>Vallecitos Water District</t>
  </si>
  <si>
    <t>Level II</t>
  </si>
  <si>
    <t>Population in item 7 is the estimated population of water customers within VWD boundaries for the fiscal year.  Population for purposes of the monthly GPCD is interpolated month to month between annual estimated population numbers.</t>
  </si>
  <si>
    <t>Does not include water metered through irrigation accounts - a separate category.  Irrigation accounts could be multi-family, commerical or government customers.</t>
  </si>
  <si>
    <t>Does not include water metered through irrigation accounts for which we have a separate category.  Irrigation accounts could be for multi-family, commerical, or government customers.</t>
  </si>
  <si>
    <t>Vallejo  City of</t>
  </si>
  <si>
    <t>Elements of Stage II by resolution</t>
  </si>
  <si>
    <t>The City is enforcing its existing Wasteful Water Use Prohibition Ordinance and its resolution addressing outside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utilizes a variety of media to get the word out to customers.</t>
  </si>
  <si>
    <t>On August 26, 2014, the Vallejo City Council adopted Resolution No. 14-102 N.C. to implement the following outdoor water use restrictions, in compliance with the state emergency drought regulation (collectively, the "Outdoor Water Use Restrictions"): a. No outdoor irrigation of ornamental landscapes or turf with potable water is permitted between the hours of 9:00 a.m. and 6:00 p.m., except for drip irrigation, soaker hoses and hand watering; and b. through d. which are identical to the other state restrictions.  In addition, the City has urged its customers to limit outdoor watering to no more than three days per week. Public information and education efforts are ongoing. (For example, in December 2014, a PSA was included in the local recreation district's brochure distributed to every household.)</t>
  </si>
  <si>
    <t xml:space="preserve">The City is enforcing its existing Wasteful Water Use Prohibition Ordinance and its resolution addressing outside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utilizes a variety of media to get the word out to customers: website, newsletter, press release, public service ad, speakers bureau, and brochures. </t>
  </si>
  <si>
    <t>On August 26, 2014, the Vallejo City Council adopted Resolution No. 14-102 N.C. to implement the following outdoor water use restrictions, in compliance with the state emergency drought regulation (collectively, the "Outdoor Water Use Restrictions"): a. No outdoor irrigation of ornamental landscapes or turf with potable water is permitted between the hours of 9:00 a.m. and 6:00 p.m., except for drip irrigation, soaker hoses and hand watering; and b. through d. which are identical to the other state restrictions.  In addition, the City has urged its customers to limit outdoor watering to no more than three days per week.  Public information and education efforts are ongoing.(For example, In December 2014, a PSA was included in the local recreation district's brochure distributed to every household.)</t>
  </si>
  <si>
    <t>The City is enforcing its existing Wasteful Water Use Prohibition Ordinance and its resolution addressing outside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utilizes a variety of media to get the word out to customers: website, newsletter, press release, public service ad, speakers bureau, and brochures.</t>
  </si>
  <si>
    <t>On August 26, 2014, the Vallejo City Council adopted Resolution No. 14-102 N.C. to implement the following outdoor water use restrictions, in compliance with the state emergency drought regulation (collectively, the "Outdoor Water Use Restrictions"): a. No outdoor irrigation of ornamental landscapes or turf with potable water is permitted between the hours of 9:00 a.m. and 6:00 p.m., except for drip irrigation, soaker hoses and hand watering; and b. through d. which are identical to the other state restrictions.  In addition, the City has urged its customers to limit outdoor watering to no more than three days per week.  Public information and education efforts are ongoing.</t>
  </si>
  <si>
    <t>The City is enforcing its existing Wasteful Water Use Prohibition Ordinance and its recently adopted resolution addressing outside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utilizes a variety of media to get the word out to customers: website, newsletter, press release, brochure and radio (with other regional water agencies).</t>
  </si>
  <si>
    <t>On August 26, 2014, the Vallejo City Council adopted Resolution No. 14-102 N.C. to implement the following outdoor water use restrictions, in compliance with the state emergency drought regulation (collectively, the "Outdoor Water Use Restrictions"): a. No outdoor irrigation of ornamental landscapes or turf with potable water is permitted between the hours of 9:00 a.m and 6:00 p.m., except for drip irrigation, soaker hoses and hand watering; and b. through d. which are identical to the other state restrictions. In addition, the City has urged its customers to limit outdoor watering to no more than three days per week. Public information and education efforts are ongoing.</t>
  </si>
  <si>
    <t>The City is enforcing its existing Wasteful Water Use Prohibition Ordinance and its recently adopted resolution addressing outdoor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utiliizes a variety of media to get the word out to customers: website, newsletter, press release, brochure and radio (with other regional water agencies).</t>
  </si>
  <si>
    <t>On August 26, 2014, the Vallejo City Council adopted Resolution No. 14-102 N.C. to implement the following outdoor water use restrictions, in compliance with the state emergency drought regulation (collectively, the "Outdoor Water Use Restrictions"): a. No outdoor irrigation of ornamental landscapes or turf with potable water is permitted between the hours of 9:00 a.m. and 6:00 p.m., except for drip irrigation, soaker hoses and hand watering; and b. through d. which are identical to the other state restrictions.    In addition, the City has urged its customers to limit outdoor watering to no more than three days per week.  Public information and education efforts are ongoing.</t>
  </si>
  <si>
    <t>The City is enforcing its existing Wasteful Water Use Prohibition Ordinance and its recently adopted resolution addressing outdoor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utilizes a variety of media to get the word out to customers: website, newsletter, press release, brochure and radio (with other regional water agencies).</t>
  </si>
  <si>
    <t xml:space="preserve">On August 26, 2014, the Vallejo City Council adopted Resolution No. 14-102 N.C. to implement the following outdoor water use restrictions, in compliance with the state emergency drought regulation: a. No outdoor irrigation of ornamental landscapes or turf with potable water is permitted between the hours of 9:00 a.m. and 6:00 p.m., except for drip irrigation, soaker hoses and hand watering; and b. through d. which are identical to the other state restrictions.   In addition, customers were urged to limit outdoor watering to no more than three days per week. Public information and education efforts are ongoing.  </t>
  </si>
  <si>
    <t>The City has informed its citizens of the prohibitions through a variety of media: website, newsletter, press release, and brochure.  Vallejo has expanded existing Water Conservation Program efforts to educate the public regarding both these specific use prohibitions and the City's Wasteful Water Use Prohibition Ordinance.  The City has also expanded the avenues available to receive water waste advisories, including the use of SeeClickFix.  Windshield surveys are being conducted and all advisories are followed up by site visit.  Water saving devices continue to be distributed upon request. All City owned or maintained water features have been shut down, and watering schedules reduced.</t>
  </si>
  <si>
    <t>The City has urged its customers to limit outdoor watering to no more than three days per week and to limit watering hours to early morning and evening.  The Vallejo City Council is scheduled to consider, later in August, a resolution implementing outdoor water use restrictions in compliance with the SWRCB's July 15, 2014 emergency drought regulations.</t>
  </si>
  <si>
    <t>The City continues to enforce its own "Wasteful Water Use Prohibition Ordinance" and to encourage customers to reduce water use per the Governor's call for a 20% reduction.</t>
  </si>
  <si>
    <t>The City continues to keep water features owned or maintained by the City shut off.  City grounds crews directed to reduce watering schedules.  Outreach and education efforts are expanded.</t>
  </si>
  <si>
    <t>Valley Center Municipal Water District</t>
  </si>
  <si>
    <t>Agricultural use accounts for 63.2% of the January 2015 production total.</t>
  </si>
  <si>
    <t>Agricultural use accounts for 63.6% of the December 2014 production total.</t>
  </si>
  <si>
    <t>Agricultural use accounts for 70.1% of the November 2014 production total.</t>
  </si>
  <si>
    <t xml:space="preserve">Agricultural use accounts for 71.4% of the October 2014 production total. </t>
  </si>
  <si>
    <t>Agricultural use accounts for 71.4% of the September 2014 production total.</t>
  </si>
  <si>
    <t>Agricultural use accounts for 70.1% of the August 2014 production total.</t>
  </si>
  <si>
    <t>Agricultural use accounts for 68.4% of the July 2014 production total.</t>
  </si>
  <si>
    <t>Agricultural use accounts for 70.0% of the June 2014 production total.</t>
  </si>
  <si>
    <t>Valley County Water District</t>
  </si>
  <si>
    <t>#9 Enforcement Actions:  First Violation - Educate and provide information about water use practices and conservation measures. Second Violation - Written warning outlining the need for action to implement appropriate corrective measures. Additional Violations - Monetary penalties:  Third Violation - $25.00 penalty, Fourth Violation - $50.00 penalty, Fifth Violation - $100.00 penalty</t>
  </si>
  <si>
    <t>#8 Implementation:  We adopted Ordinance 04-14-126 in May 2014, which outlined our general water conservation and water use efficiency practices. In July 2014, we adopted Resolution 07-14-752 declaring a Stage 1 Water Supply Emergency in accordance with Ordinance 04-14-126. Field employees were trained on the ordinance, the appropriate education and enforcement.  Tickets are actively being given to customers who are in violation of our ordinance.</t>
  </si>
  <si>
    <t>First Violation - Educate and provide information about water use practices and conservation measures. Second Violation - Written warning outlining the need for action to implement appropriate corrective measures. Additional Violations - Monetary penalties:  Third Violation - $25.00 penalty, Fourth Violation - $50.00 penalty, Fifth Violation - $100.00 penalty</t>
  </si>
  <si>
    <t>We adopted Ordinance 04-14-126 in May 2014, which outlined our general water conservation and water use efficiency practices. In July 2014, we adopted Resolution 07-14-752 declaring a Stage 1 Water Supply Emergency in accordance with Ordinance 04-14-126. Field employees were trained on the ordinance, the appropriate education and enforcement.  Tickets are actively being given to customers who are in violation of our ordinance.</t>
  </si>
  <si>
    <t xml:space="preserve">We adopted Ordinance 04-14-126 in May 2014, which outlined our general water conservation and water use efficiency practices. In July 2014, we adopted Resolution 07-14-752 declaring a Stage 1 Water Supply Emergency in accordance with Ordinance 04-14-126. Field employees were trained on the ordinance, the appropriate education and enforcement.  Tickets are actively being given to customers who are in violation of our ordinance.  </t>
  </si>
  <si>
    <t>First Violation- Educate and provide information about water use practices and conservation measures. Second Violation - Written warning outlining the need for action to implement appropriate corrective measures. Additional Violations - Monitary penalties.  Third Violation - $25.00, Fourth Violation - $50.00, Fifth Violation - $100.00.</t>
  </si>
  <si>
    <t>May 2014 Ordiance 04-14-126 was adopted,w hich outlined our general water conservation and water use efficiency practices.  July 2014, Resolution 07-14-752 was adopted declaring a Stage 1 Water Supply Emergency.  District employees were trained on the ordinance and enforcement actions.  In August 2014, district employees becan issuing sitations for failure to comply with waer use efficiency practices</t>
  </si>
  <si>
    <t>We adopted Ordinance 04-14-126 in May 2014, which outlined our general water conservation and water use efficiency practices. In July 2014, we adopted Resolution 07-14-752 declaring a Stage 1 Water Supply Emergency in accordance with Ordinance 04-14-126. Field employees were trained on the ordinance, the appropriate education and enforcement.  Administrative office is preparing a "ticket" booklet.</t>
  </si>
  <si>
    <t>Valley of the Moon Water District</t>
  </si>
  <si>
    <t>Stage 2 Mandatory</t>
  </si>
  <si>
    <t>Stage 2 - 20% Mandatory</t>
  </si>
  <si>
    <t>Number of days in the bill cycle from our wholesale agency was 35 in 2014 and 29 in 2013.  When normalized for # of days our reduction was 22% not 6% which is what the raw data for "September" shows.  I will use # of days in the bill cycle for GPCD this will take care of any issues for future data.</t>
  </si>
  <si>
    <t>Mandatory 20% Stage 2</t>
  </si>
  <si>
    <t>Water Waste Administration Fees are in effect.  They start at $25 and go up to $250.  Additionally, due to the SWRCB requirement to adopt a Stage 2 mandatory conservation level, water shortage charges are being charged on all water sold in Tier 2 (current rate plus 10%) and Tier 3 (current rate plus 25%).</t>
  </si>
  <si>
    <t>Valley Water Company</t>
  </si>
  <si>
    <t>Extraordinary</t>
  </si>
  <si>
    <t>Extrarodinary Conservation</t>
  </si>
  <si>
    <t>Vaughn Water Company</t>
  </si>
  <si>
    <t>Our (R-GPCD) for the month of Jan 2015 is calculated as follows. 10,068 total connections in Jan 2015 x 3.01 people per connection = a population of 30,305. 96% of the 130,237,412 total gallons produced = 125,027,915 gallons used for residential customers. 125,027,915 gallons used by residential customers in Jan 2015/30,305 population/31 days= 133.0 (R-GPCD).</t>
  </si>
  <si>
    <t>Our (R-GPCD) for the month of Dec 2014 is calculated as follows. 10,044 total connections in Dec 2014 x 3.01 people per connection = a population of 30,232. 96% of the 152,628,229 total gallons produced = 146,523,099 gallons used for residential customers.146,523,099 used by residential connections in Dec 2014/30,232 population/31 days = 156.3 (R-GPCD) .</t>
  </si>
  <si>
    <t xml:space="preserve">Our (R-GPCD) for the month of Nov 2014 is calculated as follows. 10,029 total connections in Nov 2014 x 3.01 people per connection = a population of 30,187. 96% of the 234,031,075 total gallons produced = 224,669,832 gallons used for residential customers. 224,669,832 total gallons used by residential connections in Nov 2014 / 30,187 population / 30 days = 248.08 (R-GPCD). </t>
  </si>
  <si>
    <t xml:space="preserve">Our 2010 year population was calculated using census block survey methodology.          In 2010 we had 9,359 total connections and a population of 28,179 people (an average of 3.01 people per connection).          Residential water service connections account for 96% of our total connections. Commercial/Industrial water service connections account for 4% of our total connections.          Our GPCD for the month of October 2014 is calculated as follows:          10,016 total connections in October 2014 x 3.01 people per connection = a population of 30,148.          96% of the 363,695,728 total gross gallons produced = 349,147,899 gallons used for residential customers.          349,147,899 total gallons used by residential connections in October 2014  / 30,148 population / 31 days = 373.58 GPCD.          </t>
  </si>
  <si>
    <t>Sep 2014 = 10,003 total connections less commercial connections = 9,603 residential connections..  Sep 2013 = 9,747 total connections.</t>
  </si>
  <si>
    <t>Aug 2014 = 9,989 total connections less commercial connections = 9,589 residential connections.  Aug 2013 = 9,737 total connections.</t>
  </si>
  <si>
    <t>July 2014 = 9,931 total connections less commercial connections = 9,534 residential connections.  July 2013 = 9,721 total connections.</t>
  </si>
  <si>
    <t>June 2014 = 9,889 total connections less commercial connections = 9,493 residential connections  June 2013 = 9,711 total connections</t>
  </si>
  <si>
    <t>Ventura County Waterworks District No 1</t>
  </si>
  <si>
    <t>Exploring various options.</t>
  </si>
  <si>
    <t>Ventura County Waterworks District No. 8</t>
  </si>
  <si>
    <t>Level 1 Water Supply Shortage</t>
  </si>
  <si>
    <t xml:space="preserve">The monthly percentage residential use is only an estimation because meter reads are NOT conducted monthly. Each billing cycle is 63 days. </t>
  </si>
  <si>
    <t>The Waterworks District No. 8 Board of Directors declared a Level 1 Water Supply Shortage, effective August 1, 2014, with limitations including additional mandatory irrigation restrictions.</t>
  </si>
  <si>
    <t>The monthly percentage residential use is only an estimation because meter reads are NOT conducted monthly. Each billing cycle is 63 days.  The 45% drop in December 2014 water production correlates with landscape irrigation conservation, aided by cooler temperatures and local precipitation. This is a significant contrast to the extreme weather conditions of December 2013.</t>
  </si>
  <si>
    <t>A Level 1 Water Supply Shortage, with additional mandatory irrigation restrictions, is in effect as of August 1, 2014.</t>
  </si>
  <si>
    <t>In compliance with the State's emergency regulations, on July 21, 2014, Waterworks District No. 8 declared a Level 1 Water Supply Shortage with additional mandatory restrictions, effective August 1, 2014.</t>
  </si>
  <si>
    <t>In compliance with the State's emergency regulations, on July 21, 2014, Waterworks District No. 8 declared a Level 1 Water Supply Shortage with additional mandatory irrigation restrictions, effective August 1, 2014.</t>
  </si>
  <si>
    <t>Vernon  City of</t>
  </si>
  <si>
    <t>Nearly 100% industrial community.</t>
  </si>
  <si>
    <t>Nearly 100% Industrial.</t>
  </si>
  <si>
    <t>Nearly 100% Industrial</t>
  </si>
  <si>
    <t xml:space="preserve">Population of 122. Nearly 100% industrial.  </t>
  </si>
  <si>
    <t>Phase I Water Supply Shortage</t>
  </si>
  <si>
    <t xml:space="preserve">City of Vernon is nearly 100% industrial. </t>
  </si>
  <si>
    <t>Water System nearly 100% commercial and industrial use.</t>
  </si>
  <si>
    <t>Nearly 100% commercial and industrial water use.</t>
  </si>
  <si>
    <t>Victorville Water District</t>
  </si>
  <si>
    <t>Normal</t>
  </si>
  <si>
    <t xml:space="preserve">Normal </t>
  </si>
  <si>
    <t>Vista Irrigation District</t>
  </si>
  <si>
    <t>Percentage is related to estimated water sales rather than water production.</t>
  </si>
  <si>
    <t>Percentage is related to estimated sales rather than water production.</t>
  </si>
  <si>
    <t>Percentage is related to estimated water sales rather than production.</t>
  </si>
  <si>
    <t>Walnut Valley Water District</t>
  </si>
  <si>
    <t>Stage 1 Mandatory Restrictions</t>
  </si>
  <si>
    <t>Stage 1 Mandatory Water Use Restrictions</t>
  </si>
  <si>
    <t>Stage 1 Mandatory Water Restrictions</t>
  </si>
  <si>
    <t>In August 2014, the Board Approved Stage 1 Mandatory Water Restrictions which included restrictions on outdoor water usage.</t>
  </si>
  <si>
    <t>Permanent water use restrictions</t>
  </si>
  <si>
    <t>On August 18th, 2014 the Board will consider implementing a Stage 1 Water Supply Shortage, which specifies certain mandatory water use restrictions, as outlined in the Districts Water Supply Shortage Ordinance.</t>
  </si>
  <si>
    <t>At the August 18, 2014 meeting, the Board of Directors will consider implementing a Stage 1 Water Supply Shortage, which specifies certain mandatory water restrictions, as outlined in the Districts Water Supply Shortage Ordinance</t>
  </si>
  <si>
    <t>Wasco  City of</t>
  </si>
  <si>
    <t>Watsonville  City of</t>
  </si>
  <si>
    <t>Statewide Emergency Conservation</t>
  </si>
  <si>
    <t xml:space="preserve">PRU was determined by taking 2013 and 2014 water use data and calculating the accounts classified as Residential and Multi-residential as a percentage of total water production.  For the years 2013 and 2014 that percentage was 68.3%.                              </t>
  </si>
  <si>
    <t>City staff will follow up once a problem of water waste has been reported. We offer information about how to reduce water waste and schedule a free, one-time Water Conservation Consultation to help fix the problem. If water waste continues beyond the educational warning and Water Conservation Consultation, the City will begin fines to address further ongoing water waste violations.</t>
  </si>
  <si>
    <t>0.2% of this month's water was delivered to one agricultural customer. The other 99.8% was delivered to a combination of Residential, Commercial/Institutional, Industrial, and Other accounts. PRU was determined using 2013 data. Usage by Residential and Multi-residential accounts equaled 68.3% of total water usage.</t>
  </si>
  <si>
    <t>7.1% of this month's water was delivered to one agricultural customer. The other 92.9% was delivered to a combination of Residential, Commercial/Institutional, Industrial, and Other accounts. PRU was determined using 2013 data. Usage by Residential and Multi-residential accounts equaled 68.3% of total water usage.</t>
  </si>
  <si>
    <t>8.9% of this month's water was delivered to one agricultural customer. The other 91.1% was delivered to a combination of Residential, Commercial/Institutional, Industrial, and Other accounts. PRU was determined using 2013 data.  Usage by Residential and Multi-residential accounts equaled 68.3% of total water usage.</t>
  </si>
  <si>
    <t xml:space="preserve">City staff will follow up on once a problem of water waste has been reported. We offer information about how to reduce water waste and schedule a free, one-time Water Conservation Consultation to help fix the problem. If water waste continues beyond the educational warning and Water Conservation Consultation, the City will begin fines to address further ongoing water waste violations. </t>
  </si>
  <si>
    <t>13.6% of this month's water was delivered to one agricultural customer. The other 86.4% was delivered to a combination of Residential, Commercial/Institutional, Industrial, and Other accounts.</t>
  </si>
  <si>
    <t>18.0% of this month's water was delivered to one agricultural customer. The other 82.0% was delivered to a combination of Residential, Commercial/Institutional, Industrial, and Other accounts.</t>
  </si>
  <si>
    <t>Voluntary 20% Reduction</t>
  </si>
  <si>
    <t xml:space="preserve">19.7% of this month's water was delivered to one agricultural customer.  The other 80.3% was delivered to a combination of Residential, Commercial/Institutional, Industrial, and Other accounts. </t>
  </si>
  <si>
    <t>18.9% of this month's water was delivered to one agricultural customer.  The other 81.1% was delivered to a combination of Residential, Commercial/Institutional, Industrial, and Other accounts.</t>
  </si>
  <si>
    <t>West Kern Water District</t>
  </si>
  <si>
    <t>Responce Level 2</t>
  </si>
  <si>
    <t>The balance of our water production is delivered to three large power generating plants and a variety of oil and gas operations on the West side of Kern County.</t>
  </si>
  <si>
    <t>West Sacramento  City of</t>
  </si>
  <si>
    <t>West Valley Water District</t>
  </si>
  <si>
    <t>Same</t>
  </si>
  <si>
    <t>The District saw a increase in agriculture use this month as compared to the same month last year.  The District also saw an overall reduction in Residential consumption as compared to the same month last year.</t>
  </si>
  <si>
    <t>The District did see an increase in hydrant water (construction water) used this month as compared to last year</t>
  </si>
  <si>
    <t>The District has implemented a Stage 2 which asks all customers for a 10% reduction and large landscape users for a 15% reduction.  Irrigation is only allowed between 8pm and 6am.  Also adopted ordinance to follow State regulations.</t>
  </si>
  <si>
    <t>The District is using the motto "educate, educate, educate" for violators.  Although we have adopted stages for violations, First violation is a phone call and written warning, Second violation is letter that includes charges that could be applied to the bill, Third violation $100 fine, Fourth Violation $300 fine with flow restrictor installed, Fifth violation is $500 and water turned off.</t>
  </si>
  <si>
    <t>The District saw a significant increase in hydrant water, which is used for construction.  It increased from 17.7 AF in June to 58.1 AF in July</t>
  </si>
  <si>
    <t>Westborough Water District</t>
  </si>
  <si>
    <t>NOTE:  JANUARY MONTHLY PRODUCTION IS ESTIMATED DUE SFWD PIPELINE SHUTDOWN. DISTRICT RECEIVED UN-METERED WATER FROM NORTH COAST COUNTY WATER DISTRICT FOR 21 OF THE 28 DAYS DURING BILLING PERIOD.</t>
  </si>
  <si>
    <t>Please consider this year's production includes a newly remodeled shopping center which was not in service last year.</t>
  </si>
  <si>
    <t>st</t>
  </si>
  <si>
    <t>Our reduction is greater than numbers indicate.  In 2013 Westborough Square Shopping Center was under construction and had zero use.  In 2014 the shopping center was partially open with several businesses open, thereby increasing our total usage compared to 2013.  We had more customers in 2014 and consumed less water compared to 2013.</t>
  </si>
  <si>
    <t>District has more customers in 2014 compared to 2013 when Westborough Shopping Center was under construction and no businesses were open.</t>
  </si>
  <si>
    <t>Western Municipal Water District of Riverside</t>
  </si>
  <si>
    <t xml:space="preserve">Average ET for Western's retail service area:   January 2013: 3.58;  January 2015: 3.12.    Western is not able to calculate the percentage of residential use until four weeks after the end of the month.  The above percentage (68) is for December 2014. We will provide the number for January in next month's report. The residential use is typically 66-69 percent of total production.  </t>
  </si>
  <si>
    <t>Western Municipal Water District partners with local code enforcement teams to monitor water saving progress in the community we serve. In partnership with 311 dispatch we reach out to residential or business customers that may have a problem with water waste. The first warning letter offers assistance through free efficiency evaluations for all customers. The second letter for the same issue reminds them of assistance and warns of monetary penalties. The third notice imposes daily penalties.</t>
  </si>
  <si>
    <t xml:space="preserve">Average ET for Western's retail service area:   December 2013: 3.25; December 2014: 2.26.    Western is not able to calculate the percentage of residential use until four weeks after the end of the month.  The above percentage (67) is for November 2014. We will provide the number for December in next month's report. The residential use is typically 66-69 percent of total production.  </t>
  </si>
  <si>
    <t xml:space="preserve">Average ET for Western's retail service area:   November 2013: 3.32; November 2014: 3.18.    Western is not able to calculate the percentage of residential use until four weeks after the end of the month.  The above percentage (65) is for October 2014. We will provide the number for November in next month's report. The residential use is typically 66-69 percent of total production. </t>
  </si>
  <si>
    <t>Average ET for Western's retail service area:   October 2013: 4.70; October 2014: 4.72.  Western is not able to calculate the percentage of residential use until four weeks after the end of the month.  The above percentage (67) is for September 2014. We will provide the number for October in next month's report. The residential use is typically 66-69 percent of total production.</t>
  </si>
  <si>
    <t>Average ET for Western's retail service area: September 2013 - 6.32 and September 2014 - 5.99.     Western is not able to calculate the percentage of residential use until four weeks after the end of the month. The above percentage (66) is for August 2014. We will provide the number for September in next month's report. The residential use is typically 66-69 percent of total production.</t>
  </si>
  <si>
    <t>Average ET for Western's retail service area: August 2013 - 7.32 and August 2014 - 6.97.   Western is not able to calculate the percentage of residential use until four weeks after the end of the month. The above percentage (65) is for July 2014. We will provide the number for August in next month's report. The residential use is typically 66-69 percent of total production.</t>
  </si>
  <si>
    <t xml:space="preserve">Average ET for Western's retail service area:  July 2013: 7.13; July 2014: 7.66; This is a 7% increase in ET from last year.  Western is not able to calculate the percentage of residential use until four weeks after the end of the month. We will update the above number if necessary during the next reporting cycle. The residential use is typically 66-69 percent of total production. </t>
  </si>
  <si>
    <t>Western is collaborating with local Code Enforcement Officers and the community 311 hotline.</t>
  </si>
  <si>
    <t>Average ET for Western's retail service area: June 2013: 7.07 June 2014: 7.67 This is an 8% increase in ET from last year.</t>
  </si>
  <si>
    <t xml:space="preserve">Western is collaborating with local Code Enforcement Officers and the community 311 hotline. </t>
  </si>
  <si>
    <t>Westminster  City of</t>
  </si>
  <si>
    <t xml:space="preserve">Level One Water Supply Shortage </t>
  </si>
  <si>
    <t>842.0 AF * 72.38% = 609.4 AF 609.4 AF x 325,851 = 198,586,503 gallon 198,586,503 / 93322 = 2128 gal/person 2128 gal/person / 31 days = 68.64 gal/person/day ------------------------------------------------------------------------ For IPR: R-GPCD = 49.99</t>
  </si>
  <si>
    <t>ADJUSTED R-gpcd is 47.3</t>
  </si>
  <si>
    <t>940.1 AF total production - 206.3 AF Indirect Potable Reuse (September) =  733.8 AF. 733.8 AF x 68% residential water use = 499 AF residential water use. 499 AF = 162,594,435 gallons. 162,594,435 gallons / 30 days / 93,322 capita = 58.1 R-GCPD</t>
  </si>
  <si>
    <t>1051.2 AF total production - 189.1 AF Indirect Potable Reuse (September) = 862.1 AF. 862.1 AF x 79% residential water use = 681.1 AF residential water use. 681.1 AF = 221,923,756 gallons. 221,923,756 gallons / 31 days / 93,322 capita = 76.7 R-GCPD</t>
  </si>
  <si>
    <t>R-GCPD = [ (TMP*PRU*C) / TPS] / 30 (number of days in September)</t>
  </si>
  <si>
    <t>Level One Water Supply Shortage</t>
  </si>
  <si>
    <t>Permanent Water Limitations</t>
  </si>
  <si>
    <t>76% is the actual percentage of residential water from the EAR report in June 2013. Percentage for June 2014 will be available in September 2014. R-GPCD 103.64</t>
  </si>
  <si>
    <t>Whittier  City of</t>
  </si>
  <si>
    <t>Governors Proclamation</t>
  </si>
  <si>
    <t>Governor's Proclamation</t>
  </si>
  <si>
    <t>#2 Water restriction per Governors declaration now in place limiting water use per Governors proclamation, City of Whittier Council Resolution No. 8080 executed August 26, 2014.</t>
  </si>
  <si>
    <t>#2  Whittier has not activated the Water Shortage Contingency Plan at this time.  We have not met the trigger conditions in the approved UWMP; however we are pursuing implementation of the SWRCB emergency regulations as a separate matter from the UWMP.  #5 Whittier is investigating the production use for July, there might have been a valve left open by neighboring agency which Whittier supplies at times.</t>
  </si>
  <si>
    <t>#2 Whittier has not activate the Water Shortage Contingency Plan at this time.  We have not met the trigger conditions in the approved UWMP; however we are pursuing implementation of the SWRCB emergency Regulations. #5 We are reviewing the usage possibility of an interconnection left open without authorization.</t>
  </si>
  <si>
    <t>Windsor, Town of</t>
  </si>
  <si>
    <t xml:space="preserve">Stage 2 Mandatory 20%  </t>
  </si>
  <si>
    <t>Woodland  City of</t>
  </si>
  <si>
    <t>Stage One â€“ Water Alert</t>
  </si>
  <si>
    <t>Percentage residential use includes single-family indoor and landscape use as well as multi-family indoor use.  However, we are unable to include multi-family landscape use in this calculation. All landscape meters in Woodland are on the same fee schedule. Because of this, multi-family landscape use is not distinguished from commercial landscape use in our data collection. Therefore, multi-family landscape use currently cannot be separated from commercial landscape use.</t>
  </si>
  <si>
    <t>Stage One-Water Alert</t>
  </si>
  <si>
    <t>Percentage residential use includes single-family indoor and landscape use as well as multi-family indoor use. However, we are unable to include multi-family landscape use in this calculation. All landscape meters in Woodland are on the same fee schedule. Because of this, multi-family landscape use is not distinguished from commercial landscape use in our data collection. Therefore, multi-family landscape use currently cannot be separated from commercial landscape use.</t>
  </si>
  <si>
    <t>Stage One, Water Alert</t>
  </si>
  <si>
    <t xml:space="preserve">The City of Woodland invoked our Water Shortage Contingency Plan on August 19. The City of Woodland sent out a bill insert in the September utility bill with information on the mandatory restrictions. We also have run press releases and ads in the local newspaper regarding the restrictions and added a drought page to our website (www.cityofwoodland.org/drought). </t>
  </si>
  <si>
    <t>Stage One will be invoked on August 19</t>
  </si>
  <si>
    <t>The City of Woodland is invoking our Water Shortage Contingency Plan on August 19 because this is the first City Council meeting after the Emergency Regulation went into effect. The City of Woodland has added a drought page to our website which is easily accessible from our home page (www.cityofwoodland.org). We will have a bill insert in English and Spanish detailing the mandatory restrictions along with press releases and ads in our local newspaper. We use the Save Our Water campaign materials frequently in our outreach efforts including a drought display at the Yolo County Fair.</t>
  </si>
  <si>
    <t>Not Yet Invoked</t>
  </si>
  <si>
    <t>The City of Woodland has been proactive in our outreach program regarding the drought. Our outreach efforts have included utility bill inserts, ads, social media, displays, flyers, and a water-wise landscaping tour (180 attendees).</t>
  </si>
  <si>
    <t>Yorba Linda Water District</t>
  </si>
  <si>
    <t xml:space="preserve">YLWD's Total Monthly Production for the month of December 2014 was 862.2 acre-feet. Approximately 269.2 acre-feet was from Indirect Potable Reuse. Therefore, our adjusted Total Monthly Water Production-IPR is 593 acre-feet and our adjusted GCPD-IPR is 65.43. Unfortunately, we did not have access to this data prior to submitting December 2014's report.    YLWD's Total Monthly Production for the month of January 2015 was 1,228.3 acre-feet. Approximately 300.9 acre-feet was from Indirect Potable Reuse. Therefore, our adjusted Total Monthly Water Production-IPR is 927.4 acre-feet and our adjusted GCPD-IPR is 107.72. </t>
  </si>
  <si>
    <t xml:space="preserve">On the first violation, YLWD will hand deliver a door hanger to the location of the violation and mail a notice to the current billing address. A second violation within 12 calendar months is punishable by a penalty of $100. A third violation within 12 calendar months of the first or second violations is punishable by a penalty of $250. A fourth and any subsequent violations within 12 calendar months of the first violation are punishable by a fine of $500. In addition, the District may opt to install a water flow restrictor device. </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</si>
  <si>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(69 website notices and 55 hotline calls)  â€¢ Specialized training regarding Conservation and the Conservation Restrictions for Operations Field staff and Customer Service Staff. â€¢ Field staff now assigned to Conservation Education and Investigation of Water Waste in the Community. â€¢ Thus far, 5 Water Conservation Ordinance First Violations have been issued.  â€¢ Participation in MWDOCâ€™s Turf Removal Rebate Program (129 customers/135,000 sq ft of turf removed) </t>
  </si>
  <si>
    <t xml:space="preserve">YLWD's Total Monthly Production for the month of November 2014 was 1,520.3 acre-feet. Approximately 254.4 acre-feet was from Indirect Potable Reuse. Therefore, our adjusted Total Monthly Water Production-IPR is 1,265.9 acre-feet and our adjusted GCPD-IPR is 140.54. Unfortunately, we did not have access to this data prior to submitting November 2014's report. </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</si>
  <si>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(67 website notices and 53 hotline calls)  â€¢ Specialized training regarding Conservation and the Conservation Restrictions for Operations Field staff and Customer Service Staff. â€¢ Field staff now assigned to Conservation Education and Investigation of Water Waste in the Community. â€¢ Thus far, 5 Water Conservation Ordinance First Violations have been issued.  â€¢ Participation in MWDOCâ€™s Turf Removal Rebate Program (115 customers/120,000 sq ft of turf removed) </t>
  </si>
  <si>
    <t xml:space="preserve">YLWD's Total Monthly Production for the month of October 2014 was 1,922.8 acre-feet. Approximately 264.8 acre-feet was from Indirect Potable Reuse. Therefore, our adjusted Total Monthly Water Production-IPR is 1658.0 acre-feet and our adjusted GCPD-IPR is 173.32. Unfortunately, we did not have access to this data prior to submitting October 2014's report. </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</si>
  <si>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(55 website notices and 52 hotline calls)  â€¢ Specialized training regarding Conservation and the Conservation Restrictions for Operations Field staff and Customer Service Staff. â€¢ Field staff now assigned to Conservation Education and Investigation of Water Waste in the Community. â€¢ Thus far, 5 Water Conservation Ordinance First Violations have been issued.  â€¢ Participation in MWDOCâ€™s Turf Removal Rebate Program (105 customers/102,000 sq ft of turf removed) </t>
  </si>
  <si>
    <t xml:space="preserve">YLWD's Total Monthly Production for the month of September 2014 was 2,077.3 acre-feet. Approximately 316.0 was from Indirect Potable Reuse. Therefore, our adjusted Total Monthly Water Production-IPR is 1,761.3 acre-feet and our adjusted GCPD-IPR is 187.61. Unfortunately, we did not have access to this data prior to submitting September 2014's report. </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</si>
  <si>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(128 website notices and 120 hotline calls)  â€¢ Specialized training regarding Conservation and the Conservation Restrictions for Operations Field staff and Customer Service Staff. â€¢ Field staff now assigned to Conservation Education and Investigation of Water Waste in the Community. â€¢ Thus far, 4 Water Conservation Ordinance First Violations have been issued.  â€¢ Participation in MWDOCâ€™s Turf Removal Rebate Program (75 customers/78,000 sq ft of turf removed) </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</si>
  <si>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(59 website notices and 62 hotline calls)  â€¢ Specialized training regarding Conservation and the Conservation Restrictions for Operations Field staff and Customer Service Staff. â€¢ Field staff now assigned to Conservation Education and Investigation of Water Waste in the Community. â€¢ Participation in MWDOCâ€™s Turf Removal Rebate Program (63 customers/72,500 sq ft of turf removed) </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</si>
  <si>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(35 website notices and 40 hotline calls) â€¢ Specialized training regarding Conservation and the Conservation Restrictions for Operations Field staff and Customer Service Staff. â€¢ Field staff now assigned to Conservation Education and Investigation of Water Waste in the Community. â€¢ Participation in MWDOCâ€™s Turf Removal Rebate Program (36 customers/50,000 sq ft of turf removed) </t>
  </si>
  <si>
    <t>Permanent Restrictions Only</t>
  </si>
  <si>
    <t>The State's Emergency Regulations regarding outdoor water use, including prohibitions on washing down hard or paved surfaces, runoff caused by over irrigation, using a hose without an automatic shut-off nozzle and using potable water in fountains without water recirculation are part of YLWD's Permanent Water Use Restrictions and have been in effect since July 1, 2009.</t>
  </si>
  <si>
    <t>Yreka, City of</t>
  </si>
  <si>
    <t>In an attempt to make the R-GPCD as accurate as possible, we have begun to use the State Dept. of Finance population estimates instead of Census Data. This changes the Total Population Served from 7605 as reported last month to 7840. We believe this to be the best methodology since the water service area substantially matches the municipal area.</t>
  </si>
  <si>
    <t>Stage 2 of the Water Shortage Contingency Plan was invoked on July 29, 2014.  This is a resubmittal of the report for July. The original report was mislabeled as January in the reporting month.</t>
  </si>
  <si>
    <t>Stage 2 of the Water Shortage Contingency Plan was invoked on July 29, 2014.</t>
  </si>
  <si>
    <t>Yuba City  City of</t>
  </si>
  <si>
    <t xml:space="preserve">August 8, 2014  Name Address City, State, Zip  Dear Water Customer,  With the third consecutive year of drought, the City of Yuba City implemented emergency water restrictions in accordance with the Cityâ€™s Water Shortage Contingency Plan per the Governorâ€™s request in January.  On July 15, 2014, the State Water Resources Control Board approved an emergency regulation to ensure that water suppliers, their customers and state residents increase water conservation in urban settings.  The emergency regulations require that all Californians stop the following activities immediately:     â€¢ Washing down driveways and sidewalks â€¢ Watering of outdoor landscapes that cause excess runoff â€¢ Using a hose to wash a motor vehicle unless the hose is fitted with a shut-off nozzle  â€¢ Using potable water in a non-circulating fountain or decorative water feature  In addition, the emergency regulations specifically require that urban water suppliers implement water shortage contingency plans to a level where restrictions on outdoor watering are mandatory.  For Yuba City, that is Stage 3 of the Cityâ€™s Water Shortage Contingency Plan.    Stage 3 of the Cityâ€™s Water Shortage Contingency Plan and Municipal Code Section 6-6.19, â€œEmergency Water Restrictionsâ€, permit lawn watering only as follows:  â€¢ EVEN numbered addresses: Wednesdays and Saturdays  â€¢ ODD numbered addresses: Thursdays and Sundays  â€¢ New lawns may be watered three (3) times each day for the first three (3) weeks after planting provided that notification is given to the City Public Works Department of the new planting either at the time of planting or as soon thereafter as is practicable. â€¢ Public agencies and/or commercial/industrial companies using City water to irrigate large turf areas greater than 0.5 acres, shall submit an irrigation schedule for approval by the Public Works Director. This schedule shall provide for a reduction of water use based on a percentage of previous usage. The actual percentage and base year of usage shall be established by the Public Works Director as approved by the City Council and will be in accordance with the severity of the water shortage declared by the City Council. It is recommended that watering take place during the coolest parts of the day in the evening and early morning hours. As part of the Cityâ€™s continued effort to help water customers comply with these water restrictions, the City has started water patrols which are designed to provide residents with conservation education.  The Cityâ€™s goal is to raise awareness to the mandatory restrictions, and issue penalties as a last resort.  For those that choose not to comply with the mandatory restrictions, the following penalty schedule will apply:  1st violation: Written warning 2nd violation:  $ 50.00 surcharge* 3rd violation:  $100.00 surcharge* 4+ violations: $250.00 surcharge* per violation *Surcharges shall appear on the next monthly water billing  The Public Works Department provides complimentary water audits and will assist with adjusting sprinkler timers upon request.  If you would like to schedule a water audit or need assistance adjusting a sprinkler timer, please call John Westhouse, Water Treatment Plant Supervisor, at 530-822-4637.  Also, the City has a rebate program for the installation of smart irrigation timers.  Information on the rebate program can be found at www.yubacityh2o.com.       The City appreciates the conservation efforts of our water customers.  If you have any questions, please do not hesitate to contact Public Works.    Sincerely,      Diana Langley City of Yuba City  Public Works Director </t>
  </si>
  <si>
    <t>Yucaipa Valley Water District</t>
  </si>
  <si>
    <t>Mandatory Stage</t>
  </si>
  <si>
    <t xml:space="preserve">***** The Percentage of Residential Use is based on the amount of water consumed by single family and multi-family accounts for the month of January 2015.  This percentage may change over time since the percentage is calculated using water consumption by customer class and not the number of customer accounts.  Other possible options for reporting the "Percentage Residential Use" may be based on: (1) water consumption data sorted by customer class: (2) number of customer accounts classified as residential/multi family divided by the total number of customer accounts; (3) the number of water meters to residential accounts; or (4) the number of residential EDU's served as a percentage of all EDUs in the water system. ***** The Total Population Served was entered by the SWRCB as 42,171.  This figure was changed to 44,394 for this reporting period based on active customer accounts as of January 31, 2015.  The population served will be updated each month based on the number of active service connections.  Please advise if this updated population figure is not properly transmitted with this reporting form. ***** The amount of recycled water entered in Question 11 is for this reporting period includes recycled water used for direct deliveries and construction water.  This does not </t>
  </si>
  <si>
    <t>On August 6, 2014, the Yucaipa Valley Water District Board of Directors adopted Resolution No. 2014-14 Declaring Emergency Water Conservation Restrictions Pursuant to State Water Resources Control Board Resolution No. 2014-0038.    The Yucaipa Valley Water District has executed a joint Memorandum of Understanding with the City of Yucaipa and the City of Calimesa for implementing coordinated water conservation efforts with code enforcement personnel.</t>
  </si>
  <si>
    <t>For this reporting period, the Yucaipa Valley Water District offset and reduced total drinking water demands by 3.34% with the use of recycled water to our community [(5.809/(165.93+5.809))=3.34%].  The amount of recycled water used was put to beneficial use by direct delivery to customers and not by indirect reuse (spreading or recharge).  The use of recycled water conserves drinking water during wet, normal and dry years and has reduced the amount of water that would have been typically produced from local groundwater sources.</t>
  </si>
  <si>
    <t>***** The Percentage of Residential Use is based on the amount of water consumed by single family and multi-family accounts for the month of December 2014.  This percentage may change over time since the percentage is calculated using water consumption by customer class and not the number of customer accounts.  Other possible options for reporting the "Percentage Residential Use" from other water districts throughout the state may be based on: (1) water consumption data sorted by customer class: (2) number of customer accounts classified as residential/multi family divided by the total number of customer accounts; (3) the number of water meters to residential accounts; or (4) the number of residential EDU's served as a percentage of all EDUs in the water system. ***** The Total Population Served was entered by the SWRCB as 42,171.  This figure was changed to 44,745 for this reporting period based on active customer accounts as of December 31, 2014.  The population served will be updated each month based on the number of active service connections.  Please advise if this updated population figure is not properly transmitted with this reporting form. ***** The amount of recycled water entered in Question 11 is for this reporting period includes recycled water used for direct deliveries and construction water.</t>
  </si>
  <si>
    <t>For this reporting period, the Yucaipa Valley Water District offset and reduced total drinking water demands by 14.8% with the use of recycled water to our community [20.869/(120.12+20.869)].  The amount of recycled water used was put to beneficial use by direct delivery to customers and not by indirect reuse (spreading or recharge).  The use of recycled water conserves drinking water supplies during wet, normal and dry years and has reduced the amount of water that would have been typically produced from local groundwater sources.</t>
  </si>
  <si>
    <t>During the last half of October 2014 and the entire month of November 2014, the Yucaipa Valley Water District provided water for irrigation use from groundwater sources due to a planned outage of the recycled water system.  The recycled water system was placed back into service with recycled water on December 15, 2014.  The Percentage of Residential Use is calculated based on the amount of residential consumption and not the number of active service connections.</t>
  </si>
  <si>
    <t>***** The Percentage of Residential Use is based on the amount of water consumed by single family and multi-family accounts for the month of October 2014.  This percentage may change each month since the percentage is calculated using water consumption by customer class and not the number of accounts.  Other possible options for reporting the "Percentage Residential Use" from other water districts throughout the state may be based on: (1) water consumption data sorted by customer class: (2) number of customer accounts classified as residential/multi family divided by the total number of customer accounts; (3) the number of water meters to residential accounts; or (4) the number of residential EDU's served as a percentage of all EDUs in the water system. ***** The Total Population Served was entered by the SWRCB as 42,171.  This figure was changed to 44,873 for this reporting period based on active customer accounts as of October 31, 2014 and reflects new residential water meters added to the YVWD system since the prior reporting period.  The population served will be updated each month based on the number of active service connections.  I am not certain that this updated population figure is transmitted with this reporting form.  Please advise. ***** The amount of recycled water entered in Question 11 is for the month of October 2014 and includes direct deliveries and construction water.</t>
  </si>
  <si>
    <t>For the reporting period of October 2014, the Yucaipa Valley Water District offset and reduced total water demands by 14% with the use of recycled water to our community [56.4/(346.6+56.4)].  The amount of recycled water used was put to a beneficial use by direct delivery to customers and not by indirect reuse (spreading or recharge).  The use of recycled water conserves drinking water supplies during wet, normal and dry years and has reduced the amount of water that would have been typically produced from local groundwater sources.</t>
  </si>
  <si>
    <t>***** The Percentage of Residential Use is based on the amount of water consumed by single family and multi-family accounts for the month of September 2014.  This percentage may change each month since the percentage is calculated using water consumption by customer class and not the number of accounts.  Other possible options for reporting the "Percentage Residential Use" from other water districts throughout the state may be based on: (1) water consumption data sorted by customer class: (2) number of customer accounts classified as residential/multi family divided by the total number of customer accounts; (3) the number of water meters to residential accounts; or (4) the number of residential EDU's served as a percentage of all EDUs in the water system. ***** The Total Population Served was entered by the SWRCB as 42,171.  This figure was changed to 44,876 based on active customer accounts as of September 30, 2014 and reflects new residential water meters added to the YVWD system since the prior reporting period.  The population served will be updated each month based on the number of active service connections.  I am not certain that this updated population figure is transmitted with this reporting form.  Please advise. ***** The amount of recycled water entered in Question 11 is for the month of September 2014 in includes direct deliveries and construction water.</t>
  </si>
  <si>
    <t xml:space="preserve">On August 6, 2014, the Yucaipa Valley Water District Board of Directors adopted Resolution No. 2014-14 Declaring Emergency Water Conservation Restrictions Pursuant to State Water Resources Control Board Resolution No. 2014-0038.    The Yucaipa Valley Water District has executed a joint Memorandum of Understanding with the City of Yucaipa and the City of Calimesa for implementing coordinated water conservation efforts with code enforcement personnel. </t>
  </si>
  <si>
    <t>In September 2014, the Yucaipa Valley Water District offset and reduced total water demands by 12% with the use of recycled water to our community [52.82/(387.6+52.82)].  Recycled water use is by direct delivery to customers and not by indirect reuse (spreading or recharge).  The use of recycled water conserves drinking water supplies during wet, normal and dry years and has reduced the amount of water that would have been typically produced from local groundwater sources.</t>
  </si>
  <si>
    <t xml:space="preserve">***** The Percentage of Residential Use is based on the amount of water consumed by single family and multi-family accounts for the month of August 2014.  This percentage may change each month since the percentage is calculated using water consumption by customer class and not the number of accounts.  Other possible options for reporting the "Percentage Residential Use" may be based on: (1) water consumption data sorted by customer class: (2) number of customer accounts classified as residential/multi family divided by the total number of customer accounts; (3) the number of water meters to residential accounts; or (4) the number of residential EDU's served as a percentage of all EDUs in the water system. ***** The Total Population Served was entered by the SWRCB as 42,171.  This figure was changed to 44,851 based on active customer accounts as of August 31, 2014 and reflects an estimate for new residential water meters added to the YVWD system.  The population served will be updated each month based on the number of active service connections.  I am not certain that this updated population figure is transmitted with this reporting form.  Please advise. ***** The amount of recycled water entered in Question 11 is for the month of August 2014. </t>
  </si>
  <si>
    <t xml:space="preserve">On August 6, 2014, the Yucaipa Valley Water District Board of Directors adopted Resolution No. 2014-14 Declaring Emergency Water Conservation Restrictions Pursuant to State Water Resources Control Board Resolution No. 2014-0038.    The Yucaipa Valley Water District is in the process of preparing a joint Memorandum of Understanding with the City of Yucaipa and the City of Calimesa for implementing coordinated water conservation efforts with code enforcement personnel.  The MOU will be considered at the YVWD board meeting on September 17, 2014. </t>
  </si>
  <si>
    <t>In July 2014, the Yucaipa Valley Water District offset and reduced water demands by 13% with the use of recycled water to our community.  The reported recycled water use is by direct delivery to customers and not by indirect reuse (spreading or recharge).  The use of recycled water conserves drinking water supplies during wet, normal and dry years and has reduced the amount of water that would have been typically produced from local groundwater sources.  Please consider adding the amount of recycled water in Questions 11 to the spreadsheets reported to the public to illustrate how much recycled water is being consumed by each public agency.</t>
  </si>
  <si>
    <t>- An email message from Eric Oppenheimer on August 12, 2014 requested data for June 2014 and July 2014.  The DRINC portal provides for one month of input so July 2014 data was provided in Question 4 above.   Please advise me if we need to re-enter the dat</t>
  </si>
  <si>
    <t xml:space="preserve">On August 6, 2014, the Yucaipa Valley Water District Board of Directors adopted Resolution No. 2014-14 Declaring Emergency Water Conservation Restrictions Pursuant to State Water Resources Control Board Resolution No. 2014-0038.    The Yucaipa Valley Water District is in the process of preparing a joint Memorandum of Understanding with the City of Yucaipa and the City of Calimesa for implementing coordinated water conservation efforts with code enforcement personnel. </t>
  </si>
  <si>
    <t>In July 2014, the Yucaipa Valley Water District offset and reduced water demands by 13% with the use of recycled water to our community.  Recycled water use is by direct delivery to customers and not by indirect reuse (spreading or recharge).  The use of recycled water conserves drinking water supplies during wet, normal and dry years and has reduced the amount of water that would have been typically produced from local groundwater sources.</t>
  </si>
  <si>
    <t>The Percentage Residential Use of 87% was derived from the water consumption data for specific customer classes. - The information provided in this report is to add the June 2013 and June 2014 data to the report for Yucaipa Valley Water District. - Please contact Joseph Zoba at jzoba@yvwd.dst.ca.us if any additional information is required.</t>
  </si>
  <si>
    <t>Current Population</t>
  </si>
  <si>
    <t>2020 Target</t>
  </si>
  <si>
    <t>Governor's Target</t>
  </si>
  <si>
    <t>Total 2020 Target</t>
  </si>
  <si>
    <t xml:space="preserve"> Total Monthly Potable Water Production 2014/2015 </t>
  </si>
  <si>
    <t xml:space="preserve"> Total Monthly Potable Water Production 2013 </t>
  </si>
  <si>
    <t xml:space="preserve"> Total Population Served </t>
  </si>
  <si>
    <t xml:space="preserve"> CALCULATED R-GPCD 2014/2015</t>
  </si>
  <si>
    <t xml:space="preserve"> CALCULATED R-GPCD 2013</t>
  </si>
  <si>
    <t xml:space="preserve">Calculated per the recommendation by SWRCB â€“ in their guidance for estimating residential GPCD - this % is based on the Jan 2014/Feb 2014 (previous year) consumption for residential (SFR and MFR, including MF dedicated landscape accounts), as listed in the â€œwater revenue and consumption report for FY 2013/14â€ </t>
  </si>
  <si>
    <t>Subtracted out wholesale customers and Commercial accounts.</t>
  </si>
  <si>
    <t>The monthly production includes groundwater, imported water, and water from storage. The Residential Use Percentage excludes system water losses. Anaheimâ€™s share of Indirect Potable Reuse (IPR) or GWRS water in February = 1,024.8 AF. Anaheimâ€™s adjusted Total Potable Water Production (excluding IPR) = 3,168AF. Anaheimâ€™s adjusted GPCD (excluding IRP) = 57.6</t>
  </si>
  <si>
    <t xml:space="preserve">The monthly production includes groundwater, imported water, and water from storage. The Residential Use Percentage excludes system water losses. Anaheimâ€™s share of Indirect Potable Reuse (IPR) or GWRS water in January= 1007.2 AF. Anaheimâ€™s adjusted Total Potable Water Production (excluding IPR) = 3,407 AF. Anaheimâ€™s adjusted GPCD (excluding IRP) = 55.9 </t>
  </si>
  <si>
    <t>stage I</t>
  </si>
  <si>
    <t>February 2013 had a population estimate of 134,655.  February 2013 residential use percentage was 76.38%.  February 2013 R-GPCD was 114.</t>
  </si>
  <si>
    <t>CPUC Resolution W-5000 Bakman Water Co. Tariff Rule 14.1 *This is a re-submission for a correction as the last report used January 2014 for comparison instead of January 2013.</t>
  </si>
  <si>
    <t>City of Banning tracks the water lost due to leaks, Street sweeper,Sewer collections, and flushed lines.</t>
  </si>
  <si>
    <t>Stage 3 (modified)</t>
  </si>
  <si>
    <t>All water produced is for city's water service area</t>
  </si>
  <si>
    <t>City passed a water ordinance declaring conservation efforts  City is monitoring irrigation systems that over flow unto storm drains</t>
  </si>
  <si>
    <t>Notices are given to customers reported as water wasters.</t>
  </si>
  <si>
    <t xml:space="preserve">Buena Park's Total Monthly Potable Production was 842 AF for February 2015. Approximately 189.1 AF was from Indirect Potable Reuse (IPR).        Therefore, our adjusted Total Monthly Potable Water Production-IPR is 652.9 AF.         Our adjusted GPCD-IPR is 60.   </t>
  </si>
  <si>
    <t>stage one</t>
  </si>
  <si>
    <t>H2O Use Breakdown    D=0.97  M/M1=2.72   S/SF=81.94</t>
  </si>
  <si>
    <t>Carmichael Water District collects meter data on a bi-monthly basis.  The above residential use percentage is based on previous years data.</t>
  </si>
  <si>
    <t>In February 2015, we issued 38 warning/violation notices for the prohibited activities stated in the SWRCB Resolution 2014-0038</t>
  </si>
  <si>
    <t xml:space="preserve">70.386   accounted for Single Family residents 15.457   accounted for Multi-Family residents 3.084    accounted for Irrigation ---------- 88.927 </t>
  </si>
  <si>
    <t>The City of Ceres has two full time employees that monitor and enforce the year around watering schedule. For the month of February 2015 these two employees handed out 103 courtesy notices, 8 warnings and zero violations.</t>
  </si>
  <si>
    <t xml:space="preserve">The City of Ceres continues to promote its rebate program of low-flow toilet and high efficiency washing machines; equaling 3 toilets and 1 washing machine granted for the month of February. In addition, we mailed out to all the schools in our district a reminder letter that we are available for class room presentations. Water Division staff attend one of these schools on February the 26th for Career Day where the topic covered the current drought conditions and ways students can conserve water in the home on a daily base. </t>
  </si>
  <si>
    <t>The City of Ceres continues to promote its rebate program of low-flow toilet and high efficiency washing machines; equaling 3 toilets and 0 washing machines granted for the month of January.</t>
  </si>
  <si>
    <t>based on connection classification</t>
  </si>
  <si>
    <t>Production for February 2013 was based on 28 days and production for February 2015 was based on 31 days.  Population in 2013 was 103,871.  Population for 2014 was as shown below, 106076, but will be updated when the new Department of Finance estimates come out May 1, 2015.</t>
  </si>
  <si>
    <t xml:space="preserve">Let me know if i am using an old form. question 5 uses 2013 totals, which is what i did. </t>
  </si>
  <si>
    <t xml:space="preserve">Production is reported monthly and Residential billing is bi-monthly. </t>
  </si>
  <si>
    <t>Data provided the Department of Water and Power's Regulatory division. Data from water production report that is submitted to DWR.</t>
  </si>
  <si>
    <t>Corona monitors customersâ€™ water usage through the established water allocation (water budget) rate structure. Each month a report is generated identifying customers with water usage in the top tier (tier 5, tier 4 for CI/government/landscape). These customers are contacted to assist in addressing their high water usage. In February 2015, 676 residential, 118 multi-family residential, 289 commercial/industrial, 298 government, and 87 dedicated landscape meters were identified with top tier water usage.</t>
  </si>
  <si>
    <t>In February 2015 Corona's Water Resources Team received 222 calls relating to water conservation related questions, rebate programs and water waste with 419 outgoing calls. A total of 22 follow ups, 13 mini audit, 31 landscape checks and two installation sites of water saving devices was completed in February . Four large landscape/CII water audits were completed. Two education event was held and nine classroom presentations were completed. 24 bathroom aerators, 13 hose nozzles, 11 kitchen aerators, 13 showerheads, 31 toilet dye tablets, and three shower timers were delivered to residential customers. 64 rebates were issued for residential customers and no commercial rebates were issued.</t>
  </si>
  <si>
    <t xml:space="preserve">The District bills every two months and can only estimate the monthly residential usage. The historic average residential consumption is 66% which will be used to calculate the residential GPCD </t>
  </si>
  <si>
    <t>((Total Gallons*96 % residential)/population))/days in the month</t>
  </si>
  <si>
    <t>Reporting month production (#5) is a new record for us.  ((Total Gallons*96 % residential)/population))/days in the month</t>
  </si>
  <si>
    <t>Used 2010 UWMP and 2013-15 history data. The city is not 100% metered.</t>
  </si>
  <si>
    <t>Will add as needed or required.</t>
  </si>
  <si>
    <t>Desert Water Agency's population is highly seasonal. In addition to seasonal residents ("snowbirds") there is a great deal of tourism. DWA estimates our population to be approximately 115,000 when you include non-census water users. With 115,000 residents, our GCPD is 120.</t>
  </si>
  <si>
    <t xml:space="preserve">1. To provide context as EBMUD continues to face the second drought period since 2007â€¦the average R-GPCD for February from 2005-2007 is 68 gpcd using billed consumption data. The R-GPCD for February, 2013 is 64 gpcd.  2. For the PRU and R-GPCD, applied SWRCBâ€™s recommended methodology of using billing data for the volume of water provided to residential customers in January, 2013 as a percentage of Total Monthly Potable Production (TMPP) for February, 2013 and applying that ratio to TMPP of February, 2015 to get the approximate volume of residential water use for February, 2015. The population for 2015 was calculated using 2013 ABAG projections.  3. EBMUD has mandatory prohibitions restrictions on outdoor use and EBMUD continues to ask all customers to voluntarily cut back their total water use with 10% requested thus far and increasing to 15% as of January, 2015. EBMUD customers have cut back ~11% when comparing total production in 2014 vs 2013.   4.The extremely dry weather of January 2015 and the wet weather preceding January 2013 results in a comparison showing no conservation to have occurred. February shows savings of about 6.7%. </t>
  </si>
  <si>
    <t xml:space="preserve">1. To provide context as EBMUD continues to face the second drought period since 2007â€¦the average R-GPCD for Janaury from 2005-2007 is 68 gpcd (using billed consumption data). The R-GPCD for January, 2013 is 60 gpcd.  2. For the PRU and R-GPCD, applied SWRCBâ€™s recommended methodology of using billing data for the volume of water provided to residential customers in January, 2013 as a percentage of Total Monthly Potable Production (TMPP) for January, 2013 and applying that ratio to TMPP of January, 2015 to get the approximate volume of residential water use for January, 2015. The population for 2015 was calculated using 2013 ABAG projections.  3. EBMUD has mandatory prohibitions restrictions on outdoor use and EBMUD continues to ask all customers to voluntarily cut back their total water use with 10% requested thus far and increasing to 15% as of January, 2015. EBMUD customers have cut back ~11% when comparing total production in 2014 vs 2013.   4. The extremely dry weather of January 2015 and the wet weather preceding January 2013 results in a comparison showing no conservation to have occurred. </t>
  </si>
  <si>
    <t xml:space="preserve">1. To provide context as EBMUD continues to face the second drought period since 2007â€¦the average R-GPCD for December from 2005-2007 is 71 gpcd (using metered consumption data). The R-GPCD for December, 2013 is 70 gpcd.  2. For the PRU and R-GPCD, applied SWRCBâ€™s recommended methodology of using billing data for the volume of water provided to residential customers in December, 2013 as a percentage of Total Monthly Potable Production (TMPP) for December, 2013 and applying that ratio to TMPP of December, 2014 to get the approximate volume of residential water use for December, 2014. The population for 2014 was calculated using 2013 ABAG projections.  3. EBMUD has mandatory prohibitions restrictions on outdoor use and EBMUD continues to ask all customers to voluntarily cut back their total water use with 10% requested thus far and increasing to 15% as of January, 2015. EBMUD customers have cut back ~11% when comparing total production in 2014 vs 2013.  </t>
  </si>
  <si>
    <t xml:space="preserve">1. To provide context as EBMUD continues to face the second drought period since 2007â€¦the average R-GPCD for November from 2005-2007 is 81 gpcd (using metered consumption data). The R-GPCD for November, 2013 is 77 gpcd. 2. For the PRU and R-GPCD, applied SWRCBâ€™s recommended methodology of using billing data for the volume of water provided to residential customers in November, 2013 as a percentage of Total Monthly Potable Production (TMPP) for November, 2013 and applying that ratio to TMPP of November, 2014 to get the approximate volume of residential water use for November, 2014. The population for 2014 was calculated using 2013 ABAG projections. 3. EBMUD has mandatory prohibitions restrictions on outdoor use and EBMUD continues to ask all customers to voluntarily cut back their total water use by 10 percent.  </t>
  </si>
  <si>
    <t xml:space="preserve">1. To provide context as EBMUD continues to face the second drought period since 2007â€¦the average R-GPCD for October from 2005-2007 is 97 gpcd (using metered consumption data). The R-GPCD for October, 2013 is 88 gpcd. 2. For the PRU and R-GPCD, applied SWRCBâ€™s recommended methodology of using billing data for the volume of water provided to residential customers in October, 2013 as a percentage of Total Monthly Potable Production (TMPP) for October, 2013 and applying that ratio to TMPP of October, 2014 to get the approximate volume of residential water use for October, 2014. The population for 2014 was calculated using 2013 ABAG projections. 3. EBMUD has mandatory prohibitions restrictions on outdoor use and EBMUD continues to ask all customers to voluntarily cut back their total water use by 10 percent.  </t>
  </si>
  <si>
    <t xml:space="preserve">EBMUDâ€™s Board adopted a preliminary water shortage action plan on February 11, 2014 and updated it on May 13, 2014. The Board adopted a new water shortage emergency action plan on August 12, 2014 that includes initiatives to comply with the stateâ€™s emergency water conservation regulation (State Water Board Resolution 2014-0038). The Water Shortage Emergency Action Plan identifies the outreach efforts that EBMUD will make to educate and inform customers about the mandatory outdoor water use prohibitions and to provide guidance on how customers can conserve during the drought. </t>
  </si>
  <si>
    <t xml:space="preserve">1. To provide context as EBMUD continues to face the second drought period since 2007â€¦the average R-GPCD for September from 2005-2007 is 114 gpcd (using metered consumption data). The R-GPCD for October, 2013 is 97 gpcd. 2. For the PRU and R-GPCD, applied SWRCBâ€™s recommended methodology of using billing data for the volume of water provided to residential customers in September, 2013 as a percentage of Total Monthly Potable Production (TMPP) for September, 2013 and applying that ratio to TMPP of September, 2014 to get the approximate volume of residential water use for September, 2014. The population for 2014 was calculated using 2013 ABAG projections. 3. EBMUD has mandatory prohibitions restrictions on outdoor use and EBMUD continues to ask all customers to voluntarily cut back their total water use by 10 percent. Voluntary cutbacks were requested in EBMUDâ€™s service area on February 11, 2014; and through September 30, 2014 actual water production was 11.4 percent less in 2014 than for the same period in 2013. </t>
  </si>
  <si>
    <t xml:space="preserve">1. To provide context as EBMUD continues to face the second drought period since 2007â€¦the average R-GPCD for August from 2005-2007 is 124 gpcd (using metered consumption data). The R-GPCD for August, 2013 is 103 gpcd. 2. Single Family Residential is 49 percent of total use; Multi-Family Residential is 20 percent of total use. 3. EBMUD has mandatory prohibitions restrictions on outdoor use and EBMUD continues to ask all customers to voluntarily cut back their total water use by 10 percent. Voluntary cutbacks were requested in EBMUDâ€™s service area on February 11, 2014; and through August 31, 2014 actual water production was 11.1 percent less in 2014 than for the same period in 2013. </t>
  </si>
  <si>
    <t>EOCWD's total monthly water production for February was 53.1 acre feet.  Approximately 16.6 acre feet was from IPR.  Therefore, our adjusted Total Monthly Production - IPR is 36.5 acre feet.  Our adjusted GPCD - IPR is 130.8.  A majority of our water district is comprised of large residential lots (&gt;10,000 sq. ft.) and is semi-rural in nature, with a small population.  We also have one restaurant, one school, and one park within our service area.</t>
  </si>
  <si>
    <t>First instance of non-compliance - through personal contact, 1) issue a written warning 2) provide a copy of the conservation ordinance 3) provide education such as reviewing behavior or water use inefficiency that caused the warning to be issued and suggest specific behavior or water use changes to correct it.  Second instance of non-compliance within preceding 12 month period - $50 fine.  Third instance of non-compliance - $100 fine.  Fourth instance of non-compliance - $250 fine and referral to the District Attorney's office for prosecution.</t>
  </si>
  <si>
    <t>1) Direct mailing of an "attention grabbing" post card to each customer explaining the actions required by the SWRCB emergency regulations and directing customers to our website for detailed information.   2) Creation of a "Drought Page" on the EOCWD website and includes an explanation of the requirements of the emergency regulations, the action our Board took to implement a level 1, 20% reduction, a graphic that depicts how to achieve a 20% reduction, a "Bewaterwise" video and links to other informative websites. 3) Running a series of monthly advertisements in the local newspaper to provide on-going monthly reminders to reduce water consumption. 4) Production of lawn signs that are awarded to customers that meet 20% reduction and / or exhibit enhanced water conservation behaviors  (change out landscaping, drain foutains, etc.) 5) Include a message in the water bills advising customers of the 20% reduction in their water budget and directing them to the website for further information. 6) Adding a "thumbs up" or "thumbs down" symbol to the water bill showing that the customer either met their water budget or exceeded their water budget. 7) Creation of a District Facebook page that is drought oriented but is also used to provide updates on the District operations including service outages, events, and items of general interest. 8) Creation of a Twitter Feed for the District's webpage that tweets daily drought reminders.</t>
  </si>
  <si>
    <t>Outdoor Water use Restriction is on</t>
  </si>
  <si>
    <t>Feb 2013 CCF shows the number of CCF purchased for East Palo Alto. It included a small amout of 164 CCF sold to Menlo Park in Februar 2013.  This years monthly production numbers does not  include a small portion sold to Menlo Park. in Feb 2015. That data is not yet available.</t>
  </si>
  <si>
    <t>We advise customers to conserve water We also distribute Water saving tips to customers visiting our window. High bills and service leaks are investigated and corrected as soon as they are known or reported The City of East Palo alto has an ordinance in place, restricting outdoor water use.</t>
  </si>
  <si>
    <t xml:space="preserve">Month by month comparison do not adequately reflect changes in weather or account for new connections added.  Water demand increased to compared to February 2013 but EMWD has added over 4,000 new connections since that time. Improvement in the economy has led to a 9% increase in commercial sales since the beginning of 2013. Rainfall was also 30% lower in February of 2015 compared to February of 2013 and ET was 10% higher. February 2015 demand was 8% lower than the demand in February 2014, 5,233 AF. This is despite lower rainfall and higher ET. Overall EMWD has a long term trend of lowering GPCD through its allocation based tiered rate. Population has been calculated using the State Water Board's suggested guidance.  </t>
  </si>
  <si>
    <t xml:space="preserve">EMWD relies on an allocation based tiered rate to discourage water waste and encourage efficiency.  Outdoor demand has decreased 30% since the allocation based rate structure was implemented.  Higher rainfall and lower ET reduced customer allocations and demand in January of 2015 compared to last year. EMWD also imposes fines for runoff.  Residential fines start at $25 and commercial start at $100.    </t>
  </si>
  <si>
    <t>Monthly production includes estimated agricultural use of 5.5%. The estimated percentages for residential and agricultural use vary from month to month due to the Districtâ€™s bi-monthly meter reading cycles. Monthly production includes wholesale deliveries to the City of Placerville because they are not an urban water supplier. Report does not include 50 acre-feet of recycled water produced for uses that would otherwise require potable water.</t>
  </si>
  <si>
    <t>Potable water used for Ag - 228 AF</t>
  </si>
  <si>
    <t>Since we bill on a two month cycle, the percent of residential use is more accurate over a two month period. We are in the process of installing an Advanced Metering Infrastructure system that will provide more accurate monthly billing information, expected completion date Summer of 2015.Due to the timing of how our agency reports monthly production to MWDOC, the best we can do at this time is report our Indirect Potable Reuse (IPR) amounts the month following the month they are calculated. The indirect potable reuse amount of 194.8AF was used to calculate this monthâ€™s R-GCPD</t>
  </si>
  <si>
    <t>7 incidents of water waste were reported and tracked in February. Offenders were notified by door hangers or phone calls.</t>
  </si>
  <si>
    <t>Garden Groveâ€™s Total Monthly Water Production was 1,601.7 acre feet for February  2015.Â  Approximately 376.8 acre feet was from IPR.Â Therefore, our adjusted Total Monthly Water Production-IPR is 1,224.9 acre feet. Our adjusted GPCD-IPR is 74.73</t>
  </si>
  <si>
    <t>The City of Garden Grove received 4 reports of water wasting activity (water runoff) and responded by mailing notification letters to the locations where the water wasting activity was reported.</t>
  </si>
  <si>
    <t xml:space="preserve">No watering between 8am and 5pm. Excessive runoff is prohibited. Hoses must have shut off nozzles. Leaks must be repaired within 24 hrs. Restaurants provide water glasses only upon request. We green tag violators and issue fines for repeat offenders.  2.5 full time employees which included 2 Conservation Officers and a Management Analyst, dedicated to conservation. As a result of State Requirements, two additional part time conservation officers have been hired to patrol after hours for runoff. </t>
  </si>
  <si>
    <t xml:space="preserve">Percent Residential Use based on 2013 billing data for the volume of water provided to residential customers for the same reporting month.   â€œIndirect Potable Reuse (IPR) allocated to Golden State Water Company for January 2015 by OCWD is 418.6 AF of which 42.1 AF has been prorated to the Cowan Heights System. For February 2015, the Total Monthly production was 161.3 AF of which approximately 42.1 AF was from IPR. Therefore, the adjusted Total Monthly Water Production for February 2015 is 119.1 AF and the adjusted GPCD is 251â€ </t>
  </si>
  <si>
    <t xml:space="preserve">Percent Residential Use based on 2013 billing data for the volume of water provided to residential customers for the same reporting month.  â€œIndirect Potable Reuse (IPR) allocated to Golden State Water Company for January 2015 by OCWD is 418.6 AF of which 108.6 AF has been prorated to the Placentia System. For February 2015, the Total Monthly production was 415.9 AF of which approximately 108.6 AF was from IPR. Therefore, the adjusted Total Monthly Water Production for February 2015 is 307.3 AF and the adjusted GPCD is 58â€ </t>
  </si>
  <si>
    <t xml:space="preserve">Percent Residential Use based on 2013 billing data for the volume of water provided to residential customers for the same reporting month.  â€œIndirect Potable Reuse (IPR) allocated to Golden State Water Company for January 2015 by OCWD is 418.6 AF of which 256.6 AF has been prorated to the West Orange System. For February 2015, the Total Monthly production was 982.7 AF of which approximately 256.6 AF was from IPR. Therefore, the adjusted Total Monthly Water Production for February 2015 is 726.1 AF and the adjusted GPCD is 57â€  </t>
  </si>
  <si>
    <t>Residential water use estimate is based on a three year average as Helix reads meters on a rolling two-month billing cycle and sales number by individual month are not available.</t>
  </si>
  <si>
    <t>Estimated percent residential use revised to include multi-family residential use in addition to single-family residential use per SWRCB reporting guidelines.</t>
  </si>
  <si>
    <t>A Level 1 Drought Watch was declared in February 2014, calling for voluntary conservation measures. A Level 2 Drought Alert calling for mandatory water restrictions went into effect in August 2014.</t>
  </si>
  <si>
    <t>Level 1 Drought Watch</t>
  </si>
  <si>
    <t>No violation letters were delivered for the month of February.</t>
  </si>
  <si>
    <t>Includes single and multi-family residential use and excludes commercial and public use.</t>
  </si>
  <si>
    <t>THE CITY ORDINANCE HAS BEEN UPDATED.</t>
  </si>
  <si>
    <t xml:space="preserve">IRWD is implementing an approved Alternate Plan.  February 2015:  104062 total connections, 91927 residential connections.  February 2013: 98559  total connections,  87341  residential connections.  </t>
  </si>
  <si>
    <t xml:space="preserve">IRWD is implementing an approved Alternate Plan.  January 2015:  103888 total connections, 91724 residential connections.  January 2013: 98450  total connections,  87237  residential connections.  </t>
  </si>
  <si>
    <t>February 2014 Metered Water Deliveries  Single Family Residential = 26857 Multi Family Residential = 2312 Commercial/Institutional = 3660 Total = 32829  SFR + MFR =  29169 29169/32829 = 88.851%  Population served is based off the information received from our consultant Kennedy/Jenks of 9514</t>
  </si>
  <si>
    <t xml:space="preserve">District bills bimonthly. Single family usage is based on actual billed usage in that month with approximately half of the residences being billed each month. </t>
  </si>
  <si>
    <t>Residential use for January 2013 was 56.4% of total production.</t>
  </si>
  <si>
    <t xml:space="preserve">TOTAL LAKEWOOD POPULATION = 80,048 CITY OF LAKEWOOD SERVICE AREA POPULATION = 59,081 GOLDEN STATE WATER COMPANY SERVICE AREA POPULATION WITHIN THE CITY OF LAKEWOOD = 20,967.  LIKE MANY WATER UTILITIES, THE CITY OF LAKEWOOD BILLS BI-MONTHLY. THEREFORE WATER PRODUCTION DOES NOT CORRESPOND WITH METERED WATER SALES. PER CAPITA DATA CALCULATED BASING PERCENTAGE OF RESIDENTIAL USE ON 2 MONTHS OF RESIDENTIAL WATER SALES DIVIDED BY 2. </t>
  </si>
  <si>
    <t>Stage 2 declared on February 27, 2015.</t>
  </si>
  <si>
    <t>City of Lompoc Utility Sales and Consumption report; dated 12/19/14 - 1/20/15.</t>
  </si>
  <si>
    <t>LAâ€™s February 2015 temperature was five degrees hotter than the long-term average, and precipitation was less than one-fourth of the long-term average.</t>
  </si>
  <si>
    <t xml:space="preserve">Our Water Conservation Response Unit (WCRU), a.k.a. â€œWater Copsâ€, actively patrol Los Angeles communities and enforce the Cityâ€™s Emergency Water Conservation Ordinance. The WCRU investigates reports of wasteful water use and educates violators on the importance of complying with the Water Conservation Ordinance. Repeat violators are issued monetary fines ranging from $100-$600. Since January 2014, the WCRU has received over 7,000 reports of water waste and issued over 6,000 letters and citations. </t>
  </si>
  <si>
    <t>LADWP started a pilot study with WaterSmart in December 2014. Bi-monthly water use reports have been sent to a pilot group of 20,000 single family customers. The program will educate single family customers on their water use in comparison to their neighbors, provide tips to increase their water conservation efforts, and encourage them to participate in LADWPâ€™s water conservation rebate and incentive programs. LADWPâ€™s Water Loss Task Force has been meeting on a monthly basis since October 2014 to assess cost-effective options for implementation of recommendations from the previously conducted Water Loss Audit and Component Analysis Project.  LAâ€™s residential GPCD for February 2015 was 69.5 gallons per person per day. This is noteworthy considering the size of Los Angeles and its 5 microclimates, and the varied socioeconomic sectors in the city.</t>
  </si>
  <si>
    <t>Permanent Water Consrvation</t>
  </si>
  <si>
    <t>Residential based upon total water uses on an annual basis.</t>
  </si>
  <si>
    <t xml:space="preserve">I received an email stating that I had not submitted my report. I did submit MCSD's report for February 2015 on March 3 2015. I have the printed copy to verify. I am submitting it again but believe there must have been a glitch in your system. </t>
  </si>
  <si>
    <t>Irrigation Use is 2.7% of Total</t>
  </si>
  <si>
    <t>Non-residential use is metered and is approx. 20% of production. System loss is estimated to be 8% (28% total)</t>
  </si>
  <si>
    <t>based on current customer month, 2 month bill cycle</t>
  </si>
  <si>
    <t>1_A</t>
  </si>
  <si>
    <t>Continued placement of conservation education ads and participation in extra-agency, regional conservation programs.</t>
  </si>
  <si>
    <t>One door hanger indicating drought information and regulation, nature of waste observed, and warning.</t>
  </si>
  <si>
    <t xml:space="preserve">MVWD currently is 25% below its GPCD historical baseline, exceeding its 20% urban water use reduction requirement by 2020 as called for under SBX7-7 (2009).   Population calculation is per DWR's "Simplified California Urban Water Service Area Population Methodology" (October 2014).   </t>
  </si>
  <si>
    <t xml:space="preserve">The ET increased from 2.88 inches in February of 2013 to 3.02 inches in February of 2015.  There was 0.49 inches of rain in February of 2013 at CIMIS station 75 (the closest CIMIS station) and 0.6 inches of rain in February of 2015 at CIMIS station 75.  </t>
  </si>
  <si>
    <t>The District passed its water shortage contingency plan ordinance to use it water budget based rate structure as a demand side management tool to meet supply constraints.</t>
  </si>
  <si>
    <t>February 2015 production for City of Napa water customers was 8% less than February 2013, and the second lowest February in the last 11 years.  Combined January-February 2015 consumption was 21% less than last year (2014).</t>
  </si>
  <si>
    <t>The City of Napa continued its formalized Water Waste Reporting procedures, encouraging customers to report violations via phone or email (link on the City's web site).  Water Division field staff are tasked with reporting violations and educating customers in the course of their normal duties.  In February, the City fielded six irrigation-related reports, but two turned out to be groundwater seepage.  Enforcement has been limited to education, site visits, and confirmation of repairs.  No fines or penalties have been issued to date.</t>
  </si>
  <si>
    <t>Local Moderate Water Shortage Regulations ("Stage 2" of Water Shortage Contingency Plan) remain in effect.  They include the four statewide prohibitions in addition to mandatory restrictions on irrigation time of day (10am to 5pm prohibited) and pool draining and refilling (only allowed for repairs).  Regulations also include recommendation to limit outdoor irrigation of ornamental landscapes or turf to no more than two days per week.  Sprinkler systems are recommended to be kept off until later spring.  Educational/awareness campaign on the water waste prohibitions continues with bill messages, web site updates, newspaper articles, radio ads, magazine ads, and displays at public buildings and community events.</t>
  </si>
  <si>
    <t xml:space="preserve">Number of CE cases opened related to Water Conservation   17   February 1- February 28      Complaint (3800) 1 Officer Initiated (3950) 6 Site Investigation (4000) 9 Phone Calls (4020) 7 Written Letters (4040) 5 Verbal Warnings (4055) 1 Notice of Violation (4060) 4 Citation (4070) 5 Problem closed (4100) 1 </t>
  </si>
  <si>
    <t>4-block escalating rates with 10% per year increases past three and next two years.  Additional 35% hike in July 2015 for new water source. Rate hikes have resulted in steady drop in per capita. Last billing cycle a $3,000 bill was issued to a customer who had a serious leak - tiered billing creates its own fines.  $17M pipeline project scheduled for completion in July.  Will bring community its FIRST supplement to groundwater. Estimate of residential use based on 2013 billing data. GPCD calculation is NOT comparable to our 2010 UWMP calculation and "20 by 2020" goal (different approach)</t>
  </si>
  <si>
    <t xml:space="preserve">Last billing cycle a $3,000 bill was issued to a customer who had a serious leak (a.k.a. wasted water) - tiered rate structures create significant fines and deterrent to water waste.  </t>
  </si>
  <si>
    <t>Using the monthly meter for February 2015 (1/15/15 - 2/11/15) the Commercial Use is 2.885 MG.</t>
  </si>
  <si>
    <t>Using the monthly meter read for January 2015 (12/16/14 - 1/14/15) the Commercial Use is 3.703 MG.</t>
  </si>
  <si>
    <t>I have redone the this report because I used 2014 production instead of 2013.</t>
  </si>
  <si>
    <t>percentage residential use determined from CY 2014 residential water sales</t>
  </si>
  <si>
    <t xml:space="preserve">state restrictions yes </t>
  </si>
  <si>
    <t>Percent residential use and R-GPCPD is based on February meter reads, which contain January consumption</t>
  </si>
  <si>
    <t>Residential consumption and R-GPCPD based on January meter reads, which include some December consumption</t>
  </si>
  <si>
    <t>SFR and Multi Family Residential included</t>
  </si>
  <si>
    <t>We implemented mandatory restrictions in 2009 due to water shortage issues. By Feb of 2013 we had already achieved a reduction of 10% vs  Feb 2008</t>
  </si>
  <si>
    <t>The percentage of residential use is based off of total consumption which is different from total production.</t>
  </si>
  <si>
    <t>Total MG billed to single family and multi family residential accounts + USCG / total billed</t>
  </si>
  <si>
    <t>Water use violations receive a warning on the first offense,  followed by a fine of $100 for the second, $200 for the third and $500 for the fourth.  Water may be shut off after the fourth violation.</t>
  </si>
  <si>
    <t>LEVEL 2</t>
  </si>
  <si>
    <t xml:space="preserve">Total monthly potable production for January 2015 was 75% groundwater; only 25% potable import water was produced, although raw import was taken for groundwater recharge.  RCWD service area includes about 18,000 acres of agricultural and ranch lands, primarily vineyards, avocado, and citrus trees. Agricultural water use from July 2014 through February 2015 ranges from  12% to 31% of the District's potable water use. Additionally, the District maintains Ag/Domestic meters where one meter serves both a home and agricultural land on a parcel. Currently, this water use is all included in "residential" use for the purposes of the R-GPCD, which overstates the R-GPCD. For June 2014 through February 2015, Ag/Domestic averaged 15% of total residential use.  In 2011, we analyzed the amount that agriculture represent in Ag/Domestic accounts, excluded that amount, and it lowered the GPCD by approximately 12%, a substantial change.  Also, for non-revenue water, we are not currently tracking "unaccounted-for water" on a monthly basis; however, our 2010 UWMP shows that our historical average has been about 5% of potable water. Recently, the District has been implementing an AMI system that is lowering the percentage of unaccounted-for water, which we will track more frequently.  </t>
  </si>
  <si>
    <t>34 mg Total delivered to residential (residential + Apartments) / 63 mg total produced X 100 = 54%</t>
  </si>
  <si>
    <t>Commercial Water Use = 21%, Landscape Water Use = 6%, Ag Water Use = 1%, Construction Water Use = 2%</t>
  </si>
  <si>
    <t>Watering allowed from 8:pm to 8:am Even number addresses may water Sunday Tuesday and Thursday. Odd number addresses may water Saturday Monday and Wednesday. No watering on Friday. Watering limited to 25 minutes a day. Leaks and overflows should be fixed and adjusted quickly.</t>
  </si>
  <si>
    <t xml:space="preserve">Staff performed regular water waste patrols and left notices for customers found to have water waste. The City is conducting night patrols for water waste primarily focused on commercial landscapes. The City has an online reporting tool where people can report water waste at their convenience - www.roseville.ca.us/waterwaste. </t>
  </si>
  <si>
    <t xml:space="preserve">The City's WaterInsight Program is highly successful. The program is used to set monthly 20% reduction goals for each residential customer. Regular visits to landscape contractors are occuring to review their compliance with the established water budget for each maintained location. Staff evaluates daily meter readings and contacts customers that have higher usage than normal.  Customers are offered a Water Wise House Call or Business Audit. </t>
  </si>
  <si>
    <t xml:space="preserve">The City of Sacramento is partially metered (approx 55%) and therefore the residential use percentage is estimated based on actual metered consumption.  </t>
  </si>
  <si>
    <t xml:space="preserve">Ongoing enforcement of outdoor watering restrictions continues.   The City is conducting weekly patrols for enforcement and continues incentive programs and customer outreach efforts. </t>
  </si>
  <si>
    <t xml:space="preserve">Produced almost no recycled water during this month. Recycled Water plant has been shut down due to plant upgrades and expansion and was finally back up at the end of October. Based on our RW accounts consumption, we would have produced only 806.2 AF of potable water, which is 22 AF below our previous years production. </t>
  </si>
  <si>
    <t xml:space="preserve">25 notifications to homeowners regarding leaks, over irrigation and runoff, and one certified letter indicating possible shutoff due not correcting issue.  Permanent prohibited water waste is as follows: Irrigating during periods of rain Any non-rain runoff Washing of paved surfaces Washing of vehicles without a positive shutoff nozzle Washing of buildings without a positive shutoff nozzle Failure to fix leaks within 48 hours of notification. Irrigation between the hours of 9:00am to 6:00pm   </t>
  </si>
  <si>
    <t xml:space="preserve">We have addressed utilities staff to be on alert for water waste and to report water waste and log complaints. On-call staff are now responding to customer side leaks, run-off and general water waste during off hours. Once a shortage has been declared by the city, all city staff will be responsible for observing water waste which is all compliant with SWRCB's restrictions </t>
  </si>
  <si>
    <t xml:space="preserve"> Recycled Water plant has been shut down due to plant upgrades and expansion and expected to be back up and running in mid October due to delays. Previous year we produced 80 AF of RW which would have placed our June 2014 potable water below our 2013 potable water production if our plant were online. This year, the accounts that use recycled water used 63.92 AF for September which would have placed us at 912.58 AF for September instead of 976.5.   Last years residential GPCD for September was 185.8 this years is 177.5   </t>
  </si>
  <si>
    <t xml:space="preserve">Called for voluntary additional conservation of 20% in March of 2014  Permanent prohibited water waste is as follows: Irrigating during periods of rain Any non-rain runoff Washing of paved surfaces Washing of vehicles without a positive shutoff nozzle Washing of buildings without a positive shutoff nozzle Failure to fix leaks within 48 hours of notification. Irrigation between the hours of 9:00am to 6:00pm  Due to our heavy clay soils, and steep slopes this is a more effective measure than days per week due to the needs of cycle and soak irrigation practices that can cross days to avoid irrigation during hottest parts of the day. Approximately 30 notices posted and 3 letters sent for participating in prohibited water use practices for September </t>
  </si>
  <si>
    <t>In January, the City received a total of 366 initial water waste complaints, up from 309 initial complaints in January.  No fines or citations have been issued so far, citizens are cooperating.</t>
  </si>
  <si>
    <t>With a mean temperature of 63.1 degrees, last monthâ€™s temperature was 5.2 degrees warmer than normal and almost 7 degrees warmer than February 2013.  Rainfall accounted for only 0.63 inches for what traditionally is one of San Diegoâ€™s wettest month, averaging 2.27 inches of rain normally.  These hot and dry weather conditions are affecting water usage locally, despite calls to keep sprinklers off after rainstorms.</t>
  </si>
  <si>
    <t>See August 2014 Report.</t>
  </si>
  <si>
    <t>Mandatory</t>
  </si>
  <si>
    <t>Muni Water bills bimonthly, so % Residential Use is based on billing data for the volume of water provided to residential customers as a percentage of total potable water consumption for the reporting month and prior month of the previous year. Recycled water information (reported in field #11) is customer usage data, which is also billed bimonthly. Population for 2015 was recently estimated (reported in field #7 and used to calculate Res GPCD in field #8). Population is based on the population estimated in our 2010 UWMP and projected annually consistent with the Stateâ€™s simplified method for estimating service area population, but 2000 Census data was used when we estimated population for the 2010 UWMP. We are obtaining 2010 Census data for our service area and are working on updating the calculation to use the 2010 Census data.</t>
  </si>
  <si>
    <t xml:space="preserve">Agricultural accounts consumed 11.25 AF in February 2015.  </t>
  </si>
  <si>
    <t xml:space="preserve">In February 2015, staff received and responded to 4 calls reporting leaks and water waste.  Additionally, staff has continued a cycle of patrols for overspray and runoff, and has contacted 7 additional sites this month where runoff occurred, or broken or stuck sprinklers were discovered.     Informing customers about leaks in their system discovered during the process of meter reading and high use investigation has always been a standard practice, performed routinely as part of the Cityâ€™s customer service.  Individual records have been kept for each account, but the monthly statistics were never aggregated until now.  Mid-month, staff developed a methodology to begin to track the total number of customer-side leaks reported to customers that were discovered via meter readings, in addition to the field work described above.  During the last eight (8) working days of February, fourteen (14) such customer-side leaks were detected and reported to customers. </t>
  </si>
  <si>
    <t>A database of all food service establishments was compiled and updated with field verification in February.  Staff has begun calling on restaurants having table service, informing restaurant managers about the drought and reminding them that water is to be served only on request.  Table tents are provided to these restaurants to inform the public.  City staff continued to meet with residents and Homeowner Associations to discuss turf removal projects and assist with incentive applications and expediting review of water efficiency projects.  Responses to a new performance-based request for proposals to provide City landscape maintenance are being reviewed; City water conservation staff is being included in the process.   An insert was included in every water bill illustrating California Friendly landscapes and providing links to resources, describing the ongoing drought conditions, and emphasizing continuing efforts to conserve.</t>
  </si>
  <si>
    <t>Through regular meter read comparisons of 2015 use to 2013 use and water waste tips from residents, high water users have been issued notices of non-compliance, which can lead to disconnection of service with progressively higher reconnect charges for recurring violations.</t>
  </si>
  <si>
    <t xml:space="preserve">On February 26, the San Juan Water District Board of Directors voted to adopt a Stage 3 Water Warning, mandating a 25 percent reduction in water use. This warning was in response to current drought conditions and the dry forecast for 2014. The 25 percent reduction applies to San Juan Water District-Retail as whole, not individual customers. </t>
  </si>
  <si>
    <t xml:space="preserve">Indirect Potable Reuse allocation for Monthly State Water Usage Report: Groundwater Replenishment System (GWRS) Indirect Potable Reuse = 695.5 (February 2015) Adjusted Total Monthly Water Production-IPR (.67) = 1,533.3 AF Adjusted GPCD-IPR=  36.02 </t>
  </si>
  <si>
    <t>Approximately 3.4 AF of the City's February 2015 monthly production was sold to agriculture.</t>
  </si>
  <si>
    <t xml:space="preserve">For our R-GPCD calculation, we deduct the estimated 8,000 people residing on the UC Santa Cruz campus from the total  population of 94,887 served by the City since UC is a non-residential account. </t>
  </si>
  <si>
    <t xml:space="preserve">Santa Fe Springs is comprised of 85% commercial / 15% residential properties </t>
  </si>
  <si>
    <t xml:space="preserve">After speaking with the State regarding this report, SMWD was informed that the State was looking for consumption numbers rather than production numbers. SMWD has objected to the State that utilizing 2014/15 population and residential usage percentages in calculating 2013 data is erroneous. This issue was compounded this month since January 2013 data is being calculated using January 2015 population which results in a difference of 3,500 residents (2% population increase). SMWD has spoken to MWDOC who is working to correct report calculations and move State away from comparing GPCD and towards efficiency targets. Total February 2015 Production (MWDOC purchases + Recycled/Runoff) = 2,122.8 AF Total February 2015 Domestic Production (MWDOC purchases) = 1,604.9 AF /75.6% of SMWD usage Total February 2015 Recycled Production (Recycled/Runoff) = 517.9 AF / 24.4% of SMWD usage The total non-domestic production amount of 517.9 AF consists of the 392.9 AF of recycled water that SMWDâ€™s treatment plants produced in February 2015, as well as 125 AF of urban runoff and groundwater that is added to the non-domestic irrigation system to supplement the recycled water produced at the Districtâ€™s treatment plants. Total February 2015 Residential Consumption = 1,151.2 AF February 2013 Population = 153,438 Total February 2013 Consumption = 1,301.0 AF Total February 2013 Residential Consumption = 1,061.6 AF February 2013 residential usage: 81.6 % February 2013 R-GPCD = 80.5 R-GPCD = (Residential Consumption / Population) / Days in month  Feb 2013 ETo was 2.88 inches with an average temperature of 52.3 degrees and 0.5â€ of precipitation. Feb 2015 ETo was 3.02 inches with an average temperature of 60.1 degrees and 0.6â€ of precipitation. * Weather data provided by CIMIS station #75 The non-revenue water number (59.0 AF) was derived by taking 4% of the total consumption. Currently, SMWD is working on a better calculation for predicting non-revenue losses. Residential Usage %: Total residential billed consumption/ Total billed consumption Production numbers originate from SMWD SCADA system. MWDOC invoice received third week of the month. Consumption numbers originate from customer service billed numbers. </t>
  </si>
  <si>
    <t xml:space="preserve"> In February 2015, fifteen customers requested site surveys and the District worked with twelve customers where leaks were noticed.  Thirteen ordinance violations were observed and reported to the customer via a door-hanger and/or direct mail.  </t>
  </si>
  <si>
    <t xml:space="preserve">Traditional Media: Completed bill insert for March, featuring SustainaBlue/Water Awareness Day water efficiency art contests for children. </t>
  </si>
  <si>
    <t xml:space="preserve">23,798,020 x .69 = res.gal. used 16,420,634 / 10309 people = 1,592 gal. per person 1592 / 28 days = 56.8 GPCD for February 2015   2013/14 Res. Single Family 58% 2013/14 Res. Multi Family 6% 2013/14 Multi Fam. Landscape 5% Residential Total 69% 2013/14 Commercial 20% 2013/14 Com. Landscape 1% 2013/14 Unaccounted WL 10% </t>
  </si>
  <si>
    <t>same</t>
  </si>
  <si>
    <t xml:space="preserve">City services are not fully-metered to date. To estimate residential usage and percentage of overall system use, the approximate number of residential connections (4,200) was multiplied by the typical August usage of 11,000 gallons per connection which was then divided by the metered citywide use. </t>
  </si>
  <si>
    <t>Remaining use is commercial and institutional</t>
  </si>
  <si>
    <t xml:space="preserve"> In 2013 the City implemented a mandatory 20% reduction of base year use.  In 2014 the City implemented an additional 10% reduction or use from residentâ€™s base year. Sierra Madre residents are required to reduce use by 30% from base year use.</t>
  </si>
  <si>
    <t>Two large main breaks this month was the cause of 90 percent non-revenue water for the month.</t>
  </si>
  <si>
    <t>The City of Sonoma's wholesale water supplier reads their master meter on the last Thursday of each month, which leads to some months having more weeks than others. For example Feb 2013 had 4 weeks on the master meter, while Feb 2015 has 5 weeks on the master meter. This causes inaccurate representations of the City's monthly water use, and media misrepresentations of conservation effort.</t>
  </si>
  <si>
    <t>Percent residential use and R-GPCD is calculated assuming an unmetered water use and water loss rate (non-revenue water) of 9.4%.</t>
  </si>
  <si>
    <t>The following applies to customers that fail to comply with any provision of District Ordinance 206 for Permanent, Level 1 or Level 2 Conservation Measures:  â€¢     First Instance of Non-Compliance:  The District will issue a written warning and send it and a copy of the Ordinance by mail.  â€¢      Second Instance of Non-Compliance:  A second instance of non-compliance with the Ordinance within the preceding twelve calendar months is punishable by a non-compliance charge not to exceed $100.  â€¢     Third Instance of Non-Compliance:  A third instance of non-compliance with the Ordinance within the preceding twelve calendar months is punishable by a non-compliance charge not to exceed $250.  â€¢     Fourth and Subsequent Instances of Non-Compliance:  A fourth, or any subsequent instance of non-compliance with the Ordinance, is punishable by a non-compliance charge not to exceed $500.</t>
  </si>
  <si>
    <t>Stage I Water Conservation &amp; Storage Plan</t>
  </si>
  <si>
    <t>Interie open to Lukins Water Co. (private) Feb. consumption 1.33 mg. Heavely Valley snow making consumption 15 mg Heavy tourist population all February</t>
  </si>
  <si>
    <t>16 reported violations 9 Notice of Corrective Actions 4 formal letters of violation</t>
  </si>
  <si>
    <t>Percentage residential use is based on the SF/MF sectors CY 2013 annual water sales.  The excluded 11% as non-residential users are: CII, Landscape, Pool &amp; Recreation and 'Other'. Production amount = Net purchased amount of imported surface water (80% State Water Project/20% Colorado River Aqueduct).</t>
  </si>
  <si>
    <t>Active noticing.  Continuing water watch and follow up activities at Stage 1.</t>
  </si>
  <si>
    <t>GPCD compliance targets (CUWCC) scheduled through 2018 (2020).  Service area customers eligible for participation in wholesale supplier's active "Lose the Lawn" rebate program.</t>
  </si>
  <si>
    <t>The above percentage is based on billed residential accounts.  The remaining 47.49% of potable application is utilized for landscaping and CII (Commercial, Industrial, Institutional) accounts.</t>
  </si>
  <si>
    <t>Responded to a total of 10 water wasting incidences in the month of February.</t>
  </si>
  <si>
    <t>Percent residential use is based on billing data for the previous year.  Upland's billing schedule is every 2-months.  The population estimate was based on 1/1/2014 increased by 0.7% (adjustment 2013-2014 percent change)</t>
  </si>
  <si>
    <t>Percent residential use is based on billing data for the previous year.  Upland's billing schedule is every 2-months.  The population estimate was obtained from the Department of Finance estimate 1/1/2014 increased by 0.7% (adjustment 2013-2014 Percent change).</t>
  </si>
  <si>
    <t>The City is enforcing its existing Wasteful Water Use Prohibition Ordinance and its resolution addressing outside water use restrictions, by performing windshield surveys and following up on all water waste advisories with site inspections, customer education, and distribution of water-saving devices.  To facilitate the receipt of citizen water waste advisories, the City has set up a hotline and has expanded the use of SeeClickFix.  The City utilizes a variety of media to get the word out to customers.</t>
  </si>
  <si>
    <t>On August 26, 2014, the Vallejo City Council adopted Resolution No. 14-102 N.C. to implement the following outdoor water use restrictions, in compliance with the state emergency drought regulation (collectively, the "Outdoor Water Use Restrictions"): a. No outdoor irrigation of ornamental landscapes or turf with potable water is permitted between the hours of 9:00 a.m. and 6:00 p.m., except for drip irrigation, soaker hoses and hand watering; and b. through d. which are identical to the other state restrictions.  In addition, the City has urged its customers to limit outdoor watering to no more than three days per week. Public information and education efforts are ongoing. (For example, in December 2014, a PSA was included in the local recreation district's Spring 2015 activity guide distributed to every household.  On customers' water bills, and by other means, the City is promoting water-wise landscape workshops to be held later in the spring.</t>
  </si>
  <si>
    <t>Agricultural use accounts for 74.3% of the February 2015 production total.</t>
  </si>
  <si>
    <t>Our (R-GPCD) for the month of Feb 2015 is calculated as follows. 10,073 total connections in Feb 2015 x 3.01 people per connection = a population of 30,319. 96% of the 139,974,926 total gallons produced = 134,375,929 gallons used by residential customers. 134,375,929 gallons used by residential customers in Feb 2015/ 30,319 population/ 28 days = 158.2 (R-GPCD)</t>
  </si>
  <si>
    <t>The monthly percentage residential use is only an estimation because meter reads are NOT conducted monthly. Each billing cycle is 63 days.</t>
  </si>
  <si>
    <t>The Waterworks District No. 8 Board of Directors declared a Level 1 Water Supply Shortage, effective August 1, 2014, with limitations including mandatory irrigation restrictions.</t>
  </si>
  <si>
    <t>City of Vernon is nearly 100% industrial.</t>
  </si>
  <si>
    <t xml:space="preserve">normal </t>
  </si>
  <si>
    <t>9.6% of this month's water was delivered to one agricultural customer. The other 90.4% was delivered to a combination of Residential, Commercial/Institutional, Industrial, and Other accounts. PRU was determined using 2013 data. Usage by Residential and Multi-residential accounts equaled 68.3% of total water usage.</t>
  </si>
  <si>
    <t>Note:  District's residential usage Jan/Feb. every year is consistent because our sewer service charge is based on water consumption during this period.  Customer minimize their usage every year in order to lower their sewer service charge.</t>
  </si>
  <si>
    <t>Average ET for Western's retail service area:   February 2013: 3.59;  February 2015: 3.86.     Western is not able to calculate the percentage of residential use until four weeks after the end of the month.  The above percentage (76) is for January 2015. We will provide the number for February in next month's report. The residential use is typically 66-69 percent of total production.</t>
  </si>
  <si>
    <t>804.1 af x 83% = 667.4 af 667.4 af x 325851 gal/af = 217,472,957 gallons 217,472,957 gallons / 93322 residential / 28 days =  83 R-GPCD ~~~~~~~~~~~~~~~~~~~~~~~~~~~ For IPR= 667.4 - 177.8 (Jan IPR) = 489.6 af 489.6 af x 325851 gal/af = 159,536,649.6 gallons 159,536,649.6 gallons / 93322 residential / 28 days =  61 R-GPCD</t>
  </si>
  <si>
    <t>SWRCB Emergency Conservation Regulations</t>
  </si>
  <si>
    <t>YLWD's Total Monthly Production for the month of February 2015 was 1,248.1 acre-feet. Approximately 297.5 acre-feet was from Indirect Potable Reuse. Therefore, our adjusted Total Monthly Water Production-IPR is 950.6 acre-feet and our adjusted GCPD-IPR is 114.60.</t>
  </si>
  <si>
    <t xml:space="preserve">Watering is prohibited between the hours of 9am and 6pm. Watering is limited to 15 minutes per station per day. Water is prohibited when it is raining, or there is a forecasted chance of rain of 50 percent or higher. No runoff. No washing down of hard or paved surfaces. Re-circulation of water is required for water fountains. Washing of vehicles is limited to use of a hand-held house with an automatic shut-off nozzle. Stage 1 restrictions include irrigation limited to three times per week, with no irrigation on Sunday. Education and communication regarding these restrictions have been communicated to our customers in the following ways: â€¢ Direct Mailing of an informational tri-fold and Drought Explanation Letter to every customer (approx. 25,000) â€¢ Direct Mailing of a customer-specific usage letter to all Home Owners Associations (large irrigation users)  â€¢ Establishment of a Water Waster Hotline and Website Application for customers to notify the District of water waste they observe in the community (72 website notices and 58 hotline calls)  â€¢ Specialized training regarding Conservation and the Conservation Restrictions for Operations Field staff and Customer Service Staff. â€¢ Field staff now assigned to Conservation Education and Investigation of Water Waste in the Community. â€¢ Thus far, 6 Water Conservation Ordinance First Violations have been issued.  â€¢ Participation in MWDOCâ€™s Turf Removal Rebate Program (135 customers/140,000 sq ft of turf removed)  â€¢ Thus far, 6 Water Conservation Ordinance First Violations have been issued.  â€¢ Participation in MWDOCâ€™s Turf Removal Rebate Program (135 customers/140,000 sq ft of turf removed) </t>
  </si>
  <si>
    <t>***** The Percentage of Residential Use is based on the amount of water consumed by single family and multi-family accounts for the month of February 2015. ***** The Total Population Served was automatically provided by the SWRCB as 42,171. This figure was changed to 44,446 for this reporting period based on active customer accounts as of February 28, 2015. The population served is evaluated and updated each month (if needed) by YVWD based on the number of active service connections. Please advise if this updated population figure is not properly transmitted with this reporting form. ***** The amount of recycled water entered in Question 11 is direct deliveries and construction water. This does not the recharge of recycled water.</t>
  </si>
  <si>
    <t>On August 6, 2014, the Yucaipa Valley Water District Board of Directors adopted Resolution No. 2014-14 Declaring Emergency Water Conservation Restrictions Pursuant to State Water Resources Control Board Resolution No. 2014-0038. The Yucaipa Valley Water District has executed a joint Memorandum of Understanding with the City of Yucaipa and the City of Calimesa for implementing coordinated water conservation efforts with code enforcement personnel.</t>
  </si>
  <si>
    <t>For this reporting period, the Yucaipa Valley Water District offset and reduced total water demands by 16.3% with the direct use of recycled water to our community [(37.21/(190.77+37.21))=16.3%]. The amount of recycled water used was put to beneficial use by direct delivery to customers and not by indirect reuse (spreading or recharge). The use of recycled water conserves drinking water during wet, normal and dry years and has reduced the amount of water that would have been typically produced from local groundwater sources.</t>
  </si>
  <si>
    <t xml:space="preserve">Baseline Total </t>
  </si>
  <si>
    <t>2014/15 GPCD Over / Under Target</t>
  </si>
  <si>
    <t>Lowest Target GPCD</t>
  </si>
  <si>
    <t>Max Conservation</t>
  </si>
  <si>
    <t>Min Conservation</t>
  </si>
  <si>
    <t>Maximum Target GPCD</t>
  </si>
  <si>
    <t>Total Population</t>
  </si>
  <si>
    <t>UWMP Baseline Annual Production</t>
  </si>
  <si>
    <t>UWMP Baseline Annual Production Total</t>
  </si>
  <si>
    <t>Big Bear Community Services District</t>
  </si>
  <si>
    <t>Hollister  City of *</t>
  </si>
  <si>
    <t>Mesa Consolidated Water District</t>
  </si>
  <si>
    <t>Olivehurst Public Utilities District</t>
  </si>
  <si>
    <t>Sunny Slope Water Company *</t>
  </si>
  <si>
    <t>about 4% of our production supplies goes to a pond that has an endangered fish called the 3 spine stickleback fish</t>
  </si>
  <si>
    <t>about 4% of our production supplies a pond that has an endangered species called the 3 spine stickleback fish</t>
  </si>
  <si>
    <t>about 4% of our production supplies a pond that has an endangered species called the  3 spined stickleback fish.</t>
  </si>
  <si>
    <t>about 4% of our production goes to an endangered species called the 3 spine stickleback fish</t>
  </si>
  <si>
    <t>4% of our production supplies an endangered species called the 3 spine stickleback fish</t>
  </si>
  <si>
    <t>1% is used to fill pond that has endangered stickleback fish</t>
  </si>
  <si>
    <t>4% is used to fill pond for endangered stickleback fish.</t>
  </si>
  <si>
    <t xml:space="preserve">4% of our production supplies an endangered species called the 3 spine stickleback fish.  </t>
  </si>
  <si>
    <t>We are currently tracking customers who have been warned for excessive water usage or not following our Stage 1 requirements.  We do have fines for customers who are warned more than once.</t>
  </si>
  <si>
    <t>PERMANENT</t>
  </si>
  <si>
    <t xml:space="preserve">Qualifications:  Mesa Water Districtâ€™s Total Monthly Water Production was 1119.0 acre feet for FEB 2015. Approximately 270.2 acre feet was from Indirect Potable Reuse (IPR.) Therefore, our adjusted Total Monthly Water Production-IPR is 848.8 acre feet. Mesa Water Districtâ€™s adjusted Residential GPCD-IPR is 55.14.	108000	77.89		Â·Â Â Â Â Â Â Â Â  Mesa Waterâ€™s Turf Removal Rebate participation has increased from 1 per month in 2013, to 3 per month after the February 2014 drought declaration, to 10 per month in summer and fall 2014.        Â·Â Â Â Â Â Â Â Â  Mesa WaterÂ® distributed a special drought edition newsletter to every Mesa WaterÂ® customer over the two-month billing cycle of September &amp; October        Â·Â Â Â Â Â Â Â Â  Mesa WaterÂ® has a special drought message on its website with a link through to a list of indoor and outdoor conservation tips        Â·Â Â Â Â Â Â Â Â  Mesa WaterÂ® regularly posts drought messages on social media        Â·Â Â Â Â Â Â Â Â  Mesa WaterÂ® is collaborating with local cities and other agencies regarding drought response and coordinating on messaging to residents and businesses        Â·Â Â Â Â Â Â Â Â  Mesa WaterÂ® regularly sends letters to the customers who are in the top 20% water use category and regularly schedules water audits to help customers fix leaks, adjust sprinkler settings, and give specific recommendations to be more efficient with water use        Â·Â Â Â Â Â Â Â Â  Mesa WaterÂ® has awarded a contract for additional communications support in its Drought-Reach" campaign to increase awareness of the drought, and immediate actions consumers can take to save water. The planning process has begun, and implementation will begin in December.        Â·Â Â Â Â Â Â Â Â  The Mesa Water Saver campaign kicked off in December, with the following efforts:  bill inserts to run from December through mid-February; automated calls to customers in mid-December; Postcards to be mailed in late-December; 2 billboards in late-December through late-January; Door hangers on all residential properties including apartments and single-family homes; canvassing of door-knockers to engage with customers in early-January.        "Â·Â Â Â Â Â Â Â Â  The Mesa Water Saver campaign has several key messages, including: â€¢ This is one of the worst droughts in Californiaâ€™s history &amp; we are now heading into the 4th consecutive year of this drought. â€¢ While Mesa WaterÂ® has enough water, other areas across California are running low or running out of water. â€¢ We are all in this together as one state with one water &amp; Governor Brown has asked everyone to reduce their water use by 20 percent. â€¢ To achieve this goal, Mesa Waterâ€™s drought-reach campaign can help residents reduce their water use by doing 3 simple things -- â€œloads, lawns, leaksâ€ (see www.MesaWater.org/MesaWaterSaver) â€¢ For questions or to request water conservation info, items, rebates &amp; water-wise house calls, go to MesaWaterSaver.org or call 949.631.1200 or visit the Districtâ€™s office. â€¢ Thanks for being a Mesa Water Saver!!!"       </t>
  </si>
  <si>
    <t>justinf@mesawater.org</t>
  </si>
  <si>
    <t>(949) 631-1200</t>
  </si>
  <si>
    <t>Mesa Water District</t>
  </si>
  <si>
    <t>PERMANENT MANDATORY</t>
  </si>
  <si>
    <t>Mesa Water Districtâ€™s Total Monthly Water Production was 1181.7 acre feet for January 2015. Approximately 329.8 acre feet was from Indirect Potable Reuse (IPR.) Therefore, our adjusted Total Monthly Water Production-IPR is 851.9 acre feet. Mesa Water Districtâ€™s adjusted Residential GPCD-IPR is 53.20.</t>
  </si>
  <si>
    <t xml:space="preserve">Â·         Mesa Waterâ€™s Turf Removal Rebate participation has increased from 1 per month in 2013, to 3 per month after the February 2014 drought declaration, to 10 per month in summer and fall 2014.         Â·         Mesa WaterÂ® distributed a special drought edition newsletter to every Mesa WaterÂ® customer over the two-month billing cycle of September &amp; October         Â·         Mesa WaterÂ® has a special drought message on its website with a link through to a list of indoor and outdoor conservation tips         Â·         Mesa WaterÂ® regularly posts drought messages on social media         Â·         Mesa WaterÂ® is collaborating with local cities and other agencies regarding drought response and coordinating on messaging to residents and businesses         Â·         Mesa WaterÂ® regularly sends letters to the customers who are in the top 20% water use category and regularly schedules water audits to help customers fix leaks, adjust sprinkler settings, and give specific recommendations to be more efficient with water use         Â·         Mesa WaterÂ® has awarded a contract for additional communications support in its "Drought-Reach" campaign to increase awareness of the drought, and immediate actions consumers can take to save water. The planning process has begun, and implementation will begin in December.         Â·         The Mesa Water Saver campaign kicked off in December, with the following efforts:  bill inserts to run from December through mid-February; automated calls to customers in mid-December; Postcards to be mailed in late-December; 2 billboards in late-December through late-January; Door hangers on all residential properties including apartments and single-family homes; canvassing of door-knockers to engage with customers in early-January.         "Â·         The Mesa Water Saver campaign has several key messages, including: â€¢ This is one of the worst droughts in Californiaâ€™s history &amp; we are now heading into the 4th consecutive year of this drought. â€¢ While Mesa WaterÂ® has enough water, other areas across California are running low or running out of water. â€¢ We are all in this together as one state with one water &amp; Governor Brown has asked everyone to reduce their water use by 20 percent. â€¢ To achieve this goal, Mesa Waterâ€™s drought-reach campaign can help residents reduce their water use by doing 3 simple things -- â€œloads, lawns, leaksâ€ (see www.MesaWater.org/MesaWaterSaver) â€¢ For questions or to request water conservation info, items, rebates &amp; water-wise house calls, go to MesaWaterSaver.org or call 949.631.1200 or visit the Districtâ€™s office. â€¢ Thanks for being a Mesa Water Saver!!!"        </t>
  </si>
  <si>
    <t>Mesa Water Districtâ€™s Total Monthly Water Production was 1021.0 acre feet for DEC 2014. Approximately 351.0 acre feet was from Indirect Potable Reuse (IPR.) Therefore, our adjusted Total Monthly Water Production-IPR is 670.0 acre feet. Mesa Water Districtâ€™s adjusted Residential GPCD-IPR is 43.41.</t>
  </si>
  <si>
    <t>Mesa Water Districtâ€™s Total Monthly Water Production was 1366.1 acre feet for November 2014. Approximately 128.9 acre feet was from Indirect Potable Reuse (IPR.) Therefore, our adjusted Total Monthly Water Production-IPR is 1237.2 acre feet. Mesa Water Districtâ€™s adjusted Residential GPCD-IPR is 75.7.</t>
  </si>
  <si>
    <t>Â·Â Â Â Â Â Â Â Â  Mesa Waterâ€™s Turf Removal Rebate participation has increased from 1 per month in 2013, to 3 per month after the February 2014 drought declaration, to 10 per month in summer and fall 2014.         Â·Â Â Â Â Â Â Â Â  Mesa WaterÂ® distributed a special drought edition newsletter to every Mesa WaterÂ® customer over the two-month billing cycle of September &amp; October         Â·Â Â Â Â Â Â Â Â  Mesa WaterÂ® has a special drought message on its website with a link through to a list of indoor and outdoor conservation tips         Â·Â Â Â Â Â Â Â Â  Mesa WaterÂ® regularly posts drought messages on social media         Â·Â Â Â Â Â Â Â Â  Mesa WaterÂ® is collaborating with local cities and other agencies regarding drought response and coordinating on messaging to residents and businesses         Â·Â Â Â Â Â Â Â Â  Mesa WaterÂ® regularly sends letters to the customers who are in the top 20% water use category and regularly schedules water audits to help customers fix leaks, adjust sprinkler settings, and give specific recommendations to be more efficient with water use         Â·Â Â Â Â Â Â Â Â  Mesa WaterÂ® has awarded a contract for additional communications support in its "Drought-Reach" campaign to increase awareness of the drought, and immediate actions consumers can take to save water. The planning process has begun, and implementation will begin in December.</t>
  </si>
  <si>
    <t xml:space="preserve">Mesa Water Districtâ€™s Total Monthly Water Production was 1561.7 acre feet for October 2014. Approximately 157.9 acre feet was from Indirect Potable Reuse (IPR.) Therefore, our adjusted Total Monthly Water Production-IPR is 1403.8 acre feet. Mesa Water Districtâ€™s adjusted Residential GPCD-IPR is 81.3. </t>
  </si>
  <si>
    <t xml:space="preserve">Â·Â Â Â Â Â Â Â Â  Mesa Waterâ€™s Turf Removal Rebate participation has increased from 1 per month in 2013, to 3 per month after the February 2014 drought declaration, to 10 per month in summer 2014. Â·Â Â Â Â Â Â Â Â  Mesa WaterÂ® is distributing a special drought edition newsletter to every Mesa WaterÂ® customer over the two-month billing cycle of September &amp; October Â·Â Â Â Â Â Â Â Â  Mesa WaterÂ® hosted an additional waterâ€“wise landscape workshop for this October Â·Â Â Â Â Â Â Â Â  Mesa WaterÂ® has a special drought message on its website with a link through to a list of indoor and outdoor conservation tips Â·Â Â Â Â Â Â Â Â  Mesa WaterÂ® regularly posts drought messages on social media Â·Â Â Â Â Â Â Â Â  Mesa WaterÂ® is collaborating with local cities and other agencies regarding drought response and coordinating on messaging to residents and businesses Â·Â Â Â Â Â Â Â Â  Mesa WaterÂ® regularly sends letters to the customers who are in the top 20% water use category and regularly schedules water audits to help customers fix leaks, adjust sprinkler settings, and give specific recommendations to be more efficient with water use. Â·Â Â Â Â Â Â Â Â  Mesa WaterÂ® has released an RFP for additional communications support in its "Drought-Reach" campaign to increase awareness of the drought, and immediate actions consumers can take to save water. </t>
  </si>
  <si>
    <t>Permanent Mandatory</t>
  </si>
  <si>
    <t xml:space="preserve">Mesa Water Districtâ€™s Total Monthly Water Production was 1579.0 acre feet for September 2014.  Approximately 220.3 acre feet was from Indirect Potable Reuse (IPR.)  Therefore, our adjusted Total Monthly Water Production-IPR is 1358.7 acre feet.  Mesa Water Districtâ€™s adjusted GPCD-IPR is 91.67.  </t>
  </si>
  <si>
    <t>â€¢ Mesa Waterâ€™s Turf Removal Rebate participation has increased from 1 per month in 2013, to 3 per month after the February 2014 drought declaration, to 7 per month in summer 2014. â€¢ Promotion for the Turf Removal Rebate program was distributed to every Mesa WaterÂ® customer in August &amp; September the next two-month billing cycle. â€¢ Mesa WaterÂ® is distributing a special drought edition newsletter to every Mesa WaterÂ® customer over the two-month billing cycle of September &amp; October â€¢ Mesa WaterÂ® hosted a special town hall at its facility for a tour and discussion about the drought in August 2014 â€¢ Mesa WaterÂ® has scheduled an additional waterâ€“wise landscape workshop for this October â€¢ Mesa WaterÂ® has a special drought message on its website with a link through to a list of indoor and outdoor conservation tips â€¢ Mesa WaterÂ® regularly posts drought messages on social media â€¢ Mesa WaterÂ® is collaborating with local cities and other agencies regarding drought response and coordinating on messaging to residents and businesses â€¢ Mesa WaterÂ® regularly sends letters to the customers who are in the top 20% water use category and regularly schedules water audits to help customers fix leaks, adjust sprinkler settings, and give specific recommendations to be more efficient with water use.</t>
  </si>
  <si>
    <t xml:space="preserve">â€¢ Mesa Waterâ€™s Turf Removal Rebate participation has increased from 1 per month in 2013, to 3 per month after the February 2014 drought declaration, to 7 per month in summer 2014. â€¢ Promotion for the Turf Removal Rebate program will be distributed to every Mesa Water customer over the next two-month billing cycle â€¢ Mesa Water will distribute a special drought edition newsletter to every Mesa Water customer over the next two-month billing cycle â€¢ Mesa Water is hosting a special â€œMeet Mesa Water at the MWRFâ€ for a tour and discussion about the drought in August 2014 â€¢ Mesa Water is scheduling additional landscape workshops this fall â€¢ Mesa Water has a special drought message on its website with a link through to a list of indoor and outdoor conservation tips â€¢ Mesa Water regularly posts drought messages on social media â€¢ Mesa Water is collaborating with local cities and other agencies regarding drought response and coordinating on messaging to residents and businesses â€¢ Mesa Water regularly sends letters to the customers who are in the top 20% water use category and regularly schedules water audits to help customers fix leaks, adjust sprinkler settings, and give specific recommendations to be more efficient with water use </t>
  </si>
  <si>
    <t>Please note that Mesa Water District (formerly Mesa Consolidated Water District) changed its name effective January 2013.</t>
  </si>
  <si>
    <t>5% for parks, streetscape and commercial</t>
  </si>
  <si>
    <t>5% used for parks, commercial and street-scape.</t>
  </si>
  <si>
    <t>5% for parks, commercial and street-scape</t>
  </si>
  <si>
    <t>5% for commercial, street-scape and parks.</t>
  </si>
  <si>
    <t>Water Conservation Reminder door hangers ; message about water conservation on customer bills ; free toilet tank leak detecting tablets and water-efficient shower-heads available at office ; pamphlets about water conservation outside office door ; e-mail customers about upcoming water conservation workshops</t>
  </si>
  <si>
    <t>Water Conservation Reminder door hangers ; mail water conservation letters with bills ; free toilet tank leak detecting tablets and water-efficient shower-heads available at office ; e-mail customers about upcoming water conservation workshops</t>
  </si>
  <si>
    <t>Water conservation reminder door hangers ; mail water conservation letters with bills ; free toilet tank leak detecting tablets and water-efficient shower-heads available at office ; customers are emailed about upcoming water conservation events.</t>
  </si>
  <si>
    <t>Water Conservation Reminder door hangers ; mail Water Conservation letters with billing statements ; gave out complimentary toilet tank leak detecting tablets and water efficient shower-heads to interested customers.</t>
  </si>
  <si>
    <t>Conservation Request Letters mailed to customers asking for 30% reduction in water usage.  Courtesy Conservation Reminder door hangers informing customers of emergency drought water restrictions.</t>
  </si>
  <si>
    <t>2014/15 Residential Production</t>
  </si>
  <si>
    <t>Floor</t>
  </si>
  <si>
    <t>R-GPCD</t>
  </si>
  <si>
    <t xml:space="preserve">Max </t>
  </si>
  <si>
    <t>Min</t>
  </si>
  <si>
    <t>Grover Beach  City of</t>
  </si>
  <si>
    <t>City of Big Bear Lake, Dept of Water &amp; Power</t>
  </si>
  <si>
    <t>San Lorenzo Valley Water District</t>
  </si>
  <si>
    <t>Monterey Park  City of</t>
  </si>
  <si>
    <t>Greenfield, City of</t>
  </si>
  <si>
    <t>El Segundo  City of</t>
  </si>
  <si>
    <t>Carpinteria Valley Water District</t>
  </si>
  <si>
    <t xml:space="preserve">Lathrop, City of </t>
  </si>
  <si>
    <t>Perris, City of</t>
  </si>
  <si>
    <t>City of Newman Water Department</t>
  </si>
  <si>
    <t>Del Oro Water Company</t>
  </si>
  <si>
    <t>Healdsburg  City of</t>
  </si>
  <si>
    <t>Alco Water Service</t>
  </si>
  <si>
    <t>Rialto  City of</t>
  </si>
  <si>
    <t>Humboldt Bay Municipal Water District</t>
  </si>
  <si>
    <t>Sanger  City of</t>
  </si>
  <si>
    <t xml:space="preserve">Covina  City of </t>
  </si>
  <si>
    <t>Arvin Community Services District</t>
  </si>
  <si>
    <t>Atascadero Mutual Water Company</t>
  </si>
  <si>
    <t>Santa Paula  City of</t>
  </si>
  <si>
    <t>Manteca  City of</t>
  </si>
  <si>
    <t>Lamont Public Utility District</t>
  </si>
  <si>
    <t>Fillmore  City of</t>
  </si>
  <si>
    <t>Livingston  City of</t>
  </si>
  <si>
    <t>Loma Linda  City of *</t>
  </si>
  <si>
    <t>Winton Water &amp; Sanitary District</t>
  </si>
  <si>
    <t>San Bernardino County Service Area 70</t>
  </si>
  <si>
    <t>Atwater  City of</t>
  </si>
  <si>
    <t>Lee Lake Water District</t>
  </si>
  <si>
    <t>Shasta Lake  City of</t>
  </si>
  <si>
    <t>Norco  City of</t>
  </si>
  <si>
    <t>Riverside Highland Water Company</t>
  </si>
  <si>
    <t>Discovery Bay Community Services District</t>
  </si>
  <si>
    <t>Corcoran City of</t>
  </si>
  <si>
    <t>Montecito Water District</t>
  </si>
  <si>
    <t>Fruitridge Vista Water Company</t>
  </si>
  <si>
    <t>Pinedale County Water District</t>
  </si>
  <si>
    <t>Anderson, City of</t>
  </si>
  <si>
    <t>Casitas Municipal Water District</t>
  </si>
  <si>
    <t>Ripon  City of</t>
  </si>
  <si>
    <t>Susanville  City of</t>
  </si>
  <si>
    <t>Bella Vista Water District</t>
  </si>
  <si>
    <t>Madera County</t>
  </si>
  <si>
    <t>Kingsburg, City of</t>
  </si>
  <si>
    <t>Myoma Dunes Mutual Water Company</t>
  </si>
  <si>
    <t>Cap</t>
  </si>
  <si>
    <t>GPCD</t>
  </si>
  <si>
    <t>Scaling Factor</t>
  </si>
  <si>
    <t>Target Savings</t>
  </si>
  <si>
    <t>Total Water Production</t>
  </si>
  <si>
    <t>Total Water
Saved</t>
  </si>
  <si>
    <t>Percent Saved</t>
  </si>
  <si>
    <t>2013
(Jun - Feb)</t>
  </si>
  <si>
    <t>2014/15
(Jun-14 - Feb-15)</t>
  </si>
  <si>
    <t>(Jun-14 - Feb-15, compared to 2013, gallons)</t>
  </si>
  <si>
    <t>Tier</t>
  </si>
  <si>
    <t>Estimated Savings (Gallons)</t>
  </si>
  <si>
    <t xml:space="preserve"> Sep 2014 R-GPCD</t>
  </si>
  <si>
    <t>2014/2015 Average GPCD</t>
  </si>
  <si>
    <t>Statewide</t>
  </si>
  <si>
    <t>Floor Reduction</t>
  </si>
  <si>
    <t>SWRCB Conservation Standard</t>
  </si>
  <si>
    <t>PROPOSED Conservation Standard</t>
  </si>
  <si>
    <t>COMPARISON Initial SWRCB 4 Tiers</t>
  </si>
  <si>
    <t>Target Reduction-&gt;</t>
  </si>
  <si>
    <t>Needs to match</t>
  </si>
  <si>
    <t>Total 2013 9 Months Production</t>
  </si>
  <si>
    <t>Total 2014/15 9 months Production</t>
  </si>
  <si>
    <t>Total 2014/15 Residential 9 months Production</t>
  </si>
  <si>
    <t>9 months 2014/15 Production</t>
  </si>
  <si>
    <t>Target GPCD to Meet Governors 25%</t>
  </si>
  <si>
    <t>9 months 2014/15 Residential Production</t>
  </si>
  <si>
    <t>2013 Statewide 9 months Average GPCD</t>
  </si>
  <si>
    <t>2014/15 9 months Statewide Average GPCD</t>
  </si>
  <si>
    <t>2014 /15 9 months R-GPCD</t>
  </si>
  <si>
    <t>2014/15 Statewide Average 9 months R-GPCD</t>
  </si>
  <si>
    <t>In Acre Feet</t>
  </si>
  <si>
    <t>9 months (June- Feb) 2013 Total Production</t>
  </si>
  <si>
    <t>In Gallons</t>
  </si>
  <si>
    <t>Optimization Factor</t>
  </si>
  <si>
    <t>Potential Agencies Applying for Efficiency Target</t>
  </si>
  <si>
    <t>Governor's Target Conservation</t>
  </si>
  <si>
    <t>Alternate Framework to Achieve 25%</t>
  </si>
  <si>
    <t>Cell J4 in the "Target no UWMP" worksheet similarly is used to be changed in Goal Seek to achieve the reductions necessary for the agencies without a submitted UWMP in 2010.  Cell G2 is the cell to change to the total needed to be reduced in cell E2.</t>
  </si>
  <si>
    <t>Notes:</t>
  </si>
  <si>
    <t>If the total gallons saved is close to the target gallons saved after making modifications, adjust the optimization factor before running Goal Seek to avoid false solutions.  For instance, if the target is at the 25% reduction and a factor is changed in the optimization equation, no changes will occur because the target is already met.  The optimization factor needs to be adjusted away from the previous solution to account for the changes.</t>
  </si>
  <si>
    <t>The "DWR_SWRCB_MERGE" worksheet contains the raw data looked up from DWR and the SWRCB on urban water retailers.</t>
  </si>
  <si>
    <t>Allocation Agency Conservation</t>
  </si>
  <si>
    <t>The Model is divided into two worksheets.  Agencies who have submitted an Urban Water Management Plan in 2010 meet the 25% reduction in the "Target w UWMP" worksheet.  Those who have not submitted an Urban Water Management Plan in 2010 are in "Target no UWMP"  worksheet.  The total savings is from the combination of the two worksheets.</t>
  </si>
  <si>
    <t>Objectives and Benefits of the Proposed Approach</t>
  </si>
  <si>
    <t>2013 9 months Average Total GPCD</t>
  </si>
  <si>
    <t>2014 /15 9 months Total GPCD</t>
  </si>
  <si>
    <t>2014/15 Total GPCD Over / Under 2020 Target</t>
  </si>
  <si>
    <t>PROPOSED Balanced 2020 and R-GPCD Conservation Target</t>
  </si>
  <si>
    <t>2013 Jun-Feb</t>
  </si>
  <si>
    <t>June 2014 - Feb 2015</t>
  </si>
  <si>
    <t>Total Water Saved</t>
  </si>
  <si>
    <t>Jul-Sep 2014 R-GPCD</t>
  </si>
  <si>
    <t>Conservation Standard</t>
  </si>
  <si>
    <t>,</t>
  </si>
  <si>
    <t>Oakdale  City of</t>
  </si>
  <si>
    <t>COMPARISON April 18 SWRCB 8 Tiers</t>
  </si>
  <si>
    <t>Comparison April 18 SWRCB 8 Tiers</t>
  </si>
  <si>
    <t>Target 9 months Conservation by February 2016</t>
  </si>
  <si>
    <t>Model Parameters</t>
  </si>
  <si>
    <t>Gallons</t>
  </si>
  <si>
    <t>Target 9 Month Conservation Initial 4 Tiers</t>
  </si>
  <si>
    <t>Target 9 Month Conservation 8 Tiers</t>
  </si>
  <si>
    <t>Cell B3 in the "Target w UWMP" worksheet is used as a linear optimization factor to achieve the Governor's 25% reduction for agencies who submitted a UWMP in 2010.  Use Goal Seek and select Cell C13 as the cell to meet the total gallons needed reduced.  Cell E2 has the value Cell C13 must be set to in order to achieve the 25% reduction.  Cell B3 is the Cell for Excel to change to get the total reductions needed.</t>
  </si>
  <si>
    <t>Column C reports the new conservation target for each urban water supplier under the proposed framework and accounts for past conservation efforts towards the supplier's 2020 target and average nine month R-GPCD for June 2014 through February 2015.</t>
  </si>
  <si>
    <t>Total 2013 June to February Production</t>
  </si>
  <si>
    <t>Governor's Target of 25% Conservation</t>
  </si>
  <si>
    <t>Alternative Framework Total Conservation</t>
  </si>
  <si>
    <t>Summary of Framework</t>
  </si>
  <si>
    <t>Model Explanation</t>
  </si>
  <si>
    <t>Include Efficiency Targets</t>
  </si>
  <si>
    <t>Agencies identified in the "Water Budget Agencies" Worksheet are given a conservation target of 15% based on preliminary work on the efficiency target performance metric.  This is to be verified by each agencies individual efficiency target.  The conservation target for agencies with allocation based rates can be adjusted in cell B4 in worksheet Target w UWMP.  The efficiency target can be removed by selecting "No" in cell G2.</t>
  </si>
  <si>
    <r>
      <rPr>
        <b/>
        <i/>
        <sz val="14"/>
        <color rgb="FF000000"/>
        <rFont val="Arial"/>
        <family val="2"/>
      </rPr>
      <t xml:space="preserve">Meets the Governor’s mandate: </t>
    </r>
    <r>
      <rPr>
        <sz val="14"/>
        <color rgb="FF000000"/>
        <rFont val="Arial"/>
        <family val="2"/>
      </rPr>
      <t xml:space="preserve">Achieves the required statewide 25% reduction from 2013 potable use. </t>
    </r>
  </si>
  <si>
    <r>
      <rPr>
        <b/>
        <sz val="14"/>
        <color theme="1"/>
        <rFont val="Arial"/>
        <family val="2"/>
      </rPr>
      <t>Apportions water supplier reductions based on per capita use</t>
    </r>
    <r>
      <rPr>
        <sz val="14"/>
        <color theme="1"/>
        <rFont val="Arial"/>
        <family val="2"/>
      </rPr>
      <t>: Complies with the Governor’s Executive Order mandating that reductions be allocated relative to per capita water usage.  Those areas with higher average</t>
    </r>
    <r>
      <rPr>
        <b/>
        <sz val="14"/>
        <color theme="1"/>
        <rFont val="Arial"/>
        <family val="2"/>
      </rPr>
      <t xml:space="preserve"> </t>
    </r>
    <r>
      <rPr>
        <sz val="14"/>
        <color theme="1"/>
        <rFont val="Arial"/>
        <family val="2"/>
      </rPr>
      <t>per capita usage are expected to achieve greater reductions than those with lower usage.</t>
    </r>
  </si>
  <si>
    <r>
      <rPr>
        <b/>
        <sz val="14"/>
        <color rgb="FF000000"/>
        <rFont val="Arial"/>
        <family val="2"/>
      </rPr>
      <t xml:space="preserve">Accounts for demand hardening and climate: </t>
    </r>
    <r>
      <rPr>
        <sz val="14"/>
        <color rgb="FF000000"/>
        <rFont val="Arial"/>
        <family val="2"/>
      </rPr>
      <t>Allocates the reductions to equitably balance prior conservation and current R-GPCD.  Recognizes progress toward achieving 20 x2020 goals while achieving the 25% statewide reduction.  This avoids penalizing agencies that invested aggressively and wisely in implementing conservation programs before 2013.</t>
    </r>
  </si>
  <si>
    <r>
      <rPr>
        <b/>
        <sz val="14"/>
        <color rgb="FF000000"/>
        <rFont val="Arial"/>
        <family val="2"/>
      </rPr>
      <t xml:space="preserve">Encourages long-term conservation: </t>
    </r>
    <r>
      <rPr>
        <sz val="14"/>
        <color rgb="FF000000"/>
        <rFont val="Arial"/>
        <family val="2"/>
      </rPr>
      <t xml:space="preserve">Allocation-based rates provide long-term conservation.  By integrating a performance efficiency standard for agencies with allocation-based rate structures, the model encourages adoption of these rate structures while </t>
    </r>
    <r>
      <rPr>
        <sz val="14"/>
        <color theme="1"/>
        <rFont val="Arial"/>
        <family val="2"/>
      </rPr>
      <t xml:space="preserve">requiring agencies that already have these structures to obtain even greater water savings. </t>
    </r>
  </si>
  <si>
    <r>
      <rPr>
        <b/>
        <i/>
        <sz val="14"/>
        <color rgb="FF000000"/>
        <rFont val="Arial"/>
        <family val="2"/>
      </rPr>
      <t xml:space="preserve">Considers population growth: </t>
    </r>
    <r>
      <rPr>
        <sz val="14"/>
        <color rgb="FF000000"/>
        <rFont val="Arial"/>
        <family val="2"/>
      </rPr>
      <t>Adjusts for population growth by using average 2014 and 2015 population, production and R-GPCD.  This avoids penalizing agencies that have experienced growth since 2013.  The statewide target is still based on a reduction from 2013 potable production.</t>
    </r>
  </si>
  <si>
    <r>
      <rPr>
        <b/>
        <i/>
        <sz val="14"/>
        <color rgb="FF000000"/>
        <rFont val="Arial"/>
        <family val="2"/>
      </rPr>
      <t xml:space="preserve">Sets minimum and maximum conservation requirements: </t>
    </r>
    <r>
      <rPr>
        <sz val="14"/>
        <color rgb="FF000000"/>
        <rFont val="Arial"/>
        <family val="2"/>
      </rPr>
      <t xml:space="preserve">Every agency must save at least 10% and no agency is required to cut more than 35%.  </t>
    </r>
  </si>
  <si>
    <t>The model is divided into two worksheets to balance long term conservation measures towards the 20% by 2020 target per capita use and the need to reduce usage statewide by 25%.</t>
  </si>
  <si>
    <t>The "Target UWMP" worksheet creates an Alternative Framework for agencies with an Urban Water Management Plan to conserve 25% from their net 2013 production.  Agencies who have not met their 2020 target are first tasked with meeting the 2020 target.  Next, the remaining percentage of conservation is dependent on the R-GPCD of each agency.  The minimum conservation for any agency is 10% with an absolute minimum of 40 R-GPCD to meet basic health and public safety.  The maximum conservation of any agency is 35%.</t>
  </si>
  <si>
    <t>The "Target no UWMP" worksheet creates an Alternative Framework for agencies without an Urban Water Management Plan to conserve 25% from the net 2013 production.  Agencies follow the same process but use solely average R-GPCD to determine the conservation target with a minimum of 10% (absolute minimum R-GPCD of 40) and a maximum of 35%.</t>
  </si>
  <si>
    <t>The combined savings from the "Target UWMP" and "Target no UWMP" worksheets meets the Governor's mandated 25% reduction from 2013 potable use and are summarized in the "Summary of Statewide Savings" worksheet.</t>
  </si>
  <si>
    <r>
      <t xml:space="preserve">Limit Economic Impact of Required Potable Water Use Reductions: </t>
    </r>
    <r>
      <rPr>
        <sz val="14"/>
        <color theme="1"/>
        <rFont val="Arial"/>
        <family val="2"/>
      </rPr>
      <t xml:space="preserve">The Governor and his Executive Order have directed that the State should try to mitigate the impact of mandatory water restrictions on California’s economy.  California’s urban centers comprise the majority of California’s economy and the apportionment method should limit negative economic impacts within the </t>
    </r>
    <r>
      <rPr>
        <sz val="14"/>
        <color rgb="FF000000"/>
        <rFont val="Arial"/>
        <family val="2"/>
      </rPr>
      <t>urban Commercial, Industrial and Institutional (CII) sector</t>
    </r>
    <r>
      <rPr>
        <sz val="14"/>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</si>
</sst>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000"/>
    <numFmt numFmtId="166" formatCode="0.00000"/>
  </numFmts>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11"/>
      <color rgb="FF1F497D"/>
      <name val="Calibri"/>
      <family val="2"/>
    </font>
    <font>
      <b/>
      <sz val="12"/>
      <color rgb="FF1F497D"/>
      <name val="Calibri"/>
      <family val="2"/>
    </font>
    <font>
      <b/>
      <sz val="11"/>
      <color rgb="FF000000"/>
      <name val="Calibri"/>
      <family val="2"/>
    </font>
    <font>
      <b/>
      <sz val="11"/>
      <color theme="0"/>
      <name val="Calibri"/>
      <family val="2"/>
    </font>
    <font>
      <b/>
      <sz val="12"/>
      <color theme="0"/>
      <name val="Calibri"/>
      <family val="2"/>
      <scheme val="minor"/>
    </font>
    <font>
      <b/>
      <sz val="12"/>
      <color theme="1"/>
      <name val="Calibri"/>
      <family val="2"/>
      <scheme val="minor"/>
    </font>
    <font>
      <b/>
      <sz val="14"/>
      <color theme="1"/>
      <name val="Calibri"/>
      <family val="2"/>
      <scheme val="minor"/>
    </font>
    <font>
      <sz val="36"/>
      <color theme="1"/>
      <name val="Calibri"/>
      <family val="2"/>
      <scheme val="minor"/>
    </font>
    <font>
      <b/>
      <sz val="26"/>
      <color theme="1"/>
      <name val="Calibri"/>
      <family val="2"/>
      <scheme val="minor"/>
    </font>
    <font>
      <sz val="22"/>
      <color theme="1"/>
      <name val="Calibri"/>
      <family val="2"/>
      <scheme val="minor"/>
    </font>
    <font>
      <sz val="20"/>
      <color theme="1"/>
      <name val="Calibri"/>
      <family val="2"/>
      <scheme val="minor"/>
    </font>
    <font>
      <sz val="28"/>
      <color theme="1"/>
      <name val="Calibri"/>
      <family val="2"/>
      <scheme val="minor"/>
    </font>
    <font>
      <sz val="14"/>
      <color theme="1"/>
      <name val="Calibri"/>
      <family val="2"/>
      <scheme val="minor"/>
    </font>
    <font>
      <sz val="14"/>
      <color rgb="FF000000"/>
      <name val="Arial"/>
      <family val="2"/>
    </font>
    <font>
      <b/>
      <i/>
      <sz val="14"/>
      <color rgb="FF000000"/>
      <name val="Arial"/>
      <family val="2"/>
    </font>
    <font>
      <sz val="14"/>
      <color theme="1"/>
      <name val="Arial"/>
      <family val="2"/>
    </font>
    <font>
      <b/>
      <sz val="14"/>
      <color theme="1"/>
      <name val="Arial"/>
      <family val="2"/>
    </font>
    <font>
      <b/>
      <sz val="14"/>
      <color rgb="FF000000"/>
      <name val="Arial"/>
      <family val="2"/>
    </font>
    <font>
      <b/>
      <i/>
      <sz val="14"/>
      <color theme="1"/>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rgb="FFFFFFFF"/>
      </patternFill>
    </fill>
    <fill>
      <patternFill patternType="solid">
        <fgColor theme="3"/>
        <bgColor indexed="64"/>
      </patternFill>
    </fill>
    <fill>
      <patternFill patternType="solid">
        <fgColor theme="4" tint="0.79998168889431442"/>
        <bgColor indexed="64"/>
      </patternFill>
    </fill>
    <fill>
      <patternFill patternType="solid">
        <fgColor theme="3"/>
        <bgColor rgb="FFDDEBF7"/>
      </patternFill>
    </fill>
    <fill>
      <patternFill patternType="solid">
        <fgColor theme="3"/>
        <bgColor rgb="FFDCE6F1"/>
      </patternFill>
    </fill>
    <fill>
      <patternFill patternType="solid">
        <fgColor theme="8"/>
        <bgColor indexed="64"/>
      </patternFill>
    </fill>
    <fill>
      <patternFill patternType="solid">
        <fgColor theme="5" tint="-0.249977111117893"/>
        <bgColor indexed="64"/>
      </patternFill>
    </fill>
    <fill>
      <patternFill patternType="solid">
        <fgColor theme="8" tint="0.79998168889431442"/>
        <bgColor theme="8" tint="0.79998168889431442"/>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DDEBF7"/>
      </bottom>
      <diagonal/>
    </border>
    <border>
      <left style="thin">
        <color indexed="64"/>
      </left>
      <right/>
      <top style="thin">
        <color indexed="64"/>
      </top>
      <bottom style="thin">
        <color rgb="FFDDEBF7"/>
      </bottom>
      <diagonal/>
    </border>
    <border>
      <left/>
      <right style="thin">
        <color indexed="64"/>
      </right>
      <top style="thin">
        <color indexed="64"/>
      </top>
      <bottom style="thin">
        <color rgb="FFDDEBF7"/>
      </bottom>
      <diagonal/>
    </border>
    <border>
      <left style="thin">
        <color indexed="64"/>
      </left>
      <right style="thin">
        <color indexed="64"/>
      </right>
      <top style="thin">
        <color indexed="64"/>
      </top>
      <bottom/>
      <diagonal/>
    </border>
    <border>
      <left style="thin">
        <color indexed="64"/>
      </left>
      <right style="thin">
        <color indexed="64"/>
      </right>
      <top style="thin">
        <color rgb="FFDDEBF7"/>
      </top>
      <bottom/>
      <diagonal/>
    </border>
    <border>
      <left style="thin">
        <color indexed="64"/>
      </left>
      <right/>
      <top style="thin">
        <color rgb="FFDDEBF7"/>
      </top>
      <bottom/>
      <diagonal/>
    </border>
    <border>
      <left/>
      <right style="thin">
        <color indexed="64"/>
      </right>
      <top style="thin">
        <color rgb="FFDDEBF7"/>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8"/>
      </left>
      <right style="thin">
        <color theme="8"/>
      </right>
      <top style="thin">
        <color theme="8"/>
      </top>
      <bottom style="thin">
        <color theme="8"/>
      </bottom>
      <diagonal/>
    </border>
    <border>
      <left style="thin">
        <color theme="8"/>
      </left>
      <right/>
      <top style="thin">
        <color theme="8"/>
      </top>
      <bottom/>
      <diagonal/>
    </border>
    <border>
      <left style="thin">
        <color theme="8"/>
      </left>
      <right style="thin">
        <color theme="8"/>
      </right>
      <top style="thin">
        <color theme="8"/>
      </top>
      <bottom/>
      <diagonal/>
    </border>
    <border>
      <left style="thin">
        <color theme="8"/>
      </left>
      <right/>
      <top style="medium">
        <color theme="8"/>
      </top>
      <bottom/>
      <diagonal/>
    </border>
    <border>
      <left style="thin">
        <color theme="8"/>
      </left>
      <right style="thin">
        <color theme="8"/>
      </right>
      <top style="medium">
        <color theme="8"/>
      </top>
      <bottom/>
      <diagonal/>
    </border>
    <border>
      <left style="thin">
        <color theme="8"/>
      </left>
      <right/>
      <top style="thin">
        <color theme="8"/>
      </top>
      <bottom style="thin">
        <color theme="8"/>
      </bottom>
      <diagonal/>
    </border>
    <border>
      <left/>
      <right style="thin">
        <color indexed="64"/>
      </right>
      <top style="thin">
        <color indexed="64"/>
      </top>
      <bottom/>
      <diagonal/>
    </border>
    <border>
      <left/>
      <right style="thin">
        <color indexed="64"/>
      </right>
      <top/>
      <bottom style="medium">
        <color theme="8"/>
      </bottom>
      <diagonal/>
    </border>
    <border>
      <left/>
      <right style="thin">
        <color theme="0"/>
      </right>
      <top/>
      <bottom/>
      <diagonal/>
    </border>
    <border>
      <left style="thin">
        <color theme="0"/>
      </left>
      <right style="thin">
        <color theme="0"/>
      </right>
      <top/>
      <bottom/>
      <diagonal/>
    </border>
    <border>
      <left/>
      <right style="thin">
        <color theme="8"/>
      </right>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47">
    <xf numFmtId="0" fontId="0" fillId="0" borderId="0" xfId="0"/>
    <xf numFmtId="0" fontId="0" fillId="0" borderId="0" xfId="0" applyAlignment="1">
      <alignment wrapText="1"/>
    </xf>
    <xf numFmtId="14" fontId="0" fillId="0" borderId="0" xfId="0" applyNumberFormat="1"/>
    <xf numFmtId="3" fontId="0" fillId="0" borderId="0" xfId="0" applyNumberFormat="1"/>
    <xf numFmtId="9" fontId="0" fillId="0" borderId="0" xfId="0" applyNumberFormat="1"/>
    <xf numFmtId="43" fontId="0" fillId="0" borderId="0" xfId="42" applyFont="1"/>
    <xf numFmtId="16" fontId="0" fillId="0" borderId="0" xfId="0" applyNumberFormat="1"/>
    <xf numFmtId="43" fontId="0" fillId="0" borderId="0" xfId="0" applyNumberFormat="1"/>
    <xf numFmtId="164" fontId="0" fillId="0" borderId="0" xfId="42" applyNumberFormat="1" applyFont="1"/>
    <xf numFmtId="164" fontId="0" fillId="0" borderId="0" xfId="0" applyNumberFormat="1"/>
    <xf numFmtId="0" fontId="0" fillId="0" borderId="0" xfId="0" applyAlignment="1">
      <alignment horizontal="right"/>
    </xf>
    <xf numFmtId="1" fontId="0" fillId="0" borderId="0" xfId="0" applyNumberFormat="1"/>
    <xf numFmtId="9" fontId="19" fillId="33" borderId="8" xfId="43" applyFont="1" applyFill="1" applyBorder="1"/>
    <xf numFmtId="43" fontId="18" fillId="0" borderId="0" xfId="42" applyFont="1" applyFill="1" applyBorder="1"/>
    <xf numFmtId="0" fontId="20" fillId="33" borderId="8" xfId="15" applyFont="1" applyFill="1" applyBorder="1"/>
    <xf numFmtId="43" fontId="21" fillId="0" borderId="0" xfId="42" applyFont="1" applyFill="1" applyBorder="1"/>
    <xf numFmtId="165" fontId="20" fillId="33" borderId="8" xfId="15" applyNumberFormat="1" applyFont="1" applyFill="1" applyBorder="1"/>
    <xf numFmtId="0" fontId="0" fillId="0" borderId="22" xfId="0" applyBorder="1" applyAlignment="1">
      <alignment horizontal="right"/>
    </xf>
    <xf numFmtId="0" fontId="0" fillId="0" borderId="24" xfId="0" applyBorder="1" applyAlignment="1">
      <alignment horizontal="right"/>
    </xf>
    <xf numFmtId="0" fontId="22" fillId="36" borderId="11" xfId="0" applyFont="1" applyFill="1" applyBorder="1" applyAlignment="1">
      <alignment horizontal="center" vertical="center"/>
    </xf>
    <xf numFmtId="3" fontId="22" fillId="37" borderId="11" xfId="42" applyNumberFormat="1" applyFont="1" applyFill="1" applyBorder="1" applyAlignment="1">
      <alignment horizontal="center" vertical="center" wrapText="1"/>
    </xf>
    <xf numFmtId="3" fontId="22" fillId="37" borderId="14" xfId="42" applyNumberFormat="1" applyFont="1" applyFill="1" applyBorder="1" applyAlignment="1">
      <alignment horizontal="center" vertical="center" wrapText="1"/>
    </xf>
    <xf numFmtId="1" fontId="22" fillId="37" borderId="14" xfId="42" applyNumberFormat="1" applyFont="1" applyFill="1" applyBorder="1" applyAlignment="1">
      <alignment horizontal="center" vertical="center" wrapText="1"/>
    </xf>
    <xf numFmtId="0" fontId="22" fillId="36" borderId="15" xfId="0" applyFont="1" applyFill="1" applyBorder="1" applyAlignment="1">
      <alignment horizontal="center" vertical="center"/>
    </xf>
    <xf numFmtId="0" fontId="22" fillId="36" borderId="16" xfId="0" applyFont="1" applyFill="1" applyBorder="1" applyAlignment="1">
      <alignment horizontal="center" vertical="center" wrapText="1"/>
    </xf>
    <xf numFmtId="0" fontId="22" fillId="36" borderId="17" xfId="0" applyFont="1" applyFill="1" applyBorder="1" applyAlignment="1">
      <alignment horizontal="center" vertical="center" wrapText="1"/>
    </xf>
    <xf numFmtId="0" fontId="22" fillId="37" borderId="15" xfId="0" applyFont="1" applyFill="1" applyBorder="1" applyAlignment="1">
      <alignment horizontal="center" vertical="center" wrapText="1"/>
    </xf>
    <xf numFmtId="1" fontId="22" fillId="37" borderId="18" xfId="0" applyNumberFormat="1" applyFont="1" applyFill="1" applyBorder="1" applyAlignment="1">
      <alignment horizontal="center" vertical="center" wrapText="1"/>
    </xf>
    <xf numFmtId="1" fontId="22" fillId="37" borderId="19" xfId="0" applyNumberFormat="1" applyFont="1" applyFill="1" applyBorder="1" applyAlignment="1">
      <alignment horizontal="center" vertical="center" wrapText="1"/>
    </xf>
    <xf numFmtId="1" fontId="22" fillId="37" borderId="10" xfId="0" applyNumberFormat="1" applyFont="1" applyFill="1" applyBorder="1" applyAlignment="1">
      <alignment horizontal="center" vertical="center" wrapText="1"/>
    </xf>
    <xf numFmtId="164" fontId="0" fillId="40" borderId="26" xfId="42" applyNumberFormat="1" applyFont="1" applyFill="1" applyBorder="1"/>
    <xf numFmtId="9" fontId="0" fillId="40" borderId="26" xfId="43" applyNumberFormat="1" applyFont="1" applyFill="1" applyBorder="1"/>
    <xf numFmtId="0" fontId="0" fillId="40" borderId="29" xfId="0" applyFont="1" applyFill="1" applyBorder="1"/>
    <xf numFmtId="164" fontId="0" fillId="40" borderId="29" xfId="42" applyNumberFormat="1" applyFont="1" applyFill="1" applyBorder="1"/>
    <xf numFmtId="43" fontId="0" fillId="40" borderId="29" xfId="42" applyNumberFormat="1" applyFont="1" applyFill="1" applyBorder="1"/>
    <xf numFmtId="9" fontId="0" fillId="40" borderId="30" xfId="43" applyNumberFormat="1" applyFont="1" applyFill="1" applyBorder="1"/>
    <xf numFmtId="0" fontId="0" fillId="0" borderId="27" xfId="0" applyFont="1" applyBorder="1"/>
    <xf numFmtId="164" fontId="0" fillId="0" borderId="27" xfId="42" applyNumberFormat="1" applyFont="1" applyBorder="1"/>
    <xf numFmtId="43" fontId="0" fillId="0" borderId="27" xfId="42" applyNumberFormat="1" applyFont="1" applyBorder="1"/>
    <xf numFmtId="9" fontId="0" fillId="0" borderId="28" xfId="43" applyNumberFormat="1" applyFont="1" applyBorder="1"/>
    <xf numFmtId="0" fontId="0" fillId="40" borderId="27" xfId="0" applyFont="1" applyFill="1" applyBorder="1"/>
    <xf numFmtId="164" fontId="0" fillId="40" borderId="27" xfId="42" applyNumberFormat="1" applyFont="1" applyFill="1" applyBorder="1"/>
    <xf numFmtId="43" fontId="0" fillId="40" borderId="27" xfId="42" applyNumberFormat="1" applyFont="1" applyFill="1" applyBorder="1"/>
    <xf numFmtId="9" fontId="0" fillId="40" borderId="28" xfId="43" applyNumberFormat="1" applyFont="1" applyFill="1" applyBorder="1"/>
    <xf numFmtId="0" fontId="0" fillId="40" borderId="31" xfId="0" applyFont="1" applyFill="1" applyBorder="1"/>
    <xf numFmtId="164" fontId="0" fillId="40" borderId="31" xfId="42" applyNumberFormat="1" applyFont="1" applyFill="1" applyBorder="1"/>
    <xf numFmtId="43" fontId="0" fillId="40" borderId="31" xfId="42" applyNumberFormat="1" applyFont="1" applyFill="1" applyBorder="1"/>
    <xf numFmtId="0" fontId="23" fillId="34" borderId="0" xfId="0" applyFont="1" applyFill="1" applyAlignment="1">
      <alignment vertical="center"/>
    </xf>
    <xf numFmtId="0" fontId="23" fillId="34" borderId="0" xfId="0" applyFont="1" applyFill="1" applyAlignment="1">
      <alignment vertical="center" wrapText="1"/>
    </xf>
    <xf numFmtId="0" fontId="24" fillId="0" borderId="0" xfId="0" applyFont="1" applyAlignment="1">
      <alignment vertical="center"/>
    </xf>
    <xf numFmtId="9" fontId="0" fillId="0" borderId="23" xfId="43" applyFont="1" applyBorder="1" applyAlignment="1">
      <alignment horizontal="center"/>
    </xf>
    <xf numFmtId="0" fontId="0" fillId="0" borderId="23" xfId="0" applyBorder="1" applyAlignment="1">
      <alignment horizontal="center"/>
    </xf>
    <xf numFmtId="1" fontId="0" fillId="0" borderId="23" xfId="0" applyNumberFormat="1" applyBorder="1" applyAlignment="1">
      <alignment horizontal="center"/>
    </xf>
    <xf numFmtId="1" fontId="0" fillId="0" borderId="25" xfId="0" applyNumberFormat="1" applyBorder="1" applyAlignment="1">
      <alignment horizontal="center"/>
    </xf>
    <xf numFmtId="9" fontId="0" fillId="40" borderId="29" xfId="0" applyNumberFormat="1" applyFont="1" applyFill="1" applyBorder="1"/>
    <xf numFmtId="9" fontId="0" fillId="0" borderId="27" xfId="0" applyNumberFormat="1" applyFont="1" applyBorder="1"/>
    <xf numFmtId="9" fontId="0" fillId="40" borderId="27" xfId="0" applyNumberFormat="1" applyFont="1" applyFill="1" applyBorder="1"/>
    <xf numFmtId="9" fontId="0" fillId="40" borderId="31" xfId="0" applyNumberFormat="1" applyFont="1" applyFill="1" applyBorder="1"/>
    <xf numFmtId="9" fontId="0" fillId="40" borderId="29" xfId="43" applyNumberFormat="1" applyFont="1" applyFill="1" applyBorder="1"/>
    <xf numFmtId="9" fontId="0" fillId="0" borderId="27" xfId="43" applyNumberFormat="1" applyFont="1" applyBorder="1"/>
    <xf numFmtId="9" fontId="0" fillId="40" borderId="27" xfId="43" applyNumberFormat="1" applyFont="1" applyFill="1" applyBorder="1"/>
    <xf numFmtId="9" fontId="0" fillId="40" borderId="31" xfId="43" applyNumberFormat="1" applyFont="1" applyFill="1" applyBorder="1"/>
    <xf numFmtId="164" fontId="0" fillId="35" borderId="0" xfId="42" applyNumberFormat="1" applyFont="1" applyFill="1"/>
    <xf numFmtId="164" fontId="0" fillId="35" borderId="0" xfId="0" applyNumberFormat="1" applyFill="1"/>
    <xf numFmtId="43" fontId="0" fillId="0" borderId="0" xfId="42" applyFont="1" applyAlignment="1">
      <alignment wrapText="1"/>
    </xf>
    <xf numFmtId="43" fontId="0" fillId="0" borderId="0" xfId="0" applyNumberFormat="1" applyAlignment="1">
      <alignment horizontal="center"/>
    </xf>
    <xf numFmtId="0" fontId="0" fillId="0" borderId="0" xfId="0" applyAlignment="1">
      <alignment horizontal="center"/>
    </xf>
    <xf numFmtId="164" fontId="0" fillId="35" borderId="0" xfId="42" applyNumberFormat="1" applyFont="1" applyFill="1" applyAlignment="1">
      <alignment horizontal="center" vertical="center"/>
    </xf>
    <xf numFmtId="164" fontId="0" fillId="35" borderId="0" xfId="0" applyNumberFormat="1" applyFill="1" applyAlignment="1">
      <alignment horizontal="center" vertical="center"/>
    </xf>
    <xf numFmtId="0" fontId="13" fillId="34" borderId="0" xfId="0" applyFont="1" applyFill="1" applyAlignment="1">
      <alignment horizontal="center"/>
    </xf>
    <xf numFmtId="0" fontId="16" fillId="0" borderId="0" xfId="0" applyFont="1" applyAlignment="1">
      <alignment horizontal="center"/>
    </xf>
    <xf numFmtId="0" fontId="24" fillId="0" borderId="34" xfId="0" applyFont="1" applyBorder="1" applyAlignment="1">
      <alignment horizontal="center" vertical="center" wrapText="1"/>
    </xf>
    <xf numFmtId="0" fontId="23" fillId="34" borderId="35" xfId="0" applyFont="1" applyFill="1" applyBorder="1" applyAlignment="1">
      <alignment horizontal="center" vertical="center" wrapText="1"/>
    </xf>
    <xf numFmtId="0" fontId="24" fillId="0" borderId="35" xfId="0" applyFont="1" applyBorder="1" applyAlignment="1">
      <alignment horizontal="center" vertical="center" wrapText="1"/>
    </xf>
    <xf numFmtId="9" fontId="0" fillId="40" borderId="29" xfId="43" applyFont="1" applyFill="1" applyBorder="1"/>
    <xf numFmtId="9" fontId="0" fillId="0" borderId="27" xfId="43" applyFont="1" applyBorder="1"/>
    <xf numFmtId="9" fontId="0" fillId="40" borderId="27" xfId="43" applyFont="1" applyFill="1" applyBorder="1"/>
    <xf numFmtId="9" fontId="0" fillId="40" borderId="31" xfId="43" applyFont="1" applyFill="1" applyBorder="1"/>
    <xf numFmtId="164" fontId="0" fillId="40" borderId="30" xfId="42" applyNumberFormat="1" applyFont="1" applyFill="1" applyBorder="1"/>
    <xf numFmtId="164" fontId="0" fillId="0" borderId="28" xfId="42" applyNumberFormat="1" applyFont="1" applyBorder="1"/>
    <xf numFmtId="164" fontId="0" fillId="40" borderId="28" xfId="42" applyNumberFormat="1" applyFont="1" applyFill="1" applyBorder="1"/>
    <xf numFmtId="43" fontId="0" fillId="35" borderId="0" xfId="42" applyNumberFormat="1" applyFont="1" applyFill="1" applyAlignment="1">
      <alignment horizontal="center" vertical="center"/>
    </xf>
    <xf numFmtId="0" fontId="0" fillId="0" borderId="37" xfId="0" applyBorder="1"/>
    <xf numFmtId="0" fontId="0" fillId="0" borderId="40" xfId="0" applyBorder="1"/>
    <xf numFmtId="0" fontId="0" fillId="0" borderId="39" xfId="0" applyBorder="1"/>
    <xf numFmtId="0" fontId="0" fillId="0" borderId="0" xfId="0" applyBorder="1" applyAlignment="1">
      <alignment wrapText="1"/>
    </xf>
    <xf numFmtId="0" fontId="0" fillId="0" borderId="19" xfId="0" applyBorder="1"/>
    <xf numFmtId="0" fontId="25" fillId="0" borderId="0" xfId="0" applyFont="1"/>
    <xf numFmtId="0" fontId="0" fillId="0" borderId="41" xfId="0" applyBorder="1" applyAlignment="1">
      <alignment wrapText="1"/>
    </xf>
    <xf numFmtId="0" fontId="0" fillId="0" borderId="32" xfId="0" applyBorder="1"/>
    <xf numFmtId="0" fontId="0" fillId="0" borderId="38" xfId="0" applyBorder="1" applyAlignment="1">
      <alignment wrapText="1"/>
    </xf>
    <xf numFmtId="0" fontId="26" fillId="0" borderId="0" xfId="0" applyFont="1"/>
    <xf numFmtId="0" fontId="0" fillId="0" borderId="42" xfId="0" applyBorder="1"/>
    <xf numFmtId="0" fontId="0" fillId="0" borderId="0" xfId="0"/>
    <xf numFmtId="9" fontId="0" fillId="0" borderId="23" xfId="0" applyNumberFormat="1" applyBorder="1" applyAlignment="1">
      <alignment horizontal="center"/>
    </xf>
    <xf numFmtId="1" fontId="23" fillId="34" borderId="35" xfId="0" applyNumberFormat="1" applyFont="1" applyFill="1" applyBorder="1" applyAlignment="1">
      <alignment horizontal="center" vertical="center" wrapText="1"/>
    </xf>
    <xf numFmtId="1" fontId="0" fillId="35" borderId="0" xfId="42" applyNumberFormat="1" applyFont="1" applyFill="1" applyAlignment="1">
      <alignment horizontal="center" vertical="center"/>
    </xf>
    <xf numFmtId="1" fontId="0" fillId="0" borderId="0" xfId="42" applyNumberFormat="1" applyFont="1"/>
    <xf numFmtId="1" fontId="0" fillId="35" borderId="0" xfId="0" applyNumberFormat="1" applyFill="1"/>
    <xf numFmtId="1" fontId="23" fillId="34" borderId="0" xfId="0" applyNumberFormat="1" applyFont="1" applyFill="1" applyAlignment="1">
      <alignment vertical="center" wrapText="1"/>
    </xf>
    <xf numFmtId="1" fontId="0" fillId="40" borderId="29" xfId="42" applyNumberFormat="1" applyFont="1" applyFill="1" applyBorder="1"/>
    <xf numFmtId="1" fontId="0" fillId="0" borderId="27" xfId="42" applyNumberFormat="1" applyFont="1" applyBorder="1"/>
    <xf numFmtId="1" fontId="0" fillId="40" borderId="27" xfId="42" applyNumberFormat="1" applyFont="1" applyFill="1" applyBorder="1"/>
    <xf numFmtId="1" fontId="0" fillId="40" borderId="31" xfId="42" applyNumberFormat="1" applyFont="1" applyFill="1" applyBorder="1"/>
    <xf numFmtId="2" fontId="23" fillId="34" borderId="35" xfId="0" applyNumberFormat="1" applyFont="1" applyFill="1" applyBorder="1" applyAlignment="1">
      <alignment horizontal="center" vertical="center" wrapText="1"/>
    </xf>
    <xf numFmtId="2" fontId="0" fillId="35" borderId="0" xfId="0" applyNumberFormat="1" applyFill="1" applyAlignment="1">
      <alignment horizontal="center" vertical="center"/>
    </xf>
    <xf numFmtId="2" fontId="0" fillId="0" borderId="0" xfId="0" applyNumberFormat="1"/>
    <xf numFmtId="2" fontId="0" fillId="35" borderId="0" xfId="0" applyNumberFormat="1" applyFill="1"/>
    <xf numFmtId="2" fontId="23" fillId="34" borderId="0" xfId="0" applyNumberFormat="1" applyFont="1" applyFill="1" applyAlignment="1">
      <alignment vertical="center" wrapText="1"/>
    </xf>
    <xf numFmtId="2" fontId="0" fillId="40" borderId="29" xfId="42" applyNumberFormat="1" applyFont="1" applyFill="1" applyBorder="1"/>
    <xf numFmtId="2" fontId="0" fillId="0" borderId="27" xfId="42" applyNumberFormat="1" applyFont="1" applyBorder="1"/>
    <xf numFmtId="2" fontId="0" fillId="40" borderId="27" xfId="42" applyNumberFormat="1" applyFont="1" applyFill="1" applyBorder="1"/>
    <xf numFmtId="2" fontId="0" fillId="40" borderId="31" xfId="42" applyNumberFormat="1" applyFont="1" applyFill="1" applyBorder="1"/>
    <xf numFmtId="9" fontId="0" fillId="40" borderId="30" xfId="43" applyFont="1" applyFill="1" applyBorder="1"/>
    <xf numFmtId="9" fontId="0" fillId="0" borderId="28" xfId="43" applyFont="1" applyBorder="1"/>
    <xf numFmtId="9" fontId="0" fillId="40" borderId="28" xfId="43" applyFont="1" applyFill="1" applyBorder="1"/>
    <xf numFmtId="9" fontId="0" fillId="40" borderId="26" xfId="43" applyFont="1" applyFill="1" applyBorder="1"/>
    <xf numFmtId="0" fontId="27" fillId="0" borderId="0" xfId="0" applyFont="1"/>
    <xf numFmtId="0" fontId="0" fillId="0" borderId="0" xfId="0" applyBorder="1"/>
    <xf numFmtId="9" fontId="0" fillId="0" borderId="0" xfId="0" applyNumberFormat="1" applyBorder="1" applyAlignment="1">
      <alignment horizontal="center"/>
    </xf>
    <xf numFmtId="9" fontId="0" fillId="0" borderId="0" xfId="43" applyFont="1" applyBorder="1" applyAlignment="1">
      <alignment horizontal="center"/>
    </xf>
    <xf numFmtId="0" fontId="0" fillId="0" borderId="0" xfId="0" applyBorder="1" applyAlignment="1">
      <alignment horizontal="center"/>
    </xf>
    <xf numFmtId="1" fontId="0" fillId="0" borderId="0" xfId="0" applyNumberFormat="1" applyBorder="1" applyAlignment="1">
      <alignment horizontal="center"/>
    </xf>
    <xf numFmtId="0" fontId="23" fillId="39" borderId="0" xfId="0" applyFont="1" applyFill="1" applyAlignment="1">
      <alignment horizontal="center" vertical="center" wrapText="1"/>
    </xf>
    <xf numFmtId="0" fontId="23" fillId="38" borderId="36" xfId="0" applyFont="1" applyFill="1" applyBorder="1" applyAlignment="1">
      <alignment horizontal="center" vertical="center" wrapText="1"/>
    </xf>
    <xf numFmtId="166" fontId="0" fillId="0" borderId="23" xfId="0" applyNumberFormat="1" applyBorder="1" applyAlignment="1">
      <alignment horizontal="center"/>
    </xf>
    <xf numFmtId="0" fontId="13" fillId="34" borderId="0" xfId="0" applyFont="1" applyFill="1" applyAlignment="1">
      <alignment horizontal="center" vertical="center"/>
    </xf>
    <xf numFmtId="0" fontId="0" fillId="0" borderId="0" xfId="0" applyAlignment="1">
      <alignment vertical="center"/>
    </xf>
    <xf numFmtId="0" fontId="0" fillId="0" borderId="38" xfId="0" applyBorder="1"/>
    <xf numFmtId="0" fontId="0" fillId="0" borderId="41" xfId="0" applyBorder="1"/>
    <xf numFmtId="0" fontId="30" fillId="0" borderId="0" xfId="0" applyFont="1" applyAlignment="1">
      <alignment horizontal="center"/>
    </xf>
    <xf numFmtId="0" fontId="17" fillId="13" borderId="0" xfId="22" applyAlignment="1">
      <alignment horizontal="center" vertical="center"/>
    </xf>
    <xf numFmtId="0" fontId="31" fillId="0" borderId="0" xfId="0" applyFont="1" applyAlignment="1">
      <alignment horizontal="center" vertical="top"/>
    </xf>
    <xf numFmtId="0" fontId="31" fillId="0" borderId="0" xfId="0" applyFont="1" applyAlignment="1">
      <alignment vertical="top" wrapText="1"/>
    </xf>
    <xf numFmtId="0" fontId="32" fillId="0" borderId="0" xfId="0" applyFont="1" applyAlignment="1">
      <alignment horizontal="left" vertical="center" wrapText="1"/>
    </xf>
    <xf numFmtId="0" fontId="34" fillId="0" borderId="0" xfId="0" applyFont="1" applyAlignment="1">
      <alignment horizontal="left" vertical="center" wrapText="1"/>
    </xf>
    <xf numFmtId="0" fontId="36" fillId="0" borderId="0" xfId="0" applyFont="1" applyAlignment="1">
      <alignment horizontal="left" vertical="center" wrapText="1"/>
    </xf>
    <xf numFmtId="0" fontId="31" fillId="0" borderId="0" xfId="0" applyFont="1"/>
    <xf numFmtId="9" fontId="0" fillId="0" borderId="0" xfId="43" applyFont="1" applyAlignment="1">
      <alignment horizontal="center"/>
    </xf>
    <xf numFmtId="0" fontId="37" fillId="0" borderId="0" xfId="0" applyFont="1" applyAlignment="1">
      <alignment vertical="center" wrapText="1"/>
    </xf>
    <xf numFmtId="0" fontId="29" fillId="0" borderId="0" xfId="0" applyFont="1" applyAlignment="1">
      <alignment horizontal="center"/>
    </xf>
    <xf numFmtId="0" fontId="28" fillId="0" borderId="20" xfId="0" applyFont="1" applyBorder="1" applyAlignment="1">
      <alignment horizontal="right"/>
    </xf>
    <xf numFmtId="0" fontId="28" fillId="0" borderId="21" xfId="0" applyFont="1" applyBorder="1" applyAlignment="1">
      <alignment horizontal="right"/>
    </xf>
    <xf numFmtId="0" fontId="22" fillId="36" borderId="12" xfId="0" applyFont="1" applyFill="1" applyBorder="1" applyAlignment="1">
      <alignment horizontal="center" vertical="center"/>
    </xf>
    <xf numFmtId="0" fontId="22" fillId="36" borderId="13" xfId="0" applyFont="1" applyFill="1" applyBorder="1" applyAlignment="1">
      <alignment horizontal="center" vertical="center"/>
    </xf>
    <xf numFmtId="0" fontId="23" fillId="39" borderId="32" xfId="0" applyFont="1" applyFill="1" applyBorder="1" applyAlignment="1">
      <alignment horizontal="center" vertical="center" wrapText="1"/>
    </xf>
    <xf numFmtId="0" fontId="23" fillId="39" borderId="33" xfId="0" applyFont="1" applyFill="1" applyBorder="1" applyAlignment="1">
      <alignment horizontal="center"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itle 2" xfId="4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chezf\AppData\Local\Temp\XPgrpwise\Alternative%20FrameworkforAchieving%2025%25%20Reduction%20fr_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twater\Dropbox\CUSP_Projects\Drought%20data\SWRCB%20Regs%20and%20Alternative%20Framework\proposal_25percent_waterusereduction0408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atwater\Dropbox\CUSP_Projects\Drought%20data\SWRCB%20Regs%20and%20Alternative%20Framework\MNWD\proposal_25percent_waterusereduction0408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ves &amp; Benefits"/>
      <sheetName val="How it Works"/>
      <sheetName val="Tool Instructions"/>
      <sheetName val="Summary of Savings"/>
      <sheetName val="Target w UWMP"/>
      <sheetName val="Target no UWMP"/>
      <sheetName val="DWR_SWRCB_MERGE"/>
      <sheetName val="April 18 Framework"/>
      <sheetName val="Water Budget Agencies"/>
    </sheetNames>
    <sheetDataSet>
      <sheetData sheetId="0"/>
      <sheetData sheetId="1"/>
      <sheetData sheetId="2"/>
      <sheetData sheetId="3"/>
      <sheetData sheetId="4">
        <row r="13">
          <cell r="C13">
            <v>397455132461.76331</v>
          </cell>
          <cell r="G13">
            <v>1589820529847.0532</v>
          </cell>
        </row>
        <row r="18">
          <cell r="O18">
            <v>113.9539464446617</v>
          </cell>
        </row>
        <row r="19">
          <cell r="O19">
            <v>110.84125719186538</v>
          </cell>
        </row>
        <row r="20">
          <cell r="O20">
            <v>90.819190905005513</v>
          </cell>
        </row>
        <row r="21">
          <cell r="O21">
            <v>126.33782879649608</v>
          </cell>
        </row>
        <row r="22">
          <cell r="O22">
            <v>119.8167125935788</v>
          </cell>
        </row>
        <row r="23">
          <cell r="O23">
            <v>124.19350782352552</v>
          </cell>
        </row>
        <row r="24">
          <cell r="O24">
            <v>120.61980362064709</v>
          </cell>
        </row>
        <row r="25">
          <cell r="O25">
            <v>155.1751570384406</v>
          </cell>
        </row>
        <row r="26">
          <cell r="O26">
            <v>194.77785334288959</v>
          </cell>
        </row>
        <row r="27">
          <cell r="O27">
            <v>92.38902669282885</v>
          </cell>
        </row>
        <row r="28">
          <cell r="O28">
            <v>110.34280191144791</v>
          </cell>
        </row>
        <row r="29">
          <cell r="O29">
            <v>132.24103929115847</v>
          </cell>
        </row>
        <row r="30">
          <cell r="O30">
            <v>200.43467456325862</v>
          </cell>
        </row>
        <row r="31">
          <cell r="O31">
            <v>178.08184045686087</v>
          </cell>
        </row>
        <row r="32">
          <cell r="O32">
            <v>178.58184320714901</v>
          </cell>
        </row>
        <row r="33">
          <cell r="O33">
            <v>180.31252899134347</v>
          </cell>
        </row>
        <row r="34">
          <cell r="O34">
            <v>78.200095206309001</v>
          </cell>
        </row>
        <row r="35">
          <cell r="O35">
            <v>132.26786392192236</v>
          </cell>
        </row>
        <row r="36">
          <cell r="O36">
            <v>174.15047374767457</v>
          </cell>
        </row>
        <row r="37">
          <cell r="O37">
            <v>85.577382111860032</v>
          </cell>
        </row>
        <row r="38">
          <cell r="O38">
            <v>143.77036806577846</v>
          </cell>
        </row>
        <row r="39">
          <cell r="O39">
            <v>179.85820747575966</v>
          </cell>
        </row>
        <row r="40">
          <cell r="O40">
            <v>162.22216340835269</v>
          </cell>
        </row>
        <row r="41">
          <cell r="O41">
            <v>134.52920571729862</v>
          </cell>
        </row>
        <row r="42">
          <cell r="O42">
            <v>121.0823158193231</v>
          </cell>
        </row>
        <row r="43">
          <cell r="O43">
            <v>114.71323561901588</v>
          </cell>
        </row>
        <row r="44">
          <cell r="O44">
            <v>106.02049024351386</v>
          </cell>
        </row>
        <row r="45">
          <cell r="O45">
            <v>119.16381023909314</v>
          </cell>
        </row>
        <row r="46">
          <cell r="O46">
            <v>125.41218284134662</v>
          </cell>
        </row>
        <row r="47">
          <cell r="O47">
            <v>203.35884655335224</v>
          </cell>
        </row>
        <row r="48">
          <cell r="O48">
            <v>155.05218266714141</v>
          </cell>
        </row>
        <row r="49">
          <cell r="O49">
            <v>164.27257824961691</v>
          </cell>
        </row>
        <row r="50">
          <cell r="O50">
            <v>148.97118806025287</v>
          </cell>
        </row>
        <row r="51">
          <cell r="O51">
            <v>162.32756129239871</v>
          </cell>
        </row>
        <row r="52">
          <cell r="O52">
            <v>120.72712092690689</v>
          </cell>
        </row>
        <row r="53">
          <cell r="O53">
            <v>143.10188025070147</v>
          </cell>
        </row>
        <row r="54">
          <cell r="O54">
            <v>85.518193466562877</v>
          </cell>
        </row>
        <row r="55">
          <cell r="O55">
            <v>98.323297725000543</v>
          </cell>
        </row>
        <row r="56">
          <cell r="O56">
            <v>129.58157994980155</v>
          </cell>
        </row>
        <row r="57">
          <cell r="O57">
            <v>100.05221956929203</v>
          </cell>
        </row>
        <row r="58">
          <cell r="O58">
            <v>121.30638976471559</v>
          </cell>
        </row>
        <row r="59">
          <cell r="O59">
            <v>135.20666672148451</v>
          </cell>
        </row>
        <row r="60">
          <cell r="O60">
            <v>154.01416812804786</v>
          </cell>
        </row>
        <row r="61">
          <cell r="O61">
            <v>100.28379272093392</v>
          </cell>
        </row>
        <row r="62">
          <cell r="O62">
            <v>206.75441526284095</v>
          </cell>
        </row>
        <row r="63">
          <cell r="O63">
            <v>178.69882692059895</v>
          </cell>
        </row>
        <row r="64">
          <cell r="O64">
            <v>100.35498423005566</v>
          </cell>
        </row>
        <row r="65">
          <cell r="O65">
            <v>94.281442719250009</v>
          </cell>
        </row>
        <row r="66">
          <cell r="O66">
            <v>146.72519646693502</v>
          </cell>
        </row>
        <row r="67">
          <cell r="O67">
            <v>106.56335980430423</v>
          </cell>
        </row>
        <row r="68">
          <cell r="O68">
            <v>131.5755891777591</v>
          </cell>
        </row>
        <row r="69">
          <cell r="O69">
            <v>142.25327316380927</v>
          </cell>
        </row>
        <row r="70">
          <cell r="O70">
            <v>258.09964866784338</v>
          </cell>
        </row>
        <row r="71">
          <cell r="O71">
            <v>141.39552629536723</v>
          </cell>
        </row>
        <row r="72">
          <cell r="O72">
            <v>130.79851428822536</v>
          </cell>
        </row>
        <row r="73">
          <cell r="O73">
            <v>88.141925324251559</v>
          </cell>
        </row>
        <row r="74">
          <cell r="O74">
            <v>135.60058368903722</v>
          </cell>
        </row>
        <row r="75">
          <cell r="O75">
            <v>97.705196248527471</v>
          </cell>
        </row>
        <row r="76">
          <cell r="O76">
            <v>170.33641529112791</v>
          </cell>
        </row>
        <row r="77">
          <cell r="O77">
            <v>142.45704715008304</v>
          </cell>
        </row>
        <row r="78">
          <cell r="O78">
            <v>90.540473065775402</v>
          </cell>
        </row>
        <row r="79">
          <cell r="O79">
            <v>220.32401950689791</v>
          </cell>
        </row>
        <row r="80">
          <cell r="O80">
            <v>133.41668238669774</v>
          </cell>
        </row>
        <row r="81">
          <cell r="O81">
            <v>163.32256164951804</v>
          </cell>
        </row>
        <row r="82">
          <cell r="O82">
            <v>148.398436132055</v>
          </cell>
        </row>
        <row r="83">
          <cell r="O83">
            <v>137.97238076314699</v>
          </cell>
        </row>
        <row r="84">
          <cell r="O84">
            <v>108.94150317534762</v>
          </cell>
        </row>
        <row r="85">
          <cell r="O85">
            <v>136.27271304929337</v>
          </cell>
        </row>
        <row r="86">
          <cell r="O86">
            <v>127.33012871879345</v>
          </cell>
        </row>
        <row r="87">
          <cell r="O87">
            <v>152.84430246444416</v>
          </cell>
        </row>
        <row r="88">
          <cell r="O88">
            <v>152.89719600063128</v>
          </cell>
        </row>
        <row r="89">
          <cell r="O89">
            <v>135.37225187249271</v>
          </cell>
        </row>
        <row r="90">
          <cell r="O90">
            <v>334.41747403294966</v>
          </cell>
        </row>
        <row r="91">
          <cell r="O91">
            <v>99.148569627604473</v>
          </cell>
        </row>
        <row r="92">
          <cell r="O92">
            <v>129.95967648695012</v>
          </cell>
        </row>
        <row r="93">
          <cell r="O93">
            <v>75.59898653457455</v>
          </cell>
        </row>
        <row r="94">
          <cell r="O94">
            <v>107.98651274701839</v>
          </cell>
        </row>
        <row r="95">
          <cell r="O95">
            <v>146.82436074000233</v>
          </cell>
        </row>
        <row r="96">
          <cell r="O96">
            <v>97.614198669816602</v>
          </cell>
        </row>
        <row r="97">
          <cell r="O97">
            <v>110.16043238531552</v>
          </cell>
        </row>
        <row r="98">
          <cell r="O98">
            <v>69.898752986168176</v>
          </cell>
        </row>
        <row r="99">
          <cell r="O99">
            <v>156.07610819890039</v>
          </cell>
        </row>
        <row r="100">
          <cell r="O100">
            <v>57.306193415012139</v>
          </cell>
        </row>
        <row r="101">
          <cell r="O101">
            <v>124.89438517927677</v>
          </cell>
        </row>
        <row r="102">
          <cell r="O102">
            <v>119.65323756514395</v>
          </cell>
        </row>
        <row r="103">
          <cell r="O103">
            <v>345.71016711301263</v>
          </cell>
        </row>
        <row r="104">
          <cell r="O104">
            <v>115.22539068938576</v>
          </cell>
        </row>
        <row r="105">
          <cell r="O105">
            <v>149.37166945040963</v>
          </cell>
        </row>
        <row r="106">
          <cell r="O106">
            <v>106.5549724154541</v>
          </cell>
        </row>
        <row r="107">
          <cell r="O107">
            <v>118.23532915027118</v>
          </cell>
        </row>
        <row r="108">
          <cell r="O108">
            <v>119.67216692881145</v>
          </cell>
        </row>
        <row r="109">
          <cell r="O109">
            <v>231.86742750000002</v>
          </cell>
        </row>
        <row r="110">
          <cell r="O110">
            <v>173.46571913110168</v>
          </cell>
        </row>
        <row r="111">
          <cell r="O111">
            <v>52.186202080389087</v>
          </cell>
        </row>
        <row r="112">
          <cell r="O112">
            <v>185.15574220596395</v>
          </cell>
        </row>
        <row r="113">
          <cell r="O113">
            <v>137.47405673999302</v>
          </cell>
        </row>
        <row r="114">
          <cell r="O114">
            <v>143.57685869590966</v>
          </cell>
        </row>
        <row r="115">
          <cell r="O115">
            <v>188.172037802277</v>
          </cell>
        </row>
        <row r="116">
          <cell r="O116">
            <v>85.26832904347782</v>
          </cell>
        </row>
        <row r="117">
          <cell r="O117">
            <v>121.70176131926435</v>
          </cell>
        </row>
        <row r="118">
          <cell r="O118">
            <v>135.7210798522577</v>
          </cell>
        </row>
        <row r="119">
          <cell r="O119">
            <v>155.40857923431747</v>
          </cell>
        </row>
        <row r="120">
          <cell r="O120">
            <v>143.02393270785566</v>
          </cell>
        </row>
        <row r="121">
          <cell r="O121">
            <v>102.49349513513513</v>
          </cell>
        </row>
        <row r="122">
          <cell r="O122">
            <v>90.100668977989201</v>
          </cell>
        </row>
        <row r="123">
          <cell r="O123">
            <v>139.85342976080398</v>
          </cell>
        </row>
        <row r="124">
          <cell r="O124">
            <v>203.94846185776126</v>
          </cell>
        </row>
        <row r="125">
          <cell r="O125">
            <v>139.80962597516265</v>
          </cell>
        </row>
        <row r="126">
          <cell r="O126">
            <v>240.09312425356194</v>
          </cell>
        </row>
        <row r="127">
          <cell r="O127">
            <v>217.23709666794173</v>
          </cell>
        </row>
        <row r="128">
          <cell r="O128">
            <v>90.152928865034241</v>
          </cell>
        </row>
        <row r="129">
          <cell r="O129">
            <v>111.29541487969854</v>
          </cell>
        </row>
        <row r="130">
          <cell r="O130">
            <v>183.33964087079244</v>
          </cell>
        </row>
        <row r="131">
          <cell r="O131">
            <v>125.87205981078905</v>
          </cell>
        </row>
        <row r="132">
          <cell r="O132">
            <v>145.73476360131497</v>
          </cell>
        </row>
        <row r="133">
          <cell r="O133">
            <v>102.97409355277009</v>
          </cell>
        </row>
        <row r="134">
          <cell r="O134">
            <v>129.98859529073235</v>
          </cell>
        </row>
        <row r="135">
          <cell r="O135">
            <v>106.95910895727737</v>
          </cell>
        </row>
        <row r="136">
          <cell r="O136">
            <v>104.59890090822631</v>
          </cell>
        </row>
        <row r="137">
          <cell r="O137">
            <v>155.27268775933612</v>
          </cell>
        </row>
        <row r="138">
          <cell r="O138">
            <v>86.816970021658165</v>
          </cell>
        </row>
        <row r="139">
          <cell r="O139">
            <v>157.73603201123063</v>
          </cell>
        </row>
        <row r="140">
          <cell r="O140">
            <v>72.58723555307833</v>
          </cell>
        </row>
        <row r="141">
          <cell r="O141">
            <v>61.483627071402836</v>
          </cell>
        </row>
        <row r="142">
          <cell r="O142">
            <v>192.82962876364317</v>
          </cell>
        </row>
        <row r="143">
          <cell r="O143">
            <v>200.85960759259092</v>
          </cell>
        </row>
        <row r="144">
          <cell r="O144">
            <v>314.23394412498197</v>
          </cell>
        </row>
        <row r="145">
          <cell r="O145">
            <v>110.10972334000773</v>
          </cell>
        </row>
        <row r="146">
          <cell r="O146">
            <v>65.208239443004956</v>
          </cell>
        </row>
        <row r="147">
          <cell r="O147">
            <v>91.241500857826267</v>
          </cell>
        </row>
        <row r="148">
          <cell r="O148">
            <v>156.27944973977185</v>
          </cell>
        </row>
        <row r="149">
          <cell r="O149">
            <v>157.99941724031311</v>
          </cell>
        </row>
        <row r="150">
          <cell r="O150">
            <v>104.99838344060989</v>
          </cell>
        </row>
        <row r="151">
          <cell r="O151">
            <v>94.860075063511204</v>
          </cell>
        </row>
        <row r="152">
          <cell r="O152">
            <v>75.62643153967484</v>
          </cell>
        </row>
        <row r="153">
          <cell r="O153">
            <v>128.76063676700039</v>
          </cell>
        </row>
        <row r="154">
          <cell r="O154">
            <v>113.29509528384827</v>
          </cell>
        </row>
        <row r="155">
          <cell r="O155">
            <v>87.174208507020225</v>
          </cell>
        </row>
        <row r="156">
          <cell r="O156">
            <v>106.26519719180263</v>
          </cell>
        </row>
        <row r="157">
          <cell r="O157">
            <v>97.558657608681756</v>
          </cell>
        </row>
        <row r="158">
          <cell r="O158">
            <v>77.813311610708396</v>
          </cell>
        </row>
        <row r="159">
          <cell r="O159">
            <v>90.134488888888896</v>
          </cell>
        </row>
        <row r="160">
          <cell r="O160">
            <v>179.74544119661633</v>
          </cell>
        </row>
        <row r="161">
          <cell r="O161">
            <v>75.05913045799474</v>
          </cell>
        </row>
        <row r="162">
          <cell r="O162">
            <v>98.760964487730377</v>
          </cell>
        </row>
        <row r="163">
          <cell r="O163">
            <v>88.815306363115724</v>
          </cell>
        </row>
        <row r="164">
          <cell r="O164">
            <v>114.15306179868104</v>
          </cell>
        </row>
        <row r="165">
          <cell r="O165">
            <v>114.2385360114598</v>
          </cell>
        </row>
        <row r="166">
          <cell r="O166">
            <v>93.864625477067023</v>
          </cell>
        </row>
        <row r="167">
          <cell r="O167">
            <v>250.77624102902374</v>
          </cell>
        </row>
        <row r="168">
          <cell r="O168">
            <v>94.898991100758835</v>
          </cell>
        </row>
        <row r="169">
          <cell r="O169">
            <v>89.570674727773991</v>
          </cell>
        </row>
        <row r="170">
          <cell r="O170">
            <v>105.61658840277337</v>
          </cell>
        </row>
        <row r="171">
          <cell r="O171">
            <v>60.821134607099673</v>
          </cell>
        </row>
        <row r="172">
          <cell r="O172">
            <v>130.91885577887535</v>
          </cell>
        </row>
        <row r="173">
          <cell r="O173">
            <v>144.03320479862896</v>
          </cell>
        </row>
        <row r="174">
          <cell r="O174">
            <v>164.56936733959466</v>
          </cell>
        </row>
        <row r="175">
          <cell r="O175">
            <v>82.609553202930698</v>
          </cell>
        </row>
        <row r="176">
          <cell r="O176">
            <v>134.75384434203855</v>
          </cell>
        </row>
        <row r="177">
          <cell r="O177">
            <v>108.53006393222232</v>
          </cell>
        </row>
        <row r="178">
          <cell r="O178">
            <v>144.22435514928793</v>
          </cell>
        </row>
        <row r="179">
          <cell r="O179">
            <v>156.41930211519173</v>
          </cell>
        </row>
        <row r="180">
          <cell r="O180">
            <v>106.65715582173955</v>
          </cell>
        </row>
        <row r="181">
          <cell r="O181">
            <v>104.41508905000033</v>
          </cell>
        </row>
        <row r="182">
          <cell r="O182">
            <v>156.4321158102685</v>
          </cell>
        </row>
        <row r="183">
          <cell r="O183">
            <v>119.36764630079531</v>
          </cell>
        </row>
        <row r="184">
          <cell r="O184">
            <v>118.22517841811549</v>
          </cell>
        </row>
        <row r="185">
          <cell r="O185">
            <v>131.06900940939806</v>
          </cell>
        </row>
        <row r="186">
          <cell r="O186">
            <v>105.43288538293173</v>
          </cell>
        </row>
        <row r="187">
          <cell r="O187">
            <v>78.809962358852957</v>
          </cell>
        </row>
        <row r="188">
          <cell r="O188">
            <v>182.48327014328612</v>
          </cell>
        </row>
        <row r="189">
          <cell r="O189">
            <v>187.31364646557876</v>
          </cell>
        </row>
        <row r="190">
          <cell r="O190">
            <v>141.14849831284283</v>
          </cell>
        </row>
        <row r="191">
          <cell r="O191">
            <v>105.2990061583571</v>
          </cell>
        </row>
        <row r="192">
          <cell r="O192">
            <v>165.27428445826072</v>
          </cell>
        </row>
        <row r="193">
          <cell r="O193">
            <v>137.84953004363882</v>
          </cell>
        </row>
        <row r="194">
          <cell r="O194">
            <v>148.22541247879781</v>
          </cell>
        </row>
        <row r="195">
          <cell r="O195">
            <v>89.472918079235257</v>
          </cell>
        </row>
        <row r="196">
          <cell r="O196">
            <v>95.346863346942769</v>
          </cell>
        </row>
        <row r="197">
          <cell r="O197">
            <v>85.684304690976276</v>
          </cell>
        </row>
        <row r="198">
          <cell r="O198">
            <v>184.85902530132125</v>
          </cell>
        </row>
        <row r="199">
          <cell r="O199">
            <v>178.78051788237963</v>
          </cell>
        </row>
        <row r="200">
          <cell r="O200">
            <v>109.20912288493776</v>
          </cell>
        </row>
        <row r="201">
          <cell r="O201">
            <v>134.50360183366078</v>
          </cell>
        </row>
        <row r="202">
          <cell r="O202">
            <v>70.332488168939506</v>
          </cell>
        </row>
        <row r="203">
          <cell r="O203">
            <v>139.11968791569674</v>
          </cell>
        </row>
        <row r="204">
          <cell r="O204">
            <v>163.91208752372876</v>
          </cell>
        </row>
        <row r="205">
          <cell r="O205">
            <v>105.97429053927391</v>
          </cell>
        </row>
        <row r="206">
          <cell r="O206">
            <v>96.719984919607597</v>
          </cell>
        </row>
        <row r="207">
          <cell r="O207">
            <v>95.303248423874791</v>
          </cell>
        </row>
        <row r="208">
          <cell r="O208">
            <v>101.55369712736804</v>
          </cell>
        </row>
        <row r="209">
          <cell r="O209">
            <v>76.430769230769229</v>
          </cell>
        </row>
        <row r="210">
          <cell r="O210">
            <v>167.45741617902297</v>
          </cell>
        </row>
        <row r="211">
          <cell r="O211">
            <v>198.36950439648282</v>
          </cell>
        </row>
        <row r="212">
          <cell r="O212">
            <v>109.77591857586816</v>
          </cell>
        </row>
        <row r="213">
          <cell r="O213">
            <v>93.295320300883716</v>
          </cell>
        </row>
        <row r="214">
          <cell r="O214">
            <v>90.193143479545853</v>
          </cell>
        </row>
        <row r="215">
          <cell r="O215">
            <v>110.74255865936554</v>
          </cell>
        </row>
        <row r="216">
          <cell r="O216">
            <v>176.8170510678614</v>
          </cell>
        </row>
        <row r="217">
          <cell r="O217">
            <v>172.73945302060275</v>
          </cell>
        </row>
        <row r="218">
          <cell r="O218">
            <v>130.59053246617597</v>
          </cell>
        </row>
        <row r="219">
          <cell r="O219">
            <v>125.0946607615026</v>
          </cell>
        </row>
        <row r="220">
          <cell r="O220">
            <v>74.465862519935627</v>
          </cell>
        </row>
        <row r="221">
          <cell r="O221">
            <v>133.46495109317664</v>
          </cell>
        </row>
        <row r="222">
          <cell r="O222">
            <v>92.772143454924404</v>
          </cell>
        </row>
        <row r="223">
          <cell r="O223">
            <v>131.77765682174686</v>
          </cell>
        </row>
        <row r="224">
          <cell r="O224">
            <v>119.44963540134489</v>
          </cell>
        </row>
        <row r="225">
          <cell r="O225">
            <v>101.44888673894947</v>
          </cell>
        </row>
        <row r="226">
          <cell r="O226">
            <v>147.94408905901054</v>
          </cell>
        </row>
        <row r="227">
          <cell r="O227">
            <v>141.85086577291705</v>
          </cell>
        </row>
        <row r="228">
          <cell r="O228">
            <v>154.22210082805293</v>
          </cell>
        </row>
        <row r="229">
          <cell r="O229">
            <v>142.33662908086933</v>
          </cell>
        </row>
        <row r="230">
          <cell r="O230">
            <v>68.300969786024694</v>
          </cell>
        </row>
        <row r="231">
          <cell r="O231">
            <v>108.86649685753873</v>
          </cell>
        </row>
        <row r="232">
          <cell r="O232">
            <v>112.3841975308642</v>
          </cell>
        </row>
        <row r="233">
          <cell r="O233">
            <v>86.385444508399274</v>
          </cell>
        </row>
        <row r="234">
          <cell r="O234">
            <v>110.40940317712784</v>
          </cell>
        </row>
        <row r="235">
          <cell r="O235">
            <v>217.65785021148199</v>
          </cell>
        </row>
        <row r="236">
          <cell r="O236">
            <v>143.34637470265386</v>
          </cell>
        </row>
        <row r="237">
          <cell r="O237">
            <v>169.54430432070112</v>
          </cell>
        </row>
        <row r="238">
          <cell r="O238">
            <v>149.36124222486905</v>
          </cell>
        </row>
        <row r="239">
          <cell r="O239">
            <v>134.15148148845066</v>
          </cell>
        </row>
        <row r="240">
          <cell r="O240">
            <v>203.58697163957189</v>
          </cell>
        </row>
        <row r="241">
          <cell r="O241">
            <v>79.795327157616768</v>
          </cell>
        </row>
        <row r="242">
          <cell r="O242">
            <v>119.26057217779945</v>
          </cell>
        </row>
        <row r="243">
          <cell r="O243">
            <v>105.73788402612389</v>
          </cell>
        </row>
        <row r="244">
          <cell r="O244">
            <v>105.23436190423425</v>
          </cell>
        </row>
        <row r="245">
          <cell r="O245">
            <v>121.5010393226831</v>
          </cell>
        </row>
        <row r="246">
          <cell r="O246">
            <v>137.7553254923647</v>
          </cell>
        </row>
        <row r="247">
          <cell r="O247">
            <v>160.37650660692557</v>
          </cell>
        </row>
        <row r="248">
          <cell r="O248">
            <v>90.060124400822389</v>
          </cell>
        </row>
        <row r="249">
          <cell r="O249">
            <v>72.611410300330192</v>
          </cell>
        </row>
        <row r="250">
          <cell r="O250">
            <v>122.44218806939872</v>
          </cell>
        </row>
        <row r="251">
          <cell r="O251">
            <v>141.47607165037698</v>
          </cell>
        </row>
        <row r="252">
          <cell r="O252">
            <v>119.68643101183585</v>
          </cell>
        </row>
        <row r="253">
          <cell r="O253">
            <v>101.65909654557787</v>
          </cell>
        </row>
        <row r="254">
          <cell r="O254">
            <v>103.39132870661776</v>
          </cell>
        </row>
        <row r="255">
          <cell r="O255">
            <v>78.209383213016622</v>
          </cell>
        </row>
        <row r="256">
          <cell r="O256">
            <v>102.41170693615067</v>
          </cell>
        </row>
        <row r="257">
          <cell r="O257">
            <v>175.09167414203827</v>
          </cell>
        </row>
        <row r="258">
          <cell r="O258">
            <v>106.30785810849014</v>
          </cell>
        </row>
        <row r="259">
          <cell r="O259">
            <v>195.71173582220405</v>
          </cell>
        </row>
        <row r="260">
          <cell r="O260">
            <v>148.16035175974858</v>
          </cell>
        </row>
        <row r="261">
          <cell r="O261">
            <v>111.31264895564615</v>
          </cell>
        </row>
        <row r="262">
          <cell r="O262">
            <v>87.08192310368824</v>
          </cell>
        </row>
        <row r="263">
          <cell r="O263">
            <v>140.45689910445446</v>
          </cell>
        </row>
        <row r="264">
          <cell r="O264">
            <v>145.32220431315875</v>
          </cell>
        </row>
        <row r="265">
          <cell r="O265">
            <v>196.72705770370371</v>
          </cell>
        </row>
        <row r="266">
          <cell r="O266">
            <v>570.87746911585077</v>
          </cell>
        </row>
        <row r="267">
          <cell r="O267">
            <v>121.32874229910713</v>
          </cell>
        </row>
        <row r="268">
          <cell r="O268">
            <v>282.01606222687064</v>
          </cell>
        </row>
        <row r="269">
          <cell r="O269">
            <v>185.73183528632629</v>
          </cell>
        </row>
        <row r="270">
          <cell r="O270">
            <v>196.08082888626365</v>
          </cell>
        </row>
        <row r="271">
          <cell r="O271">
            <v>217.50719633264256</v>
          </cell>
        </row>
        <row r="272">
          <cell r="O272">
            <v>97.559704792534646</v>
          </cell>
        </row>
        <row r="273">
          <cell r="O273">
            <v>167.21422508588981</v>
          </cell>
        </row>
        <row r="274">
          <cell r="O274">
            <v>146.46060397414993</v>
          </cell>
        </row>
        <row r="275">
          <cell r="O275">
            <v>169.30214054973752</v>
          </cell>
        </row>
        <row r="276">
          <cell r="O276">
            <v>185.47564383220319</v>
          </cell>
        </row>
        <row r="277">
          <cell r="O277">
            <v>118.77083060179571</v>
          </cell>
        </row>
        <row r="278">
          <cell r="O278">
            <v>156.29620464220829</v>
          </cell>
        </row>
        <row r="279">
          <cell r="O279">
            <v>97.31631257968877</v>
          </cell>
        </row>
        <row r="280">
          <cell r="O280">
            <v>101.564334121684</v>
          </cell>
        </row>
        <row r="281">
          <cell r="O281">
            <v>184.02006744180954</v>
          </cell>
        </row>
        <row r="282">
          <cell r="O282">
            <v>123.42391019613837</v>
          </cell>
        </row>
        <row r="283">
          <cell r="O283">
            <v>126.79834190949961</v>
          </cell>
        </row>
        <row r="284">
          <cell r="O284">
            <v>140.71199949845681</v>
          </cell>
        </row>
        <row r="285">
          <cell r="O285">
            <v>165.1298085503324</v>
          </cell>
        </row>
        <row r="286">
          <cell r="O286">
            <v>151.55843353390335</v>
          </cell>
        </row>
        <row r="287">
          <cell r="O287">
            <v>134.47186334379035</v>
          </cell>
        </row>
        <row r="288">
          <cell r="O288">
            <v>147.95422121188801</v>
          </cell>
        </row>
        <row r="289">
          <cell r="O289">
            <v>189.77510273402939</v>
          </cell>
        </row>
        <row r="290">
          <cell r="O290">
            <v>70.769287258170081</v>
          </cell>
        </row>
        <row r="291">
          <cell r="O291">
            <v>112.53887331304645</v>
          </cell>
        </row>
        <row r="292">
          <cell r="O292">
            <v>106.24063361176015</v>
          </cell>
        </row>
        <row r="293">
          <cell r="O293">
            <v>115.33521423309347</v>
          </cell>
        </row>
        <row r="294">
          <cell r="O294">
            <v>113.91324800952555</v>
          </cell>
        </row>
        <row r="295">
          <cell r="O295">
            <v>102.24656648948526</v>
          </cell>
        </row>
        <row r="296">
          <cell r="O296">
            <v>79.290602254594376</v>
          </cell>
        </row>
        <row r="297">
          <cell r="O297">
            <v>109.84525400194904</v>
          </cell>
        </row>
        <row r="298">
          <cell r="O298">
            <v>126.88971721185311</v>
          </cell>
        </row>
        <row r="299">
          <cell r="O299">
            <v>114.78294119020858</v>
          </cell>
        </row>
        <row r="300">
          <cell r="O300">
            <v>119.7958440180312</v>
          </cell>
        </row>
        <row r="301">
          <cell r="O301">
            <v>113.90735488736226</v>
          </cell>
        </row>
        <row r="302">
          <cell r="O302">
            <v>97.829950490550914</v>
          </cell>
        </row>
        <row r="303">
          <cell r="O303">
            <v>131.09448562771558</v>
          </cell>
        </row>
        <row r="304">
          <cell r="O304">
            <v>291.17678569113957</v>
          </cell>
        </row>
        <row r="305">
          <cell r="O305">
            <v>95.828008068038272</v>
          </cell>
        </row>
        <row r="306">
          <cell r="O306">
            <v>88.8636869464966</v>
          </cell>
        </row>
        <row r="307">
          <cell r="O307">
            <v>94.573707624723767</v>
          </cell>
        </row>
        <row r="308">
          <cell r="O308">
            <v>149.59196428717348</v>
          </cell>
        </row>
        <row r="309">
          <cell r="O309">
            <v>88.796849585998785</v>
          </cell>
        </row>
        <row r="310">
          <cell r="O310">
            <v>350.21483213353662</v>
          </cell>
        </row>
        <row r="311">
          <cell r="O311">
            <v>213.36857251913872</v>
          </cell>
        </row>
        <row r="312">
          <cell r="O312">
            <v>124.11006139945589</v>
          </cell>
        </row>
        <row r="313">
          <cell r="O313">
            <v>86.569873886877474</v>
          </cell>
        </row>
        <row r="314">
          <cell r="O314">
            <v>93.842172297933871</v>
          </cell>
        </row>
        <row r="315">
          <cell r="O315">
            <v>103.694817342577</v>
          </cell>
        </row>
        <row r="316">
          <cell r="O316">
            <v>113.48565525269183</v>
          </cell>
        </row>
        <row r="317">
          <cell r="O317">
            <v>117.3988669700377</v>
          </cell>
        </row>
        <row r="318">
          <cell r="O318">
            <v>300.76566349891527</v>
          </cell>
        </row>
        <row r="319">
          <cell r="O319">
            <v>175.78970142795328</v>
          </cell>
        </row>
        <row r="320">
          <cell r="O320">
            <v>135.09972912070489</v>
          </cell>
        </row>
        <row r="321">
          <cell r="O321">
            <v>89.648025791110967</v>
          </cell>
        </row>
        <row r="322">
          <cell r="O322">
            <v>127.65960281501893</v>
          </cell>
        </row>
        <row r="323">
          <cell r="O323">
            <v>92.490809473312126</v>
          </cell>
        </row>
        <row r="324">
          <cell r="O324">
            <v>113.37355472485208</v>
          </cell>
        </row>
        <row r="325">
          <cell r="O325">
            <v>237.82831681553083</v>
          </cell>
        </row>
        <row r="326">
          <cell r="O326">
            <v>69.907184314406436</v>
          </cell>
        </row>
        <row r="327">
          <cell r="O327">
            <v>109.27925025258376</v>
          </cell>
        </row>
        <row r="328">
          <cell r="O328">
            <v>121.41960997218314</v>
          </cell>
        </row>
        <row r="329">
          <cell r="O329">
            <v>121.98216377521895</v>
          </cell>
        </row>
        <row r="330">
          <cell r="O330">
            <v>107.15776182133703</v>
          </cell>
        </row>
        <row r="331">
          <cell r="O331">
            <v>116.91440061030596</v>
          </cell>
        </row>
        <row r="332">
          <cell r="O332">
            <v>90.085576528919148</v>
          </cell>
        </row>
        <row r="333">
          <cell r="O333">
            <v>106.76138907203689</v>
          </cell>
        </row>
        <row r="334">
          <cell r="O334">
            <v>105.5391210644997</v>
          </cell>
        </row>
        <row r="335">
          <cell r="O335">
            <v>113.82613663596399</v>
          </cell>
        </row>
        <row r="336">
          <cell r="O336">
            <v>90.987968924917979</v>
          </cell>
        </row>
        <row r="337">
          <cell r="O337">
            <v>72.579742479024219</v>
          </cell>
        </row>
        <row r="338">
          <cell r="O338">
            <v>176.22625790557703</v>
          </cell>
        </row>
        <row r="339">
          <cell r="O339">
            <v>157.19095089261626</v>
          </cell>
        </row>
        <row r="340">
          <cell r="O340">
            <v>144.91534264408375</v>
          </cell>
        </row>
        <row r="341">
          <cell r="O341">
            <v>108.09806614046077</v>
          </cell>
        </row>
        <row r="342">
          <cell r="O342">
            <v>136.91557243985744</v>
          </cell>
        </row>
        <row r="343">
          <cell r="O343">
            <v>137.09422992652603</v>
          </cell>
        </row>
        <row r="344">
          <cell r="O344">
            <v>135.62106522465089</v>
          </cell>
        </row>
        <row r="345">
          <cell r="O345">
            <v>187.02723243698244</v>
          </cell>
        </row>
        <row r="346">
          <cell r="O346">
            <v>193.87126234093188</v>
          </cell>
        </row>
        <row r="347">
          <cell r="O347">
            <v>123.83130291016236</v>
          </cell>
        </row>
        <row r="348">
          <cell r="O348">
            <v>191.91531860596388</v>
          </cell>
        </row>
        <row r="349">
          <cell r="O349">
            <v>106.23465047924199</v>
          </cell>
        </row>
        <row r="350">
          <cell r="O350">
            <v>100.41082643064041</v>
          </cell>
        </row>
        <row r="351">
          <cell r="O351">
            <v>147.0530017555148</v>
          </cell>
        </row>
        <row r="352">
          <cell r="O352">
            <v>176.68333296671878</v>
          </cell>
        </row>
        <row r="353">
          <cell r="O353">
            <v>125.69478260193145</v>
          </cell>
        </row>
        <row r="354">
          <cell r="O354">
            <v>167.50203892667693</v>
          </cell>
        </row>
        <row r="355">
          <cell r="O355">
            <v>121.20956748366847</v>
          </cell>
        </row>
        <row r="356">
          <cell r="O356">
            <v>103.49121122729379</v>
          </cell>
        </row>
        <row r="357">
          <cell r="O357">
            <v>763.27859703148897</v>
          </cell>
        </row>
        <row r="358">
          <cell r="O358">
            <v>95.938712147343253</v>
          </cell>
        </row>
        <row r="359">
          <cell r="O359">
            <v>96.273760335016249</v>
          </cell>
        </row>
        <row r="360">
          <cell r="O360">
            <v>242.95192304526751</v>
          </cell>
        </row>
        <row r="361">
          <cell r="O361">
            <v>259.13647981491363</v>
          </cell>
        </row>
        <row r="362">
          <cell r="O362">
            <v>190.78415267688911</v>
          </cell>
        </row>
        <row r="363">
          <cell r="O363">
            <v>144.30936643417897</v>
          </cell>
        </row>
        <row r="364">
          <cell r="O364">
            <v>55437.842093023253</v>
          </cell>
        </row>
        <row r="365">
          <cell r="O365">
            <v>148.70914327740329</v>
          </cell>
        </row>
        <row r="366">
          <cell r="O366">
            <v>108.8766338864513</v>
          </cell>
        </row>
        <row r="367">
          <cell r="O367">
            <v>115.21672600849962</v>
          </cell>
        </row>
        <row r="368">
          <cell r="O368">
            <v>132.80683221829116</v>
          </cell>
        </row>
        <row r="369">
          <cell r="O369">
            <v>77.949368040403442</v>
          </cell>
        </row>
        <row r="370">
          <cell r="O370">
            <v>671.86906616685064</v>
          </cell>
        </row>
        <row r="371">
          <cell r="O371">
            <v>175.37045231872617</v>
          </cell>
        </row>
        <row r="372">
          <cell r="O372">
            <v>172.36953201657471</v>
          </cell>
        </row>
        <row r="373">
          <cell r="O373">
            <v>61.10759145907474</v>
          </cell>
        </row>
        <row r="374">
          <cell r="O374">
            <v>206.67599599101783</v>
          </cell>
        </row>
        <row r="375">
          <cell r="O375">
            <v>109.32862353276964</v>
          </cell>
        </row>
        <row r="376">
          <cell r="O376">
            <v>94.656435052061056</v>
          </cell>
        </row>
        <row r="377">
          <cell r="O377">
            <v>104.99509373754036</v>
          </cell>
        </row>
        <row r="378">
          <cell r="O378">
            <v>172.79798511281055</v>
          </cell>
        </row>
        <row r="379">
          <cell r="O379">
            <v>177.61184124967244</v>
          </cell>
        </row>
        <row r="380">
          <cell r="O380">
            <v>186.45704584785528</v>
          </cell>
        </row>
        <row r="381">
          <cell r="O381">
            <v>155.24080419524952</v>
          </cell>
        </row>
        <row r="382">
          <cell r="O382">
            <v>161.4779823125341</v>
          </cell>
        </row>
      </sheetData>
      <sheetData sheetId="5">
        <row r="4">
          <cell r="E4">
            <v>12280563231.209705</v>
          </cell>
        </row>
        <row r="8">
          <cell r="B8">
            <v>649960000</v>
          </cell>
        </row>
        <row r="9">
          <cell r="B9">
            <v>3596422199.7989998</v>
          </cell>
        </row>
        <row r="10">
          <cell r="B10">
            <v>1009319000</v>
          </cell>
        </row>
        <row r="11">
          <cell r="B11">
            <v>760491303.843292</v>
          </cell>
        </row>
        <row r="12">
          <cell r="B12">
            <v>1552776000</v>
          </cell>
        </row>
        <row r="13">
          <cell r="B13">
            <v>352828666.64133</v>
          </cell>
        </row>
        <row r="14">
          <cell r="B14">
            <v>1692179532.3500202</v>
          </cell>
        </row>
        <row r="15">
          <cell r="B15">
            <v>757700108.27909994</v>
          </cell>
        </row>
        <row r="16">
          <cell r="B16">
            <v>369631916.8574481</v>
          </cell>
        </row>
        <row r="17">
          <cell r="B17">
            <v>1162447000</v>
          </cell>
        </row>
        <row r="18">
          <cell r="B18">
            <v>1291000000</v>
          </cell>
        </row>
        <row r="19">
          <cell r="B19">
            <v>1500350310.4788001</v>
          </cell>
        </row>
        <row r="20">
          <cell r="B20">
            <v>2544482555.0434403</v>
          </cell>
        </row>
        <row r="21">
          <cell r="B21">
            <v>1149290000</v>
          </cell>
        </row>
        <row r="22">
          <cell r="B22">
            <v>437809089.54579496</v>
          </cell>
        </row>
        <row r="23">
          <cell r="B23">
            <v>610520000</v>
          </cell>
        </row>
        <row r="24">
          <cell r="B24">
            <v>267792348</v>
          </cell>
        </row>
        <row r="25">
          <cell r="B25">
            <v>986000000</v>
          </cell>
        </row>
        <row r="26">
          <cell r="B26">
            <v>993121000</v>
          </cell>
        </row>
        <row r="27">
          <cell r="B27">
            <v>572342000</v>
          </cell>
        </row>
        <row r="28">
          <cell r="B28">
            <v>1160826157.6018801</v>
          </cell>
        </row>
        <row r="29">
          <cell r="B29">
            <v>1156954000</v>
          </cell>
        </row>
        <row r="30">
          <cell r="B30">
            <v>1218270505.6677101</v>
          </cell>
        </row>
        <row r="31">
          <cell r="B31">
            <v>573049890.46760011</v>
          </cell>
        </row>
        <row r="32">
          <cell r="B32">
            <v>1000084300</v>
          </cell>
        </row>
        <row r="33">
          <cell r="B33">
            <v>891468716</v>
          </cell>
        </row>
        <row r="34">
          <cell r="B34">
            <v>559946000</v>
          </cell>
        </row>
        <row r="35">
          <cell r="B35">
            <v>3844580000</v>
          </cell>
        </row>
        <row r="36">
          <cell r="B36">
            <v>777155653.3950001</v>
          </cell>
        </row>
        <row r="37">
          <cell r="B37">
            <v>971591199.88590002</v>
          </cell>
        </row>
        <row r="38">
          <cell r="B38">
            <v>416952583</v>
          </cell>
        </row>
        <row r="39">
          <cell r="B39">
            <v>432243000</v>
          </cell>
        </row>
        <row r="40">
          <cell r="B40">
            <v>560250000</v>
          </cell>
        </row>
        <row r="41">
          <cell r="B41">
            <v>740072884</v>
          </cell>
        </row>
        <row r="42">
          <cell r="B42">
            <v>457322702.25169003</v>
          </cell>
        </row>
        <row r="43">
          <cell r="B43">
            <v>146056000</v>
          </cell>
        </row>
        <row r="44">
          <cell r="B44">
            <v>2358960000</v>
          </cell>
        </row>
        <row r="45">
          <cell r="B45">
            <v>309004338</v>
          </cell>
        </row>
        <row r="46">
          <cell r="B46">
            <v>1870481000</v>
          </cell>
        </row>
        <row r="47">
          <cell r="B47">
            <v>1577349002.6789002</v>
          </cell>
        </row>
        <row r="48">
          <cell r="B48">
            <v>1431002833</v>
          </cell>
        </row>
        <row r="49">
          <cell r="B49">
            <v>1379990568.88781</v>
          </cell>
        </row>
        <row r="50">
          <cell r="B50">
            <v>2009949357.1641002</v>
          </cell>
        </row>
        <row r="51">
          <cell r="B51">
            <v>482079202</v>
          </cell>
        </row>
        <row r="52">
          <cell r="B52">
            <v>540150000</v>
          </cell>
        </row>
      </sheetData>
      <sheetData sheetId="6">
        <row r="2">
          <cell r="C2" t="str">
            <v>Adelanto city of</v>
          </cell>
          <cell r="K2">
            <v>3733340450</v>
          </cell>
          <cell r="M2">
            <v>204</v>
          </cell>
          <cell r="V2">
            <v>32543</v>
          </cell>
          <cell r="AB2">
            <v>70019000</v>
          </cell>
          <cell r="AC2">
            <v>82723000</v>
          </cell>
          <cell r="AE2">
            <v>51814060</v>
          </cell>
        </row>
        <row r="3">
          <cell r="C3" t="str">
            <v>Adelanto city of</v>
          </cell>
          <cell r="K3">
            <v>3733340450</v>
          </cell>
          <cell r="M3">
            <v>204</v>
          </cell>
          <cell r="V3">
            <v>32543</v>
          </cell>
          <cell r="AB3">
            <v>84271000</v>
          </cell>
          <cell r="AC3">
            <v>96009000</v>
          </cell>
          <cell r="AE3">
            <v>65731380</v>
          </cell>
        </row>
        <row r="4">
          <cell r="C4" t="str">
            <v>Adelanto city of</v>
          </cell>
          <cell r="K4">
            <v>3733340450</v>
          </cell>
          <cell r="M4">
            <v>204</v>
          </cell>
          <cell r="V4">
            <v>31765</v>
          </cell>
          <cell r="AB4">
            <v>79052000</v>
          </cell>
          <cell r="AC4">
            <v>95166000</v>
          </cell>
          <cell r="AE4">
            <v>52174320</v>
          </cell>
        </row>
        <row r="5">
          <cell r="C5" t="str">
            <v>Adelanto city of</v>
          </cell>
          <cell r="K5">
            <v>3733340450</v>
          </cell>
          <cell r="M5">
            <v>204</v>
          </cell>
          <cell r="V5">
            <v>31765</v>
          </cell>
          <cell r="AB5">
            <v>93322000</v>
          </cell>
          <cell r="AC5">
            <v>102092000</v>
          </cell>
          <cell r="AE5">
            <v>79323700</v>
          </cell>
        </row>
        <row r="6">
          <cell r="C6" t="str">
            <v>Adelanto city of</v>
          </cell>
          <cell r="K6">
            <v>3733340450</v>
          </cell>
          <cell r="M6">
            <v>204</v>
          </cell>
          <cell r="V6">
            <v>31765</v>
          </cell>
          <cell r="AB6">
            <v>111381000</v>
          </cell>
          <cell r="AC6">
            <v>130818000</v>
          </cell>
          <cell r="AE6">
            <v>67942410</v>
          </cell>
        </row>
        <row r="7">
          <cell r="C7" t="str">
            <v>Adelanto city of</v>
          </cell>
          <cell r="K7">
            <v>3733340450</v>
          </cell>
          <cell r="M7">
            <v>204</v>
          </cell>
          <cell r="V7">
            <v>31765</v>
          </cell>
          <cell r="AB7">
            <v>124032544</v>
          </cell>
          <cell r="AC7">
            <v>136663544</v>
          </cell>
          <cell r="AE7">
            <v>88063106.239999995</v>
          </cell>
        </row>
        <row r="8">
          <cell r="C8" t="str">
            <v>Adelanto city of</v>
          </cell>
          <cell r="K8">
            <v>3733340450</v>
          </cell>
          <cell r="M8">
            <v>204</v>
          </cell>
          <cell r="V8">
            <v>31765</v>
          </cell>
          <cell r="AB8">
            <v>129515000</v>
          </cell>
          <cell r="AC8">
            <v>151445000</v>
          </cell>
          <cell r="AE8">
            <v>93250800</v>
          </cell>
        </row>
        <row r="9">
          <cell r="C9" t="str">
            <v>Adelanto city of</v>
          </cell>
          <cell r="K9">
            <v>3733340450</v>
          </cell>
          <cell r="M9">
            <v>204</v>
          </cell>
          <cell r="V9">
            <v>31765</v>
          </cell>
          <cell r="AB9">
            <v>161590490</v>
          </cell>
          <cell r="AC9">
            <v>154254000</v>
          </cell>
          <cell r="AE9">
            <v>135736011.59999999</v>
          </cell>
        </row>
        <row r="10">
          <cell r="C10" t="str">
            <v>Adelanto city of</v>
          </cell>
          <cell r="K10">
            <v>3733340450</v>
          </cell>
          <cell r="M10">
            <v>204</v>
          </cell>
          <cell r="V10">
            <v>31765</v>
          </cell>
          <cell r="AB10">
            <v>140420360</v>
          </cell>
          <cell r="AC10">
            <v>142664000</v>
          </cell>
          <cell r="AE10">
            <v>89869030.400000006</v>
          </cell>
        </row>
        <row r="11">
          <cell r="C11" t="str">
            <v>Alameda County Water District</v>
          </cell>
          <cell r="K11">
            <v>20822511970</v>
          </cell>
          <cell r="M11">
            <v>137</v>
          </cell>
          <cell r="V11">
            <v>340000</v>
          </cell>
          <cell r="AB11">
            <v>795200000</v>
          </cell>
          <cell r="AC11">
            <v>901600000</v>
          </cell>
          <cell r="AE11">
            <v>580496000</v>
          </cell>
        </row>
        <row r="12">
          <cell r="C12" t="str">
            <v>Alameda County Water District</v>
          </cell>
          <cell r="K12">
            <v>20822511970</v>
          </cell>
          <cell r="M12">
            <v>137</v>
          </cell>
          <cell r="V12">
            <v>340000</v>
          </cell>
          <cell r="AB12">
            <v>858700000</v>
          </cell>
          <cell r="AC12">
            <v>905200000</v>
          </cell>
          <cell r="AE12">
            <v>618264000</v>
          </cell>
        </row>
        <row r="13">
          <cell r="C13" t="str">
            <v>Alameda County Water District</v>
          </cell>
          <cell r="K13">
            <v>20822511970</v>
          </cell>
          <cell r="M13">
            <v>137</v>
          </cell>
          <cell r="V13">
            <v>340000</v>
          </cell>
          <cell r="AB13">
            <v>809100000</v>
          </cell>
          <cell r="AC13">
            <v>1038500000</v>
          </cell>
          <cell r="AE13">
            <v>582552000</v>
          </cell>
        </row>
        <row r="14">
          <cell r="C14" t="str">
            <v>Alameda County Water District</v>
          </cell>
          <cell r="K14">
            <v>20822511970</v>
          </cell>
          <cell r="M14">
            <v>137</v>
          </cell>
          <cell r="V14">
            <v>340000</v>
          </cell>
          <cell r="AB14">
            <v>903000000</v>
          </cell>
          <cell r="AC14">
            <v>1161000000</v>
          </cell>
          <cell r="AE14">
            <v>623070000</v>
          </cell>
        </row>
        <row r="15">
          <cell r="C15" t="str">
            <v>Alameda County Water District</v>
          </cell>
          <cell r="K15">
            <v>20822511970</v>
          </cell>
          <cell r="M15">
            <v>137</v>
          </cell>
          <cell r="V15">
            <v>340000</v>
          </cell>
          <cell r="AB15">
            <v>1143900000</v>
          </cell>
          <cell r="AC15">
            <v>1444600000</v>
          </cell>
          <cell r="AE15">
            <v>789290999.99999988</v>
          </cell>
        </row>
        <row r="16">
          <cell r="C16" t="str">
            <v>Alameda County Water District</v>
          </cell>
          <cell r="K16">
            <v>20822511970</v>
          </cell>
          <cell r="M16">
            <v>137</v>
          </cell>
          <cell r="V16">
            <v>340000</v>
          </cell>
          <cell r="AB16">
            <v>1221000000</v>
          </cell>
          <cell r="AC16">
            <v>1548000000</v>
          </cell>
          <cell r="AE16">
            <v>818070000</v>
          </cell>
        </row>
        <row r="17">
          <cell r="C17" t="str">
            <v>Alameda County Water District</v>
          </cell>
          <cell r="K17">
            <v>20822511970</v>
          </cell>
          <cell r="M17">
            <v>137</v>
          </cell>
          <cell r="V17">
            <v>340000</v>
          </cell>
          <cell r="AB17">
            <v>1326800000</v>
          </cell>
          <cell r="AC17">
            <v>1742200000</v>
          </cell>
          <cell r="AE17">
            <v>942028000</v>
          </cell>
        </row>
        <row r="18">
          <cell r="C18" t="str">
            <v>Alameda County Water District</v>
          </cell>
          <cell r="K18">
            <v>20822511970</v>
          </cell>
          <cell r="M18">
            <v>137</v>
          </cell>
          <cell r="V18">
            <v>337562</v>
          </cell>
          <cell r="AB18">
            <v>1401200000</v>
          </cell>
          <cell r="AC18">
            <v>1798000000</v>
          </cell>
          <cell r="AE18">
            <v>994852000</v>
          </cell>
        </row>
        <row r="19">
          <cell r="C19" t="str">
            <v>Alhambra  City of</v>
          </cell>
          <cell r="K19">
            <v>4036476600</v>
          </cell>
          <cell r="M19">
            <v>122</v>
          </cell>
          <cell r="V19">
            <v>85068</v>
          </cell>
          <cell r="AB19">
            <v>239696310</v>
          </cell>
          <cell r="AC19">
            <v>290916896</v>
          </cell>
          <cell r="AE19">
            <v>215726679</v>
          </cell>
        </row>
        <row r="20">
          <cell r="C20" t="str">
            <v>Alhambra  City of</v>
          </cell>
          <cell r="K20">
            <v>4036476600</v>
          </cell>
          <cell r="M20">
            <v>122</v>
          </cell>
          <cell r="V20">
            <v>85068</v>
          </cell>
          <cell r="AB20">
            <v>227737562</v>
          </cell>
          <cell r="AC20">
            <v>273291592</v>
          </cell>
          <cell r="AE20">
            <v>204963805.80000001</v>
          </cell>
        </row>
        <row r="21">
          <cell r="C21" t="str">
            <v>Alhambra  City of</v>
          </cell>
          <cell r="K21">
            <v>4036476600</v>
          </cell>
          <cell r="M21">
            <v>122</v>
          </cell>
          <cell r="V21">
            <v>85068</v>
          </cell>
          <cell r="AB21">
            <v>256151807</v>
          </cell>
          <cell r="AC21">
            <v>284012104</v>
          </cell>
          <cell r="AE21">
            <v>230536626.30000001</v>
          </cell>
        </row>
        <row r="22">
          <cell r="C22" t="str">
            <v>Alhambra  City of</v>
          </cell>
          <cell r="K22">
            <v>4036476600</v>
          </cell>
          <cell r="M22">
            <v>122</v>
          </cell>
          <cell r="V22">
            <v>85068</v>
          </cell>
          <cell r="AB22">
            <v>307473407</v>
          </cell>
          <cell r="AC22">
            <v>322364817</v>
          </cell>
          <cell r="AE22">
            <v>276726066.30000001</v>
          </cell>
        </row>
        <row r="23">
          <cell r="C23" t="str">
            <v>Alhambra  City of</v>
          </cell>
          <cell r="K23">
            <v>4036476600</v>
          </cell>
          <cell r="M23">
            <v>122</v>
          </cell>
          <cell r="V23">
            <v>85068</v>
          </cell>
          <cell r="AB23">
            <v>303064637</v>
          </cell>
          <cell r="AC23">
            <v>343848201</v>
          </cell>
          <cell r="AE23">
            <v>263666234.19</v>
          </cell>
        </row>
        <row r="24">
          <cell r="C24" t="str">
            <v>Alhambra  City of</v>
          </cell>
          <cell r="K24">
            <v>4036476600</v>
          </cell>
          <cell r="M24">
            <v>122</v>
          </cell>
          <cell r="V24">
            <v>85068</v>
          </cell>
          <cell r="AB24">
            <v>334952457</v>
          </cell>
          <cell r="AC24">
            <v>364308412</v>
          </cell>
          <cell r="AE24">
            <v>334952457</v>
          </cell>
        </row>
        <row r="25">
          <cell r="C25" t="str">
            <v>Alhambra  City of</v>
          </cell>
          <cell r="K25">
            <v>4036476600</v>
          </cell>
          <cell r="M25">
            <v>122</v>
          </cell>
          <cell r="V25">
            <v>85068</v>
          </cell>
          <cell r="AB25">
            <v>327262364</v>
          </cell>
          <cell r="AC25">
            <v>360056051</v>
          </cell>
          <cell r="AE25">
            <v>327262364</v>
          </cell>
        </row>
        <row r="26">
          <cell r="C26" t="str">
            <v>Alhambra  City of</v>
          </cell>
          <cell r="K26">
            <v>4036476600</v>
          </cell>
          <cell r="M26">
            <v>122</v>
          </cell>
          <cell r="V26">
            <v>85068</v>
          </cell>
          <cell r="AB26">
            <v>333235220</v>
          </cell>
          <cell r="AC26">
            <v>336350360</v>
          </cell>
          <cell r="AE26">
            <v>333235220</v>
          </cell>
        </row>
        <row r="27">
          <cell r="C27" t="str">
            <v>Amador Water Agency</v>
          </cell>
          <cell r="K27">
            <v>1946588800</v>
          </cell>
          <cell r="M27">
            <v>166</v>
          </cell>
          <cell r="V27">
            <v>18738</v>
          </cell>
          <cell r="AB27">
            <v>54570000</v>
          </cell>
          <cell r="AC27">
            <v>56120000</v>
          </cell>
          <cell r="AE27">
            <v>30559200.000000004</v>
          </cell>
        </row>
        <row r="28">
          <cell r="C28" t="str">
            <v>Amador Water Agency</v>
          </cell>
          <cell r="K28">
            <v>1946588800</v>
          </cell>
          <cell r="M28">
            <v>166</v>
          </cell>
          <cell r="V28">
            <v>18738</v>
          </cell>
          <cell r="AB28">
            <v>58870000</v>
          </cell>
          <cell r="AC28">
            <v>74350000</v>
          </cell>
          <cell r="AE28">
            <v>32967200.000000004</v>
          </cell>
        </row>
        <row r="29">
          <cell r="C29" t="str">
            <v>Amador Water Agency</v>
          </cell>
          <cell r="K29">
            <v>1946588800</v>
          </cell>
          <cell r="M29">
            <v>166</v>
          </cell>
          <cell r="V29">
            <v>18738</v>
          </cell>
          <cell r="AB29">
            <v>68400000</v>
          </cell>
          <cell r="AC29">
            <v>82500000</v>
          </cell>
          <cell r="AE29">
            <v>36936000</v>
          </cell>
        </row>
        <row r="30">
          <cell r="C30" t="str">
            <v>Amador Water Agency</v>
          </cell>
          <cell r="K30">
            <v>1946588800</v>
          </cell>
          <cell r="M30">
            <v>166</v>
          </cell>
          <cell r="V30">
            <v>18738</v>
          </cell>
          <cell r="AB30">
            <v>57780000</v>
          </cell>
          <cell r="AC30">
            <v>73550000</v>
          </cell>
          <cell r="AE30">
            <v>38134800</v>
          </cell>
        </row>
        <row r="31">
          <cell r="C31" t="str">
            <v>Amador Water Agency</v>
          </cell>
          <cell r="K31">
            <v>1946588800</v>
          </cell>
          <cell r="M31">
            <v>166</v>
          </cell>
          <cell r="V31">
            <v>18738</v>
          </cell>
          <cell r="AB31">
            <v>91700000</v>
          </cell>
          <cell r="AC31">
            <v>98200000</v>
          </cell>
          <cell r="AE31">
            <v>57771000</v>
          </cell>
        </row>
        <row r="32">
          <cell r="C32" t="str">
            <v>Amador Water Agency</v>
          </cell>
          <cell r="K32">
            <v>1946588800</v>
          </cell>
          <cell r="M32">
            <v>166</v>
          </cell>
          <cell r="V32">
            <v>18738</v>
          </cell>
          <cell r="AB32">
            <v>53180000</v>
          </cell>
          <cell r="AC32">
            <v>61380000</v>
          </cell>
          <cell r="AE32">
            <v>34567000</v>
          </cell>
        </row>
        <row r="33">
          <cell r="C33" t="str">
            <v>Amador Water Agency</v>
          </cell>
          <cell r="K33">
            <v>1946588800</v>
          </cell>
          <cell r="M33">
            <v>166</v>
          </cell>
          <cell r="V33">
            <v>18738</v>
          </cell>
          <cell r="AB33">
            <v>118340000</v>
          </cell>
          <cell r="AC33">
            <v>147390000</v>
          </cell>
          <cell r="AE33">
            <v>76921000</v>
          </cell>
        </row>
        <row r="34">
          <cell r="C34" t="str">
            <v>Amador Water Agency</v>
          </cell>
          <cell r="K34">
            <v>1946588800</v>
          </cell>
          <cell r="M34">
            <v>166</v>
          </cell>
          <cell r="V34">
            <v>18738</v>
          </cell>
          <cell r="AB34">
            <v>137564400</v>
          </cell>
          <cell r="AC34">
            <v>175080000</v>
          </cell>
          <cell r="AE34">
            <v>97670724</v>
          </cell>
        </row>
        <row r="35">
          <cell r="C35" t="str">
            <v>Amador Water Agency</v>
          </cell>
          <cell r="K35">
            <v>1946588800</v>
          </cell>
          <cell r="M35">
            <v>166</v>
          </cell>
          <cell r="V35">
            <v>18738</v>
          </cell>
          <cell r="AB35">
            <v>133219000</v>
          </cell>
          <cell r="AC35">
            <v>131191000</v>
          </cell>
          <cell r="AE35">
            <v>91921110</v>
          </cell>
        </row>
        <row r="36">
          <cell r="C36" t="str">
            <v>American Canyon, City of</v>
          </cell>
          <cell r="K36">
            <v>1354544200</v>
          </cell>
          <cell r="M36">
            <v>152</v>
          </cell>
          <cell r="V36">
            <v>20080</v>
          </cell>
          <cell r="AB36">
            <v>65496137</v>
          </cell>
          <cell r="AC36">
            <v>65821988</v>
          </cell>
          <cell r="AE36">
            <v>39297682.199999996</v>
          </cell>
        </row>
        <row r="37">
          <cell r="C37" t="str">
            <v>American Canyon, City of</v>
          </cell>
          <cell r="K37">
            <v>1354544200</v>
          </cell>
          <cell r="M37">
            <v>152</v>
          </cell>
          <cell r="V37">
            <v>20080</v>
          </cell>
          <cell r="AB37">
            <v>69080503</v>
          </cell>
          <cell r="AC37">
            <v>77552640</v>
          </cell>
          <cell r="AE37">
            <v>42829911.859999999</v>
          </cell>
        </row>
        <row r="38">
          <cell r="C38" t="str">
            <v>American Canyon, City of</v>
          </cell>
          <cell r="K38">
            <v>1354544200</v>
          </cell>
          <cell r="M38">
            <v>152</v>
          </cell>
          <cell r="V38">
            <v>20080</v>
          </cell>
          <cell r="AB38">
            <v>64518583</v>
          </cell>
          <cell r="AC38">
            <v>67777097</v>
          </cell>
          <cell r="AE38">
            <v>38711149.799999997</v>
          </cell>
        </row>
        <row r="39">
          <cell r="C39" t="str">
            <v>American Canyon, City of</v>
          </cell>
          <cell r="K39">
            <v>1354544200</v>
          </cell>
          <cell r="M39">
            <v>152</v>
          </cell>
          <cell r="V39">
            <v>20080</v>
          </cell>
          <cell r="AB39">
            <v>68428800</v>
          </cell>
          <cell r="AC39">
            <v>81137005</v>
          </cell>
          <cell r="AE39">
            <v>38320128</v>
          </cell>
        </row>
        <row r="40">
          <cell r="C40" t="str">
            <v>American Canyon, City of</v>
          </cell>
          <cell r="K40">
            <v>1354544200</v>
          </cell>
          <cell r="M40">
            <v>152</v>
          </cell>
          <cell r="V40">
            <v>20080</v>
          </cell>
          <cell r="AB40">
            <v>91238400</v>
          </cell>
          <cell r="AC40">
            <v>117632365</v>
          </cell>
          <cell r="AE40">
            <v>48356352</v>
          </cell>
        </row>
        <row r="41">
          <cell r="C41" t="str">
            <v>American Canyon, City of</v>
          </cell>
          <cell r="K41">
            <v>1354544200</v>
          </cell>
          <cell r="M41">
            <v>152</v>
          </cell>
          <cell r="V41">
            <v>20080</v>
          </cell>
          <cell r="AB41">
            <v>96126171</v>
          </cell>
          <cell r="AC41">
            <v>118284068</v>
          </cell>
          <cell r="AE41">
            <v>48063085.5</v>
          </cell>
        </row>
        <row r="42">
          <cell r="C42" t="str">
            <v>American Canyon, City of</v>
          </cell>
          <cell r="K42">
            <v>1354544200</v>
          </cell>
          <cell r="M42">
            <v>152</v>
          </cell>
          <cell r="V42">
            <v>20080</v>
          </cell>
          <cell r="AB42">
            <v>97429577</v>
          </cell>
          <cell r="AC42">
            <v>130992274</v>
          </cell>
          <cell r="AE42">
            <v>48714788.5</v>
          </cell>
        </row>
        <row r="43">
          <cell r="C43" t="str">
            <v>American Canyon, City of</v>
          </cell>
          <cell r="K43">
            <v>1354544200</v>
          </cell>
          <cell r="M43">
            <v>152</v>
          </cell>
          <cell r="V43">
            <v>20080</v>
          </cell>
          <cell r="AB43">
            <v>115677257</v>
          </cell>
          <cell r="AC43">
            <v>132295679</v>
          </cell>
          <cell r="AE43">
            <v>76346989.620000005</v>
          </cell>
        </row>
        <row r="44">
          <cell r="C44" t="str">
            <v>American Canyon, City of</v>
          </cell>
          <cell r="K44">
            <v>1354544200</v>
          </cell>
          <cell r="M44">
            <v>152</v>
          </cell>
          <cell r="V44">
            <v>19532</v>
          </cell>
          <cell r="AB44">
            <v>109160228</v>
          </cell>
          <cell r="AC44">
            <v>124475245</v>
          </cell>
          <cell r="AE44">
            <v>73137352.760000005</v>
          </cell>
        </row>
        <row r="45">
          <cell r="C45" t="str">
            <v>Anaheim  City of</v>
          </cell>
          <cell r="K45">
            <v>26905625330</v>
          </cell>
          <cell r="M45">
            <v>161</v>
          </cell>
          <cell r="V45">
            <v>358549</v>
          </cell>
          <cell r="AB45">
            <v>1366295033</v>
          </cell>
          <cell r="AC45">
            <v>1306012519</v>
          </cell>
          <cell r="AE45">
            <v>765125218.48000002</v>
          </cell>
        </row>
        <row r="46">
          <cell r="C46" t="str">
            <v>Anaheim  City of</v>
          </cell>
          <cell r="K46">
            <v>26905625330</v>
          </cell>
          <cell r="M46">
            <v>161</v>
          </cell>
          <cell r="V46">
            <v>358549</v>
          </cell>
          <cell r="AB46">
            <v>1438308199</v>
          </cell>
          <cell r="AC46">
            <v>1341530325</v>
          </cell>
          <cell r="AE46">
            <v>805452591.44000006</v>
          </cell>
        </row>
        <row r="47">
          <cell r="C47" t="str">
            <v>Anaheim  City of</v>
          </cell>
          <cell r="K47">
            <v>26905625330</v>
          </cell>
          <cell r="M47">
            <v>161</v>
          </cell>
          <cell r="V47">
            <v>356762</v>
          </cell>
          <cell r="AB47">
            <v>1241493937</v>
          </cell>
          <cell r="AC47">
            <v>1459162690</v>
          </cell>
          <cell r="AE47">
            <v>695236604.72000003</v>
          </cell>
        </row>
        <row r="48">
          <cell r="C48" t="str">
            <v>Anaheim  City of</v>
          </cell>
          <cell r="K48">
            <v>26905625330</v>
          </cell>
          <cell r="M48">
            <v>161</v>
          </cell>
          <cell r="V48">
            <v>356762</v>
          </cell>
          <cell r="AB48">
            <v>1623065958</v>
          </cell>
          <cell r="AC48">
            <v>1691494758</v>
          </cell>
          <cell r="AE48">
            <v>908916936.48000014</v>
          </cell>
        </row>
        <row r="49">
          <cell r="C49" t="str">
            <v>Anaheim  City of</v>
          </cell>
          <cell r="K49">
            <v>26905625330</v>
          </cell>
          <cell r="M49">
            <v>161</v>
          </cell>
          <cell r="V49">
            <v>356762</v>
          </cell>
          <cell r="AB49">
            <v>1897758711</v>
          </cell>
          <cell r="AC49">
            <v>1891567534</v>
          </cell>
          <cell r="AE49">
            <v>1062744878.1600001</v>
          </cell>
        </row>
        <row r="50">
          <cell r="C50" t="str">
            <v>Anaheim  City of</v>
          </cell>
          <cell r="K50">
            <v>26905625330</v>
          </cell>
          <cell r="M50">
            <v>161</v>
          </cell>
          <cell r="V50">
            <v>356762</v>
          </cell>
          <cell r="AB50">
            <v>2009199899</v>
          </cell>
          <cell r="AC50">
            <v>2201126389</v>
          </cell>
          <cell r="AE50">
            <v>1125151943.4400001</v>
          </cell>
        </row>
        <row r="51">
          <cell r="C51" t="str">
            <v>Anaheim  City of</v>
          </cell>
          <cell r="K51">
            <v>26905625330</v>
          </cell>
          <cell r="M51">
            <v>161</v>
          </cell>
          <cell r="V51">
            <v>356762</v>
          </cell>
          <cell r="AB51">
            <v>2129113224</v>
          </cell>
          <cell r="AC51">
            <v>2158765704</v>
          </cell>
          <cell r="AE51">
            <v>1192303405.4400001</v>
          </cell>
        </row>
        <row r="52">
          <cell r="C52" t="str">
            <v>Anaheim  City of</v>
          </cell>
          <cell r="K52">
            <v>26905625330</v>
          </cell>
          <cell r="M52">
            <v>161</v>
          </cell>
          <cell r="V52">
            <v>356762</v>
          </cell>
          <cell r="AB52">
            <v>2225565246</v>
          </cell>
          <cell r="AC52">
            <v>2236644195</v>
          </cell>
          <cell r="AE52">
            <v>1246316537.7600002</v>
          </cell>
        </row>
        <row r="53">
          <cell r="C53" t="str">
            <v>Anaheim  City of</v>
          </cell>
          <cell r="K53">
            <v>26905625330</v>
          </cell>
          <cell r="M53">
            <v>161</v>
          </cell>
          <cell r="V53">
            <v>356762</v>
          </cell>
          <cell r="AB53">
            <v>2061987830</v>
          </cell>
          <cell r="AC53">
            <v>2051234733</v>
          </cell>
          <cell r="AE53">
            <v>1154713184.8000002</v>
          </cell>
        </row>
        <row r="54">
          <cell r="C54" t="str">
            <v>Antioch  City of</v>
          </cell>
          <cell r="K54">
            <v>6947183700</v>
          </cell>
          <cell r="M54">
            <v>165</v>
          </cell>
          <cell r="V54">
            <v>106455</v>
          </cell>
          <cell r="AB54">
            <v>266862000</v>
          </cell>
          <cell r="AC54">
            <v>297593000</v>
          </cell>
          <cell r="AE54">
            <v>232169940</v>
          </cell>
        </row>
        <row r="55">
          <cell r="C55" t="str">
            <v>Antioch  City of</v>
          </cell>
          <cell r="K55">
            <v>6947183700</v>
          </cell>
          <cell r="M55">
            <v>165</v>
          </cell>
          <cell r="V55">
            <v>106455</v>
          </cell>
          <cell r="AB55">
            <v>292361000</v>
          </cell>
          <cell r="AC55">
            <v>290265000</v>
          </cell>
          <cell r="AE55">
            <v>254354070</v>
          </cell>
        </row>
        <row r="56">
          <cell r="C56" t="str">
            <v>Antioch  City of</v>
          </cell>
          <cell r="K56">
            <v>6947183700</v>
          </cell>
          <cell r="M56">
            <v>165</v>
          </cell>
          <cell r="V56">
            <v>106455</v>
          </cell>
          <cell r="AB56">
            <v>278302000</v>
          </cell>
          <cell r="AC56">
            <v>346652000</v>
          </cell>
          <cell r="AE56">
            <v>239339720</v>
          </cell>
        </row>
        <row r="57">
          <cell r="C57" t="str">
            <v>Antioch  City of</v>
          </cell>
          <cell r="K57">
            <v>6947183700</v>
          </cell>
          <cell r="M57">
            <v>165</v>
          </cell>
          <cell r="V57">
            <v>106455</v>
          </cell>
          <cell r="AB57">
            <v>344704000</v>
          </cell>
          <cell r="AC57">
            <v>420137000</v>
          </cell>
          <cell r="AE57">
            <v>289551360</v>
          </cell>
        </row>
        <row r="58">
          <cell r="C58" t="str">
            <v>Antioch  City of</v>
          </cell>
          <cell r="K58">
            <v>6947183700</v>
          </cell>
          <cell r="M58">
            <v>165</v>
          </cell>
          <cell r="V58">
            <v>106455</v>
          </cell>
          <cell r="AB58">
            <v>493748000</v>
          </cell>
          <cell r="AC58">
            <v>554867000</v>
          </cell>
          <cell r="AE58">
            <v>414748320</v>
          </cell>
        </row>
        <row r="59">
          <cell r="C59" t="str">
            <v>Antioch  City of</v>
          </cell>
          <cell r="K59">
            <v>6947183700</v>
          </cell>
          <cell r="M59">
            <v>165</v>
          </cell>
          <cell r="V59">
            <v>106455</v>
          </cell>
          <cell r="AB59">
            <v>528660000</v>
          </cell>
          <cell r="AC59">
            <v>630261000</v>
          </cell>
          <cell r="AE59">
            <v>444074400</v>
          </cell>
        </row>
        <row r="60">
          <cell r="C60" t="str">
            <v>Antioch  City of</v>
          </cell>
          <cell r="K60">
            <v>6947183700</v>
          </cell>
          <cell r="M60">
            <v>165</v>
          </cell>
          <cell r="V60">
            <v>106455</v>
          </cell>
          <cell r="AB60">
            <v>589387000</v>
          </cell>
          <cell r="AC60">
            <v>700148000</v>
          </cell>
          <cell r="AE60">
            <v>471509600</v>
          </cell>
        </row>
        <row r="61">
          <cell r="C61" t="str">
            <v>Antioch  City of</v>
          </cell>
          <cell r="K61">
            <v>6947183700</v>
          </cell>
          <cell r="M61">
            <v>165</v>
          </cell>
          <cell r="V61">
            <v>106455</v>
          </cell>
          <cell r="AB61">
            <v>631885000</v>
          </cell>
          <cell r="AC61">
            <v>731200000</v>
          </cell>
          <cell r="AE61">
            <v>473913750</v>
          </cell>
        </row>
        <row r="62">
          <cell r="C62" t="str">
            <v>Antioch  City of</v>
          </cell>
          <cell r="K62">
            <v>6947183700</v>
          </cell>
          <cell r="M62">
            <v>165</v>
          </cell>
          <cell r="V62">
            <v>106455</v>
          </cell>
          <cell r="AB62">
            <v>617014000</v>
          </cell>
          <cell r="AC62">
            <v>670945000</v>
          </cell>
          <cell r="AE62">
            <v>462760500</v>
          </cell>
        </row>
        <row r="63">
          <cell r="C63" t="str">
            <v>Apple Valley Ranchos Water Company</v>
          </cell>
          <cell r="K63">
            <v>6992017380</v>
          </cell>
          <cell r="M63">
            <v>245</v>
          </cell>
          <cell r="V63">
            <v>78199</v>
          </cell>
          <cell r="AB63">
            <v>274645777</v>
          </cell>
          <cell r="AC63">
            <v>324819865</v>
          </cell>
          <cell r="AE63">
            <v>189505586.13</v>
          </cell>
        </row>
        <row r="64">
          <cell r="C64" t="str">
            <v>Apple Valley Ranchos Water Company</v>
          </cell>
          <cell r="K64">
            <v>6992017380</v>
          </cell>
          <cell r="M64">
            <v>245</v>
          </cell>
          <cell r="V64">
            <v>62602</v>
          </cell>
          <cell r="AB64">
            <v>286973673</v>
          </cell>
          <cell r="AC64">
            <v>331517174</v>
          </cell>
          <cell r="AE64">
            <v>195142097.64000002</v>
          </cell>
        </row>
        <row r="65">
          <cell r="C65" t="str">
            <v>Apple Valley Ranchos Water Company</v>
          </cell>
          <cell r="K65">
            <v>6992017380</v>
          </cell>
          <cell r="M65">
            <v>245</v>
          </cell>
          <cell r="V65">
            <v>62602</v>
          </cell>
          <cell r="AB65">
            <v>294113829</v>
          </cell>
          <cell r="AC65">
            <v>298698639</v>
          </cell>
          <cell r="AE65">
            <v>188232850.56</v>
          </cell>
        </row>
        <row r="66">
          <cell r="C66" t="str">
            <v>Apple Valley Ranchos Water Company</v>
          </cell>
          <cell r="K66">
            <v>6992017380</v>
          </cell>
          <cell r="M66">
            <v>245</v>
          </cell>
          <cell r="V66">
            <v>62602</v>
          </cell>
          <cell r="AB66">
            <v>366674119</v>
          </cell>
          <cell r="AC66">
            <v>342641455</v>
          </cell>
          <cell r="AE66">
            <v>209004247.82999998</v>
          </cell>
        </row>
        <row r="67">
          <cell r="C67" t="str">
            <v>Apple Valley Ranchos Water Company</v>
          </cell>
          <cell r="K67">
            <v>6992017380</v>
          </cell>
          <cell r="M67">
            <v>245</v>
          </cell>
          <cell r="V67">
            <v>62602</v>
          </cell>
          <cell r="AB67">
            <v>470919647</v>
          </cell>
          <cell r="AC67">
            <v>440467948</v>
          </cell>
          <cell r="AE67">
            <v>296679377.61000001</v>
          </cell>
        </row>
        <row r="68">
          <cell r="C68" t="str">
            <v>Apple Valley Ranchos Water Company</v>
          </cell>
          <cell r="K68">
            <v>6992017380</v>
          </cell>
          <cell r="M68">
            <v>245</v>
          </cell>
          <cell r="V68">
            <v>62602</v>
          </cell>
          <cell r="AB68">
            <v>527435719</v>
          </cell>
          <cell r="AC68">
            <v>522797797</v>
          </cell>
          <cell r="AE68">
            <v>279540931.06999999</v>
          </cell>
        </row>
        <row r="69">
          <cell r="C69" t="str">
            <v>Apple Valley Ranchos Water Company</v>
          </cell>
          <cell r="K69">
            <v>6992017380</v>
          </cell>
          <cell r="M69">
            <v>245</v>
          </cell>
          <cell r="V69">
            <v>62602</v>
          </cell>
          <cell r="AB69">
            <v>569891408</v>
          </cell>
          <cell r="AC69">
            <v>610225621</v>
          </cell>
          <cell r="AE69">
            <v>370429415.19999999</v>
          </cell>
        </row>
        <row r="70">
          <cell r="C70" t="str">
            <v>Apple Valley Ranchos Water Company</v>
          </cell>
          <cell r="K70">
            <v>6992017380</v>
          </cell>
          <cell r="M70">
            <v>245</v>
          </cell>
          <cell r="V70">
            <v>62602</v>
          </cell>
          <cell r="AB70">
            <v>597020260</v>
          </cell>
          <cell r="AC70">
            <v>632533278</v>
          </cell>
          <cell r="AE70">
            <v>597020260</v>
          </cell>
        </row>
        <row r="71">
          <cell r="C71" t="str">
            <v>Apple Valley Ranchos Water Company</v>
          </cell>
          <cell r="K71">
            <v>6992017380</v>
          </cell>
          <cell r="M71">
            <v>245</v>
          </cell>
          <cell r="V71">
            <v>62602</v>
          </cell>
          <cell r="AB71">
            <v>554590005</v>
          </cell>
          <cell r="AC71">
            <v>598011429</v>
          </cell>
          <cell r="AE71">
            <v>554590005</v>
          </cell>
        </row>
        <row r="72">
          <cell r="C72" t="str">
            <v>Arcadia  City of</v>
          </cell>
          <cell r="K72">
            <v>5848395000</v>
          </cell>
          <cell r="M72">
            <v>236</v>
          </cell>
          <cell r="V72">
            <v>57639</v>
          </cell>
          <cell r="AB72">
            <v>316812308</v>
          </cell>
          <cell r="AC72">
            <v>299382516</v>
          </cell>
          <cell r="AE72">
            <v>243945477.16</v>
          </cell>
        </row>
        <row r="73">
          <cell r="C73" t="str">
            <v>Arcadia  City of</v>
          </cell>
          <cell r="K73">
            <v>5848395000</v>
          </cell>
          <cell r="M73">
            <v>236</v>
          </cell>
          <cell r="V73">
            <v>57639</v>
          </cell>
          <cell r="AB73">
            <v>309044010</v>
          </cell>
          <cell r="AC73">
            <v>403078215</v>
          </cell>
          <cell r="AE73">
            <v>237963887.70000002</v>
          </cell>
        </row>
        <row r="74">
          <cell r="C74" t="str">
            <v>Arcadia  City of</v>
          </cell>
          <cell r="K74">
            <v>5848395000</v>
          </cell>
          <cell r="M74">
            <v>236</v>
          </cell>
          <cell r="V74">
            <v>57639</v>
          </cell>
          <cell r="AB74">
            <v>269804982</v>
          </cell>
          <cell r="AC74">
            <v>361043381</v>
          </cell>
          <cell r="AE74">
            <v>207749836.14000002</v>
          </cell>
        </row>
        <row r="75">
          <cell r="C75" t="str">
            <v>Arcadia  City of</v>
          </cell>
          <cell r="K75">
            <v>5848395000</v>
          </cell>
          <cell r="M75">
            <v>236</v>
          </cell>
          <cell r="V75">
            <v>57639</v>
          </cell>
          <cell r="AB75">
            <v>404316451</v>
          </cell>
          <cell r="AC75">
            <v>412853758</v>
          </cell>
          <cell r="AE75">
            <v>311323667.26999998</v>
          </cell>
        </row>
        <row r="76">
          <cell r="C76" t="str">
            <v>Arcadia  City of</v>
          </cell>
          <cell r="K76">
            <v>5848395000</v>
          </cell>
          <cell r="M76">
            <v>236</v>
          </cell>
          <cell r="V76">
            <v>54500</v>
          </cell>
          <cell r="AB76">
            <v>497014665</v>
          </cell>
          <cell r="AC76">
            <v>520058877</v>
          </cell>
          <cell r="AE76">
            <v>447313198.5</v>
          </cell>
        </row>
        <row r="77">
          <cell r="C77" t="str">
            <v>Arcadia  City of</v>
          </cell>
          <cell r="K77">
            <v>5848395000</v>
          </cell>
          <cell r="M77">
            <v>236</v>
          </cell>
          <cell r="V77">
            <v>54500</v>
          </cell>
          <cell r="AB77">
            <v>529508569</v>
          </cell>
          <cell r="AC77">
            <v>600218329</v>
          </cell>
          <cell r="AE77">
            <v>476557712.10000002</v>
          </cell>
        </row>
        <row r="78">
          <cell r="C78" t="str">
            <v>Arcadia  City of</v>
          </cell>
          <cell r="K78">
            <v>5848395000</v>
          </cell>
          <cell r="M78">
            <v>236</v>
          </cell>
          <cell r="V78">
            <v>45048</v>
          </cell>
          <cell r="AB78">
            <v>556228386</v>
          </cell>
          <cell r="AC78">
            <v>611623128</v>
          </cell>
          <cell r="AE78">
            <v>500605547.40000004</v>
          </cell>
        </row>
        <row r="79">
          <cell r="C79" t="str">
            <v>Arcadia  City of</v>
          </cell>
          <cell r="K79">
            <v>5848395000</v>
          </cell>
          <cell r="M79">
            <v>236</v>
          </cell>
          <cell r="V79">
            <v>54500</v>
          </cell>
          <cell r="AB79">
            <v>586206717</v>
          </cell>
          <cell r="AC79">
            <v>591094489</v>
          </cell>
          <cell r="AE79">
            <v>527586045.30000001</v>
          </cell>
        </row>
        <row r="80">
          <cell r="C80" t="str">
            <v>Arcadia  City of</v>
          </cell>
          <cell r="K80">
            <v>5848395000</v>
          </cell>
          <cell r="M80">
            <v>236</v>
          </cell>
          <cell r="V80">
            <v>45048</v>
          </cell>
          <cell r="AB80">
            <v>564980755</v>
          </cell>
          <cell r="AC80">
            <v>553051334</v>
          </cell>
          <cell r="AE80">
            <v>508482679.5</v>
          </cell>
        </row>
        <row r="81">
          <cell r="C81" t="str">
            <v>Arcata  City of</v>
          </cell>
          <cell r="K81">
            <v>848980510</v>
          </cell>
          <cell r="M81">
            <v>110</v>
          </cell>
          <cell r="V81">
            <v>18155</v>
          </cell>
          <cell r="AB81">
            <v>45446000</v>
          </cell>
          <cell r="AC81">
            <v>47296000</v>
          </cell>
          <cell r="AE81">
            <v>21814080</v>
          </cell>
        </row>
        <row r="82">
          <cell r="C82" t="str">
            <v>Arcata  City of</v>
          </cell>
          <cell r="K82">
            <v>848980510</v>
          </cell>
          <cell r="M82">
            <v>110</v>
          </cell>
          <cell r="V82">
            <v>18155</v>
          </cell>
          <cell r="AB82">
            <v>44203000</v>
          </cell>
          <cell r="AC82">
            <v>49934000</v>
          </cell>
          <cell r="AE82">
            <v>28289920</v>
          </cell>
        </row>
        <row r="83">
          <cell r="C83" t="str">
            <v>Arcata  City of</v>
          </cell>
          <cell r="K83">
            <v>848980510</v>
          </cell>
          <cell r="M83">
            <v>110</v>
          </cell>
          <cell r="V83">
            <v>18155</v>
          </cell>
          <cell r="AB83">
            <v>51594000</v>
          </cell>
          <cell r="AC83">
            <v>53896000</v>
          </cell>
          <cell r="AE83">
            <v>18573840</v>
          </cell>
        </row>
        <row r="84">
          <cell r="C84" t="str">
            <v>Arcata  City of</v>
          </cell>
          <cell r="K84">
            <v>848980510</v>
          </cell>
          <cell r="M84">
            <v>110</v>
          </cell>
          <cell r="V84">
            <v>18155</v>
          </cell>
          <cell r="AB84">
            <v>42696000</v>
          </cell>
          <cell r="AC84">
            <v>46412000</v>
          </cell>
          <cell r="AE84">
            <v>23055840</v>
          </cell>
        </row>
        <row r="85">
          <cell r="C85" t="str">
            <v>Arcata  City of</v>
          </cell>
          <cell r="K85">
            <v>848980510</v>
          </cell>
          <cell r="M85">
            <v>110</v>
          </cell>
          <cell r="V85">
            <v>18155</v>
          </cell>
          <cell r="AB85">
            <v>55201000</v>
          </cell>
          <cell r="AC85">
            <v>58412000</v>
          </cell>
          <cell r="AE85">
            <v>25392460</v>
          </cell>
        </row>
        <row r="86">
          <cell r="C86" t="str">
            <v>Arcata  City of</v>
          </cell>
          <cell r="K86">
            <v>848980510</v>
          </cell>
          <cell r="M86">
            <v>110</v>
          </cell>
          <cell r="V86">
            <v>18155</v>
          </cell>
          <cell r="AB86">
            <v>66739000</v>
          </cell>
          <cell r="AC86">
            <v>64389000</v>
          </cell>
          <cell r="AE86">
            <v>27362990</v>
          </cell>
        </row>
        <row r="87">
          <cell r="C87" t="str">
            <v>Arcata  City of</v>
          </cell>
          <cell r="K87">
            <v>848980510</v>
          </cell>
          <cell r="M87">
            <v>110</v>
          </cell>
          <cell r="V87">
            <v>17712</v>
          </cell>
          <cell r="AB87">
            <v>62128000</v>
          </cell>
          <cell r="AC87">
            <v>63088000</v>
          </cell>
          <cell r="AE87">
            <v>25472480</v>
          </cell>
        </row>
        <row r="88">
          <cell r="C88" t="str">
            <v>Arcata  City of</v>
          </cell>
          <cell r="K88">
            <v>848980510</v>
          </cell>
          <cell r="M88">
            <v>110</v>
          </cell>
          <cell r="V88">
            <v>17712</v>
          </cell>
          <cell r="AB88">
            <v>64033000</v>
          </cell>
          <cell r="AC88">
            <v>63907000</v>
          </cell>
          <cell r="AE88">
            <v>18569570</v>
          </cell>
        </row>
        <row r="89">
          <cell r="C89" t="str">
            <v>Arcata  City of</v>
          </cell>
          <cell r="K89">
            <v>848980510</v>
          </cell>
          <cell r="M89">
            <v>110</v>
          </cell>
          <cell r="V89">
            <v>17712</v>
          </cell>
          <cell r="AB89">
            <v>63007000</v>
          </cell>
          <cell r="AC89">
            <v>51770000</v>
          </cell>
          <cell r="AE89">
            <v>17011890</v>
          </cell>
        </row>
        <row r="90">
          <cell r="C90" t="str">
            <v>Arroyo Grande  City of</v>
          </cell>
          <cell r="K90">
            <v>1147408890</v>
          </cell>
          <cell r="M90">
            <v>149</v>
          </cell>
          <cell r="V90">
            <v>17003</v>
          </cell>
          <cell r="AB90">
            <v>56404882</v>
          </cell>
          <cell r="AC90">
            <v>58555501</v>
          </cell>
          <cell r="AE90">
            <v>45123905.600000001</v>
          </cell>
        </row>
        <row r="91">
          <cell r="C91" t="str">
            <v>Arroyo Grande  City of</v>
          </cell>
          <cell r="K91">
            <v>1147408890</v>
          </cell>
          <cell r="M91">
            <v>149</v>
          </cell>
          <cell r="V91">
            <v>17003</v>
          </cell>
          <cell r="AB91">
            <v>62042112</v>
          </cell>
          <cell r="AC91">
            <v>78302098</v>
          </cell>
          <cell r="AE91">
            <v>49633689.600000001</v>
          </cell>
        </row>
        <row r="92">
          <cell r="C92" t="str">
            <v>Arroyo Grande  City of</v>
          </cell>
          <cell r="K92">
            <v>1147408890</v>
          </cell>
          <cell r="M92">
            <v>149</v>
          </cell>
          <cell r="V92">
            <v>17003</v>
          </cell>
          <cell r="AB92">
            <v>48779959</v>
          </cell>
          <cell r="AC92">
            <v>73837933</v>
          </cell>
          <cell r="AE92">
            <v>39023967.200000003</v>
          </cell>
        </row>
        <row r="93">
          <cell r="C93" t="str">
            <v>Arroyo Grande  City of</v>
          </cell>
          <cell r="K93">
            <v>1147408890</v>
          </cell>
          <cell r="M93">
            <v>149</v>
          </cell>
          <cell r="V93">
            <v>16901</v>
          </cell>
          <cell r="AB93">
            <v>62042112</v>
          </cell>
          <cell r="AC93">
            <v>77324544</v>
          </cell>
          <cell r="AE93">
            <v>49633689.600000001</v>
          </cell>
        </row>
        <row r="94">
          <cell r="C94" t="str">
            <v>Arroyo Grande  City of</v>
          </cell>
          <cell r="K94">
            <v>1147408890</v>
          </cell>
          <cell r="M94">
            <v>149</v>
          </cell>
          <cell r="V94">
            <v>16901</v>
          </cell>
          <cell r="AB94">
            <v>80159451</v>
          </cell>
          <cell r="AC94">
            <v>90163090</v>
          </cell>
          <cell r="AE94">
            <v>64127560.800000004</v>
          </cell>
        </row>
        <row r="95">
          <cell r="C95" t="str">
            <v>Arroyo Grande  City of</v>
          </cell>
          <cell r="K95">
            <v>1147408890</v>
          </cell>
          <cell r="M95">
            <v>149</v>
          </cell>
          <cell r="V95">
            <v>16901</v>
          </cell>
          <cell r="AB95">
            <v>79670674</v>
          </cell>
          <cell r="AC95">
            <v>94203648</v>
          </cell>
          <cell r="AE95">
            <v>63736539.200000003</v>
          </cell>
        </row>
        <row r="96">
          <cell r="C96" t="str">
            <v>Arroyo Grande  City of</v>
          </cell>
          <cell r="K96">
            <v>1147408890</v>
          </cell>
          <cell r="M96">
            <v>149</v>
          </cell>
          <cell r="V96">
            <v>16901</v>
          </cell>
          <cell r="AB96">
            <v>86839405</v>
          </cell>
          <cell r="AC96">
            <v>100557750</v>
          </cell>
          <cell r="AE96">
            <v>69471524</v>
          </cell>
        </row>
        <row r="97">
          <cell r="C97" t="str">
            <v>Arroyo Grande  City of</v>
          </cell>
          <cell r="K97">
            <v>1147408890</v>
          </cell>
          <cell r="M97">
            <v>149</v>
          </cell>
          <cell r="V97">
            <v>16901</v>
          </cell>
          <cell r="AB97">
            <v>90456356</v>
          </cell>
          <cell r="AC97">
            <v>103914020</v>
          </cell>
          <cell r="AE97">
            <v>72365084.799999997</v>
          </cell>
        </row>
        <row r="98">
          <cell r="C98" t="str">
            <v>Arroyo Grande  City of</v>
          </cell>
          <cell r="K98">
            <v>1147408890</v>
          </cell>
          <cell r="M98">
            <v>149</v>
          </cell>
          <cell r="V98">
            <v>16901</v>
          </cell>
          <cell r="AB98">
            <v>88240566</v>
          </cell>
          <cell r="AC98">
            <v>99352100</v>
          </cell>
          <cell r="AE98">
            <v>70592452.799999997</v>
          </cell>
        </row>
        <row r="99">
          <cell r="C99" t="str">
            <v>Azusa  City of</v>
          </cell>
          <cell r="K99">
            <v>8316525000</v>
          </cell>
          <cell r="M99">
            <v>168</v>
          </cell>
          <cell r="V99">
            <v>110000</v>
          </cell>
          <cell r="AB99">
            <v>397661423</v>
          </cell>
          <cell r="AC99">
            <v>403140156</v>
          </cell>
          <cell r="AE99">
            <v>214737168.42000002</v>
          </cell>
        </row>
        <row r="100">
          <cell r="C100" t="str">
            <v>Azusa  City of</v>
          </cell>
          <cell r="K100">
            <v>8316525000</v>
          </cell>
          <cell r="M100">
            <v>168</v>
          </cell>
          <cell r="V100">
            <v>110000</v>
          </cell>
          <cell r="AB100">
            <v>420940052</v>
          </cell>
          <cell r="AC100">
            <v>512370701</v>
          </cell>
          <cell r="AE100">
            <v>227307628.08000001</v>
          </cell>
        </row>
        <row r="101">
          <cell r="C101" t="str">
            <v>Azusa  City of</v>
          </cell>
          <cell r="K101">
            <v>8316525000</v>
          </cell>
          <cell r="M101">
            <v>168</v>
          </cell>
          <cell r="V101">
            <v>110000</v>
          </cell>
          <cell r="AB101">
            <v>374392519</v>
          </cell>
          <cell r="AC101">
            <v>465206026</v>
          </cell>
          <cell r="AE101">
            <v>202171960.26000002</v>
          </cell>
        </row>
        <row r="102">
          <cell r="C102" t="str">
            <v>Azusa  City of</v>
          </cell>
          <cell r="K102">
            <v>8316525000</v>
          </cell>
          <cell r="M102">
            <v>168</v>
          </cell>
          <cell r="V102">
            <v>110000</v>
          </cell>
          <cell r="AB102">
            <v>480164821</v>
          </cell>
          <cell r="AC102">
            <v>496933153</v>
          </cell>
          <cell r="AE102">
            <v>259289003.34</v>
          </cell>
        </row>
        <row r="103">
          <cell r="C103" t="str">
            <v>Azusa  City of</v>
          </cell>
          <cell r="K103">
            <v>8316525000</v>
          </cell>
          <cell r="M103">
            <v>168</v>
          </cell>
          <cell r="V103">
            <v>110000</v>
          </cell>
          <cell r="AB103">
            <v>562981652</v>
          </cell>
          <cell r="AC103">
            <v>596527293</v>
          </cell>
          <cell r="AE103">
            <v>292750459.04000002</v>
          </cell>
        </row>
        <row r="104">
          <cell r="C104" t="str">
            <v>Azusa  City of</v>
          </cell>
          <cell r="K104">
            <v>8316525000</v>
          </cell>
          <cell r="M104">
            <v>168</v>
          </cell>
          <cell r="V104">
            <v>110000</v>
          </cell>
          <cell r="AB104">
            <v>580722452</v>
          </cell>
          <cell r="AC104">
            <v>660843304</v>
          </cell>
          <cell r="AE104">
            <v>313590124.08000004</v>
          </cell>
        </row>
        <row r="105">
          <cell r="C105" t="str">
            <v>Azusa  City of</v>
          </cell>
          <cell r="K105">
            <v>8316525000</v>
          </cell>
          <cell r="M105">
            <v>168</v>
          </cell>
          <cell r="V105">
            <v>110000</v>
          </cell>
          <cell r="AB105">
            <v>610161288</v>
          </cell>
          <cell r="AC105">
            <v>699410618</v>
          </cell>
          <cell r="AE105">
            <v>329487095.52000004</v>
          </cell>
        </row>
        <row r="106">
          <cell r="C106" t="str">
            <v>Azusa  City of</v>
          </cell>
          <cell r="K106">
            <v>8316525000</v>
          </cell>
          <cell r="M106">
            <v>168</v>
          </cell>
          <cell r="V106">
            <v>110000</v>
          </cell>
          <cell r="AB106">
            <v>632252758</v>
          </cell>
          <cell r="AC106">
            <v>688128499</v>
          </cell>
          <cell r="AE106">
            <v>341416489.31999999</v>
          </cell>
        </row>
        <row r="107">
          <cell r="C107" t="str">
            <v>Azusa  City of</v>
          </cell>
          <cell r="K107">
            <v>8316525000</v>
          </cell>
          <cell r="M107">
            <v>168</v>
          </cell>
          <cell r="V107">
            <v>110000</v>
          </cell>
          <cell r="AB107">
            <v>611486088</v>
          </cell>
          <cell r="AC107">
            <v>642970847</v>
          </cell>
          <cell r="AE107">
            <v>330202487.52000004</v>
          </cell>
        </row>
        <row r="108">
          <cell r="C108" t="str">
            <v>Bakersfield  City of</v>
          </cell>
          <cell r="K108">
            <v>15254080000</v>
          </cell>
          <cell r="M108">
            <v>256</v>
          </cell>
          <cell r="V108">
            <v>141581</v>
          </cell>
          <cell r="AB108">
            <v>498823480</v>
          </cell>
          <cell r="AC108">
            <v>564179283</v>
          </cell>
          <cell r="AE108">
            <v>389082314.40000004</v>
          </cell>
        </row>
        <row r="109">
          <cell r="C109" t="str">
            <v>Bakersfield  City of</v>
          </cell>
          <cell r="K109">
            <v>15254080000</v>
          </cell>
          <cell r="M109">
            <v>256</v>
          </cell>
          <cell r="V109">
            <v>141030</v>
          </cell>
          <cell r="AB109">
            <v>589705808</v>
          </cell>
          <cell r="AC109">
            <v>751760042</v>
          </cell>
          <cell r="AE109">
            <v>454073472.16000003</v>
          </cell>
        </row>
        <row r="110">
          <cell r="C110" t="str">
            <v>Bakersfield  City of</v>
          </cell>
          <cell r="K110">
            <v>15254080000</v>
          </cell>
          <cell r="M110">
            <v>256</v>
          </cell>
          <cell r="V110">
            <v>140922</v>
          </cell>
          <cell r="AB110">
            <v>806518192</v>
          </cell>
          <cell r="AC110">
            <v>875737683</v>
          </cell>
          <cell r="AE110">
            <v>604888644</v>
          </cell>
        </row>
        <row r="111">
          <cell r="C111" t="str">
            <v>Bakersfield  City of</v>
          </cell>
          <cell r="K111">
            <v>15254080000</v>
          </cell>
          <cell r="M111">
            <v>256</v>
          </cell>
          <cell r="V111">
            <v>140644</v>
          </cell>
          <cell r="AB111">
            <v>1015537371</v>
          </cell>
          <cell r="AC111">
            <v>1262235179</v>
          </cell>
          <cell r="AE111">
            <v>751497654.53999996</v>
          </cell>
        </row>
        <row r="112">
          <cell r="C112" t="str">
            <v>Bakersfield  City of</v>
          </cell>
          <cell r="K112">
            <v>15254080000</v>
          </cell>
          <cell r="M112">
            <v>256</v>
          </cell>
          <cell r="V112">
            <v>140614</v>
          </cell>
          <cell r="AB112">
            <v>1342878171</v>
          </cell>
          <cell r="AC112">
            <v>1423405964</v>
          </cell>
          <cell r="AE112">
            <v>966872283.12</v>
          </cell>
        </row>
        <row r="113">
          <cell r="C113" t="str">
            <v>Bakersfield  City of</v>
          </cell>
          <cell r="K113">
            <v>15254080000</v>
          </cell>
          <cell r="M113">
            <v>256</v>
          </cell>
          <cell r="V113">
            <v>140049</v>
          </cell>
          <cell r="AB113">
            <v>1632887439</v>
          </cell>
          <cell r="AC113">
            <v>1709452052</v>
          </cell>
          <cell r="AE113">
            <v>1159350081.6900001</v>
          </cell>
        </row>
        <row r="114">
          <cell r="C114" t="str">
            <v>Bakersfield  City of</v>
          </cell>
          <cell r="K114">
            <v>15254080000</v>
          </cell>
          <cell r="M114">
            <v>256</v>
          </cell>
          <cell r="V114">
            <v>140596</v>
          </cell>
          <cell r="AB114">
            <v>1675558566</v>
          </cell>
          <cell r="AC114">
            <v>1852026265</v>
          </cell>
          <cell r="AE114">
            <v>1206402167.52</v>
          </cell>
        </row>
        <row r="115">
          <cell r="C115" t="str">
            <v>Bakersfield  City of</v>
          </cell>
          <cell r="K115">
            <v>15254080000</v>
          </cell>
          <cell r="M115">
            <v>256</v>
          </cell>
          <cell r="V115">
            <v>139960</v>
          </cell>
          <cell r="AB115">
            <v>1739145974</v>
          </cell>
          <cell r="AC115">
            <v>1708956093</v>
          </cell>
          <cell r="AE115">
            <v>1234793641.54</v>
          </cell>
        </row>
        <row r="116">
          <cell r="C116" t="str">
            <v>Bakersfield  City of</v>
          </cell>
          <cell r="K116">
            <v>15254080000</v>
          </cell>
          <cell r="M116">
            <v>256</v>
          </cell>
          <cell r="V116">
            <v>139960</v>
          </cell>
          <cell r="AB116">
            <v>1443335564</v>
          </cell>
          <cell r="AC116">
            <v>1557842119</v>
          </cell>
          <cell r="AE116">
            <v>1053634961.72</v>
          </cell>
        </row>
        <row r="117">
          <cell r="C117" t="str">
            <v>Bakman Water Company</v>
          </cell>
          <cell r="K117">
            <v>1401235000</v>
          </cell>
          <cell r="M117">
            <v>220</v>
          </cell>
          <cell r="V117">
            <v>13960</v>
          </cell>
          <cell r="AB117">
            <v>56081981</v>
          </cell>
          <cell r="AC117">
            <v>50546118</v>
          </cell>
          <cell r="AE117">
            <v>49352143.280000001</v>
          </cell>
        </row>
        <row r="118">
          <cell r="C118" t="str">
            <v>Bakman Water Company</v>
          </cell>
          <cell r="K118">
            <v>1401235000</v>
          </cell>
          <cell r="M118">
            <v>220</v>
          </cell>
          <cell r="V118">
            <v>13960</v>
          </cell>
          <cell r="AB118">
            <v>46202439</v>
          </cell>
          <cell r="AC118">
            <v>52381912</v>
          </cell>
          <cell r="AE118">
            <v>40658146.32</v>
          </cell>
        </row>
        <row r="119">
          <cell r="C119" t="str">
            <v>Bakman Water Company</v>
          </cell>
          <cell r="K119">
            <v>1401235000</v>
          </cell>
          <cell r="M119">
            <v>220</v>
          </cell>
          <cell r="V119">
            <v>13960</v>
          </cell>
          <cell r="AB119">
            <v>62502305</v>
          </cell>
          <cell r="AC119">
            <v>80212407</v>
          </cell>
          <cell r="AE119">
            <v>55002028.399999999</v>
          </cell>
        </row>
        <row r="120">
          <cell r="C120" t="str">
            <v>Bakman Water Company</v>
          </cell>
          <cell r="K120">
            <v>1401235000</v>
          </cell>
          <cell r="M120">
            <v>220</v>
          </cell>
          <cell r="V120">
            <v>13960</v>
          </cell>
          <cell r="AB120">
            <v>53261061</v>
          </cell>
          <cell r="AC120">
            <v>71897913</v>
          </cell>
          <cell r="AE120">
            <v>46869733.68</v>
          </cell>
        </row>
        <row r="121">
          <cell r="C121" t="str">
            <v>Bakman Water Company</v>
          </cell>
          <cell r="K121">
            <v>1401235000</v>
          </cell>
          <cell r="M121">
            <v>220</v>
          </cell>
          <cell r="V121">
            <v>13960</v>
          </cell>
          <cell r="AB121">
            <v>104557200</v>
          </cell>
          <cell r="AC121">
            <v>115427760</v>
          </cell>
          <cell r="AE121">
            <v>92010336</v>
          </cell>
        </row>
        <row r="122">
          <cell r="C122" t="str">
            <v>Bakman Water Company</v>
          </cell>
          <cell r="K122">
            <v>1401235000</v>
          </cell>
          <cell r="M122">
            <v>220</v>
          </cell>
          <cell r="V122">
            <v>13960</v>
          </cell>
          <cell r="AB122">
            <v>123550308</v>
          </cell>
          <cell r="AC122">
            <v>143876547</v>
          </cell>
          <cell r="AE122">
            <v>116137289.52</v>
          </cell>
        </row>
        <row r="123">
          <cell r="C123" t="str">
            <v>Bakman Water Company</v>
          </cell>
          <cell r="K123">
            <v>1401235000</v>
          </cell>
          <cell r="M123">
            <v>220</v>
          </cell>
          <cell r="V123">
            <v>13960</v>
          </cell>
          <cell r="AB123">
            <v>144393741</v>
          </cell>
          <cell r="AC123">
            <v>177423350</v>
          </cell>
          <cell r="AE123">
            <v>135730116.53999999</v>
          </cell>
        </row>
        <row r="124">
          <cell r="C124" t="str">
            <v>Bakman Water Company</v>
          </cell>
          <cell r="K124">
            <v>1401235000</v>
          </cell>
          <cell r="M124">
            <v>220</v>
          </cell>
          <cell r="V124">
            <v>13960</v>
          </cell>
          <cell r="AB124">
            <v>144883741</v>
          </cell>
          <cell r="AC124">
            <v>183634705</v>
          </cell>
          <cell r="AE124">
            <v>136190716.53999999</v>
          </cell>
        </row>
        <row r="125">
          <cell r="C125" t="str">
            <v>Bakman Water Company</v>
          </cell>
          <cell r="K125">
            <v>1401235000</v>
          </cell>
          <cell r="M125">
            <v>220</v>
          </cell>
          <cell r="V125">
            <v>13960</v>
          </cell>
          <cell r="AB125">
            <v>157803171</v>
          </cell>
          <cell r="AC125">
            <v>157254785</v>
          </cell>
          <cell r="AE125">
            <v>148334980.73999998</v>
          </cell>
        </row>
        <row r="126">
          <cell r="C126" t="str">
            <v>Banning  City of</v>
          </cell>
          <cell r="K126">
            <v>3403604925</v>
          </cell>
          <cell r="M126">
            <v>252</v>
          </cell>
          <cell r="V126">
            <v>30325</v>
          </cell>
          <cell r="AB126">
            <v>146958994</v>
          </cell>
          <cell r="AC126">
            <v>124866267</v>
          </cell>
          <cell r="AE126">
            <v>73479497</v>
          </cell>
        </row>
        <row r="127">
          <cell r="C127" t="str">
            <v>Banning  City of</v>
          </cell>
          <cell r="K127">
            <v>3403604925</v>
          </cell>
          <cell r="M127">
            <v>252</v>
          </cell>
          <cell r="V127">
            <v>30325</v>
          </cell>
          <cell r="AB127">
            <v>143374628</v>
          </cell>
          <cell r="AC127">
            <v>193881599</v>
          </cell>
          <cell r="AE127">
            <v>71687314</v>
          </cell>
        </row>
        <row r="128">
          <cell r="C128" t="str">
            <v>Banning  City of</v>
          </cell>
          <cell r="K128">
            <v>3403604925</v>
          </cell>
          <cell r="M128">
            <v>252</v>
          </cell>
          <cell r="V128">
            <v>30325</v>
          </cell>
          <cell r="AB128">
            <v>119261622</v>
          </cell>
          <cell r="AC128">
            <v>166184228</v>
          </cell>
          <cell r="AE128">
            <v>59630811</v>
          </cell>
        </row>
        <row r="129">
          <cell r="C129" t="str">
            <v>Banning  City of</v>
          </cell>
          <cell r="K129">
            <v>3403604925</v>
          </cell>
          <cell r="M129">
            <v>252</v>
          </cell>
          <cell r="V129">
            <v>29603</v>
          </cell>
          <cell r="AB129">
            <v>185409462</v>
          </cell>
          <cell r="AC129">
            <v>188342125</v>
          </cell>
          <cell r="AE129">
            <v>92704731</v>
          </cell>
        </row>
        <row r="130">
          <cell r="C130" t="str">
            <v>Banning  City of</v>
          </cell>
          <cell r="K130">
            <v>3403604925</v>
          </cell>
          <cell r="M130">
            <v>252</v>
          </cell>
          <cell r="V130">
            <v>29603</v>
          </cell>
          <cell r="AB130">
            <v>239826650</v>
          </cell>
          <cell r="AC130">
            <v>266872319</v>
          </cell>
          <cell r="AE130">
            <v>119913325</v>
          </cell>
        </row>
        <row r="131">
          <cell r="C131" t="str">
            <v>Banning  City of</v>
          </cell>
          <cell r="K131">
            <v>3403604925</v>
          </cell>
          <cell r="M131">
            <v>252</v>
          </cell>
          <cell r="V131">
            <v>29603</v>
          </cell>
          <cell r="AB131">
            <v>270782536</v>
          </cell>
          <cell r="AC131">
            <v>276322010</v>
          </cell>
          <cell r="AE131">
            <v>148930394.80000001</v>
          </cell>
        </row>
        <row r="132">
          <cell r="C132" t="str">
            <v>Banning  City of</v>
          </cell>
          <cell r="K132">
            <v>3403604925</v>
          </cell>
          <cell r="M132">
            <v>252</v>
          </cell>
          <cell r="V132">
            <v>30325</v>
          </cell>
          <cell r="AB132">
            <v>323625862</v>
          </cell>
          <cell r="AC132">
            <v>338259849</v>
          </cell>
          <cell r="AE132">
            <v>171521706.86000001</v>
          </cell>
        </row>
        <row r="133">
          <cell r="C133" t="str">
            <v>Banning  City of</v>
          </cell>
          <cell r="K133">
            <v>3403604925</v>
          </cell>
          <cell r="M133">
            <v>252</v>
          </cell>
          <cell r="V133">
            <v>29603</v>
          </cell>
          <cell r="AB133">
            <v>321680529</v>
          </cell>
          <cell r="AC133">
            <v>348074494</v>
          </cell>
          <cell r="AE133">
            <v>176924290.95000002</v>
          </cell>
        </row>
        <row r="134">
          <cell r="C134" t="str">
            <v>Banning  City of</v>
          </cell>
          <cell r="K134">
            <v>3403604925</v>
          </cell>
          <cell r="M134">
            <v>252</v>
          </cell>
          <cell r="V134">
            <v>29603</v>
          </cell>
          <cell r="AB134">
            <v>307082385</v>
          </cell>
          <cell r="AC134">
            <v>316955683</v>
          </cell>
          <cell r="AE134">
            <v>168895311.75</v>
          </cell>
        </row>
        <row r="135">
          <cell r="C135" t="str">
            <v>Beaumont-Cherry Valley Water District</v>
          </cell>
          <cell r="K135">
            <v>4684030035</v>
          </cell>
          <cell r="M135">
            <v>242</v>
          </cell>
          <cell r="V135">
            <v>42353</v>
          </cell>
          <cell r="AB135">
            <v>222374048</v>
          </cell>
          <cell r="AC135">
            <v>178240731</v>
          </cell>
          <cell r="AE135">
            <v>128976947.83999999</v>
          </cell>
        </row>
        <row r="136">
          <cell r="C136" t="str">
            <v>Beaumont-Cherry Valley Water District</v>
          </cell>
          <cell r="K136">
            <v>4684030035</v>
          </cell>
          <cell r="M136">
            <v>242</v>
          </cell>
          <cell r="V136">
            <v>42353</v>
          </cell>
          <cell r="AB136">
            <v>207326229</v>
          </cell>
          <cell r="AC136">
            <v>193086522</v>
          </cell>
          <cell r="AE136">
            <v>163787720.91</v>
          </cell>
        </row>
        <row r="137">
          <cell r="C137" t="str">
            <v>Beaumont-Cherry Valley Water District</v>
          </cell>
          <cell r="K137">
            <v>4684030035</v>
          </cell>
          <cell r="M137">
            <v>242</v>
          </cell>
          <cell r="V137">
            <v>42353</v>
          </cell>
          <cell r="AB137">
            <v>178628494</v>
          </cell>
          <cell r="AC137">
            <v>245382417</v>
          </cell>
          <cell r="AE137">
            <v>132185085.56</v>
          </cell>
        </row>
        <row r="138">
          <cell r="C138" t="str">
            <v>Beaumont-Cherry Valley Water District</v>
          </cell>
          <cell r="K138">
            <v>4684030035</v>
          </cell>
          <cell r="M138">
            <v>242</v>
          </cell>
          <cell r="V138">
            <v>42353</v>
          </cell>
          <cell r="AB138">
            <v>293041447</v>
          </cell>
          <cell r="AC138">
            <v>291441516</v>
          </cell>
          <cell r="AE138">
            <v>216850670.78</v>
          </cell>
        </row>
        <row r="139">
          <cell r="C139" t="str">
            <v>Beaumont-Cherry Valley Water District</v>
          </cell>
          <cell r="K139">
            <v>4684030035</v>
          </cell>
          <cell r="M139">
            <v>242</v>
          </cell>
          <cell r="V139">
            <v>42353</v>
          </cell>
          <cell r="AB139">
            <v>388871093</v>
          </cell>
          <cell r="AC139">
            <v>371209946</v>
          </cell>
          <cell r="AE139">
            <v>248877499.52000001</v>
          </cell>
        </row>
        <row r="140">
          <cell r="C140" t="str">
            <v>Beaumont-Cherry Valley Water District</v>
          </cell>
          <cell r="K140">
            <v>4684030035</v>
          </cell>
          <cell r="M140">
            <v>242</v>
          </cell>
          <cell r="V140">
            <v>42353</v>
          </cell>
          <cell r="AB140">
            <v>400797255</v>
          </cell>
          <cell r="AC140">
            <v>470203609</v>
          </cell>
          <cell r="AE140">
            <v>144287011.79999998</v>
          </cell>
        </row>
        <row r="141">
          <cell r="C141" t="str">
            <v>Beaumont-Cherry Valley Water District</v>
          </cell>
          <cell r="K141">
            <v>4684030035</v>
          </cell>
          <cell r="M141">
            <v>242</v>
          </cell>
          <cell r="V141">
            <v>42353</v>
          </cell>
          <cell r="AB141">
            <v>429048574</v>
          </cell>
          <cell r="AC141">
            <v>449023266</v>
          </cell>
          <cell r="AE141">
            <v>386143716.60000002</v>
          </cell>
        </row>
        <row r="142">
          <cell r="C142" t="str">
            <v>Beaumont-Cherry Valley Water District</v>
          </cell>
          <cell r="K142">
            <v>4684030035</v>
          </cell>
          <cell r="M142">
            <v>242</v>
          </cell>
          <cell r="V142">
            <v>42353</v>
          </cell>
          <cell r="AB142">
            <v>520482484</v>
          </cell>
          <cell r="AC142">
            <v>497509959</v>
          </cell>
          <cell r="AE142">
            <v>520482484</v>
          </cell>
        </row>
        <row r="143">
          <cell r="C143" t="str">
            <v>Beaumont-Cherry Valley Water District</v>
          </cell>
          <cell r="K143">
            <v>4684030035</v>
          </cell>
          <cell r="M143">
            <v>242</v>
          </cell>
          <cell r="V143">
            <v>42353</v>
          </cell>
          <cell r="AB143">
            <v>498683024</v>
          </cell>
          <cell r="AC143">
            <v>476101520</v>
          </cell>
          <cell r="AE143">
            <v>498683024</v>
          </cell>
        </row>
        <row r="144">
          <cell r="C144" t="str">
            <v>Bellflower-Somerset Mutual Water Company</v>
          </cell>
          <cell r="K144">
            <v>2163136000</v>
          </cell>
          <cell r="M144">
            <v>100</v>
          </cell>
          <cell r="V144">
            <v>46300</v>
          </cell>
          <cell r="AB144">
            <v>116371320</v>
          </cell>
          <cell r="AC144">
            <v>122432157</v>
          </cell>
          <cell r="AE144">
            <v>100079335.2</v>
          </cell>
        </row>
        <row r="145">
          <cell r="C145" t="str">
            <v>Bellflower-Somerset Mutual Water Company</v>
          </cell>
          <cell r="K145">
            <v>2163136000</v>
          </cell>
          <cell r="M145">
            <v>100</v>
          </cell>
          <cell r="V145">
            <v>46300</v>
          </cell>
          <cell r="AB145">
            <v>123790957</v>
          </cell>
          <cell r="AC145">
            <v>133863025</v>
          </cell>
          <cell r="AE145">
            <v>106460223.02</v>
          </cell>
        </row>
        <row r="146">
          <cell r="C146" t="str">
            <v>Bellflower-Somerset Mutual Water Company</v>
          </cell>
          <cell r="K146">
            <v>2163136000</v>
          </cell>
          <cell r="M146">
            <v>100</v>
          </cell>
          <cell r="V146">
            <v>46300</v>
          </cell>
          <cell r="AB146">
            <v>115048363</v>
          </cell>
          <cell r="AC146">
            <v>132484673</v>
          </cell>
          <cell r="AE146">
            <v>98941592.179999992</v>
          </cell>
        </row>
        <row r="147">
          <cell r="C147" t="str">
            <v>Bellflower-Somerset Mutual Water Company</v>
          </cell>
          <cell r="K147">
            <v>2163136000</v>
          </cell>
          <cell r="M147">
            <v>100</v>
          </cell>
          <cell r="V147">
            <v>46300</v>
          </cell>
          <cell r="AB147">
            <v>133416608</v>
          </cell>
          <cell r="AC147">
            <v>139070131</v>
          </cell>
          <cell r="AE147">
            <v>114738282.88</v>
          </cell>
        </row>
        <row r="148">
          <cell r="C148" t="str">
            <v>Bellflower-Somerset Mutual Water Company</v>
          </cell>
          <cell r="K148">
            <v>2163136000</v>
          </cell>
          <cell r="M148">
            <v>100</v>
          </cell>
          <cell r="V148">
            <v>46300</v>
          </cell>
          <cell r="AB148">
            <v>146616850</v>
          </cell>
          <cell r="AC148">
            <v>152511502</v>
          </cell>
          <cell r="AE148">
            <v>126090491</v>
          </cell>
        </row>
        <row r="149">
          <cell r="C149" t="str">
            <v>Bellflower-Somerset Mutual Water Company</v>
          </cell>
          <cell r="K149">
            <v>2163136000</v>
          </cell>
          <cell r="M149">
            <v>100</v>
          </cell>
          <cell r="V149">
            <v>46300</v>
          </cell>
          <cell r="AB149">
            <v>152338801</v>
          </cell>
          <cell r="AC149">
            <v>164773291</v>
          </cell>
          <cell r="AE149">
            <v>131011368.86</v>
          </cell>
        </row>
        <row r="150">
          <cell r="C150" t="str">
            <v>Bellflower-Somerset Mutual Water Company</v>
          </cell>
          <cell r="K150">
            <v>2163136000</v>
          </cell>
          <cell r="M150">
            <v>100</v>
          </cell>
          <cell r="V150">
            <v>46300</v>
          </cell>
          <cell r="AB150">
            <v>158327950</v>
          </cell>
          <cell r="AC150">
            <v>170570188</v>
          </cell>
          <cell r="AE150">
            <v>136162037</v>
          </cell>
        </row>
        <row r="151">
          <cell r="C151" t="str">
            <v>Bellflower-Somerset Mutual Water Company</v>
          </cell>
          <cell r="K151">
            <v>2163136000</v>
          </cell>
          <cell r="M151">
            <v>100</v>
          </cell>
          <cell r="V151">
            <v>46300</v>
          </cell>
          <cell r="AB151">
            <v>165382633</v>
          </cell>
          <cell r="AC151">
            <v>171730219</v>
          </cell>
          <cell r="AE151">
            <v>142229064.38</v>
          </cell>
        </row>
        <row r="152">
          <cell r="C152" t="str">
            <v>Bellflower-Somerset Mutual Water Company</v>
          </cell>
          <cell r="K152">
            <v>2163136000</v>
          </cell>
          <cell r="M152">
            <v>100</v>
          </cell>
          <cell r="V152">
            <v>46300</v>
          </cell>
          <cell r="AB152">
            <v>157184211</v>
          </cell>
          <cell r="AC152">
            <v>162596604</v>
          </cell>
          <cell r="AE152">
            <v>135178421.46000001</v>
          </cell>
        </row>
        <row r="153">
          <cell r="C153" t="str">
            <v>Benicia  City of</v>
          </cell>
          <cell r="K153">
            <v>1999021050</v>
          </cell>
          <cell r="M153">
            <v>180</v>
          </cell>
          <cell r="V153">
            <v>28086</v>
          </cell>
          <cell r="AB153">
            <v>87458523</v>
          </cell>
          <cell r="AC153">
            <v>122389796</v>
          </cell>
          <cell r="AE153">
            <v>63844721.789999999</v>
          </cell>
        </row>
        <row r="154">
          <cell r="C154" t="str">
            <v>Benicia  City of</v>
          </cell>
          <cell r="K154">
            <v>1999021050</v>
          </cell>
          <cell r="M154">
            <v>180</v>
          </cell>
          <cell r="V154">
            <v>28086</v>
          </cell>
          <cell r="AB154">
            <v>100622921</v>
          </cell>
          <cell r="AC154">
            <v>115612086</v>
          </cell>
          <cell r="AE154">
            <v>84523253.640000001</v>
          </cell>
        </row>
        <row r="155">
          <cell r="C155" t="str">
            <v>Benicia  City of</v>
          </cell>
          <cell r="K155">
            <v>1999021050</v>
          </cell>
          <cell r="M155">
            <v>180</v>
          </cell>
          <cell r="V155">
            <v>28086</v>
          </cell>
          <cell r="AB155">
            <v>93356434</v>
          </cell>
          <cell r="AC155">
            <v>136596918</v>
          </cell>
          <cell r="AE155">
            <v>61615246.440000005</v>
          </cell>
        </row>
        <row r="156">
          <cell r="C156" t="str">
            <v>Benicia  City of</v>
          </cell>
          <cell r="K156">
            <v>1999021050</v>
          </cell>
          <cell r="M156">
            <v>180</v>
          </cell>
          <cell r="V156">
            <v>28086</v>
          </cell>
          <cell r="AB156">
            <v>104533138</v>
          </cell>
          <cell r="AC156">
            <v>142885851</v>
          </cell>
          <cell r="AE156">
            <v>82581179.020000011</v>
          </cell>
        </row>
        <row r="157">
          <cell r="C157" t="str">
            <v>Benicia  City of</v>
          </cell>
          <cell r="K157">
            <v>1999021050</v>
          </cell>
          <cell r="M157">
            <v>180</v>
          </cell>
          <cell r="V157">
            <v>28086</v>
          </cell>
          <cell r="AB157">
            <v>138845293</v>
          </cell>
          <cell r="AC157">
            <v>179804817</v>
          </cell>
          <cell r="AE157">
            <v>87472534.590000004</v>
          </cell>
        </row>
        <row r="158">
          <cell r="C158" t="str">
            <v>Benicia  City of</v>
          </cell>
          <cell r="K158">
            <v>1999021050</v>
          </cell>
          <cell r="M158">
            <v>180</v>
          </cell>
          <cell r="V158">
            <v>28086</v>
          </cell>
          <cell r="AB158">
            <v>155822152</v>
          </cell>
          <cell r="AC158">
            <v>196097389</v>
          </cell>
          <cell r="AE158">
            <v>123099500.08</v>
          </cell>
        </row>
        <row r="159">
          <cell r="C159" t="str">
            <v>Benicia  City of</v>
          </cell>
          <cell r="K159">
            <v>1999021050</v>
          </cell>
          <cell r="M159">
            <v>180</v>
          </cell>
          <cell r="V159">
            <v>28086</v>
          </cell>
          <cell r="AB159">
            <v>167813485</v>
          </cell>
          <cell r="AC159">
            <v>216006911</v>
          </cell>
          <cell r="AE159">
            <v>109078765.25</v>
          </cell>
        </row>
        <row r="160">
          <cell r="C160" t="str">
            <v>Benicia  City of</v>
          </cell>
          <cell r="K160">
            <v>1999021050</v>
          </cell>
          <cell r="M160">
            <v>180</v>
          </cell>
          <cell r="V160">
            <v>28086</v>
          </cell>
          <cell r="AB160">
            <v>181499245</v>
          </cell>
          <cell r="AC160">
            <v>222393599</v>
          </cell>
          <cell r="AE160">
            <v>139754418.65000001</v>
          </cell>
        </row>
        <row r="161">
          <cell r="C161" t="str">
            <v>Benicia  City of</v>
          </cell>
          <cell r="K161">
            <v>1999021050</v>
          </cell>
          <cell r="M161">
            <v>180</v>
          </cell>
          <cell r="V161">
            <v>28086</v>
          </cell>
          <cell r="AB161">
            <v>187364571</v>
          </cell>
          <cell r="AC161">
            <v>211314650</v>
          </cell>
          <cell r="AE161">
            <v>127407908.28000002</v>
          </cell>
        </row>
        <row r="162">
          <cell r="C162" t="str">
            <v>Beverly Hills  City of</v>
          </cell>
          <cell r="K162">
            <v>3524440000</v>
          </cell>
          <cell r="M162">
            <v>228</v>
          </cell>
          <cell r="V162">
            <v>42157</v>
          </cell>
          <cell r="AB162">
            <v>254815816</v>
          </cell>
          <cell r="AC162">
            <v>248592054</v>
          </cell>
          <cell r="AE162">
            <v>191111862</v>
          </cell>
        </row>
        <row r="163">
          <cell r="C163" t="str">
            <v>Beverly Hills  City of</v>
          </cell>
          <cell r="K163">
            <v>3524440000</v>
          </cell>
          <cell r="M163">
            <v>228</v>
          </cell>
          <cell r="V163">
            <v>42157</v>
          </cell>
          <cell r="AB163">
            <v>262636250</v>
          </cell>
          <cell r="AC163">
            <v>280949100</v>
          </cell>
          <cell r="AE163">
            <v>196977187.5</v>
          </cell>
        </row>
        <row r="164">
          <cell r="C164" t="str">
            <v>Beverly Hills  City of</v>
          </cell>
          <cell r="K164">
            <v>3524440000</v>
          </cell>
          <cell r="M164">
            <v>228</v>
          </cell>
          <cell r="V164">
            <v>42157</v>
          </cell>
          <cell r="AB164">
            <v>229757841</v>
          </cell>
          <cell r="AC164">
            <v>289551578</v>
          </cell>
          <cell r="AE164">
            <v>172318380.75</v>
          </cell>
        </row>
        <row r="165">
          <cell r="C165" t="str">
            <v>Beverly Hills  City of</v>
          </cell>
          <cell r="K165">
            <v>3524440000</v>
          </cell>
          <cell r="M165">
            <v>228</v>
          </cell>
          <cell r="V165">
            <v>42157</v>
          </cell>
          <cell r="AB165">
            <v>296687724</v>
          </cell>
          <cell r="AC165">
            <v>306039660</v>
          </cell>
          <cell r="AE165">
            <v>222515793</v>
          </cell>
        </row>
        <row r="166">
          <cell r="C166" t="str">
            <v>Beverly Hills  City of</v>
          </cell>
          <cell r="K166">
            <v>3524440000</v>
          </cell>
          <cell r="M166">
            <v>228</v>
          </cell>
          <cell r="V166">
            <v>42157</v>
          </cell>
          <cell r="AB166">
            <v>353613969</v>
          </cell>
          <cell r="AC166">
            <v>358925347</v>
          </cell>
          <cell r="AE166">
            <v>265210476.75</v>
          </cell>
        </row>
        <row r="167">
          <cell r="C167" t="str">
            <v>Beverly Hills  City of</v>
          </cell>
          <cell r="K167">
            <v>3524440000</v>
          </cell>
          <cell r="M167">
            <v>228</v>
          </cell>
          <cell r="V167">
            <v>42157</v>
          </cell>
          <cell r="AB167">
            <v>365279450</v>
          </cell>
          <cell r="AC167">
            <v>376684250</v>
          </cell>
          <cell r="AE167">
            <v>273959587.5</v>
          </cell>
        </row>
        <row r="168">
          <cell r="C168" t="str">
            <v>Beverly Hills  City of</v>
          </cell>
          <cell r="K168">
            <v>3524440000</v>
          </cell>
          <cell r="M168">
            <v>228</v>
          </cell>
          <cell r="V168">
            <v>42157</v>
          </cell>
          <cell r="AB168">
            <v>381115829</v>
          </cell>
          <cell r="AC168">
            <v>385938430</v>
          </cell>
          <cell r="AE168">
            <v>285836871.75</v>
          </cell>
        </row>
        <row r="169">
          <cell r="C169" t="str">
            <v>Beverly Hills  City of</v>
          </cell>
          <cell r="K169">
            <v>3524440000</v>
          </cell>
          <cell r="M169">
            <v>228</v>
          </cell>
          <cell r="V169">
            <v>34000</v>
          </cell>
          <cell r="AB169">
            <v>394475738</v>
          </cell>
          <cell r="AC169">
            <v>386296867</v>
          </cell>
          <cell r="AE169">
            <v>295856803.5</v>
          </cell>
        </row>
        <row r="170">
          <cell r="C170" t="str">
            <v>Beverly Hills  City of</v>
          </cell>
          <cell r="K170">
            <v>3524440000</v>
          </cell>
          <cell r="M170">
            <v>228</v>
          </cell>
          <cell r="V170">
            <v>42157</v>
          </cell>
          <cell r="AB170">
            <v>362574883</v>
          </cell>
          <cell r="AC170">
            <v>351072327</v>
          </cell>
          <cell r="AE170">
            <v>271931162.25</v>
          </cell>
        </row>
        <row r="171">
          <cell r="C171" t="str">
            <v>Big Bear Community Services District</v>
          </cell>
          <cell r="K171">
            <v>488445920</v>
          </cell>
          <cell r="M171">
            <v>113</v>
          </cell>
          <cell r="V171">
            <v>10000</v>
          </cell>
          <cell r="AB171">
            <v>17938121</v>
          </cell>
          <cell r="AC171">
            <v>20505830</v>
          </cell>
          <cell r="AE171">
            <v>17041214.949999999</v>
          </cell>
        </row>
        <row r="172">
          <cell r="C172" t="str">
            <v>Big Bear Community Services District</v>
          </cell>
          <cell r="K172">
            <v>488445920</v>
          </cell>
          <cell r="M172">
            <v>113</v>
          </cell>
          <cell r="V172">
            <v>10000</v>
          </cell>
          <cell r="AB172">
            <v>22910614</v>
          </cell>
          <cell r="AC172">
            <v>20818648</v>
          </cell>
          <cell r="AE172">
            <v>21765083.300000001</v>
          </cell>
        </row>
        <row r="173">
          <cell r="C173" t="str">
            <v>Big Bear Community Services District</v>
          </cell>
          <cell r="K173">
            <v>488445920</v>
          </cell>
          <cell r="M173">
            <v>113</v>
          </cell>
          <cell r="V173">
            <v>10000</v>
          </cell>
          <cell r="AB173">
            <v>20359197</v>
          </cell>
          <cell r="AC173">
            <v>22265428</v>
          </cell>
          <cell r="AE173">
            <v>19341237.149999999</v>
          </cell>
        </row>
        <row r="174">
          <cell r="C174" t="str">
            <v>Big Bear Community Services District</v>
          </cell>
          <cell r="K174">
            <v>488445920</v>
          </cell>
          <cell r="M174">
            <v>113</v>
          </cell>
          <cell r="V174">
            <v>10000</v>
          </cell>
          <cell r="AB174">
            <v>19137254</v>
          </cell>
          <cell r="AC174">
            <v>19296922</v>
          </cell>
          <cell r="AE174">
            <v>18180391.300000001</v>
          </cell>
        </row>
        <row r="175">
          <cell r="C175" t="str">
            <v>Big Bear Community Services District</v>
          </cell>
          <cell r="K175">
            <v>488445920</v>
          </cell>
          <cell r="M175">
            <v>113</v>
          </cell>
          <cell r="V175">
            <v>10000</v>
          </cell>
          <cell r="AB175">
            <v>28792232</v>
          </cell>
          <cell r="AC175">
            <v>24305258</v>
          </cell>
          <cell r="AE175">
            <v>27352620.399999999</v>
          </cell>
        </row>
        <row r="176">
          <cell r="C176" t="str">
            <v>Big Bear Community Services District</v>
          </cell>
          <cell r="K176">
            <v>488445920</v>
          </cell>
          <cell r="M176">
            <v>113</v>
          </cell>
          <cell r="V176">
            <v>7884</v>
          </cell>
          <cell r="AB176">
            <v>32555816</v>
          </cell>
          <cell r="AC176">
            <v>31040607</v>
          </cell>
          <cell r="AE176">
            <v>32230257.84</v>
          </cell>
        </row>
        <row r="177">
          <cell r="C177" t="str">
            <v>Big Bear Community Services District</v>
          </cell>
          <cell r="K177">
            <v>488445920</v>
          </cell>
          <cell r="M177">
            <v>113</v>
          </cell>
          <cell r="V177">
            <v>7884</v>
          </cell>
          <cell r="AB177">
            <v>35064872</v>
          </cell>
          <cell r="AC177">
            <v>40548952</v>
          </cell>
          <cell r="AE177">
            <v>33311628.399999999</v>
          </cell>
        </row>
        <row r="178">
          <cell r="C178" t="str">
            <v>Big Bear Community Services District</v>
          </cell>
          <cell r="K178">
            <v>488445920</v>
          </cell>
          <cell r="M178">
            <v>113</v>
          </cell>
          <cell r="V178">
            <v>7884</v>
          </cell>
          <cell r="AB178">
            <v>39753874</v>
          </cell>
          <cell r="AC178">
            <v>42034834</v>
          </cell>
          <cell r="AE178">
            <v>37766180.299999997</v>
          </cell>
        </row>
        <row r="179">
          <cell r="C179" t="str">
            <v>Big Bear Community Services District</v>
          </cell>
          <cell r="K179">
            <v>488445920</v>
          </cell>
          <cell r="M179">
            <v>113</v>
          </cell>
          <cell r="V179">
            <v>7884</v>
          </cell>
          <cell r="AB179">
            <v>40386026</v>
          </cell>
          <cell r="AC179">
            <v>45319416</v>
          </cell>
          <cell r="AE179">
            <v>38366724.699999996</v>
          </cell>
        </row>
        <row r="180">
          <cell r="C180" t="str">
            <v>Blythe  City of</v>
          </cell>
          <cell r="K180">
            <v>1384038390</v>
          </cell>
          <cell r="M180">
            <v>218</v>
          </cell>
          <cell r="V180">
            <v>13839</v>
          </cell>
          <cell r="AB180">
            <v>58200000</v>
          </cell>
          <cell r="AC180">
            <v>56200000</v>
          </cell>
          <cell r="AE180">
            <v>38994000</v>
          </cell>
        </row>
        <row r="181">
          <cell r="C181" t="str">
            <v>Blythe  City of</v>
          </cell>
          <cell r="K181">
            <v>1384038390</v>
          </cell>
          <cell r="M181">
            <v>218</v>
          </cell>
          <cell r="V181">
            <v>13839</v>
          </cell>
          <cell r="AB181">
            <v>57100000</v>
          </cell>
          <cell r="AC181">
            <v>61000000</v>
          </cell>
          <cell r="AE181">
            <v>35973000</v>
          </cell>
        </row>
        <row r="182">
          <cell r="C182" t="str">
            <v>Blythe  City of</v>
          </cell>
          <cell r="K182">
            <v>1384038390</v>
          </cell>
          <cell r="M182">
            <v>218</v>
          </cell>
          <cell r="V182">
            <v>13839</v>
          </cell>
          <cell r="AB182">
            <v>58400000</v>
          </cell>
          <cell r="AC182">
            <v>59800000</v>
          </cell>
          <cell r="AE182">
            <v>35040000</v>
          </cell>
        </row>
        <row r="183">
          <cell r="C183" t="str">
            <v>Blythe  City of</v>
          </cell>
          <cell r="K183">
            <v>1384038390</v>
          </cell>
          <cell r="M183">
            <v>218</v>
          </cell>
          <cell r="V183">
            <v>13839</v>
          </cell>
          <cell r="AB183">
            <v>73400000</v>
          </cell>
          <cell r="AC183">
            <v>73200000</v>
          </cell>
          <cell r="AE183">
            <v>52848000</v>
          </cell>
        </row>
        <row r="184">
          <cell r="C184" t="str">
            <v>Blythe  City of</v>
          </cell>
          <cell r="K184">
            <v>1384038390</v>
          </cell>
          <cell r="M184">
            <v>218</v>
          </cell>
          <cell r="V184">
            <v>13839</v>
          </cell>
          <cell r="AB184">
            <v>96850000</v>
          </cell>
          <cell r="AC184">
            <v>94360000</v>
          </cell>
          <cell r="AE184">
            <v>69732000</v>
          </cell>
        </row>
        <row r="185">
          <cell r="C185" t="str">
            <v>Blythe  City of</v>
          </cell>
          <cell r="K185">
            <v>1384038390</v>
          </cell>
          <cell r="M185">
            <v>218</v>
          </cell>
          <cell r="V185">
            <v>13839</v>
          </cell>
          <cell r="AB185">
            <v>99630000</v>
          </cell>
          <cell r="AC185">
            <v>97760000</v>
          </cell>
          <cell r="AE185">
            <v>68744700</v>
          </cell>
        </row>
        <row r="186">
          <cell r="C186" t="str">
            <v>Blythe  City of</v>
          </cell>
          <cell r="K186">
            <v>1384038390</v>
          </cell>
          <cell r="M186">
            <v>218</v>
          </cell>
          <cell r="V186">
            <v>13839</v>
          </cell>
          <cell r="AB186">
            <v>107960000</v>
          </cell>
          <cell r="AC186">
            <v>122140000</v>
          </cell>
          <cell r="AE186">
            <v>76651600</v>
          </cell>
        </row>
        <row r="187">
          <cell r="C187" t="str">
            <v>Blythe  City of</v>
          </cell>
          <cell r="K187">
            <v>1384038390</v>
          </cell>
          <cell r="M187">
            <v>218</v>
          </cell>
          <cell r="V187">
            <v>13839</v>
          </cell>
          <cell r="AB187">
            <v>126790000</v>
          </cell>
          <cell r="AC187">
            <v>115240000</v>
          </cell>
          <cell r="AE187">
            <v>91288800</v>
          </cell>
        </row>
        <row r="188">
          <cell r="C188" t="str">
            <v>Blythe  City of</v>
          </cell>
          <cell r="K188">
            <v>1384038390</v>
          </cell>
          <cell r="M188">
            <v>218</v>
          </cell>
          <cell r="V188">
            <v>13839</v>
          </cell>
          <cell r="AB188">
            <v>133350000</v>
          </cell>
          <cell r="AC188">
            <v>126670000</v>
          </cell>
          <cell r="AE188">
            <v>98679000</v>
          </cell>
        </row>
        <row r="189">
          <cell r="C189" t="str">
            <v>Brawley  City of</v>
          </cell>
          <cell r="K189">
            <v>2794829820</v>
          </cell>
          <cell r="M189">
            <v>222</v>
          </cell>
          <cell r="V189">
            <v>27743</v>
          </cell>
          <cell r="AB189">
            <v>74680000</v>
          </cell>
          <cell r="AC189">
            <v>160160000</v>
          </cell>
          <cell r="AE189">
            <v>59744000</v>
          </cell>
        </row>
        <row r="190">
          <cell r="C190" t="str">
            <v>Brawley  City of</v>
          </cell>
          <cell r="K190">
            <v>2794829820</v>
          </cell>
          <cell r="M190">
            <v>222</v>
          </cell>
          <cell r="V190">
            <v>27743</v>
          </cell>
          <cell r="AB190">
            <v>67390000</v>
          </cell>
          <cell r="AC190">
            <v>196300000</v>
          </cell>
          <cell r="AE190">
            <v>53912000</v>
          </cell>
        </row>
        <row r="191">
          <cell r="C191" t="str">
            <v>Brawley  City of</v>
          </cell>
          <cell r="K191">
            <v>2794829820</v>
          </cell>
          <cell r="M191">
            <v>222</v>
          </cell>
          <cell r="V191">
            <v>27743</v>
          </cell>
          <cell r="AB191">
            <v>107500000</v>
          </cell>
          <cell r="AC191">
            <v>183200000</v>
          </cell>
          <cell r="AE191">
            <v>86000000</v>
          </cell>
        </row>
        <row r="192">
          <cell r="C192" t="str">
            <v>Brawley  City of</v>
          </cell>
          <cell r="K192">
            <v>2794829820</v>
          </cell>
          <cell r="M192">
            <v>222</v>
          </cell>
          <cell r="V192">
            <v>27743</v>
          </cell>
          <cell r="AB192">
            <v>105000000</v>
          </cell>
          <cell r="AC192">
            <v>199000000</v>
          </cell>
          <cell r="AE192">
            <v>84000000</v>
          </cell>
        </row>
        <row r="193">
          <cell r="C193" t="str">
            <v>Brawley  City of</v>
          </cell>
          <cell r="K193">
            <v>2794829820</v>
          </cell>
          <cell r="M193">
            <v>222</v>
          </cell>
          <cell r="V193">
            <v>27743</v>
          </cell>
          <cell r="AB193">
            <v>136000000</v>
          </cell>
          <cell r="AC193">
            <v>238000000</v>
          </cell>
          <cell r="AE193">
            <v>108800000</v>
          </cell>
        </row>
        <row r="194">
          <cell r="C194" t="str">
            <v>Brawley  City of</v>
          </cell>
          <cell r="K194">
            <v>2794829820</v>
          </cell>
          <cell r="M194">
            <v>222</v>
          </cell>
          <cell r="V194">
            <v>27743</v>
          </cell>
          <cell r="AB194">
            <v>169260000</v>
          </cell>
          <cell r="AC194">
            <v>283370000</v>
          </cell>
          <cell r="AE194">
            <v>135408000</v>
          </cell>
        </row>
        <row r="195">
          <cell r="C195" t="str">
            <v>Brawley  City of</v>
          </cell>
          <cell r="K195">
            <v>2794829820</v>
          </cell>
          <cell r="M195">
            <v>222</v>
          </cell>
          <cell r="V195">
            <v>27743</v>
          </cell>
          <cell r="AB195">
            <v>216860000</v>
          </cell>
          <cell r="AC195">
            <v>292360000</v>
          </cell>
          <cell r="AE195">
            <v>173488000</v>
          </cell>
        </row>
        <row r="196">
          <cell r="C196" t="str">
            <v>Brawley  City of</v>
          </cell>
          <cell r="K196">
            <v>2794829820</v>
          </cell>
          <cell r="M196">
            <v>222</v>
          </cell>
          <cell r="V196">
            <v>27743</v>
          </cell>
          <cell r="AB196">
            <v>212000000</v>
          </cell>
          <cell r="AC196">
            <v>290000000</v>
          </cell>
          <cell r="AE196">
            <v>169600000</v>
          </cell>
        </row>
        <row r="197">
          <cell r="C197" t="str">
            <v>Brea  City of</v>
          </cell>
          <cell r="K197">
            <v>4052841375</v>
          </cell>
          <cell r="M197">
            <v>220</v>
          </cell>
          <cell r="V197">
            <v>42397</v>
          </cell>
          <cell r="AB197">
            <v>224837485</v>
          </cell>
          <cell r="AC197">
            <v>226140890</v>
          </cell>
          <cell r="AE197">
            <v>121412241.90000001</v>
          </cell>
        </row>
        <row r="198">
          <cell r="C198" t="str">
            <v>Brea  City of</v>
          </cell>
          <cell r="K198">
            <v>4052841375</v>
          </cell>
          <cell r="M198">
            <v>220</v>
          </cell>
          <cell r="V198">
            <v>42397</v>
          </cell>
          <cell r="AB198">
            <v>214084388</v>
          </cell>
          <cell r="AC198">
            <v>275344456</v>
          </cell>
          <cell r="AE198">
            <v>92056286.840000004</v>
          </cell>
        </row>
        <row r="199">
          <cell r="C199" t="str">
            <v>Brea  City of</v>
          </cell>
          <cell r="K199">
            <v>4052841375</v>
          </cell>
          <cell r="M199">
            <v>220</v>
          </cell>
          <cell r="V199">
            <v>42397</v>
          </cell>
          <cell r="AB199">
            <v>198117668</v>
          </cell>
          <cell r="AC199">
            <v>263287953</v>
          </cell>
          <cell r="AE199">
            <v>114908247.44</v>
          </cell>
        </row>
        <row r="200">
          <cell r="C200" t="str">
            <v>Brea  City of</v>
          </cell>
          <cell r="K200">
            <v>4052841375</v>
          </cell>
          <cell r="M200">
            <v>220</v>
          </cell>
          <cell r="V200">
            <v>42397</v>
          </cell>
          <cell r="AB200">
            <v>245040273</v>
          </cell>
          <cell r="AC200">
            <v>261658696</v>
          </cell>
          <cell r="AE200">
            <v>156825774.72</v>
          </cell>
        </row>
        <row r="201">
          <cell r="C201" t="str">
            <v>Brea  City of</v>
          </cell>
          <cell r="K201">
            <v>4052841375</v>
          </cell>
          <cell r="M201">
            <v>220</v>
          </cell>
          <cell r="V201">
            <v>42397</v>
          </cell>
          <cell r="AB201">
            <v>346054215</v>
          </cell>
          <cell r="AC201">
            <v>328132387</v>
          </cell>
          <cell r="AE201">
            <v>148803312.44999999</v>
          </cell>
        </row>
        <row r="202">
          <cell r="C202" t="str">
            <v>Brea  City of</v>
          </cell>
          <cell r="K202">
            <v>4052841375</v>
          </cell>
          <cell r="M202">
            <v>220</v>
          </cell>
          <cell r="V202">
            <v>42397</v>
          </cell>
          <cell r="AB202">
            <v>383852981</v>
          </cell>
          <cell r="AC202">
            <v>400797255</v>
          </cell>
          <cell r="AE202">
            <v>157379722.20999998</v>
          </cell>
        </row>
        <row r="203">
          <cell r="C203" t="str">
            <v>Brea  City of</v>
          </cell>
          <cell r="K203">
            <v>4052841375</v>
          </cell>
          <cell r="M203">
            <v>220</v>
          </cell>
          <cell r="V203">
            <v>40377</v>
          </cell>
          <cell r="AB203">
            <v>354200501</v>
          </cell>
          <cell r="AC203">
            <v>349312730</v>
          </cell>
          <cell r="AE203">
            <v>155848220.44</v>
          </cell>
        </row>
        <row r="204">
          <cell r="C204" t="str">
            <v>Brea  City of</v>
          </cell>
          <cell r="K204">
            <v>4052841375</v>
          </cell>
          <cell r="M204">
            <v>220</v>
          </cell>
          <cell r="V204">
            <v>41394</v>
          </cell>
          <cell r="AB204">
            <v>386459792</v>
          </cell>
          <cell r="AC204">
            <v>376358398</v>
          </cell>
          <cell r="AE204">
            <v>166177710.56</v>
          </cell>
        </row>
        <row r="205">
          <cell r="C205" t="str">
            <v>Brea  City of</v>
          </cell>
          <cell r="K205">
            <v>4052841375</v>
          </cell>
          <cell r="M205">
            <v>220</v>
          </cell>
          <cell r="V205">
            <v>41394</v>
          </cell>
          <cell r="AB205">
            <v>374729141</v>
          </cell>
          <cell r="AC205">
            <v>345728364</v>
          </cell>
          <cell r="AE205">
            <v>179869987.68000001</v>
          </cell>
        </row>
        <row r="206">
          <cell r="C206" t="str">
            <v>Brentwood  City of</v>
          </cell>
          <cell r="K206">
            <v>4408320350</v>
          </cell>
          <cell r="M206">
            <v>188</v>
          </cell>
          <cell r="V206">
            <v>54741</v>
          </cell>
          <cell r="AB206">
            <v>142030000</v>
          </cell>
          <cell r="AC206">
            <v>158380000</v>
          </cell>
          <cell r="AE206">
            <v>110783400</v>
          </cell>
        </row>
        <row r="207">
          <cell r="C207" t="str">
            <v>Brentwood  City of</v>
          </cell>
          <cell r="K207">
            <v>4408320350</v>
          </cell>
          <cell r="M207">
            <v>188</v>
          </cell>
          <cell r="V207">
            <v>54741</v>
          </cell>
          <cell r="AB207">
            <v>153020000</v>
          </cell>
          <cell r="AC207">
            <v>141270000</v>
          </cell>
          <cell r="AE207">
            <v>119355600</v>
          </cell>
        </row>
        <row r="208">
          <cell r="C208" t="str">
            <v>Brentwood  City of</v>
          </cell>
          <cell r="K208">
            <v>4408320350</v>
          </cell>
          <cell r="M208">
            <v>188</v>
          </cell>
          <cell r="V208">
            <v>54741</v>
          </cell>
          <cell r="AB208">
            <v>133109000</v>
          </cell>
          <cell r="AC208">
            <v>187420000</v>
          </cell>
          <cell r="AE208">
            <v>107818290</v>
          </cell>
        </row>
        <row r="209">
          <cell r="C209" t="str">
            <v>Brentwood  City of</v>
          </cell>
          <cell r="K209">
            <v>4408320350</v>
          </cell>
          <cell r="M209">
            <v>188</v>
          </cell>
          <cell r="V209">
            <v>54741</v>
          </cell>
          <cell r="AB209">
            <v>203521000</v>
          </cell>
          <cell r="AC209">
            <v>260500000</v>
          </cell>
          <cell r="AE209">
            <v>156711170</v>
          </cell>
        </row>
        <row r="210">
          <cell r="C210" t="str">
            <v>Brentwood  City of</v>
          </cell>
          <cell r="K210">
            <v>4408320350</v>
          </cell>
          <cell r="M210">
            <v>188</v>
          </cell>
          <cell r="V210">
            <v>54741</v>
          </cell>
          <cell r="AB210">
            <v>325160000</v>
          </cell>
          <cell r="AC210">
            <v>380530000</v>
          </cell>
          <cell r="AE210">
            <v>230863600</v>
          </cell>
        </row>
        <row r="211">
          <cell r="C211" t="str">
            <v>Brentwood  City of</v>
          </cell>
          <cell r="K211">
            <v>4408320350</v>
          </cell>
          <cell r="M211">
            <v>188</v>
          </cell>
          <cell r="V211">
            <v>54741</v>
          </cell>
          <cell r="AB211">
            <v>373640000</v>
          </cell>
          <cell r="AC211">
            <v>430120000</v>
          </cell>
          <cell r="AE211">
            <v>265284400</v>
          </cell>
        </row>
        <row r="212">
          <cell r="C212" t="str">
            <v>Brentwood  City of</v>
          </cell>
          <cell r="K212">
            <v>4408320350</v>
          </cell>
          <cell r="M212">
            <v>188</v>
          </cell>
          <cell r="V212">
            <v>54741</v>
          </cell>
          <cell r="AB212">
            <v>422980000</v>
          </cell>
          <cell r="AC212">
            <v>500440000</v>
          </cell>
          <cell r="AE212">
            <v>287626400</v>
          </cell>
        </row>
        <row r="213">
          <cell r="C213" t="str">
            <v>Brentwood  City of</v>
          </cell>
          <cell r="K213">
            <v>4408320350</v>
          </cell>
          <cell r="M213">
            <v>188</v>
          </cell>
          <cell r="V213">
            <v>51394</v>
          </cell>
          <cell r="AB213">
            <v>464520000</v>
          </cell>
          <cell r="AC213">
            <v>518370000</v>
          </cell>
          <cell r="AE213">
            <v>306583200</v>
          </cell>
        </row>
        <row r="214">
          <cell r="C214" t="str">
            <v>Brentwood  City of</v>
          </cell>
          <cell r="K214">
            <v>4408320350</v>
          </cell>
          <cell r="M214">
            <v>188</v>
          </cell>
          <cell r="V214">
            <v>54741</v>
          </cell>
          <cell r="AB214">
            <v>445230000</v>
          </cell>
          <cell r="AC214">
            <v>461190000</v>
          </cell>
          <cell r="AE214">
            <v>298304100</v>
          </cell>
        </row>
        <row r="215">
          <cell r="C215" t="str">
            <v>Buena Park  City of</v>
          </cell>
          <cell r="K215">
            <v>6142293000</v>
          </cell>
          <cell r="M215">
            <v>160</v>
          </cell>
          <cell r="V215">
            <v>82364</v>
          </cell>
          <cell r="AB215">
            <v>274366902</v>
          </cell>
          <cell r="AC215">
            <v>307277896</v>
          </cell>
          <cell r="AE215">
            <v>178338486.30000001</v>
          </cell>
        </row>
        <row r="216">
          <cell r="C216" t="str">
            <v>Buena Park  City of</v>
          </cell>
          <cell r="K216">
            <v>6142293000</v>
          </cell>
          <cell r="M216">
            <v>160</v>
          </cell>
          <cell r="V216">
            <v>82364</v>
          </cell>
          <cell r="AB216">
            <v>285445850</v>
          </cell>
          <cell r="AC216">
            <v>360391678</v>
          </cell>
          <cell r="AE216">
            <v>185539802.5</v>
          </cell>
        </row>
        <row r="217">
          <cell r="C217" t="str">
            <v>Buena Park  City of</v>
          </cell>
          <cell r="K217">
            <v>6142293000</v>
          </cell>
          <cell r="M217">
            <v>160</v>
          </cell>
          <cell r="V217">
            <v>82364</v>
          </cell>
          <cell r="AB217">
            <v>271434239</v>
          </cell>
          <cell r="AC217">
            <v>328132387</v>
          </cell>
          <cell r="AE217">
            <v>176432255.34999999</v>
          </cell>
        </row>
        <row r="218">
          <cell r="C218" t="str">
            <v>Buena Park  City of</v>
          </cell>
          <cell r="K218">
            <v>6142293000</v>
          </cell>
          <cell r="M218">
            <v>160</v>
          </cell>
          <cell r="V218">
            <v>82364</v>
          </cell>
          <cell r="AB218">
            <v>327969461</v>
          </cell>
          <cell r="AC218">
            <v>374077438</v>
          </cell>
          <cell r="AE218">
            <v>213180149.65000001</v>
          </cell>
        </row>
        <row r="219">
          <cell r="C219" t="str">
            <v>Buena Park  City of</v>
          </cell>
          <cell r="K219">
            <v>6142293000</v>
          </cell>
          <cell r="M219">
            <v>160</v>
          </cell>
          <cell r="V219">
            <v>82364</v>
          </cell>
          <cell r="AB219">
            <v>408291838</v>
          </cell>
          <cell r="AC219">
            <v>412527907</v>
          </cell>
          <cell r="AE219">
            <v>265389694.70000002</v>
          </cell>
        </row>
        <row r="220">
          <cell r="C220" t="str">
            <v>Buena Park  City of</v>
          </cell>
          <cell r="K220">
            <v>6142293000</v>
          </cell>
          <cell r="M220">
            <v>160</v>
          </cell>
          <cell r="V220">
            <v>82364</v>
          </cell>
          <cell r="AB220">
            <v>429798032</v>
          </cell>
          <cell r="AC220">
            <v>504418009</v>
          </cell>
          <cell r="AE220">
            <v>279368720.80000001</v>
          </cell>
        </row>
        <row r="221">
          <cell r="C221" t="str">
            <v>Buena Park  City of</v>
          </cell>
          <cell r="K221">
            <v>6142293000</v>
          </cell>
          <cell r="M221">
            <v>160</v>
          </cell>
          <cell r="V221">
            <v>82364</v>
          </cell>
          <cell r="AB221">
            <v>450000821</v>
          </cell>
          <cell r="AC221">
            <v>498878535</v>
          </cell>
          <cell r="AE221">
            <v>292500533.65000004</v>
          </cell>
        </row>
        <row r="222">
          <cell r="C222" t="str">
            <v>Buena Park  City of</v>
          </cell>
          <cell r="K222">
            <v>6142293000</v>
          </cell>
          <cell r="M222">
            <v>160</v>
          </cell>
          <cell r="V222">
            <v>82364</v>
          </cell>
          <cell r="AB222">
            <v>506373118</v>
          </cell>
          <cell r="AC222">
            <v>504418009</v>
          </cell>
          <cell r="AE222">
            <v>329142526.69999999</v>
          </cell>
        </row>
        <row r="223">
          <cell r="C223" t="str">
            <v>Buena Park  City of</v>
          </cell>
          <cell r="K223">
            <v>6142293000</v>
          </cell>
          <cell r="M223">
            <v>160</v>
          </cell>
          <cell r="V223">
            <v>82364</v>
          </cell>
          <cell r="AB223">
            <v>488125438</v>
          </cell>
          <cell r="AC223">
            <v>487799586</v>
          </cell>
          <cell r="AE223">
            <v>317281534.69999999</v>
          </cell>
        </row>
        <row r="224">
          <cell r="C224" t="str">
            <v>Burbank  City of</v>
          </cell>
          <cell r="K224">
            <v>7720281075</v>
          </cell>
          <cell r="M224">
            <v>156</v>
          </cell>
          <cell r="V224">
            <v>105543</v>
          </cell>
          <cell r="AB224">
            <v>357491601</v>
          </cell>
          <cell r="AC224">
            <v>381604606</v>
          </cell>
          <cell r="AE224">
            <v>246669204.68999997</v>
          </cell>
        </row>
        <row r="225">
          <cell r="C225" t="str">
            <v>Burbank  City of</v>
          </cell>
          <cell r="K225">
            <v>7720281075</v>
          </cell>
          <cell r="M225">
            <v>156</v>
          </cell>
          <cell r="V225">
            <v>105543</v>
          </cell>
          <cell r="AB225">
            <v>390370010</v>
          </cell>
          <cell r="AC225">
            <v>406434485</v>
          </cell>
          <cell r="AE225">
            <v>284970107.30000001</v>
          </cell>
        </row>
        <row r="226">
          <cell r="C226" t="str">
            <v>Burbank  City of</v>
          </cell>
          <cell r="K226">
            <v>7720281075</v>
          </cell>
          <cell r="M226">
            <v>156</v>
          </cell>
          <cell r="V226">
            <v>105543</v>
          </cell>
          <cell r="AB226">
            <v>353451043</v>
          </cell>
          <cell r="AC226">
            <v>458538128</v>
          </cell>
          <cell r="AE226">
            <v>261553771.81999999</v>
          </cell>
        </row>
        <row r="227">
          <cell r="C227" t="str">
            <v>Burbank  City of</v>
          </cell>
          <cell r="K227">
            <v>7720281075</v>
          </cell>
          <cell r="M227">
            <v>156</v>
          </cell>
          <cell r="V227">
            <v>105543</v>
          </cell>
          <cell r="AB227">
            <v>435761113</v>
          </cell>
          <cell r="AC227">
            <v>491090686</v>
          </cell>
          <cell r="AE227">
            <v>305032779.09999996</v>
          </cell>
        </row>
        <row r="228">
          <cell r="C228" t="str">
            <v>Burbank  City of</v>
          </cell>
          <cell r="K228">
            <v>7720281075</v>
          </cell>
          <cell r="M228">
            <v>156</v>
          </cell>
          <cell r="V228">
            <v>105543</v>
          </cell>
          <cell r="AB228">
            <v>525044404</v>
          </cell>
          <cell r="AC228">
            <v>560073433</v>
          </cell>
          <cell r="AE228">
            <v>383282414.92000002</v>
          </cell>
        </row>
        <row r="229">
          <cell r="C229" t="str">
            <v>Burbank  City of</v>
          </cell>
          <cell r="K229">
            <v>7720281075</v>
          </cell>
          <cell r="M229">
            <v>156</v>
          </cell>
          <cell r="V229">
            <v>105543</v>
          </cell>
          <cell r="AB229">
            <v>552872116</v>
          </cell>
          <cell r="AC229">
            <v>597741858</v>
          </cell>
          <cell r="AE229">
            <v>414654087</v>
          </cell>
        </row>
        <row r="230">
          <cell r="C230" t="str">
            <v>Burbank  City of</v>
          </cell>
          <cell r="K230">
            <v>7720281075</v>
          </cell>
          <cell r="M230">
            <v>156</v>
          </cell>
          <cell r="V230">
            <v>105543</v>
          </cell>
          <cell r="AB230">
            <v>574378310</v>
          </cell>
          <cell r="AC230">
            <v>623223439</v>
          </cell>
          <cell r="AE230">
            <v>419296166.30000001</v>
          </cell>
        </row>
        <row r="231">
          <cell r="C231" t="str">
            <v>Burbank  City of</v>
          </cell>
          <cell r="K231">
            <v>7720281075</v>
          </cell>
          <cell r="M231">
            <v>156</v>
          </cell>
          <cell r="V231">
            <v>105543</v>
          </cell>
          <cell r="AB231">
            <v>600837446</v>
          </cell>
          <cell r="AC231">
            <v>612014150</v>
          </cell>
          <cell r="AE231">
            <v>450628084.5</v>
          </cell>
        </row>
        <row r="232">
          <cell r="C232" t="str">
            <v>Burbank  City of</v>
          </cell>
          <cell r="K232">
            <v>7720281075</v>
          </cell>
          <cell r="M232">
            <v>156</v>
          </cell>
          <cell r="V232">
            <v>105543</v>
          </cell>
          <cell r="AB232">
            <v>571999595</v>
          </cell>
          <cell r="AC232">
            <v>581416701</v>
          </cell>
          <cell r="AE232">
            <v>423279700.30000001</v>
          </cell>
        </row>
        <row r="233">
          <cell r="C233" t="str">
            <v>Burlingame  City of</v>
          </cell>
          <cell r="K233">
            <v>1801627590</v>
          </cell>
          <cell r="M233">
            <v>134</v>
          </cell>
          <cell r="V233">
            <v>30282</v>
          </cell>
          <cell r="AB233">
            <v>81965548</v>
          </cell>
          <cell r="AC233">
            <v>99225351</v>
          </cell>
          <cell r="AE233">
            <v>50818639.759999998</v>
          </cell>
        </row>
        <row r="234">
          <cell r="C234" t="str">
            <v>Burlingame  City of</v>
          </cell>
          <cell r="K234">
            <v>1801627590</v>
          </cell>
          <cell r="M234">
            <v>134</v>
          </cell>
          <cell r="V234">
            <v>30282</v>
          </cell>
          <cell r="AB234">
            <v>108985932</v>
          </cell>
          <cell r="AC234">
            <v>110283803</v>
          </cell>
          <cell r="AE234">
            <v>69750996.480000004</v>
          </cell>
        </row>
        <row r="235">
          <cell r="C235" t="str">
            <v>Burlingame  City of</v>
          </cell>
          <cell r="K235">
            <v>1801627590</v>
          </cell>
          <cell r="M235">
            <v>134</v>
          </cell>
          <cell r="V235">
            <v>30282</v>
          </cell>
          <cell r="AB235">
            <v>95476114</v>
          </cell>
          <cell r="AC235">
            <v>141524696</v>
          </cell>
          <cell r="AE235">
            <v>62059474.100000001</v>
          </cell>
        </row>
        <row r="236">
          <cell r="C236" t="str">
            <v>Burlingame  City of</v>
          </cell>
          <cell r="K236">
            <v>1801627590</v>
          </cell>
          <cell r="M236">
            <v>134</v>
          </cell>
          <cell r="V236">
            <v>30282</v>
          </cell>
          <cell r="AB236">
            <v>142627325</v>
          </cell>
          <cell r="AC236">
            <v>154631314</v>
          </cell>
          <cell r="AE236">
            <v>85576395</v>
          </cell>
        </row>
        <row r="237">
          <cell r="C237" t="str">
            <v>Burlingame  City of</v>
          </cell>
          <cell r="K237">
            <v>1801627590</v>
          </cell>
          <cell r="M237">
            <v>134</v>
          </cell>
          <cell r="V237">
            <v>30282</v>
          </cell>
          <cell r="AB237">
            <v>116225579</v>
          </cell>
          <cell r="AC237">
            <v>143054462</v>
          </cell>
          <cell r="AE237">
            <v>75546626.350000009</v>
          </cell>
        </row>
        <row r="238">
          <cell r="C238" t="str">
            <v>Burlingame  City of</v>
          </cell>
          <cell r="K238">
            <v>1801627590</v>
          </cell>
          <cell r="M238">
            <v>134</v>
          </cell>
          <cell r="V238">
            <v>30282</v>
          </cell>
          <cell r="AB238">
            <v>132085029</v>
          </cell>
          <cell r="AC238">
            <v>166886649</v>
          </cell>
          <cell r="AE238">
            <v>79251017.399999991</v>
          </cell>
        </row>
        <row r="239">
          <cell r="C239" t="str">
            <v>Burlingame  City of</v>
          </cell>
          <cell r="K239">
            <v>1801627590</v>
          </cell>
          <cell r="M239">
            <v>134</v>
          </cell>
          <cell r="V239">
            <v>30282</v>
          </cell>
          <cell r="AB239">
            <v>143791293</v>
          </cell>
          <cell r="AC239">
            <v>152437278</v>
          </cell>
          <cell r="AE239">
            <v>92026427.519999996</v>
          </cell>
        </row>
        <row r="240">
          <cell r="C240" t="str">
            <v>Burlingame  City of</v>
          </cell>
          <cell r="K240">
            <v>1801627590</v>
          </cell>
          <cell r="M240">
            <v>134</v>
          </cell>
          <cell r="V240">
            <v>30282</v>
          </cell>
          <cell r="AB240">
            <v>126746356</v>
          </cell>
          <cell r="AC240">
            <v>174314668</v>
          </cell>
          <cell r="AE240">
            <v>79850204.280000001</v>
          </cell>
        </row>
        <row r="241">
          <cell r="C241" t="str">
            <v>Burlingame  City of</v>
          </cell>
          <cell r="K241">
            <v>1801627590</v>
          </cell>
          <cell r="M241">
            <v>134</v>
          </cell>
          <cell r="V241">
            <v>30282</v>
          </cell>
          <cell r="AB241">
            <v>127209974</v>
          </cell>
          <cell r="AC241">
            <v>146005527</v>
          </cell>
          <cell r="AE241">
            <v>78870183.879999995</v>
          </cell>
        </row>
        <row r="242">
          <cell r="C242" t="str">
            <v>Calaveras County Water District</v>
          </cell>
          <cell r="K242">
            <v>2491581250</v>
          </cell>
          <cell r="M242">
            <v>172</v>
          </cell>
          <cell r="V242">
            <v>31750</v>
          </cell>
          <cell r="AB242">
            <v>71871000</v>
          </cell>
          <cell r="AC242">
            <v>81678000</v>
          </cell>
          <cell r="AE242">
            <v>68996160</v>
          </cell>
        </row>
        <row r="243">
          <cell r="C243" t="str">
            <v>Calaveras County Water District</v>
          </cell>
          <cell r="K243">
            <v>2491581250</v>
          </cell>
          <cell r="M243">
            <v>172</v>
          </cell>
          <cell r="V243">
            <v>31750</v>
          </cell>
          <cell r="AB243">
            <v>79348000</v>
          </cell>
          <cell r="AC243">
            <v>100668000</v>
          </cell>
          <cell r="AE243">
            <v>76174080</v>
          </cell>
        </row>
        <row r="244">
          <cell r="C244" t="str">
            <v>Calaveras County Water District</v>
          </cell>
          <cell r="K244">
            <v>2491581250</v>
          </cell>
          <cell r="M244">
            <v>172</v>
          </cell>
          <cell r="V244">
            <v>31750</v>
          </cell>
          <cell r="AB244">
            <v>80765000</v>
          </cell>
          <cell r="AC244">
            <v>95170000</v>
          </cell>
          <cell r="AE244">
            <v>77534400</v>
          </cell>
        </row>
        <row r="245">
          <cell r="C245" t="str">
            <v>Calaveras County Water District</v>
          </cell>
          <cell r="K245">
            <v>2491581250</v>
          </cell>
          <cell r="M245">
            <v>172</v>
          </cell>
          <cell r="V245">
            <v>31750</v>
          </cell>
          <cell r="AB245">
            <v>92571000</v>
          </cell>
          <cell r="AC245">
            <v>116268000</v>
          </cell>
          <cell r="AE245">
            <v>88868160</v>
          </cell>
        </row>
        <row r="246">
          <cell r="C246" t="str">
            <v>Calaveras County Water District</v>
          </cell>
          <cell r="K246">
            <v>2491581250</v>
          </cell>
          <cell r="M246">
            <v>172</v>
          </cell>
          <cell r="V246">
            <v>31750</v>
          </cell>
          <cell r="AB246">
            <v>137989000</v>
          </cell>
          <cell r="AC246">
            <v>156889000</v>
          </cell>
          <cell r="AE246">
            <v>132469440</v>
          </cell>
        </row>
        <row r="247">
          <cell r="C247" t="str">
            <v>Calaveras County Water District</v>
          </cell>
          <cell r="K247">
            <v>2491581250</v>
          </cell>
          <cell r="M247">
            <v>172</v>
          </cell>
          <cell r="V247">
            <v>31750</v>
          </cell>
          <cell r="AB247">
            <v>160275000</v>
          </cell>
          <cell r="AC247">
            <v>206758000</v>
          </cell>
          <cell r="AE247">
            <v>153864000</v>
          </cell>
        </row>
        <row r="248">
          <cell r="C248" t="str">
            <v>Calaveras County Water District</v>
          </cell>
          <cell r="K248">
            <v>2491581250</v>
          </cell>
          <cell r="M248">
            <v>172</v>
          </cell>
          <cell r="V248">
            <v>31750</v>
          </cell>
          <cell r="AB248">
            <v>187206000</v>
          </cell>
          <cell r="AC248">
            <v>240735000</v>
          </cell>
          <cell r="AE248">
            <v>179717760</v>
          </cell>
        </row>
        <row r="249">
          <cell r="C249" t="str">
            <v>Calaveras County Water District</v>
          </cell>
          <cell r="K249">
            <v>2491581250</v>
          </cell>
          <cell r="M249">
            <v>172</v>
          </cell>
          <cell r="V249">
            <v>31750</v>
          </cell>
          <cell r="AB249">
            <v>201390000</v>
          </cell>
          <cell r="AC249">
            <v>254201000</v>
          </cell>
          <cell r="AE249">
            <v>193334400</v>
          </cell>
        </row>
        <row r="250">
          <cell r="C250" t="str">
            <v>Calaveras County Water District</v>
          </cell>
          <cell r="K250">
            <v>2491581250</v>
          </cell>
          <cell r="M250">
            <v>172</v>
          </cell>
          <cell r="V250">
            <v>31750</v>
          </cell>
          <cell r="AB250">
            <v>188685000</v>
          </cell>
          <cell r="AC250">
            <v>216476000</v>
          </cell>
          <cell r="AE250">
            <v>181137600</v>
          </cell>
        </row>
        <row r="251">
          <cell r="C251" t="str">
            <v>Calexico  City of</v>
          </cell>
          <cell r="K251">
            <v>2632927500</v>
          </cell>
          <cell r="M251">
            <v>172</v>
          </cell>
          <cell r="V251">
            <v>40516</v>
          </cell>
          <cell r="AB251">
            <v>133500000</v>
          </cell>
          <cell r="AC251">
            <v>124860000</v>
          </cell>
          <cell r="AE251">
            <v>93450000</v>
          </cell>
        </row>
        <row r="252">
          <cell r="C252" t="str">
            <v>Calexico  City of</v>
          </cell>
          <cell r="K252">
            <v>2632927500</v>
          </cell>
          <cell r="M252">
            <v>172</v>
          </cell>
          <cell r="V252">
            <v>40516</v>
          </cell>
          <cell r="AB252">
            <v>126890000</v>
          </cell>
          <cell r="AC252">
            <v>128810000</v>
          </cell>
          <cell r="AE252">
            <v>88823000</v>
          </cell>
        </row>
        <row r="253">
          <cell r="C253" t="str">
            <v>Calexico  City of</v>
          </cell>
          <cell r="K253">
            <v>2632927500</v>
          </cell>
          <cell r="M253">
            <v>172</v>
          </cell>
          <cell r="V253">
            <v>40516</v>
          </cell>
          <cell r="AB253">
            <v>121090000</v>
          </cell>
          <cell r="AC253">
            <v>110700000</v>
          </cell>
          <cell r="AE253">
            <v>84763000</v>
          </cell>
        </row>
        <row r="254">
          <cell r="C254" t="str">
            <v>Calexico  City of</v>
          </cell>
          <cell r="K254">
            <v>2632927500</v>
          </cell>
          <cell r="M254">
            <v>172</v>
          </cell>
          <cell r="V254">
            <v>40516</v>
          </cell>
          <cell r="AB254">
            <v>147010000</v>
          </cell>
          <cell r="AC254">
            <v>134440000</v>
          </cell>
          <cell r="AE254">
            <v>102907000</v>
          </cell>
        </row>
        <row r="255">
          <cell r="C255" t="str">
            <v>Calexico  City of</v>
          </cell>
          <cell r="K255">
            <v>2632927500</v>
          </cell>
          <cell r="M255">
            <v>172</v>
          </cell>
          <cell r="V255">
            <v>40516</v>
          </cell>
          <cell r="AB255">
            <v>160840000</v>
          </cell>
          <cell r="AC255">
            <v>174820000</v>
          </cell>
          <cell r="AE255">
            <v>112588000</v>
          </cell>
        </row>
        <row r="256">
          <cell r="C256" t="str">
            <v>Calexico  City of</v>
          </cell>
          <cell r="K256">
            <v>2632927500</v>
          </cell>
          <cell r="M256">
            <v>172</v>
          </cell>
          <cell r="V256">
            <v>40516</v>
          </cell>
          <cell r="AB256">
            <v>168040000</v>
          </cell>
          <cell r="AC256">
            <v>163770000</v>
          </cell>
          <cell r="AE256">
            <v>117627999.99999999</v>
          </cell>
        </row>
        <row r="257">
          <cell r="C257" t="str">
            <v>Calexico  City of</v>
          </cell>
          <cell r="K257">
            <v>2632927500</v>
          </cell>
          <cell r="M257">
            <v>172</v>
          </cell>
          <cell r="V257">
            <v>40516</v>
          </cell>
          <cell r="AB257">
            <v>177340000</v>
          </cell>
          <cell r="AC257">
            <v>221800000</v>
          </cell>
          <cell r="AE257">
            <v>124137999.99999999</v>
          </cell>
        </row>
        <row r="258">
          <cell r="C258" t="str">
            <v>Calexico  City of</v>
          </cell>
          <cell r="K258">
            <v>2632927500</v>
          </cell>
          <cell r="M258">
            <v>172</v>
          </cell>
          <cell r="V258">
            <v>40516</v>
          </cell>
          <cell r="AB258">
            <v>211720000</v>
          </cell>
          <cell r="AC258">
            <v>234360000</v>
          </cell>
          <cell r="AE258">
            <v>148204000</v>
          </cell>
        </row>
        <row r="259">
          <cell r="C259" t="str">
            <v>Calexico  City of</v>
          </cell>
          <cell r="K259">
            <v>2632927500</v>
          </cell>
          <cell r="M259">
            <v>172</v>
          </cell>
          <cell r="V259">
            <v>40516</v>
          </cell>
          <cell r="AB259">
            <v>194140000</v>
          </cell>
          <cell r="AC259">
            <v>230800000</v>
          </cell>
          <cell r="AE259">
            <v>135898000</v>
          </cell>
        </row>
        <row r="260">
          <cell r="C260" t="str">
            <v>California City  City of</v>
          </cell>
          <cell r="K260">
            <v>2004828200</v>
          </cell>
          <cell r="M260">
            <v>312</v>
          </cell>
          <cell r="V260">
            <v>14120</v>
          </cell>
          <cell r="AB260">
            <v>53309293</v>
          </cell>
          <cell r="AC260">
            <v>59598226</v>
          </cell>
          <cell r="AE260">
            <v>33051761.66</v>
          </cell>
        </row>
        <row r="261">
          <cell r="C261" t="str">
            <v>California City  City of</v>
          </cell>
          <cell r="K261">
            <v>2004828200</v>
          </cell>
          <cell r="M261">
            <v>312</v>
          </cell>
          <cell r="V261">
            <v>14120</v>
          </cell>
          <cell r="AB261">
            <v>63541028</v>
          </cell>
          <cell r="AC261">
            <v>36495360</v>
          </cell>
          <cell r="AE261">
            <v>43843309.32</v>
          </cell>
        </row>
        <row r="262">
          <cell r="C262" t="str">
            <v>California City  City of</v>
          </cell>
          <cell r="K262">
            <v>2004828200</v>
          </cell>
          <cell r="M262">
            <v>312</v>
          </cell>
          <cell r="V262">
            <v>14120</v>
          </cell>
          <cell r="AB262">
            <v>82440411</v>
          </cell>
          <cell r="AC262">
            <v>117632365</v>
          </cell>
          <cell r="AE262">
            <v>55235075.370000005</v>
          </cell>
        </row>
        <row r="263">
          <cell r="C263" t="str">
            <v>California City  City of</v>
          </cell>
          <cell r="K263">
            <v>2004828200</v>
          </cell>
          <cell r="M263">
            <v>312</v>
          </cell>
          <cell r="V263">
            <v>14120</v>
          </cell>
          <cell r="AB263">
            <v>106879268</v>
          </cell>
          <cell r="AC263">
            <v>77878491</v>
          </cell>
          <cell r="AE263">
            <v>65196353.479999997</v>
          </cell>
        </row>
        <row r="264">
          <cell r="C264" t="str">
            <v>California City  City of</v>
          </cell>
          <cell r="K264">
            <v>2004828200</v>
          </cell>
          <cell r="M264">
            <v>312</v>
          </cell>
          <cell r="V264">
            <v>14120</v>
          </cell>
          <cell r="AB264">
            <v>156082834</v>
          </cell>
          <cell r="AC264">
            <v>122520137</v>
          </cell>
          <cell r="AE264">
            <v>115501297.16</v>
          </cell>
        </row>
        <row r="265">
          <cell r="C265" t="str">
            <v>California City  City of</v>
          </cell>
          <cell r="K265">
            <v>2004828200</v>
          </cell>
          <cell r="M265">
            <v>312</v>
          </cell>
          <cell r="V265">
            <v>14120</v>
          </cell>
          <cell r="AB265">
            <v>153801874</v>
          </cell>
          <cell r="AC265">
            <v>158037942</v>
          </cell>
          <cell r="AE265">
            <v>106123293.05999999</v>
          </cell>
        </row>
        <row r="266">
          <cell r="C266" t="str">
            <v>California City  City of</v>
          </cell>
          <cell r="K266">
            <v>2004828200</v>
          </cell>
          <cell r="M266">
            <v>312</v>
          </cell>
          <cell r="V266">
            <v>14120</v>
          </cell>
          <cell r="AB266">
            <v>209522468</v>
          </cell>
          <cell r="AC266">
            <v>189319679</v>
          </cell>
          <cell r="AE266">
            <v>146665727.59999999</v>
          </cell>
        </row>
        <row r="267">
          <cell r="C267" t="str">
            <v>California City  City of</v>
          </cell>
          <cell r="K267">
            <v>2004828200</v>
          </cell>
          <cell r="M267">
            <v>312</v>
          </cell>
          <cell r="V267">
            <v>14120</v>
          </cell>
          <cell r="AB267">
            <v>224185782</v>
          </cell>
          <cell r="AC267">
            <v>218972159</v>
          </cell>
          <cell r="AE267">
            <v>145720758.30000001</v>
          </cell>
        </row>
        <row r="268">
          <cell r="C268" t="str">
            <v>California City  City of</v>
          </cell>
          <cell r="K268">
            <v>2004828200</v>
          </cell>
          <cell r="M268">
            <v>312</v>
          </cell>
          <cell r="V268">
            <v>14120</v>
          </cell>
          <cell r="AB268">
            <v>215061942</v>
          </cell>
          <cell r="AC268">
            <v>212292205</v>
          </cell>
          <cell r="AE268">
            <v>139790262.30000001</v>
          </cell>
        </row>
        <row r="269">
          <cell r="C269" t="str">
            <v>California Water Service Company Antelope Valley</v>
          </cell>
          <cell r="K269">
            <v>439787040</v>
          </cell>
          <cell r="M269">
            <v>281</v>
          </cell>
          <cell r="V269">
            <v>3389</v>
          </cell>
          <cell r="AB269">
            <v>13685760</v>
          </cell>
          <cell r="AC269">
            <v>11078949</v>
          </cell>
          <cell r="AE269">
            <v>12590899.200000001</v>
          </cell>
        </row>
        <row r="270">
          <cell r="C270" t="str">
            <v>California Water Service Company Antelope Valley</v>
          </cell>
          <cell r="K270">
            <v>439787040</v>
          </cell>
          <cell r="M270">
            <v>281</v>
          </cell>
          <cell r="V270">
            <v>3393</v>
          </cell>
          <cell r="AB270">
            <v>13359909</v>
          </cell>
          <cell r="AC270">
            <v>12708206</v>
          </cell>
          <cell r="AE270">
            <v>12157517.190000001</v>
          </cell>
        </row>
        <row r="271">
          <cell r="C271" t="str">
            <v>California Water Service Company Antelope Valley</v>
          </cell>
          <cell r="K271">
            <v>439787040</v>
          </cell>
          <cell r="M271">
            <v>281</v>
          </cell>
          <cell r="V271">
            <v>3387</v>
          </cell>
          <cell r="AB271">
            <v>13359909</v>
          </cell>
          <cell r="AC271">
            <v>12056503</v>
          </cell>
          <cell r="AE271">
            <v>5477562.6899999995</v>
          </cell>
        </row>
        <row r="272">
          <cell r="C272" t="str">
            <v>California Water Service Company Antelope Valley</v>
          </cell>
          <cell r="K272">
            <v>439787040</v>
          </cell>
          <cell r="M272">
            <v>281</v>
          </cell>
          <cell r="V272">
            <v>3385</v>
          </cell>
          <cell r="AB272">
            <v>14663314</v>
          </cell>
          <cell r="AC272">
            <v>13685760</v>
          </cell>
          <cell r="AE272">
            <v>13196982.6</v>
          </cell>
        </row>
        <row r="273">
          <cell r="C273" t="str">
            <v>California Water Service Company Antelope Valley</v>
          </cell>
          <cell r="K273">
            <v>439787040</v>
          </cell>
          <cell r="M273">
            <v>281</v>
          </cell>
          <cell r="V273">
            <v>3391</v>
          </cell>
          <cell r="AB273">
            <v>24438857</v>
          </cell>
          <cell r="AC273">
            <v>21180343</v>
          </cell>
          <cell r="AE273">
            <v>22239359.870000001</v>
          </cell>
        </row>
        <row r="274">
          <cell r="C274" t="str">
            <v>California Water Service Company Antelope Valley</v>
          </cell>
          <cell r="K274">
            <v>439787040</v>
          </cell>
          <cell r="M274">
            <v>281</v>
          </cell>
          <cell r="V274">
            <v>3395</v>
          </cell>
          <cell r="AB274">
            <v>32259291</v>
          </cell>
          <cell r="AC274">
            <v>24113006</v>
          </cell>
          <cell r="AE274">
            <v>29678547.720000003</v>
          </cell>
        </row>
        <row r="275">
          <cell r="C275" t="str">
            <v>California Water Service Company Antelope Valley</v>
          </cell>
          <cell r="K275">
            <v>439787040</v>
          </cell>
          <cell r="M275">
            <v>281</v>
          </cell>
          <cell r="V275">
            <v>3424</v>
          </cell>
          <cell r="AB275">
            <v>32910994</v>
          </cell>
          <cell r="AC275">
            <v>29978331</v>
          </cell>
          <cell r="AE275">
            <v>30278114.48</v>
          </cell>
        </row>
        <row r="276">
          <cell r="C276" t="str">
            <v>California Water Service Company Antelope Valley</v>
          </cell>
          <cell r="K276">
            <v>439787040</v>
          </cell>
          <cell r="M276">
            <v>281</v>
          </cell>
          <cell r="V276">
            <v>3424</v>
          </cell>
          <cell r="AB276">
            <v>36495360</v>
          </cell>
          <cell r="AC276">
            <v>33562697</v>
          </cell>
          <cell r="AE276">
            <v>33210777.600000001</v>
          </cell>
        </row>
        <row r="277">
          <cell r="C277" t="str">
            <v>California Water Service Company Antelope Valley</v>
          </cell>
          <cell r="K277">
            <v>439787040</v>
          </cell>
          <cell r="M277">
            <v>281</v>
          </cell>
          <cell r="V277">
            <v>3424</v>
          </cell>
          <cell r="AB277">
            <v>35517806</v>
          </cell>
          <cell r="AC277">
            <v>27697371</v>
          </cell>
          <cell r="AE277">
            <v>33031559.580000002</v>
          </cell>
        </row>
        <row r="278">
          <cell r="C278" t="str">
            <v>California Water Service Company Bakersfield</v>
          </cell>
          <cell r="K278">
            <v>28291077000</v>
          </cell>
          <cell r="M278">
            <v>239</v>
          </cell>
          <cell r="V278">
            <v>277427</v>
          </cell>
          <cell r="AB278">
            <v>944317435</v>
          </cell>
          <cell r="AC278">
            <v>1030993915</v>
          </cell>
          <cell r="AE278">
            <v>679908553.19999993</v>
          </cell>
        </row>
        <row r="279">
          <cell r="C279" t="str">
            <v>California Water Service Company Bakersfield</v>
          </cell>
          <cell r="K279">
            <v>28291077000</v>
          </cell>
          <cell r="M279">
            <v>239</v>
          </cell>
          <cell r="V279">
            <v>277174</v>
          </cell>
          <cell r="AB279">
            <v>876214487</v>
          </cell>
          <cell r="AC279">
            <v>1049567446</v>
          </cell>
          <cell r="AE279">
            <v>543252981.93999994</v>
          </cell>
        </row>
        <row r="280">
          <cell r="C280" t="str">
            <v>California Water Service Company Bakersfield</v>
          </cell>
          <cell r="K280">
            <v>28291077000</v>
          </cell>
          <cell r="M280">
            <v>239</v>
          </cell>
          <cell r="V280">
            <v>276770</v>
          </cell>
          <cell r="AB280">
            <v>1108220703</v>
          </cell>
          <cell r="AC280">
            <v>1424622439</v>
          </cell>
          <cell r="AE280">
            <v>698179042.88999999</v>
          </cell>
        </row>
        <row r="281">
          <cell r="C281" t="str">
            <v>California Water Service Company Bakersfield</v>
          </cell>
          <cell r="K281">
            <v>28291077000</v>
          </cell>
          <cell r="M281">
            <v>239</v>
          </cell>
          <cell r="V281">
            <v>276904</v>
          </cell>
          <cell r="AB281">
            <v>1281899514</v>
          </cell>
          <cell r="AC281">
            <v>1626324472</v>
          </cell>
          <cell r="AE281">
            <v>807596693.82000005</v>
          </cell>
        </row>
        <row r="282">
          <cell r="C282" t="str">
            <v>California Water Service Company Bakersfield</v>
          </cell>
          <cell r="K282">
            <v>28291077000</v>
          </cell>
          <cell r="M282">
            <v>239</v>
          </cell>
          <cell r="V282">
            <v>276806</v>
          </cell>
          <cell r="AB282">
            <v>2048627922</v>
          </cell>
          <cell r="AC282">
            <v>1991929773</v>
          </cell>
          <cell r="AE282">
            <v>1413553266.1799998</v>
          </cell>
        </row>
        <row r="283">
          <cell r="C283" t="str">
            <v>California Water Service Company Bakersfield</v>
          </cell>
          <cell r="K283">
            <v>28291077000</v>
          </cell>
          <cell r="M283">
            <v>239</v>
          </cell>
          <cell r="V283">
            <v>277115</v>
          </cell>
          <cell r="AB283">
            <v>2344826869</v>
          </cell>
          <cell r="AC283">
            <v>2735522730</v>
          </cell>
          <cell r="AE283">
            <v>1547585733.54</v>
          </cell>
        </row>
        <row r="284">
          <cell r="C284" t="str">
            <v>California Water Service Company Bakersfield</v>
          </cell>
          <cell r="K284">
            <v>28291077000</v>
          </cell>
          <cell r="M284">
            <v>239</v>
          </cell>
          <cell r="V284">
            <v>275282</v>
          </cell>
          <cell r="AB284">
            <v>2536427508</v>
          </cell>
          <cell r="AC284">
            <v>2931033586</v>
          </cell>
          <cell r="AE284">
            <v>1496492229.72</v>
          </cell>
        </row>
        <row r="285">
          <cell r="C285" t="str">
            <v>California Water Service Company Bakersfield</v>
          </cell>
          <cell r="K285">
            <v>28291077000</v>
          </cell>
          <cell r="M285">
            <v>239</v>
          </cell>
          <cell r="V285">
            <v>275282</v>
          </cell>
          <cell r="AB285">
            <v>2943090089</v>
          </cell>
          <cell r="AC285">
            <v>3359202361</v>
          </cell>
          <cell r="AE285">
            <v>1971870359.6300001</v>
          </cell>
        </row>
        <row r="286">
          <cell r="C286" t="str">
            <v>California Water Service Company Bakersfield</v>
          </cell>
          <cell r="K286">
            <v>28291077000</v>
          </cell>
          <cell r="M286">
            <v>239</v>
          </cell>
          <cell r="V286">
            <v>275282</v>
          </cell>
          <cell r="AB286">
            <v>2757680627</v>
          </cell>
          <cell r="AC286">
            <v>2714668238</v>
          </cell>
          <cell r="AE286">
            <v>1627031569.9299998</v>
          </cell>
        </row>
        <row r="287">
          <cell r="C287" t="str">
            <v>California Water Service Company Bear Gulch</v>
          </cell>
          <cell r="K287">
            <v>4973654980</v>
          </cell>
          <cell r="M287">
            <v>190</v>
          </cell>
          <cell r="V287">
            <v>58694</v>
          </cell>
          <cell r="AB287">
            <v>186061165</v>
          </cell>
          <cell r="AC287">
            <v>191274788</v>
          </cell>
          <cell r="AE287">
            <v>154430766.94999999</v>
          </cell>
        </row>
        <row r="288">
          <cell r="C288" t="str">
            <v>California Water Service Company Bear Gulch</v>
          </cell>
          <cell r="K288">
            <v>4973654980</v>
          </cell>
          <cell r="M288">
            <v>190</v>
          </cell>
          <cell r="V288">
            <v>58710</v>
          </cell>
          <cell r="AB288">
            <v>197465965</v>
          </cell>
          <cell r="AC288">
            <v>163251565</v>
          </cell>
          <cell r="AE288">
            <v>159947431.65000001</v>
          </cell>
        </row>
        <row r="289">
          <cell r="C289" t="str">
            <v>California Water Service Company Bear Gulch</v>
          </cell>
          <cell r="K289">
            <v>4973654980</v>
          </cell>
          <cell r="M289">
            <v>190</v>
          </cell>
          <cell r="V289">
            <v>58700</v>
          </cell>
          <cell r="AB289">
            <v>153150171</v>
          </cell>
          <cell r="AC289">
            <v>245040273</v>
          </cell>
          <cell r="AE289">
            <v>131709147.06</v>
          </cell>
        </row>
        <row r="290">
          <cell r="C290" t="str">
            <v>California Water Service Company Bear Gulch</v>
          </cell>
          <cell r="K290">
            <v>4973654980</v>
          </cell>
          <cell r="M290">
            <v>190</v>
          </cell>
          <cell r="V290">
            <v>58707</v>
          </cell>
          <cell r="AB290">
            <v>237545690</v>
          </cell>
          <cell r="AC290">
            <v>315424181</v>
          </cell>
          <cell r="AE290">
            <v>209040207.19999999</v>
          </cell>
        </row>
        <row r="291">
          <cell r="C291" t="str">
            <v>California Water Service Company Bear Gulch</v>
          </cell>
          <cell r="K291">
            <v>4973654980</v>
          </cell>
          <cell r="M291">
            <v>190</v>
          </cell>
          <cell r="V291">
            <v>58715</v>
          </cell>
          <cell r="AB291">
            <v>412527907</v>
          </cell>
          <cell r="AC291">
            <v>456191998</v>
          </cell>
          <cell r="AE291">
            <v>367149837.23000002</v>
          </cell>
        </row>
        <row r="292">
          <cell r="C292" t="str">
            <v>California Water Service Company Bear Gulch</v>
          </cell>
          <cell r="K292">
            <v>4973654980</v>
          </cell>
          <cell r="M292">
            <v>190</v>
          </cell>
          <cell r="V292">
            <v>58705</v>
          </cell>
          <cell r="AB292">
            <v>450652524</v>
          </cell>
          <cell r="AC292">
            <v>507676523</v>
          </cell>
          <cell r="AE292">
            <v>401080746.36000001</v>
          </cell>
        </row>
        <row r="293">
          <cell r="C293" t="str">
            <v>California Water Service Company Bear Gulch</v>
          </cell>
          <cell r="K293">
            <v>4973654980</v>
          </cell>
          <cell r="M293">
            <v>190</v>
          </cell>
          <cell r="V293">
            <v>58242</v>
          </cell>
          <cell r="AB293">
            <v>519407175</v>
          </cell>
          <cell r="AC293">
            <v>570891700</v>
          </cell>
          <cell r="AE293">
            <v>467466457.5</v>
          </cell>
        </row>
        <row r="294">
          <cell r="C294" t="str">
            <v>California Water Service Company Bear Gulch</v>
          </cell>
          <cell r="K294">
            <v>4973654980</v>
          </cell>
          <cell r="M294">
            <v>190</v>
          </cell>
          <cell r="V294">
            <v>58242</v>
          </cell>
          <cell r="AB294">
            <v>548407952</v>
          </cell>
          <cell r="AC294">
            <v>605431951</v>
          </cell>
          <cell r="AE294">
            <v>488083077.28000003</v>
          </cell>
        </row>
        <row r="295">
          <cell r="C295" t="str">
            <v>California Water Service Company Bear Gulch</v>
          </cell>
          <cell r="K295">
            <v>4973654980</v>
          </cell>
          <cell r="M295">
            <v>190</v>
          </cell>
          <cell r="V295">
            <v>58242</v>
          </cell>
          <cell r="AB295">
            <v>523643243</v>
          </cell>
          <cell r="AC295">
            <v>567959037</v>
          </cell>
          <cell r="AE295">
            <v>466042486.26999998</v>
          </cell>
        </row>
        <row r="296">
          <cell r="C296" t="str">
            <v>California Water Service Company Chico District</v>
          </cell>
          <cell r="K296">
            <v>10735467600</v>
          </cell>
          <cell r="M296">
            <v>229</v>
          </cell>
          <cell r="V296">
            <v>101292</v>
          </cell>
          <cell r="AB296">
            <v>329761644</v>
          </cell>
          <cell r="AC296">
            <v>377987655</v>
          </cell>
          <cell r="AE296">
            <v>244023616.56</v>
          </cell>
        </row>
        <row r="297">
          <cell r="C297" t="str">
            <v>California Water Service Company Chico District</v>
          </cell>
          <cell r="K297">
            <v>10735467600</v>
          </cell>
          <cell r="M297">
            <v>229</v>
          </cell>
          <cell r="V297">
            <v>101204</v>
          </cell>
          <cell r="AB297">
            <v>331390901</v>
          </cell>
          <cell r="AC297">
            <v>379291061</v>
          </cell>
          <cell r="AE297">
            <v>235287539.70999998</v>
          </cell>
        </row>
        <row r="298">
          <cell r="C298" t="str">
            <v>California Water Service Company Chico District</v>
          </cell>
          <cell r="K298">
            <v>10735467600</v>
          </cell>
          <cell r="M298">
            <v>229</v>
          </cell>
          <cell r="V298">
            <v>100911</v>
          </cell>
          <cell r="AB298">
            <v>324222170</v>
          </cell>
          <cell r="AC298">
            <v>434034101</v>
          </cell>
          <cell r="AE298">
            <v>223713297.29999998</v>
          </cell>
        </row>
        <row r="299">
          <cell r="C299" t="str">
            <v>California Water Service Company Chico District</v>
          </cell>
          <cell r="K299">
            <v>10735467600</v>
          </cell>
          <cell r="M299">
            <v>229</v>
          </cell>
          <cell r="V299">
            <v>100926</v>
          </cell>
          <cell r="AB299">
            <v>394931930</v>
          </cell>
          <cell r="AC299">
            <v>562093712</v>
          </cell>
          <cell r="AE299">
            <v>284350989.59999996</v>
          </cell>
        </row>
        <row r="300">
          <cell r="C300" t="str">
            <v>California Water Service Company Chico District</v>
          </cell>
          <cell r="K300">
            <v>10735467600</v>
          </cell>
          <cell r="M300">
            <v>229</v>
          </cell>
          <cell r="V300">
            <v>100931</v>
          </cell>
          <cell r="AB300">
            <v>628893254</v>
          </cell>
          <cell r="AC300">
            <v>773897139</v>
          </cell>
          <cell r="AE300">
            <v>415069547.64000005</v>
          </cell>
        </row>
        <row r="301">
          <cell r="C301" t="str">
            <v>California Water Service Company Chico District</v>
          </cell>
          <cell r="K301">
            <v>10735467600</v>
          </cell>
          <cell r="M301">
            <v>229</v>
          </cell>
          <cell r="V301">
            <v>100882</v>
          </cell>
          <cell r="AB301">
            <v>790515562</v>
          </cell>
          <cell r="AC301">
            <v>923462944</v>
          </cell>
          <cell r="AE301">
            <v>569171204.63999999</v>
          </cell>
        </row>
        <row r="302">
          <cell r="C302" t="str">
            <v>California Water Service Company Chico District</v>
          </cell>
          <cell r="K302">
            <v>10735467600</v>
          </cell>
          <cell r="M302">
            <v>229</v>
          </cell>
          <cell r="V302">
            <v>98691</v>
          </cell>
          <cell r="AB302">
            <v>900653344</v>
          </cell>
          <cell r="AC302">
            <v>1111805069</v>
          </cell>
          <cell r="AE302">
            <v>621450807.3599999</v>
          </cell>
        </row>
        <row r="303">
          <cell r="C303" t="str">
            <v>California Water Service Company Chico District</v>
          </cell>
          <cell r="K303">
            <v>10735467600</v>
          </cell>
          <cell r="M303">
            <v>229</v>
          </cell>
          <cell r="V303">
            <v>98691</v>
          </cell>
          <cell r="AB303">
            <v>1004925801</v>
          </cell>
          <cell r="AC303">
            <v>1167851514</v>
          </cell>
          <cell r="AE303">
            <v>733595834.73000002</v>
          </cell>
        </row>
        <row r="304">
          <cell r="C304" t="str">
            <v>California Water Service Company Chico District</v>
          </cell>
          <cell r="K304">
            <v>10735467600</v>
          </cell>
          <cell r="M304">
            <v>229</v>
          </cell>
          <cell r="V304">
            <v>98691</v>
          </cell>
          <cell r="AB304">
            <v>975599172</v>
          </cell>
          <cell r="AC304">
            <v>1029038806</v>
          </cell>
          <cell r="AE304">
            <v>712187395.55999994</v>
          </cell>
        </row>
        <row r="305">
          <cell r="C305" t="str">
            <v>California Water Service Company Dixon, City of</v>
          </cell>
          <cell r="K305">
            <v>586701000</v>
          </cell>
          <cell r="M305">
            <v>164</v>
          </cell>
          <cell r="V305">
            <v>9818</v>
          </cell>
          <cell r="AB305">
            <v>22483748</v>
          </cell>
          <cell r="AC305">
            <v>23787154</v>
          </cell>
          <cell r="AE305">
            <v>18436673.359999999</v>
          </cell>
        </row>
        <row r="306">
          <cell r="C306" t="str">
            <v>California Water Service Company Dixon, City of</v>
          </cell>
          <cell r="K306">
            <v>586701000</v>
          </cell>
          <cell r="M306">
            <v>164</v>
          </cell>
          <cell r="V306">
            <v>9815</v>
          </cell>
          <cell r="AB306">
            <v>26068114</v>
          </cell>
          <cell r="AC306">
            <v>24113006</v>
          </cell>
          <cell r="AE306">
            <v>21115172.34</v>
          </cell>
        </row>
        <row r="307">
          <cell r="C307" t="str">
            <v>California Water Service Company Dixon, City of</v>
          </cell>
          <cell r="K307">
            <v>586701000</v>
          </cell>
          <cell r="M307">
            <v>164</v>
          </cell>
          <cell r="V307">
            <v>9812</v>
          </cell>
          <cell r="AB307">
            <v>25742263</v>
          </cell>
          <cell r="AC307">
            <v>31607588</v>
          </cell>
          <cell r="AE307">
            <v>20851233.030000001</v>
          </cell>
        </row>
        <row r="308">
          <cell r="C308" t="str">
            <v>California Water Service Company Dixon, City of</v>
          </cell>
          <cell r="K308">
            <v>586701000</v>
          </cell>
          <cell r="M308">
            <v>164</v>
          </cell>
          <cell r="V308">
            <v>9803</v>
          </cell>
          <cell r="AB308">
            <v>29978331</v>
          </cell>
          <cell r="AC308">
            <v>36495360</v>
          </cell>
          <cell r="AE308">
            <v>24582231.419999998</v>
          </cell>
        </row>
        <row r="309">
          <cell r="C309" t="str">
            <v>California Water Service Company Dixon, City of</v>
          </cell>
          <cell r="K309">
            <v>586701000</v>
          </cell>
          <cell r="M309">
            <v>164</v>
          </cell>
          <cell r="V309">
            <v>9815</v>
          </cell>
          <cell r="AB309">
            <v>38450468</v>
          </cell>
          <cell r="AC309">
            <v>44315794</v>
          </cell>
          <cell r="AE309">
            <v>32298393.119999997</v>
          </cell>
        </row>
        <row r="310">
          <cell r="C310" t="str">
            <v>California Water Service Company Dixon, City of</v>
          </cell>
          <cell r="K310">
            <v>586701000</v>
          </cell>
          <cell r="M310">
            <v>164</v>
          </cell>
          <cell r="V310">
            <v>9826</v>
          </cell>
          <cell r="AB310">
            <v>43664091</v>
          </cell>
          <cell r="AC310">
            <v>48226011</v>
          </cell>
          <cell r="AE310">
            <v>37551118.259999998</v>
          </cell>
        </row>
        <row r="311">
          <cell r="C311" t="str">
            <v>California Water Service Company Dixon, City of</v>
          </cell>
          <cell r="K311">
            <v>586701000</v>
          </cell>
          <cell r="M311">
            <v>164</v>
          </cell>
          <cell r="V311">
            <v>9650</v>
          </cell>
          <cell r="AB311">
            <v>49529417</v>
          </cell>
          <cell r="AC311">
            <v>56046445</v>
          </cell>
          <cell r="AE311">
            <v>42595298.619999997</v>
          </cell>
        </row>
        <row r="312">
          <cell r="C312" t="str">
            <v>California Water Service Company Dixon, City of</v>
          </cell>
          <cell r="K312">
            <v>586701000</v>
          </cell>
          <cell r="M312">
            <v>164</v>
          </cell>
          <cell r="V312">
            <v>9650</v>
          </cell>
          <cell r="AB312">
            <v>56046445</v>
          </cell>
          <cell r="AC312">
            <v>60608365</v>
          </cell>
          <cell r="AE312">
            <v>48760407.149999999</v>
          </cell>
        </row>
        <row r="313">
          <cell r="C313" t="str">
            <v>California Water Service Company Dixon, City of</v>
          </cell>
          <cell r="K313">
            <v>586701000</v>
          </cell>
          <cell r="M313">
            <v>164</v>
          </cell>
          <cell r="V313">
            <v>9650</v>
          </cell>
          <cell r="AB313">
            <v>54743040</v>
          </cell>
          <cell r="AC313">
            <v>57349851</v>
          </cell>
          <cell r="AE313">
            <v>47626444.799999997</v>
          </cell>
        </row>
        <row r="314">
          <cell r="C314" t="str">
            <v>California Water Service Company Dominguez</v>
          </cell>
          <cell r="K314">
            <v>11234561300</v>
          </cell>
          <cell r="M314">
            <v>171</v>
          </cell>
          <cell r="V314">
            <v>142155</v>
          </cell>
          <cell r="AB314">
            <v>766076705</v>
          </cell>
          <cell r="AC314">
            <v>680377780</v>
          </cell>
          <cell r="AE314">
            <v>275787613.80000001</v>
          </cell>
        </row>
        <row r="315">
          <cell r="C315" t="str">
            <v>California Water Service Company Dominguez</v>
          </cell>
          <cell r="K315">
            <v>11234561300</v>
          </cell>
          <cell r="M315">
            <v>171</v>
          </cell>
          <cell r="V315">
            <v>142202</v>
          </cell>
          <cell r="AB315">
            <v>754020202</v>
          </cell>
          <cell r="AC315">
            <v>716547288</v>
          </cell>
          <cell r="AE315">
            <v>278987474.74000001</v>
          </cell>
        </row>
        <row r="316">
          <cell r="C316" t="str">
            <v>California Water Service Company Dominguez</v>
          </cell>
          <cell r="K316">
            <v>11234561300</v>
          </cell>
          <cell r="M316">
            <v>171</v>
          </cell>
          <cell r="V316">
            <v>142168</v>
          </cell>
          <cell r="AB316">
            <v>712311219</v>
          </cell>
          <cell r="AC316">
            <v>960610007</v>
          </cell>
          <cell r="AE316">
            <v>249308926.64999998</v>
          </cell>
        </row>
        <row r="317">
          <cell r="C317" t="str">
            <v>California Water Service Company Dominguez</v>
          </cell>
          <cell r="K317">
            <v>11234561300</v>
          </cell>
          <cell r="M317">
            <v>171</v>
          </cell>
          <cell r="V317">
            <v>142272</v>
          </cell>
          <cell r="AB317">
            <v>811044202</v>
          </cell>
          <cell r="AC317">
            <v>890226099</v>
          </cell>
          <cell r="AE317">
            <v>324417680.80000001</v>
          </cell>
        </row>
        <row r="318">
          <cell r="C318" t="str">
            <v>California Water Service Company Dominguez</v>
          </cell>
          <cell r="K318">
            <v>11234561300</v>
          </cell>
          <cell r="M318">
            <v>171</v>
          </cell>
          <cell r="V318">
            <v>142187</v>
          </cell>
          <cell r="AB318">
            <v>937474555</v>
          </cell>
          <cell r="AC318">
            <v>998734624</v>
          </cell>
          <cell r="AE318">
            <v>309366603.15000004</v>
          </cell>
        </row>
        <row r="319">
          <cell r="C319" t="str">
            <v>California Water Service Company Dominguez</v>
          </cell>
          <cell r="K319">
            <v>11234561300</v>
          </cell>
          <cell r="M319">
            <v>171</v>
          </cell>
          <cell r="V319">
            <v>142212</v>
          </cell>
          <cell r="AB319">
            <v>983093755</v>
          </cell>
          <cell r="AC319">
            <v>1110827515</v>
          </cell>
          <cell r="AE319">
            <v>334251876.70000005</v>
          </cell>
        </row>
        <row r="320">
          <cell r="C320" t="str">
            <v>California Water Service Company Dominguez</v>
          </cell>
          <cell r="K320">
            <v>11234561300</v>
          </cell>
          <cell r="M320">
            <v>171</v>
          </cell>
          <cell r="V320">
            <v>141801</v>
          </cell>
          <cell r="AB320">
            <v>1050870852</v>
          </cell>
          <cell r="AC320">
            <v>1143086806</v>
          </cell>
          <cell r="AE320">
            <v>388822215.24000001</v>
          </cell>
        </row>
        <row r="321">
          <cell r="C321" t="str">
            <v>California Water Service Company Dominguez</v>
          </cell>
          <cell r="K321">
            <v>11234561300</v>
          </cell>
          <cell r="M321">
            <v>171</v>
          </cell>
          <cell r="V321">
            <v>141801</v>
          </cell>
          <cell r="AB321">
            <v>1028387104</v>
          </cell>
          <cell r="AC321">
            <v>1035229984</v>
          </cell>
          <cell r="AE321">
            <v>370219357.44</v>
          </cell>
        </row>
        <row r="322">
          <cell r="C322" t="str">
            <v>California Water Service Company Dominguez</v>
          </cell>
          <cell r="K322">
            <v>11234561300</v>
          </cell>
          <cell r="M322">
            <v>171</v>
          </cell>
          <cell r="V322">
            <v>141801</v>
          </cell>
          <cell r="AB322">
            <v>1033926578</v>
          </cell>
          <cell r="AC322">
            <v>909125481</v>
          </cell>
          <cell r="AE322">
            <v>361874302.29999995</v>
          </cell>
        </row>
        <row r="323">
          <cell r="C323" t="str">
            <v>California Water Service Company East Los Angeles</v>
          </cell>
          <cell r="K323">
            <v>6994505950</v>
          </cell>
          <cell r="M323">
            <v>115</v>
          </cell>
          <cell r="V323">
            <v>160656</v>
          </cell>
          <cell r="AB323">
            <v>379942764</v>
          </cell>
          <cell r="AC323">
            <v>397538741</v>
          </cell>
          <cell r="AE323">
            <v>201369664.92000002</v>
          </cell>
        </row>
        <row r="324">
          <cell r="C324" t="str">
            <v>California Water Service Company East Los Angeles</v>
          </cell>
          <cell r="K324">
            <v>6994505950</v>
          </cell>
          <cell r="M324">
            <v>115</v>
          </cell>
          <cell r="V324">
            <v>159794</v>
          </cell>
          <cell r="AB324">
            <v>363976044</v>
          </cell>
          <cell r="AC324">
            <v>402752364</v>
          </cell>
          <cell r="AE324">
            <v>196547063.76000002</v>
          </cell>
        </row>
        <row r="325">
          <cell r="C325" t="str">
            <v>California Water Service Company East Los Angeles</v>
          </cell>
          <cell r="K325">
            <v>6994505950</v>
          </cell>
          <cell r="M325">
            <v>115</v>
          </cell>
          <cell r="V325">
            <v>159649</v>
          </cell>
          <cell r="AB325">
            <v>393302672</v>
          </cell>
          <cell r="AC325">
            <v>420348341</v>
          </cell>
          <cell r="AE325">
            <v>204517389.44</v>
          </cell>
        </row>
        <row r="326">
          <cell r="C326" t="str">
            <v>California Water Service Company East Los Angeles</v>
          </cell>
          <cell r="K326">
            <v>6994505950</v>
          </cell>
          <cell r="M326">
            <v>115</v>
          </cell>
          <cell r="V326">
            <v>159281</v>
          </cell>
          <cell r="AB326">
            <v>454888592</v>
          </cell>
          <cell r="AC326">
            <v>462709026</v>
          </cell>
          <cell r="AE326">
            <v>231993181.92000002</v>
          </cell>
        </row>
        <row r="327">
          <cell r="C327" t="str">
            <v>California Water Service Company East Los Angeles</v>
          </cell>
          <cell r="K327">
            <v>6994505950</v>
          </cell>
          <cell r="M327">
            <v>115</v>
          </cell>
          <cell r="V327">
            <v>158996</v>
          </cell>
          <cell r="AB327">
            <v>450652524</v>
          </cell>
          <cell r="AC327">
            <v>480630855</v>
          </cell>
          <cell r="AE327">
            <v>229832787.24000001</v>
          </cell>
        </row>
        <row r="328">
          <cell r="C328" t="str">
            <v>California Water Service Company East Los Angeles</v>
          </cell>
          <cell r="K328">
            <v>6994505950</v>
          </cell>
          <cell r="M328">
            <v>115</v>
          </cell>
          <cell r="V328">
            <v>150148</v>
          </cell>
          <cell r="AB328">
            <v>473136272</v>
          </cell>
          <cell r="AC328">
            <v>502788752</v>
          </cell>
          <cell r="AE328">
            <v>246030861.44</v>
          </cell>
        </row>
        <row r="329">
          <cell r="C329" t="str">
            <v>California Water Service Company East Los Angeles</v>
          </cell>
          <cell r="K329">
            <v>6994505950</v>
          </cell>
          <cell r="M329">
            <v>115</v>
          </cell>
          <cell r="V329">
            <v>150148</v>
          </cell>
          <cell r="AB329">
            <v>487147883</v>
          </cell>
          <cell r="AC329">
            <v>496271723</v>
          </cell>
          <cell r="AE329">
            <v>248445420.33000001</v>
          </cell>
        </row>
        <row r="330">
          <cell r="C330" t="str">
            <v>California Water Service Company East Los Angeles</v>
          </cell>
          <cell r="K330">
            <v>6994505950</v>
          </cell>
          <cell r="M330">
            <v>115</v>
          </cell>
          <cell r="V330">
            <v>150148</v>
          </cell>
          <cell r="AB330">
            <v>464012432</v>
          </cell>
          <cell r="AC330">
            <v>469877758</v>
          </cell>
          <cell r="AE330">
            <v>250566713.28000003</v>
          </cell>
        </row>
        <row r="331">
          <cell r="C331" t="str">
            <v>California Water Service Company East Los Angeles</v>
          </cell>
          <cell r="K331">
            <v>6994505950</v>
          </cell>
          <cell r="M331">
            <v>115</v>
          </cell>
          <cell r="V331">
            <v>153872</v>
          </cell>
          <cell r="AB331">
            <v>352897095</v>
          </cell>
          <cell r="AC331">
            <v>365605301</v>
          </cell>
          <cell r="AE331">
            <v>190564431.30000001</v>
          </cell>
        </row>
        <row r="332">
          <cell r="C332" t="str">
            <v>California Water Service Company Hermosa/Redondo</v>
          </cell>
          <cell r="K332">
            <v>4962769950</v>
          </cell>
          <cell r="M332">
            <v>126</v>
          </cell>
          <cell r="V332">
            <v>95739</v>
          </cell>
          <cell r="AB332">
            <v>274366902</v>
          </cell>
          <cell r="AC332">
            <v>271760090</v>
          </cell>
          <cell r="AE332">
            <v>214006183.56</v>
          </cell>
        </row>
        <row r="333">
          <cell r="C333" t="str">
            <v>California Water Service Company Hermosa/Redondo</v>
          </cell>
          <cell r="K333">
            <v>4962769950</v>
          </cell>
          <cell r="M333">
            <v>126</v>
          </cell>
          <cell r="V333">
            <v>95688</v>
          </cell>
          <cell r="AB333">
            <v>288704364</v>
          </cell>
          <cell r="AC333">
            <v>296198947</v>
          </cell>
          <cell r="AE333">
            <v>225189403.92000002</v>
          </cell>
        </row>
        <row r="334">
          <cell r="C334" t="str">
            <v>California Water Service Company Hermosa/Redondo</v>
          </cell>
          <cell r="K334">
            <v>4962769950</v>
          </cell>
          <cell r="M334">
            <v>126</v>
          </cell>
          <cell r="V334">
            <v>95640</v>
          </cell>
          <cell r="AB334">
            <v>265568913</v>
          </cell>
          <cell r="AC334">
            <v>224511633</v>
          </cell>
          <cell r="AE334">
            <v>204488063.00999999</v>
          </cell>
        </row>
        <row r="335">
          <cell r="C335" t="str">
            <v>California Water Service Company Hermosa/Redondo</v>
          </cell>
          <cell r="K335">
            <v>4962769950</v>
          </cell>
          <cell r="M335">
            <v>126</v>
          </cell>
          <cell r="V335">
            <v>95612</v>
          </cell>
          <cell r="AB335">
            <v>320637804</v>
          </cell>
          <cell r="AC335">
            <v>323570467</v>
          </cell>
          <cell r="AE335">
            <v>237271974.96000001</v>
          </cell>
        </row>
        <row r="336">
          <cell r="C336" t="str">
            <v>California Water Service Company Hermosa/Redondo</v>
          </cell>
          <cell r="K336">
            <v>4962769950</v>
          </cell>
          <cell r="M336">
            <v>126</v>
          </cell>
          <cell r="V336">
            <v>95629</v>
          </cell>
          <cell r="AB336">
            <v>364953598</v>
          </cell>
          <cell r="AC336">
            <v>359088273</v>
          </cell>
          <cell r="AE336">
            <v>273715198.5</v>
          </cell>
        </row>
        <row r="337">
          <cell r="C337" t="str">
            <v>California Water Service Company Hermosa/Redondo</v>
          </cell>
          <cell r="K337">
            <v>4962769950</v>
          </cell>
          <cell r="M337">
            <v>126</v>
          </cell>
          <cell r="V337">
            <v>95623</v>
          </cell>
          <cell r="AB337">
            <v>348009324</v>
          </cell>
          <cell r="AC337">
            <v>374077438</v>
          </cell>
          <cell r="AE337">
            <v>267967179.48000002</v>
          </cell>
        </row>
        <row r="338">
          <cell r="C338" t="str">
            <v>California Water Service Company Hermosa/Redondo</v>
          </cell>
          <cell r="K338">
            <v>4962769950</v>
          </cell>
          <cell r="M338">
            <v>126</v>
          </cell>
          <cell r="V338">
            <v>95493</v>
          </cell>
          <cell r="AB338">
            <v>366908707</v>
          </cell>
          <cell r="AC338">
            <v>379291061</v>
          </cell>
          <cell r="AE338">
            <v>278850617.31999999</v>
          </cell>
        </row>
        <row r="339">
          <cell r="C339" t="str">
            <v>California Water Service Company Hermosa/Redondo</v>
          </cell>
          <cell r="K339">
            <v>4962769950</v>
          </cell>
          <cell r="M339">
            <v>126</v>
          </cell>
          <cell r="V339">
            <v>95493</v>
          </cell>
          <cell r="AB339">
            <v>384830535</v>
          </cell>
          <cell r="AC339">
            <v>384830535</v>
          </cell>
          <cell r="AE339">
            <v>300167817.30000001</v>
          </cell>
        </row>
        <row r="340">
          <cell r="C340" t="str">
            <v>California Water Service Company Hermosa/Redondo</v>
          </cell>
          <cell r="K340">
            <v>4962769950</v>
          </cell>
          <cell r="M340">
            <v>126</v>
          </cell>
          <cell r="V340">
            <v>95493</v>
          </cell>
          <cell r="AB340">
            <v>369515518</v>
          </cell>
          <cell r="AC340">
            <v>371470627</v>
          </cell>
          <cell r="AE340">
            <v>273441483.31999999</v>
          </cell>
        </row>
        <row r="341">
          <cell r="C341" t="str">
            <v>California Water Service Company Kern River Valley</v>
          </cell>
          <cell r="K341">
            <v>468554150</v>
          </cell>
          <cell r="M341">
            <v>179</v>
          </cell>
          <cell r="V341">
            <v>5583</v>
          </cell>
          <cell r="AB341">
            <v>12708206</v>
          </cell>
          <cell r="AC341">
            <v>14337463</v>
          </cell>
          <cell r="AE341">
            <v>11691549.520000001</v>
          </cell>
        </row>
        <row r="342">
          <cell r="C342" t="str">
            <v>California Water Service Company Kern River Valley</v>
          </cell>
          <cell r="K342">
            <v>468554150</v>
          </cell>
          <cell r="M342">
            <v>179</v>
          </cell>
          <cell r="V342">
            <v>5604</v>
          </cell>
          <cell r="AB342">
            <v>14337463</v>
          </cell>
          <cell r="AC342">
            <v>19551086</v>
          </cell>
          <cell r="AE342">
            <v>12903716.700000001</v>
          </cell>
        </row>
        <row r="343">
          <cell r="C343" t="str">
            <v>California Water Service Company Kern River Valley</v>
          </cell>
          <cell r="K343">
            <v>468554150</v>
          </cell>
          <cell r="M343">
            <v>179</v>
          </cell>
          <cell r="V343">
            <v>5612</v>
          </cell>
          <cell r="AB343">
            <v>13685760</v>
          </cell>
          <cell r="AC343">
            <v>17595977</v>
          </cell>
          <cell r="AE343">
            <v>12180326.4</v>
          </cell>
        </row>
        <row r="344">
          <cell r="C344" t="str">
            <v>California Water Service Company Kern River Valley</v>
          </cell>
          <cell r="K344">
            <v>468554150</v>
          </cell>
          <cell r="M344">
            <v>179</v>
          </cell>
          <cell r="V344">
            <v>5424</v>
          </cell>
          <cell r="AB344">
            <v>17595977</v>
          </cell>
          <cell r="AC344">
            <v>17595977</v>
          </cell>
          <cell r="AE344">
            <v>15484459.76</v>
          </cell>
        </row>
        <row r="345">
          <cell r="C345" t="str">
            <v>California Water Service Company Kern River Valley</v>
          </cell>
          <cell r="K345">
            <v>468554150</v>
          </cell>
          <cell r="M345">
            <v>179</v>
          </cell>
          <cell r="V345">
            <v>5691</v>
          </cell>
          <cell r="AB345">
            <v>23135451</v>
          </cell>
          <cell r="AC345">
            <v>23787154</v>
          </cell>
          <cell r="AE345">
            <v>21053260.41</v>
          </cell>
        </row>
        <row r="346">
          <cell r="C346" t="str">
            <v>California Water Service Company Kern River Valley</v>
          </cell>
          <cell r="K346">
            <v>468554150</v>
          </cell>
          <cell r="M346">
            <v>179</v>
          </cell>
          <cell r="V346">
            <v>5732</v>
          </cell>
          <cell r="AB346">
            <v>21180343</v>
          </cell>
          <cell r="AC346">
            <v>28674926</v>
          </cell>
          <cell r="AE346">
            <v>18215094.98</v>
          </cell>
        </row>
        <row r="347">
          <cell r="C347" t="str">
            <v>California Water Service Company Kern River Valley</v>
          </cell>
          <cell r="K347">
            <v>468554150</v>
          </cell>
          <cell r="M347">
            <v>179</v>
          </cell>
          <cell r="V347">
            <v>5776</v>
          </cell>
          <cell r="AB347">
            <v>31607588</v>
          </cell>
          <cell r="AC347">
            <v>35191954</v>
          </cell>
          <cell r="AE347">
            <v>28130753.32</v>
          </cell>
        </row>
        <row r="348">
          <cell r="C348" t="str">
            <v>California Water Service Company Kern River Valley</v>
          </cell>
          <cell r="K348">
            <v>468554150</v>
          </cell>
          <cell r="M348">
            <v>179</v>
          </cell>
          <cell r="V348">
            <v>5776</v>
          </cell>
          <cell r="AB348">
            <v>36169508</v>
          </cell>
          <cell r="AC348">
            <v>35843657</v>
          </cell>
          <cell r="AE348">
            <v>32552557.199999999</v>
          </cell>
        </row>
        <row r="349">
          <cell r="C349" t="str">
            <v>California Water Service Company Kern River Valley</v>
          </cell>
          <cell r="K349">
            <v>468554150</v>
          </cell>
          <cell r="M349">
            <v>179</v>
          </cell>
          <cell r="V349">
            <v>5776</v>
          </cell>
          <cell r="AB349">
            <v>30955886</v>
          </cell>
          <cell r="AC349">
            <v>30304183</v>
          </cell>
          <cell r="AE349">
            <v>28169856.260000002</v>
          </cell>
        </row>
        <row r="350">
          <cell r="C350" t="str">
            <v>California Water Service Company King City</v>
          </cell>
          <cell r="K350">
            <v>676077820</v>
          </cell>
          <cell r="M350">
            <v>142</v>
          </cell>
          <cell r="V350">
            <v>14734</v>
          </cell>
          <cell r="AB350">
            <v>31607588</v>
          </cell>
          <cell r="AC350">
            <v>30630034</v>
          </cell>
          <cell r="AE350">
            <v>18648476.919999998</v>
          </cell>
        </row>
        <row r="351">
          <cell r="C351" t="str">
            <v>California Water Service Company King City</v>
          </cell>
          <cell r="K351">
            <v>676077820</v>
          </cell>
          <cell r="M351">
            <v>142</v>
          </cell>
          <cell r="V351">
            <v>14754</v>
          </cell>
          <cell r="AB351">
            <v>32585143</v>
          </cell>
          <cell r="AC351">
            <v>30955886</v>
          </cell>
          <cell r="AE351">
            <v>18573531.509999998</v>
          </cell>
        </row>
        <row r="352">
          <cell r="C352" t="str">
            <v>California Water Service Company King City</v>
          </cell>
          <cell r="K352">
            <v>676077820</v>
          </cell>
          <cell r="M352">
            <v>142</v>
          </cell>
          <cell r="V352">
            <v>14734</v>
          </cell>
          <cell r="AB352">
            <v>30630034</v>
          </cell>
          <cell r="AC352">
            <v>40079726</v>
          </cell>
          <cell r="AE352">
            <v>16540218.360000001</v>
          </cell>
        </row>
        <row r="353">
          <cell r="C353" t="str">
            <v>California Water Service Company King City</v>
          </cell>
          <cell r="K353">
            <v>676077820</v>
          </cell>
          <cell r="M353">
            <v>142</v>
          </cell>
          <cell r="V353">
            <v>14750</v>
          </cell>
          <cell r="AB353">
            <v>36821211</v>
          </cell>
          <cell r="AC353">
            <v>46596754</v>
          </cell>
          <cell r="AE353">
            <v>18410605.5</v>
          </cell>
        </row>
        <row r="354">
          <cell r="C354" t="str">
            <v>California Water Service Company King City</v>
          </cell>
          <cell r="K354">
            <v>676077820</v>
          </cell>
          <cell r="M354">
            <v>142</v>
          </cell>
          <cell r="V354">
            <v>14754</v>
          </cell>
          <cell r="AB354">
            <v>49855268</v>
          </cell>
          <cell r="AC354">
            <v>55720594</v>
          </cell>
          <cell r="AE354">
            <v>23431975.959999997</v>
          </cell>
        </row>
        <row r="355">
          <cell r="C355" t="str">
            <v>California Water Service Company King City</v>
          </cell>
          <cell r="K355">
            <v>676077820</v>
          </cell>
          <cell r="M355">
            <v>142</v>
          </cell>
          <cell r="V355">
            <v>14572</v>
          </cell>
          <cell r="AB355">
            <v>52462080</v>
          </cell>
          <cell r="AC355">
            <v>52462080</v>
          </cell>
          <cell r="AE355">
            <v>29378764.800000004</v>
          </cell>
        </row>
        <row r="356">
          <cell r="C356" t="str">
            <v>California Water Service Company King City</v>
          </cell>
          <cell r="K356">
            <v>676077820</v>
          </cell>
          <cell r="M356">
            <v>142</v>
          </cell>
          <cell r="V356">
            <v>13427</v>
          </cell>
          <cell r="AB356">
            <v>54417188</v>
          </cell>
          <cell r="AC356">
            <v>51484525</v>
          </cell>
          <cell r="AE356">
            <v>26664422.120000001</v>
          </cell>
        </row>
        <row r="357">
          <cell r="C357" t="str">
            <v>California Water Service Company King City</v>
          </cell>
          <cell r="K357">
            <v>676077820</v>
          </cell>
          <cell r="M357">
            <v>142</v>
          </cell>
          <cell r="V357">
            <v>13427</v>
          </cell>
          <cell r="AB357">
            <v>58653257</v>
          </cell>
          <cell r="AC357">
            <v>62563474</v>
          </cell>
          <cell r="AE357">
            <v>29913161.07</v>
          </cell>
        </row>
        <row r="358">
          <cell r="C358" t="str">
            <v>California Water Service Company King City</v>
          </cell>
          <cell r="K358">
            <v>676077820</v>
          </cell>
          <cell r="M358">
            <v>142</v>
          </cell>
          <cell r="V358">
            <v>13427</v>
          </cell>
          <cell r="AB358">
            <v>56698148</v>
          </cell>
          <cell r="AC358">
            <v>58327405</v>
          </cell>
          <cell r="AE358">
            <v>30050018.440000001</v>
          </cell>
        </row>
        <row r="359">
          <cell r="C359" t="str">
            <v>California Water Service Company Livermore</v>
          </cell>
          <cell r="K359">
            <v>4116210120</v>
          </cell>
          <cell r="M359">
            <v>158</v>
          </cell>
          <cell r="V359">
            <v>57391</v>
          </cell>
          <cell r="AB359">
            <v>117958217</v>
          </cell>
          <cell r="AC359">
            <v>155431131</v>
          </cell>
          <cell r="AE359">
            <v>94366573.600000009</v>
          </cell>
        </row>
        <row r="360">
          <cell r="C360" t="str">
            <v>California Water Service Company Livermore</v>
          </cell>
          <cell r="K360">
            <v>4116210120</v>
          </cell>
          <cell r="M360">
            <v>158</v>
          </cell>
          <cell r="V360">
            <v>57381</v>
          </cell>
          <cell r="AB360">
            <v>128059611</v>
          </cell>
          <cell r="AC360">
            <v>146307291</v>
          </cell>
          <cell r="AE360">
            <v>103728284.91000001</v>
          </cell>
        </row>
        <row r="361">
          <cell r="C361" t="str">
            <v>California Water Service Company Livermore</v>
          </cell>
          <cell r="K361">
            <v>4116210120</v>
          </cell>
          <cell r="M361">
            <v>158</v>
          </cell>
          <cell r="V361">
            <v>57104</v>
          </cell>
          <cell r="AB361">
            <v>114047999</v>
          </cell>
          <cell r="AC361">
            <v>177914879</v>
          </cell>
          <cell r="AE361">
            <v>88957439.219999999</v>
          </cell>
        </row>
        <row r="362">
          <cell r="C362" t="str">
            <v>California Water Service Company Livermore</v>
          </cell>
          <cell r="K362">
            <v>4116210120</v>
          </cell>
          <cell r="M362">
            <v>158</v>
          </cell>
          <cell r="V362">
            <v>57088</v>
          </cell>
          <cell r="AB362">
            <v>181499245</v>
          </cell>
          <cell r="AC362">
            <v>238523245</v>
          </cell>
          <cell r="AE362">
            <v>136124433.75</v>
          </cell>
        </row>
        <row r="363">
          <cell r="C363" t="str">
            <v>California Water Service Company Livermore</v>
          </cell>
          <cell r="K363">
            <v>4116210120</v>
          </cell>
          <cell r="M363">
            <v>158</v>
          </cell>
          <cell r="V363">
            <v>57083</v>
          </cell>
          <cell r="AB363">
            <v>233309622</v>
          </cell>
          <cell r="AC363">
            <v>336604524</v>
          </cell>
          <cell r="AE363">
            <v>174982216.5</v>
          </cell>
        </row>
        <row r="364">
          <cell r="C364" t="str">
            <v>California Water Service Company Livermore</v>
          </cell>
          <cell r="K364">
            <v>4116210120</v>
          </cell>
          <cell r="M364">
            <v>158</v>
          </cell>
          <cell r="V364">
            <v>57091</v>
          </cell>
          <cell r="AB364">
            <v>254815816</v>
          </cell>
          <cell r="AC364">
            <v>385808090</v>
          </cell>
          <cell r="AE364">
            <v>196208178.31999999</v>
          </cell>
        </row>
        <row r="365">
          <cell r="C365" t="str">
            <v>California Water Service Company Livermore</v>
          </cell>
          <cell r="K365">
            <v>4116210120</v>
          </cell>
          <cell r="M365">
            <v>158</v>
          </cell>
          <cell r="V365">
            <v>56055</v>
          </cell>
          <cell r="AB365">
            <v>280232227</v>
          </cell>
          <cell r="AC365">
            <v>444135495</v>
          </cell>
          <cell r="AE365">
            <v>210174170.25</v>
          </cell>
        </row>
        <row r="366">
          <cell r="C366" t="str">
            <v>California Water Service Company Livermore</v>
          </cell>
          <cell r="K366">
            <v>4116210120</v>
          </cell>
          <cell r="M366">
            <v>158</v>
          </cell>
          <cell r="V366">
            <v>56055</v>
          </cell>
          <cell r="AB366">
            <v>291962879</v>
          </cell>
          <cell r="AC366">
            <v>473787975</v>
          </cell>
          <cell r="AE366">
            <v>218972159.25</v>
          </cell>
        </row>
        <row r="367">
          <cell r="C367" t="str">
            <v>California Water Service Company Livermore</v>
          </cell>
          <cell r="K367">
            <v>4116210120</v>
          </cell>
          <cell r="M367">
            <v>158</v>
          </cell>
          <cell r="V367">
            <v>56055</v>
          </cell>
          <cell r="AB367">
            <v>307277896</v>
          </cell>
          <cell r="AC367">
            <v>422955152</v>
          </cell>
          <cell r="AE367">
            <v>230458422</v>
          </cell>
        </row>
        <row r="368">
          <cell r="C368" t="str">
            <v>California Water Service Company Los Altos/Suburban</v>
          </cell>
          <cell r="K368">
            <v>5008727100</v>
          </cell>
          <cell r="M368">
            <v>193</v>
          </cell>
          <cell r="V368">
            <v>68116</v>
          </cell>
          <cell r="AB368">
            <v>202679588</v>
          </cell>
          <cell r="AC368">
            <v>237871542</v>
          </cell>
          <cell r="AE368">
            <v>154036486.88</v>
          </cell>
        </row>
        <row r="369">
          <cell r="C369" t="str">
            <v>California Water Service Company Los Altos/Suburban</v>
          </cell>
          <cell r="K369">
            <v>5008727100</v>
          </cell>
          <cell r="M369">
            <v>193</v>
          </cell>
          <cell r="V369">
            <v>68142</v>
          </cell>
          <cell r="AB369">
            <v>217994605</v>
          </cell>
          <cell r="AC369">
            <v>236568136</v>
          </cell>
          <cell r="AE369">
            <v>152596223.5</v>
          </cell>
        </row>
        <row r="370">
          <cell r="C370" t="str">
            <v>California Water Service Company Los Altos/Suburban</v>
          </cell>
          <cell r="K370">
            <v>5008727100</v>
          </cell>
          <cell r="M370">
            <v>193</v>
          </cell>
          <cell r="V370">
            <v>68147</v>
          </cell>
          <cell r="AB370">
            <v>174330513</v>
          </cell>
          <cell r="AC370">
            <v>289356067</v>
          </cell>
          <cell r="AE370">
            <v>134234495.00999999</v>
          </cell>
        </row>
        <row r="371">
          <cell r="C371" t="str">
            <v>California Water Service Company Los Altos/Suburban</v>
          </cell>
          <cell r="K371">
            <v>5008727100</v>
          </cell>
          <cell r="M371">
            <v>193</v>
          </cell>
          <cell r="V371">
            <v>68163</v>
          </cell>
          <cell r="AB371">
            <v>255467519</v>
          </cell>
          <cell r="AC371">
            <v>334649416</v>
          </cell>
          <cell r="AE371">
            <v>199264664.81999999</v>
          </cell>
        </row>
        <row r="372">
          <cell r="C372" t="str">
            <v>California Water Service Company Los Altos/Suburban</v>
          </cell>
          <cell r="K372">
            <v>5008727100</v>
          </cell>
          <cell r="M372">
            <v>193</v>
          </cell>
          <cell r="V372">
            <v>68153</v>
          </cell>
          <cell r="AB372">
            <v>379942764</v>
          </cell>
          <cell r="AC372">
            <v>465967541</v>
          </cell>
          <cell r="AE372">
            <v>292555928.28000003</v>
          </cell>
        </row>
        <row r="373">
          <cell r="C373" t="str">
            <v>California Water Service Company Los Altos/Suburban</v>
          </cell>
          <cell r="K373">
            <v>5008727100</v>
          </cell>
          <cell r="M373">
            <v>193</v>
          </cell>
          <cell r="V373">
            <v>68134</v>
          </cell>
          <cell r="AB373">
            <v>425887815</v>
          </cell>
          <cell r="AC373">
            <v>502788752</v>
          </cell>
          <cell r="AE373">
            <v>332192495.69999999</v>
          </cell>
        </row>
        <row r="374">
          <cell r="C374" t="str">
            <v>California Water Service Company Los Altos/Suburban</v>
          </cell>
          <cell r="K374">
            <v>5008727100</v>
          </cell>
          <cell r="M374">
            <v>193</v>
          </cell>
          <cell r="V374">
            <v>67940</v>
          </cell>
          <cell r="AB374">
            <v>478024043</v>
          </cell>
          <cell r="AC374">
            <v>546778695</v>
          </cell>
          <cell r="AE374">
            <v>363298272.68000001</v>
          </cell>
        </row>
        <row r="375">
          <cell r="C375" t="str">
            <v>California Water Service Company Los Altos/Suburban</v>
          </cell>
          <cell r="K375">
            <v>5008727100</v>
          </cell>
          <cell r="M375">
            <v>193</v>
          </cell>
          <cell r="V375">
            <v>67940</v>
          </cell>
          <cell r="AB375">
            <v>508654078</v>
          </cell>
          <cell r="AC375">
            <v>566655632</v>
          </cell>
          <cell r="AE375">
            <v>391663640.06</v>
          </cell>
        </row>
        <row r="376">
          <cell r="C376" t="str">
            <v>California Water Service Company Los Altos/Suburban</v>
          </cell>
          <cell r="K376">
            <v>5008727100</v>
          </cell>
          <cell r="M376">
            <v>193</v>
          </cell>
          <cell r="V376">
            <v>67940</v>
          </cell>
          <cell r="AB376">
            <v>493664912</v>
          </cell>
          <cell r="AC376">
            <v>534070489</v>
          </cell>
          <cell r="AE376">
            <v>375185333.12</v>
          </cell>
        </row>
        <row r="377">
          <cell r="C377" t="str">
            <v>California Water Service Company Marysville</v>
          </cell>
          <cell r="K377">
            <v>1141993750</v>
          </cell>
          <cell r="M377">
            <v>200</v>
          </cell>
          <cell r="V377">
            <v>12113</v>
          </cell>
          <cell r="AB377">
            <v>31281737</v>
          </cell>
          <cell r="AC377">
            <v>35517806</v>
          </cell>
          <cell r="AE377">
            <v>21271581.16</v>
          </cell>
        </row>
        <row r="378">
          <cell r="C378" t="str">
            <v>California Water Service Company Marysville</v>
          </cell>
          <cell r="K378">
            <v>1141993750</v>
          </cell>
          <cell r="M378">
            <v>200</v>
          </cell>
          <cell r="V378">
            <v>12106</v>
          </cell>
          <cell r="AB378">
            <v>33236846</v>
          </cell>
          <cell r="AC378">
            <v>41383131</v>
          </cell>
          <cell r="AE378">
            <v>21271581.440000001</v>
          </cell>
        </row>
        <row r="379">
          <cell r="C379" t="str">
            <v>California Water Service Company Marysville</v>
          </cell>
          <cell r="K379">
            <v>1141993750</v>
          </cell>
          <cell r="M379">
            <v>200</v>
          </cell>
          <cell r="V379">
            <v>12092</v>
          </cell>
          <cell r="AB379">
            <v>34540251</v>
          </cell>
          <cell r="AC379">
            <v>43664091</v>
          </cell>
          <cell r="AE379">
            <v>21414955.620000001</v>
          </cell>
        </row>
        <row r="380">
          <cell r="C380" t="str">
            <v>California Water Service Company Marysville</v>
          </cell>
          <cell r="K380">
            <v>1141993750</v>
          </cell>
          <cell r="M380">
            <v>200</v>
          </cell>
          <cell r="V380">
            <v>12099</v>
          </cell>
          <cell r="AB380">
            <v>37798766</v>
          </cell>
          <cell r="AC380">
            <v>49529417</v>
          </cell>
          <cell r="AE380">
            <v>24569197.900000002</v>
          </cell>
        </row>
        <row r="381">
          <cell r="C381" t="str">
            <v>California Water Service Company Marysville</v>
          </cell>
          <cell r="K381">
            <v>1141993750</v>
          </cell>
          <cell r="M381">
            <v>200</v>
          </cell>
          <cell r="V381">
            <v>12117</v>
          </cell>
          <cell r="AB381">
            <v>53765485</v>
          </cell>
          <cell r="AC381">
            <v>62237623</v>
          </cell>
          <cell r="AE381">
            <v>29033361.900000002</v>
          </cell>
        </row>
        <row r="382">
          <cell r="C382" t="str">
            <v>California Water Service Company Marysville</v>
          </cell>
          <cell r="K382">
            <v>1141993750</v>
          </cell>
          <cell r="M382">
            <v>200</v>
          </cell>
          <cell r="V382">
            <v>12110</v>
          </cell>
          <cell r="AB382">
            <v>66473691</v>
          </cell>
          <cell r="AC382">
            <v>72339017</v>
          </cell>
          <cell r="AE382">
            <v>42543162.240000002</v>
          </cell>
        </row>
        <row r="383">
          <cell r="C383" t="str">
            <v>California Water Service Company Marysville</v>
          </cell>
          <cell r="K383">
            <v>1141993750</v>
          </cell>
          <cell r="M383">
            <v>200</v>
          </cell>
          <cell r="V383">
            <v>12069</v>
          </cell>
          <cell r="AB383">
            <v>75597531</v>
          </cell>
          <cell r="AC383">
            <v>88305737</v>
          </cell>
          <cell r="AE383">
            <v>44602543.289999999</v>
          </cell>
        </row>
        <row r="384">
          <cell r="C384" t="str">
            <v>California Water Service Company Marysville</v>
          </cell>
          <cell r="K384">
            <v>1141993750</v>
          </cell>
          <cell r="M384">
            <v>200</v>
          </cell>
          <cell r="V384">
            <v>12069</v>
          </cell>
          <cell r="AB384">
            <v>84395520</v>
          </cell>
          <cell r="AC384">
            <v>94171062</v>
          </cell>
          <cell r="AE384">
            <v>52325222.399999999</v>
          </cell>
        </row>
        <row r="385">
          <cell r="C385" t="str">
            <v>California Water Service Company Marysville</v>
          </cell>
          <cell r="K385">
            <v>1141993750</v>
          </cell>
          <cell r="M385">
            <v>200</v>
          </cell>
          <cell r="V385">
            <v>12069</v>
          </cell>
          <cell r="AB385">
            <v>79507748</v>
          </cell>
          <cell r="AC385">
            <v>87979885</v>
          </cell>
          <cell r="AE385">
            <v>48499726.280000001</v>
          </cell>
        </row>
        <row r="386">
          <cell r="C386" t="str">
            <v>California Water Service Company Mid Peninsula</v>
          </cell>
          <cell r="K386">
            <v>6343134250</v>
          </cell>
          <cell r="M386">
            <v>124</v>
          </cell>
          <cell r="V386">
            <v>132415</v>
          </cell>
          <cell r="AB386">
            <v>286749256</v>
          </cell>
          <cell r="AC386">
            <v>292288730</v>
          </cell>
          <cell r="AE386">
            <v>212194449.44</v>
          </cell>
        </row>
        <row r="387">
          <cell r="C387" t="str">
            <v>California Water Service Company Mid Peninsula</v>
          </cell>
          <cell r="K387">
            <v>6343134250</v>
          </cell>
          <cell r="M387">
            <v>124</v>
          </cell>
          <cell r="V387">
            <v>135918</v>
          </cell>
          <cell r="AB387">
            <v>307929599</v>
          </cell>
          <cell r="AC387">
            <v>294895541</v>
          </cell>
          <cell r="AE387">
            <v>227867903.25999999</v>
          </cell>
        </row>
        <row r="388">
          <cell r="C388" t="str">
            <v>California Water Service Company Mid Peninsula</v>
          </cell>
          <cell r="K388">
            <v>6343134250</v>
          </cell>
          <cell r="M388">
            <v>124</v>
          </cell>
          <cell r="V388">
            <v>135813</v>
          </cell>
          <cell r="AB388">
            <v>276322010</v>
          </cell>
          <cell r="AC388">
            <v>354200501</v>
          </cell>
          <cell r="AE388">
            <v>201715067.29999998</v>
          </cell>
        </row>
        <row r="389">
          <cell r="C389" t="str">
            <v>California Water Service Company Mid Peninsula</v>
          </cell>
          <cell r="K389">
            <v>6343134250</v>
          </cell>
          <cell r="M389">
            <v>124</v>
          </cell>
          <cell r="V389">
            <v>135308</v>
          </cell>
          <cell r="AB389">
            <v>325525576</v>
          </cell>
          <cell r="AC389">
            <v>395583632</v>
          </cell>
          <cell r="AE389">
            <v>237633670.47999999</v>
          </cell>
        </row>
        <row r="390">
          <cell r="C390" t="str">
            <v>California Water Service Company Mid Peninsula</v>
          </cell>
          <cell r="K390">
            <v>6343134250</v>
          </cell>
          <cell r="M390">
            <v>124</v>
          </cell>
          <cell r="V390">
            <v>135019</v>
          </cell>
          <cell r="AB390">
            <v>416112272</v>
          </cell>
          <cell r="AC390">
            <v>493990763</v>
          </cell>
          <cell r="AE390">
            <v>299600835.83999997</v>
          </cell>
        </row>
        <row r="391">
          <cell r="C391" t="str">
            <v>California Water Service Company Mid Peninsula</v>
          </cell>
          <cell r="K391">
            <v>6343134250</v>
          </cell>
          <cell r="M391">
            <v>124</v>
          </cell>
          <cell r="V391">
            <v>131069</v>
          </cell>
          <cell r="AB391">
            <v>439247724</v>
          </cell>
          <cell r="AC391">
            <v>523317392</v>
          </cell>
          <cell r="AE391">
            <v>320650838.51999998</v>
          </cell>
        </row>
        <row r="392">
          <cell r="C392" t="str">
            <v>California Water Service Company Mid Peninsula</v>
          </cell>
          <cell r="K392">
            <v>6343134250</v>
          </cell>
          <cell r="M392">
            <v>124</v>
          </cell>
          <cell r="V392">
            <v>129037</v>
          </cell>
          <cell r="AB392">
            <v>487147883</v>
          </cell>
          <cell r="AC392">
            <v>574801917</v>
          </cell>
          <cell r="AE392">
            <v>350746475.75999999</v>
          </cell>
        </row>
        <row r="393">
          <cell r="C393" t="str">
            <v>California Water Service Company Mid Peninsula</v>
          </cell>
          <cell r="K393">
            <v>6343134250</v>
          </cell>
          <cell r="M393">
            <v>124</v>
          </cell>
          <cell r="V393">
            <v>129037</v>
          </cell>
          <cell r="AB393">
            <v>508328226</v>
          </cell>
          <cell r="AC393">
            <v>532767083</v>
          </cell>
          <cell r="AE393">
            <v>371079604.98000002</v>
          </cell>
        </row>
        <row r="394">
          <cell r="C394" t="str">
            <v>California Water Service Company Mid Peninsula</v>
          </cell>
          <cell r="K394">
            <v>6343134250</v>
          </cell>
          <cell r="M394">
            <v>124</v>
          </cell>
          <cell r="V394">
            <v>129037</v>
          </cell>
          <cell r="AB394">
            <v>504418009</v>
          </cell>
          <cell r="AC394">
            <v>524946649</v>
          </cell>
          <cell r="AE394">
            <v>368225146.56999999</v>
          </cell>
        </row>
        <row r="395">
          <cell r="C395" t="str">
            <v>California Water Service Company Oroville</v>
          </cell>
          <cell r="K395">
            <v>1212968000</v>
          </cell>
          <cell r="M395">
            <v>268</v>
          </cell>
          <cell r="V395">
            <v>10640</v>
          </cell>
          <cell r="AB395">
            <v>32585143</v>
          </cell>
          <cell r="AC395">
            <v>42360686</v>
          </cell>
          <cell r="AE395">
            <v>16944274.359999999</v>
          </cell>
        </row>
        <row r="396">
          <cell r="C396" t="str">
            <v>California Water Service Company Oroville</v>
          </cell>
          <cell r="K396">
            <v>1212968000</v>
          </cell>
          <cell r="M396">
            <v>268</v>
          </cell>
          <cell r="V396">
            <v>10640</v>
          </cell>
          <cell r="AB396">
            <v>36169508</v>
          </cell>
          <cell r="AC396">
            <v>53113783</v>
          </cell>
          <cell r="AE396">
            <v>19531534.32</v>
          </cell>
        </row>
        <row r="397">
          <cell r="C397" t="str">
            <v>California Water Service Company Oroville</v>
          </cell>
          <cell r="K397">
            <v>1212968000</v>
          </cell>
          <cell r="M397">
            <v>268</v>
          </cell>
          <cell r="V397">
            <v>11201</v>
          </cell>
          <cell r="AB397">
            <v>38124617</v>
          </cell>
          <cell r="AC397">
            <v>47574308</v>
          </cell>
          <cell r="AE397">
            <v>19443554.670000002</v>
          </cell>
        </row>
        <row r="398">
          <cell r="C398" t="str">
            <v>California Water Service Company Oroville</v>
          </cell>
          <cell r="K398">
            <v>1212968000</v>
          </cell>
          <cell r="M398">
            <v>268</v>
          </cell>
          <cell r="V398">
            <v>11196</v>
          </cell>
          <cell r="AB398">
            <v>41057280</v>
          </cell>
          <cell r="AC398">
            <v>58653257</v>
          </cell>
          <cell r="AE398">
            <v>16012339.200000001</v>
          </cell>
        </row>
        <row r="399">
          <cell r="C399" t="str">
            <v>California Water Service Company Oroville</v>
          </cell>
          <cell r="K399">
            <v>1212968000</v>
          </cell>
          <cell r="M399">
            <v>268</v>
          </cell>
          <cell r="V399">
            <v>11208</v>
          </cell>
          <cell r="AB399">
            <v>73316571</v>
          </cell>
          <cell r="AC399">
            <v>84721371</v>
          </cell>
          <cell r="AE399">
            <v>24194468.43</v>
          </cell>
        </row>
        <row r="400">
          <cell r="C400" t="str">
            <v>California Water Service Company Oroville</v>
          </cell>
          <cell r="K400">
            <v>1212968000</v>
          </cell>
          <cell r="M400">
            <v>268</v>
          </cell>
          <cell r="V400">
            <v>11121</v>
          </cell>
          <cell r="AB400">
            <v>104924159</v>
          </cell>
          <cell r="AC400">
            <v>120890879</v>
          </cell>
          <cell r="AE400">
            <v>29378764.520000003</v>
          </cell>
        </row>
        <row r="401">
          <cell r="C401" t="str">
            <v>California Water Service Company Oroville</v>
          </cell>
          <cell r="K401">
            <v>1212968000</v>
          </cell>
          <cell r="M401">
            <v>268</v>
          </cell>
          <cell r="V401">
            <v>10370</v>
          </cell>
          <cell r="AB401">
            <v>141093668</v>
          </cell>
          <cell r="AC401">
            <v>166184228</v>
          </cell>
          <cell r="AE401">
            <v>43739037.079999998</v>
          </cell>
        </row>
        <row r="402">
          <cell r="C402" t="str">
            <v>California Water Service Company Oroville</v>
          </cell>
          <cell r="K402">
            <v>1212968000</v>
          </cell>
          <cell r="M402">
            <v>268</v>
          </cell>
          <cell r="V402">
            <v>10370</v>
          </cell>
          <cell r="AB402">
            <v>123171839</v>
          </cell>
          <cell r="AC402">
            <v>152172616</v>
          </cell>
          <cell r="AE402">
            <v>55427327.550000004</v>
          </cell>
        </row>
        <row r="403">
          <cell r="C403" t="str">
            <v>California Water Service Company Oroville</v>
          </cell>
          <cell r="K403">
            <v>1212968000</v>
          </cell>
          <cell r="M403">
            <v>268</v>
          </cell>
          <cell r="V403">
            <v>10370</v>
          </cell>
          <cell r="AB403">
            <v>91564251</v>
          </cell>
          <cell r="AC403">
            <v>104924159</v>
          </cell>
          <cell r="AE403">
            <v>45782125.5</v>
          </cell>
        </row>
        <row r="404">
          <cell r="C404" t="str">
            <v>California Water Service Company Palos Verdes</v>
          </cell>
          <cell r="K404">
            <v>7104228600</v>
          </cell>
          <cell r="M404">
            <v>225</v>
          </cell>
          <cell r="V404">
            <v>69869</v>
          </cell>
          <cell r="AB404">
            <v>395257781</v>
          </cell>
          <cell r="AC404">
            <v>389718307</v>
          </cell>
          <cell r="AE404">
            <v>343874269.46999997</v>
          </cell>
        </row>
        <row r="405">
          <cell r="C405" t="str">
            <v>California Water Service Company Palos Verdes</v>
          </cell>
          <cell r="K405">
            <v>7104228600</v>
          </cell>
          <cell r="M405">
            <v>225</v>
          </cell>
          <cell r="V405">
            <v>69872</v>
          </cell>
          <cell r="AB405">
            <v>383527130</v>
          </cell>
          <cell r="AC405">
            <v>382875427</v>
          </cell>
          <cell r="AE405">
            <v>329833331.80000001</v>
          </cell>
        </row>
        <row r="406">
          <cell r="C406" t="str">
            <v>California Water Service Company Palos Verdes</v>
          </cell>
          <cell r="K406">
            <v>7104228600</v>
          </cell>
          <cell r="M406">
            <v>225</v>
          </cell>
          <cell r="V406">
            <v>69849</v>
          </cell>
          <cell r="AB406">
            <v>300109164</v>
          </cell>
          <cell r="AC406">
            <v>467596798</v>
          </cell>
          <cell r="AE406">
            <v>249090606.11999997</v>
          </cell>
        </row>
        <row r="407">
          <cell r="C407" t="str">
            <v>California Water Service Company Palos Verdes</v>
          </cell>
          <cell r="K407">
            <v>7104228600</v>
          </cell>
          <cell r="M407">
            <v>225</v>
          </cell>
          <cell r="V407">
            <v>69857</v>
          </cell>
          <cell r="AB407">
            <v>503114603</v>
          </cell>
          <cell r="AC407">
            <v>516800363</v>
          </cell>
          <cell r="AE407">
            <v>417585120.49000001</v>
          </cell>
        </row>
        <row r="408">
          <cell r="C408" t="str">
            <v>California Water Service Company Palos Verdes</v>
          </cell>
          <cell r="K408">
            <v>7104228600</v>
          </cell>
          <cell r="M408">
            <v>225</v>
          </cell>
          <cell r="V408">
            <v>69877</v>
          </cell>
          <cell r="AB408">
            <v>617814306</v>
          </cell>
          <cell r="AC408">
            <v>631174214</v>
          </cell>
          <cell r="AE408">
            <v>488073301.74000001</v>
          </cell>
        </row>
        <row r="409">
          <cell r="C409" t="str">
            <v>California Water Service Company Palos Verdes</v>
          </cell>
          <cell r="K409">
            <v>7104228600</v>
          </cell>
          <cell r="M409">
            <v>225</v>
          </cell>
          <cell r="V409">
            <v>69892</v>
          </cell>
          <cell r="AB409">
            <v>666040317</v>
          </cell>
          <cell r="AC409">
            <v>709052705</v>
          </cell>
          <cell r="AE409">
            <v>526171850.43000001</v>
          </cell>
        </row>
        <row r="410">
          <cell r="C410" t="str">
            <v>California Water Service Company Palos Verdes</v>
          </cell>
          <cell r="K410">
            <v>7104228600</v>
          </cell>
          <cell r="M410">
            <v>225</v>
          </cell>
          <cell r="V410">
            <v>69801</v>
          </cell>
          <cell r="AB410">
            <v>679726077</v>
          </cell>
          <cell r="AC410">
            <v>719479951</v>
          </cell>
          <cell r="AE410">
            <v>543780861.60000002</v>
          </cell>
        </row>
        <row r="411">
          <cell r="C411" t="str">
            <v>California Water Service Company Palos Verdes</v>
          </cell>
          <cell r="K411">
            <v>7104228600</v>
          </cell>
          <cell r="M411">
            <v>225</v>
          </cell>
          <cell r="V411">
            <v>69801</v>
          </cell>
          <cell r="AB411">
            <v>722738465</v>
          </cell>
          <cell r="AC411">
            <v>705142488</v>
          </cell>
          <cell r="AE411">
            <v>570963387.35000002</v>
          </cell>
        </row>
        <row r="412">
          <cell r="C412" t="str">
            <v>California Water Service Company Palos Verdes</v>
          </cell>
          <cell r="K412">
            <v>7104228600</v>
          </cell>
          <cell r="M412">
            <v>225</v>
          </cell>
          <cell r="V412">
            <v>69801</v>
          </cell>
          <cell r="AB412">
            <v>711333665</v>
          </cell>
          <cell r="AC412">
            <v>662781803</v>
          </cell>
          <cell r="AE412">
            <v>569066932</v>
          </cell>
        </row>
        <row r="413">
          <cell r="C413" t="str">
            <v>California Water Service Company Redwood Valley</v>
          </cell>
          <cell r="K413">
            <v>204475920</v>
          </cell>
          <cell r="M413">
            <v>157</v>
          </cell>
          <cell r="V413">
            <v>3600</v>
          </cell>
          <cell r="AB413">
            <v>6191177</v>
          </cell>
          <cell r="AC413">
            <v>9449691</v>
          </cell>
          <cell r="AE413">
            <v>5943529.9199999999</v>
          </cell>
        </row>
        <row r="414">
          <cell r="C414" t="str">
            <v>California Water Service Company Redwood Valley</v>
          </cell>
          <cell r="K414">
            <v>204475920</v>
          </cell>
          <cell r="M414">
            <v>157</v>
          </cell>
          <cell r="V414">
            <v>3602</v>
          </cell>
          <cell r="AB414">
            <v>7820434</v>
          </cell>
          <cell r="AC414">
            <v>11078949</v>
          </cell>
          <cell r="AE414">
            <v>7038390.6000000006</v>
          </cell>
        </row>
        <row r="415">
          <cell r="C415" t="str">
            <v>California Water Service Company Redwood Valley</v>
          </cell>
          <cell r="K415">
            <v>204475920</v>
          </cell>
          <cell r="M415">
            <v>157</v>
          </cell>
          <cell r="V415">
            <v>3613</v>
          </cell>
          <cell r="AB415">
            <v>7494583</v>
          </cell>
          <cell r="AC415">
            <v>9775543</v>
          </cell>
          <cell r="AE415">
            <v>7194799.6799999997</v>
          </cell>
        </row>
        <row r="416">
          <cell r="C416" t="str">
            <v>California Water Service Company Redwood Valley</v>
          </cell>
          <cell r="K416">
            <v>204475920</v>
          </cell>
          <cell r="M416">
            <v>157</v>
          </cell>
          <cell r="V416">
            <v>3576</v>
          </cell>
          <cell r="AB416">
            <v>7168731</v>
          </cell>
          <cell r="AC416">
            <v>8472137</v>
          </cell>
          <cell r="AE416">
            <v>6380170.5899999999</v>
          </cell>
        </row>
        <row r="417">
          <cell r="C417" t="str">
            <v>California Water Service Company Redwood Valley</v>
          </cell>
          <cell r="K417">
            <v>204475920</v>
          </cell>
          <cell r="M417">
            <v>157</v>
          </cell>
          <cell r="V417">
            <v>3587</v>
          </cell>
          <cell r="AB417">
            <v>8797989</v>
          </cell>
          <cell r="AC417">
            <v>11078949</v>
          </cell>
          <cell r="AE417">
            <v>8446069.4399999995</v>
          </cell>
        </row>
        <row r="418">
          <cell r="C418" t="str">
            <v>California Water Service Company Redwood Valley</v>
          </cell>
          <cell r="K418">
            <v>204475920</v>
          </cell>
          <cell r="M418">
            <v>157</v>
          </cell>
          <cell r="V418">
            <v>3592</v>
          </cell>
          <cell r="AB418">
            <v>10101394</v>
          </cell>
          <cell r="AC418">
            <v>11730651</v>
          </cell>
          <cell r="AE418">
            <v>8687198.8399999999</v>
          </cell>
        </row>
        <row r="419">
          <cell r="C419" t="str">
            <v>California Water Service Company Redwood Valley</v>
          </cell>
          <cell r="K419">
            <v>204475920</v>
          </cell>
          <cell r="M419">
            <v>157</v>
          </cell>
          <cell r="V419">
            <v>3590</v>
          </cell>
          <cell r="AB419">
            <v>11404800</v>
          </cell>
          <cell r="AC419">
            <v>15640868</v>
          </cell>
          <cell r="AE419">
            <v>10948608</v>
          </cell>
        </row>
        <row r="420">
          <cell r="C420" t="str">
            <v>California Water Service Company Redwood Valley</v>
          </cell>
          <cell r="K420">
            <v>204475920</v>
          </cell>
          <cell r="M420">
            <v>157</v>
          </cell>
          <cell r="V420">
            <v>3590</v>
          </cell>
          <cell r="AB420">
            <v>12708206</v>
          </cell>
          <cell r="AC420">
            <v>16292571</v>
          </cell>
          <cell r="AE420">
            <v>11183221.279999999</v>
          </cell>
        </row>
        <row r="421">
          <cell r="C421" t="str">
            <v>California Water Service Company Redwood Valley</v>
          </cell>
          <cell r="K421">
            <v>204475920</v>
          </cell>
          <cell r="M421">
            <v>157</v>
          </cell>
          <cell r="V421">
            <v>3590</v>
          </cell>
          <cell r="AB421">
            <v>10753097</v>
          </cell>
          <cell r="AC421">
            <v>14663314</v>
          </cell>
          <cell r="AE421">
            <v>10215442.15</v>
          </cell>
        </row>
        <row r="422">
          <cell r="C422" t="str">
            <v>California Water Service Company Salinas District</v>
          </cell>
          <cell r="K422">
            <v>7187222300</v>
          </cell>
          <cell r="M422">
            <v>117</v>
          </cell>
          <cell r="V422">
            <v>120844</v>
          </cell>
          <cell r="AB422">
            <v>301738421</v>
          </cell>
          <cell r="AC422">
            <v>351593690</v>
          </cell>
          <cell r="AE422">
            <v>187077821.02000001</v>
          </cell>
        </row>
        <row r="423">
          <cell r="C423" t="str">
            <v>California Water Service Company Salinas District</v>
          </cell>
          <cell r="K423">
            <v>7187222300</v>
          </cell>
          <cell r="M423">
            <v>117</v>
          </cell>
          <cell r="V423">
            <v>120730</v>
          </cell>
          <cell r="AB423">
            <v>339537187</v>
          </cell>
          <cell r="AC423">
            <v>357784867</v>
          </cell>
          <cell r="AE423">
            <v>224094543.42000002</v>
          </cell>
        </row>
        <row r="424">
          <cell r="C424" t="str">
            <v>California Water Service Company Salinas District</v>
          </cell>
          <cell r="K424">
            <v>7187222300</v>
          </cell>
          <cell r="M424">
            <v>117</v>
          </cell>
          <cell r="V424">
            <v>120761</v>
          </cell>
          <cell r="AB424">
            <v>284794147</v>
          </cell>
          <cell r="AC424">
            <v>375706695</v>
          </cell>
          <cell r="AE424">
            <v>196507961.42999998</v>
          </cell>
        </row>
        <row r="425">
          <cell r="C425" t="str">
            <v>California Water Service Company Salinas District</v>
          </cell>
          <cell r="K425">
            <v>7187222300</v>
          </cell>
          <cell r="M425">
            <v>117</v>
          </cell>
          <cell r="V425">
            <v>120583</v>
          </cell>
          <cell r="AB425">
            <v>364627747</v>
          </cell>
          <cell r="AC425">
            <v>411876204</v>
          </cell>
          <cell r="AE425">
            <v>251593145.42999998</v>
          </cell>
        </row>
        <row r="426">
          <cell r="C426" t="str">
            <v>California Water Service Company Salinas District</v>
          </cell>
          <cell r="K426">
            <v>7187222300</v>
          </cell>
          <cell r="M426">
            <v>117</v>
          </cell>
          <cell r="V426">
            <v>120675</v>
          </cell>
          <cell r="AB426">
            <v>482585963</v>
          </cell>
          <cell r="AC426">
            <v>557205940</v>
          </cell>
          <cell r="AE426">
            <v>284725718.16999996</v>
          </cell>
        </row>
        <row r="427">
          <cell r="C427" t="str">
            <v>California Water Service Company Salinas District</v>
          </cell>
          <cell r="K427">
            <v>7187222300</v>
          </cell>
          <cell r="M427">
            <v>117</v>
          </cell>
          <cell r="V427">
            <v>120592</v>
          </cell>
          <cell r="AB427">
            <v>508328226</v>
          </cell>
          <cell r="AC427">
            <v>589791083</v>
          </cell>
          <cell r="AE427">
            <v>299913653.33999997</v>
          </cell>
        </row>
        <row r="428">
          <cell r="C428" t="str">
            <v>California Water Service Company Salinas District</v>
          </cell>
          <cell r="K428">
            <v>7187222300</v>
          </cell>
          <cell r="M428">
            <v>117</v>
          </cell>
          <cell r="V428">
            <v>119516</v>
          </cell>
          <cell r="AB428">
            <v>566003929</v>
          </cell>
          <cell r="AC428">
            <v>656264774</v>
          </cell>
          <cell r="AE428">
            <v>305642121.66000003</v>
          </cell>
        </row>
        <row r="429">
          <cell r="C429" t="str">
            <v>California Water Service Company Salinas District</v>
          </cell>
          <cell r="K429">
            <v>7187222300</v>
          </cell>
          <cell r="M429">
            <v>117</v>
          </cell>
          <cell r="V429">
            <v>119516</v>
          </cell>
          <cell r="AB429">
            <v>623679631</v>
          </cell>
          <cell r="AC429">
            <v>671579791</v>
          </cell>
          <cell r="AE429">
            <v>343023797.05000001</v>
          </cell>
        </row>
        <row r="430">
          <cell r="C430" t="str">
            <v>California Water Service Company Salinas District</v>
          </cell>
          <cell r="K430">
            <v>7187222300</v>
          </cell>
          <cell r="M430">
            <v>117</v>
          </cell>
          <cell r="V430">
            <v>119516</v>
          </cell>
          <cell r="AB430">
            <v>594678854</v>
          </cell>
          <cell r="AC430">
            <v>640298054</v>
          </cell>
          <cell r="AE430">
            <v>333020158.24000001</v>
          </cell>
        </row>
        <row r="431">
          <cell r="C431" t="str">
            <v>California Water Service Company Selma</v>
          </cell>
          <cell r="K431">
            <v>2518445250</v>
          </cell>
          <cell r="M431">
            <v>215</v>
          </cell>
          <cell r="V431">
            <v>24583</v>
          </cell>
          <cell r="AB431">
            <v>69406354</v>
          </cell>
          <cell r="AC431">
            <v>81462857</v>
          </cell>
          <cell r="AE431">
            <v>55525083.200000003</v>
          </cell>
        </row>
        <row r="432">
          <cell r="C432" t="str">
            <v>California Water Service Company Selma</v>
          </cell>
          <cell r="K432">
            <v>2518445250</v>
          </cell>
          <cell r="M432">
            <v>215</v>
          </cell>
          <cell r="V432">
            <v>24556</v>
          </cell>
          <cell r="AB432">
            <v>75597531</v>
          </cell>
          <cell r="AC432">
            <v>78530194</v>
          </cell>
          <cell r="AE432">
            <v>59722049.490000002</v>
          </cell>
        </row>
        <row r="433">
          <cell r="C433" t="str">
            <v>California Water Service Company Selma</v>
          </cell>
          <cell r="K433">
            <v>2518445250</v>
          </cell>
          <cell r="M433">
            <v>215</v>
          </cell>
          <cell r="V433">
            <v>24586</v>
          </cell>
          <cell r="AB433">
            <v>75597531</v>
          </cell>
          <cell r="AC433">
            <v>101339794</v>
          </cell>
          <cell r="AE433">
            <v>56698148.25</v>
          </cell>
        </row>
        <row r="434">
          <cell r="C434" t="str">
            <v>California Water Service Company Selma</v>
          </cell>
          <cell r="K434">
            <v>2518445250</v>
          </cell>
          <cell r="M434">
            <v>215</v>
          </cell>
          <cell r="V434">
            <v>24590</v>
          </cell>
          <cell r="AB434">
            <v>93193508</v>
          </cell>
          <cell r="AC434">
            <v>121216731</v>
          </cell>
          <cell r="AE434">
            <v>67099325.759999998</v>
          </cell>
        </row>
        <row r="435">
          <cell r="C435" t="str">
            <v>California Water Service Company Selma</v>
          </cell>
          <cell r="K435">
            <v>2518445250</v>
          </cell>
          <cell r="M435">
            <v>215</v>
          </cell>
          <cell r="V435">
            <v>24617</v>
          </cell>
          <cell r="AB435">
            <v>143048776</v>
          </cell>
          <cell r="AC435">
            <v>163577416</v>
          </cell>
          <cell r="AE435">
            <v>108717069.76000001</v>
          </cell>
        </row>
        <row r="436">
          <cell r="C436" t="str">
            <v>California Water Service Company Selma</v>
          </cell>
          <cell r="K436">
            <v>2518445250</v>
          </cell>
          <cell r="M436">
            <v>215</v>
          </cell>
          <cell r="V436">
            <v>24637</v>
          </cell>
          <cell r="AB436">
            <v>168791039</v>
          </cell>
          <cell r="AC436">
            <v>207567359</v>
          </cell>
          <cell r="AE436">
            <v>129969100.03</v>
          </cell>
        </row>
        <row r="437">
          <cell r="C437" t="str">
            <v>California Water Service Company Selma</v>
          </cell>
          <cell r="K437">
            <v>2518445250</v>
          </cell>
          <cell r="M437">
            <v>215</v>
          </cell>
          <cell r="V437">
            <v>24521</v>
          </cell>
          <cell r="AB437">
            <v>192904045</v>
          </cell>
          <cell r="AC437">
            <v>240804205</v>
          </cell>
          <cell r="AE437">
            <v>138890912.40000001</v>
          </cell>
        </row>
        <row r="438">
          <cell r="C438" t="str">
            <v>California Water Service Company Selma</v>
          </cell>
          <cell r="K438">
            <v>2518445250</v>
          </cell>
          <cell r="M438">
            <v>215</v>
          </cell>
          <cell r="V438">
            <v>24521</v>
          </cell>
          <cell r="AB438">
            <v>214410239</v>
          </cell>
          <cell r="AC438">
            <v>259051884</v>
          </cell>
          <cell r="AE438">
            <v>158663576.85999998</v>
          </cell>
        </row>
        <row r="439">
          <cell r="C439" t="str">
            <v>California Water Service Company Selma</v>
          </cell>
          <cell r="K439">
            <v>2518445250</v>
          </cell>
          <cell r="M439">
            <v>215</v>
          </cell>
          <cell r="V439">
            <v>24521</v>
          </cell>
          <cell r="AB439">
            <v>206263953</v>
          </cell>
          <cell r="AC439">
            <v>238849096</v>
          </cell>
          <cell r="AE439">
            <v>152635325.22</v>
          </cell>
        </row>
        <row r="440">
          <cell r="C440" t="str">
            <v>California Water Service Company South San Francisco</v>
          </cell>
          <cell r="K440">
            <v>3232935670</v>
          </cell>
          <cell r="M440">
            <v>124</v>
          </cell>
          <cell r="V440">
            <v>60664</v>
          </cell>
          <cell r="AB440">
            <v>197465965</v>
          </cell>
          <cell r="AC440">
            <v>182150948</v>
          </cell>
          <cell r="AE440">
            <v>86885024.599999994</v>
          </cell>
        </row>
        <row r="441">
          <cell r="C441" t="str">
            <v>California Water Service Company South San Francisco</v>
          </cell>
          <cell r="K441">
            <v>3232935670</v>
          </cell>
          <cell r="M441">
            <v>124</v>
          </cell>
          <cell r="V441">
            <v>60653</v>
          </cell>
          <cell r="AB441">
            <v>172375405</v>
          </cell>
          <cell r="AC441">
            <v>201376182</v>
          </cell>
          <cell r="AE441">
            <v>72397670.099999994</v>
          </cell>
        </row>
        <row r="442">
          <cell r="C442" t="str">
            <v>California Water Service Company South San Francisco</v>
          </cell>
          <cell r="K442">
            <v>3232935670</v>
          </cell>
          <cell r="M442">
            <v>124</v>
          </cell>
          <cell r="V442">
            <v>60679</v>
          </cell>
          <cell r="AB442">
            <v>180847542</v>
          </cell>
          <cell r="AC442">
            <v>215387793</v>
          </cell>
          <cell r="AE442">
            <v>74147492.219999999</v>
          </cell>
        </row>
        <row r="443">
          <cell r="C443" t="str">
            <v>California Water Service Company South San Francisco</v>
          </cell>
          <cell r="K443">
            <v>3232935670</v>
          </cell>
          <cell r="M443">
            <v>124</v>
          </cell>
          <cell r="V443">
            <v>60690</v>
          </cell>
          <cell r="AB443">
            <v>220275565</v>
          </cell>
          <cell r="AC443">
            <v>252209004</v>
          </cell>
          <cell r="AE443">
            <v>83704714.700000003</v>
          </cell>
        </row>
        <row r="444">
          <cell r="C444" t="str">
            <v>California Water Service Company South San Francisco</v>
          </cell>
          <cell r="K444">
            <v>3232935670</v>
          </cell>
          <cell r="M444">
            <v>124</v>
          </cell>
          <cell r="V444">
            <v>60667</v>
          </cell>
          <cell r="AB444">
            <v>226792593</v>
          </cell>
          <cell r="AC444">
            <v>247647085</v>
          </cell>
          <cell r="AE444">
            <v>83913259.409999996</v>
          </cell>
        </row>
        <row r="445">
          <cell r="C445" t="str">
            <v>California Water Service Company South San Francisco</v>
          </cell>
          <cell r="K445">
            <v>3232935670</v>
          </cell>
          <cell r="M445">
            <v>124</v>
          </cell>
          <cell r="V445">
            <v>60172</v>
          </cell>
          <cell r="AB445">
            <v>241130056</v>
          </cell>
          <cell r="AC445">
            <v>262636250</v>
          </cell>
          <cell r="AE445">
            <v>91629421.280000001</v>
          </cell>
        </row>
        <row r="446">
          <cell r="C446" t="str">
            <v>California Water Service Company South San Francisco</v>
          </cell>
          <cell r="K446">
            <v>3232935670</v>
          </cell>
          <cell r="M446">
            <v>124</v>
          </cell>
          <cell r="V446">
            <v>60172</v>
          </cell>
          <cell r="AB446">
            <v>251557302</v>
          </cell>
          <cell r="AC446">
            <v>272411793</v>
          </cell>
          <cell r="AE446">
            <v>95591774.760000005</v>
          </cell>
        </row>
        <row r="447">
          <cell r="C447" t="str">
            <v>California Water Service Company South San Francisco</v>
          </cell>
          <cell r="K447">
            <v>3232935670</v>
          </cell>
          <cell r="M447">
            <v>124</v>
          </cell>
          <cell r="V447">
            <v>60172</v>
          </cell>
          <cell r="AB447">
            <v>246669530</v>
          </cell>
          <cell r="AC447">
            <v>262962102</v>
          </cell>
          <cell r="AE447">
            <v>96201116.700000003</v>
          </cell>
        </row>
        <row r="448">
          <cell r="C448" t="str">
            <v>California Water Service Company South San Francisco</v>
          </cell>
          <cell r="K448">
            <v>3232935670</v>
          </cell>
          <cell r="M448">
            <v>124</v>
          </cell>
          <cell r="V448">
            <v>60804</v>
          </cell>
          <cell r="AB448">
            <v>170420296</v>
          </cell>
          <cell r="AC448">
            <v>178892433</v>
          </cell>
          <cell r="AE448">
            <v>73280727.280000001</v>
          </cell>
        </row>
        <row r="449">
          <cell r="C449" t="str">
            <v>California Water Service Company Stockton</v>
          </cell>
          <cell r="K449">
            <v>10818789800</v>
          </cell>
          <cell r="M449">
            <v>165</v>
          </cell>
          <cell r="V449">
            <v>170098</v>
          </cell>
          <cell r="AB449">
            <v>443483792</v>
          </cell>
          <cell r="AC449">
            <v>474439678</v>
          </cell>
          <cell r="AE449">
            <v>257220599.35999998</v>
          </cell>
        </row>
        <row r="450">
          <cell r="C450" t="str">
            <v>California Water Service Company Stockton</v>
          </cell>
          <cell r="K450">
            <v>10818789800</v>
          </cell>
          <cell r="M450">
            <v>165</v>
          </cell>
          <cell r="V450">
            <v>169856</v>
          </cell>
          <cell r="AB450">
            <v>510935038</v>
          </cell>
          <cell r="AC450">
            <v>482585963</v>
          </cell>
          <cell r="AE450">
            <v>286123621.28000003</v>
          </cell>
        </row>
        <row r="451">
          <cell r="C451" t="str">
            <v>California Water Service Company Stockton</v>
          </cell>
          <cell r="K451">
            <v>10818789800</v>
          </cell>
          <cell r="M451">
            <v>165</v>
          </cell>
          <cell r="V451">
            <v>170262</v>
          </cell>
          <cell r="AB451">
            <v>500833643</v>
          </cell>
          <cell r="AC451">
            <v>523969095</v>
          </cell>
          <cell r="AE451">
            <v>295491849.37</v>
          </cell>
        </row>
        <row r="452">
          <cell r="C452" t="str">
            <v>California Water Service Company Stockton</v>
          </cell>
          <cell r="K452">
            <v>10818789800</v>
          </cell>
          <cell r="M452">
            <v>165</v>
          </cell>
          <cell r="V452">
            <v>170167</v>
          </cell>
          <cell r="AB452">
            <v>563071266</v>
          </cell>
          <cell r="AC452">
            <v>617488454</v>
          </cell>
          <cell r="AE452">
            <v>309689196.30000001</v>
          </cell>
        </row>
        <row r="453">
          <cell r="C453" t="str">
            <v>California Water Service Company Stockton</v>
          </cell>
          <cell r="K453">
            <v>10818789800</v>
          </cell>
          <cell r="M453">
            <v>165</v>
          </cell>
          <cell r="V453">
            <v>169792</v>
          </cell>
          <cell r="AB453">
            <v>700254717</v>
          </cell>
          <cell r="AC453">
            <v>781391722</v>
          </cell>
          <cell r="AE453">
            <v>378137547.18000001</v>
          </cell>
        </row>
        <row r="454">
          <cell r="C454" t="str">
            <v>California Water Service Company Stockton</v>
          </cell>
          <cell r="K454">
            <v>10818789800</v>
          </cell>
          <cell r="M454">
            <v>165</v>
          </cell>
          <cell r="V454">
            <v>170457</v>
          </cell>
          <cell r="AB454">
            <v>805178876</v>
          </cell>
          <cell r="AC454">
            <v>862854579</v>
          </cell>
          <cell r="AE454">
            <v>467003748.07999998</v>
          </cell>
        </row>
        <row r="455">
          <cell r="C455" t="str">
            <v>California Water Service Company Stockton</v>
          </cell>
          <cell r="K455">
            <v>10818789800</v>
          </cell>
          <cell r="M455">
            <v>165</v>
          </cell>
          <cell r="V455">
            <v>168836</v>
          </cell>
          <cell r="AB455">
            <v>900653344</v>
          </cell>
          <cell r="AC455">
            <v>1004274098</v>
          </cell>
          <cell r="AE455">
            <v>504365872.64000005</v>
          </cell>
        </row>
        <row r="456">
          <cell r="C456" t="str">
            <v>California Water Service Company Stockton</v>
          </cell>
          <cell r="K456">
            <v>10818789800</v>
          </cell>
          <cell r="M456">
            <v>165</v>
          </cell>
          <cell r="V456">
            <v>168836</v>
          </cell>
          <cell r="AB456">
            <v>963216818</v>
          </cell>
          <cell r="AC456">
            <v>1071073641</v>
          </cell>
          <cell r="AE456">
            <v>549033586.25999999</v>
          </cell>
        </row>
        <row r="457">
          <cell r="C457" t="str">
            <v>California Water Service Company Stockton</v>
          </cell>
          <cell r="K457">
            <v>10818789800</v>
          </cell>
          <cell r="M457">
            <v>165</v>
          </cell>
          <cell r="V457">
            <v>168836</v>
          </cell>
          <cell r="AB457">
            <v>931283378</v>
          </cell>
          <cell r="AC457">
            <v>990588338</v>
          </cell>
          <cell r="AE457">
            <v>577395694.36000001</v>
          </cell>
        </row>
        <row r="458">
          <cell r="C458" t="str">
            <v>California Water Service Company Visalia</v>
          </cell>
          <cell r="K458">
            <v>11921494950</v>
          </cell>
          <cell r="M458">
            <v>194</v>
          </cell>
          <cell r="V458">
            <v>137337</v>
          </cell>
          <cell r="AB458">
            <v>390044158</v>
          </cell>
          <cell r="AC458">
            <v>455866146</v>
          </cell>
          <cell r="AE458">
            <v>276931352.18000001</v>
          </cell>
        </row>
        <row r="459">
          <cell r="C459" t="str">
            <v>California Water Service Company Visalia</v>
          </cell>
          <cell r="K459">
            <v>11921494950</v>
          </cell>
          <cell r="M459">
            <v>194</v>
          </cell>
          <cell r="V459">
            <v>137140</v>
          </cell>
          <cell r="AB459">
            <v>428820478</v>
          </cell>
          <cell r="AC459">
            <v>464338283</v>
          </cell>
          <cell r="AE459">
            <v>313038948.94</v>
          </cell>
        </row>
        <row r="460">
          <cell r="C460" t="str">
            <v>California Water Service Company Visalia</v>
          </cell>
          <cell r="K460">
            <v>11921494950</v>
          </cell>
          <cell r="M460">
            <v>194</v>
          </cell>
          <cell r="V460">
            <v>136986</v>
          </cell>
          <cell r="AB460">
            <v>449674969</v>
          </cell>
          <cell r="AC460">
            <v>563071266</v>
          </cell>
          <cell r="AE460">
            <v>314772478.29999995</v>
          </cell>
        </row>
        <row r="461">
          <cell r="C461" t="str">
            <v>California Water Service Company Visalia</v>
          </cell>
          <cell r="K461">
            <v>11921494950</v>
          </cell>
          <cell r="M461">
            <v>194</v>
          </cell>
          <cell r="V461">
            <v>136875</v>
          </cell>
          <cell r="AB461">
            <v>579689689</v>
          </cell>
          <cell r="AC461">
            <v>715243882</v>
          </cell>
          <cell r="AE461">
            <v>399985885.40999997</v>
          </cell>
        </row>
        <row r="462">
          <cell r="C462" t="str">
            <v>California Water Service Company Visalia</v>
          </cell>
          <cell r="K462">
            <v>11921494950</v>
          </cell>
          <cell r="M462">
            <v>194</v>
          </cell>
          <cell r="V462">
            <v>136622</v>
          </cell>
          <cell r="AB462">
            <v>862854579</v>
          </cell>
          <cell r="AC462">
            <v>955722235</v>
          </cell>
          <cell r="AE462">
            <v>603998205.29999995</v>
          </cell>
        </row>
        <row r="463">
          <cell r="C463" t="str">
            <v>California Water Service Company Visalia</v>
          </cell>
          <cell r="K463">
            <v>11921494950</v>
          </cell>
          <cell r="M463">
            <v>194</v>
          </cell>
          <cell r="V463">
            <v>136484</v>
          </cell>
          <cell r="AB463">
            <v>1018611561</v>
          </cell>
          <cell r="AC463">
            <v>1104962189</v>
          </cell>
          <cell r="AE463">
            <v>723214208.30999994</v>
          </cell>
        </row>
        <row r="464">
          <cell r="C464" t="str">
            <v>California Water Service Company Visalia</v>
          </cell>
          <cell r="K464">
            <v>11921494950</v>
          </cell>
          <cell r="M464">
            <v>194</v>
          </cell>
          <cell r="V464">
            <v>134033</v>
          </cell>
          <cell r="AB464">
            <v>1119625503</v>
          </cell>
          <cell r="AC464">
            <v>1244752451</v>
          </cell>
          <cell r="AE464">
            <v>794934107.13</v>
          </cell>
        </row>
        <row r="465">
          <cell r="C465" t="str">
            <v>California Water Service Company Visalia</v>
          </cell>
          <cell r="K465">
            <v>11921494950</v>
          </cell>
          <cell r="M465">
            <v>194</v>
          </cell>
          <cell r="V465">
            <v>134033</v>
          </cell>
          <cell r="AB465">
            <v>1178930463</v>
          </cell>
          <cell r="AC465">
            <v>1300473045</v>
          </cell>
          <cell r="AE465">
            <v>860619237.99000001</v>
          </cell>
        </row>
        <row r="466">
          <cell r="C466" t="str">
            <v>California Water Service Company Visalia</v>
          </cell>
          <cell r="K466">
            <v>11921494950</v>
          </cell>
          <cell r="M466">
            <v>194</v>
          </cell>
          <cell r="V466">
            <v>134033</v>
          </cell>
          <cell r="AB466">
            <v>1116041137</v>
          </cell>
          <cell r="AC466">
            <v>1228785731</v>
          </cell>
          <cell r="AE466">
            <v>803549618.63999999</v>
          </cell>
        </row>
        <row r="467">
          <cell r="C467" t="str">
            <v>California Water Service Company Westlake</v>
          </cell>
          <cell r="K467">
            <v>3025149200</v>
          </cell>
          <cell r="M467">
            <v>393</v>
          </cell>
          <cell r="V467">
            <v>19468</v>
          </cell>
          <cell r="AB467">
            <v>139790262</v>
          </cell>
          <cell r="AC467">
            <v>139790262</v>
          </cell>
          <cell r="AE467">
            <v>102046891.25999999</v>
          </cell>
        </row>
        <row r="468">
          <cell r="C468" t="str">
            <v>California Water Service Company Westlake</v>
          </cell>
          <cell r="K468">
            <v>3025149200</v>
          </cell>
          <cell r="M468">
            <v>393</v>
          </cell>
          <cell r="V468">
            <v>19463</v>
          </cell>
          <cell r="AB468">
            <v>148262399</v>
          </cell>
          <cell r="AC468">
            <v>145655588</v>
          </cell>
          <cell r="AE468">
            <v>111196799.25</v>
          </cell>
        </row>
        <row r="469">
          <cell r="C469" t="str">
            <v>California Water Service Company Westlake</v>
          </cell>
          <cell r="K469">
            <v>3025149200</v>
          </cell>
          <cell r="M469">
            <v>393</v>
          </cell>
          <cell r="V469">
            <v>19463</v>
          </cell>
          <cell r="AB469">
            <v>95800320</v>
          </cell>
          <cell r="AC469">
            <v>184757759</v>
          </cell>
          <cell r="AE469">
            <v>68018227.200000003</v>
          </cell>
        </row>
        <row r="470">
          <cell r="C470" t="str">
            <v>California Water Service Company Westlake</v>
          </cell>
          <cell r="K470">
            <v>3025149200</v>
          </cell>
          <cell r="M470">
            <v>393</v>
          </cell>
          <cell r="V470">
            <v>19456</v>
          </cell>
          <cell r="AB470">
            <v>185735313</v>
          </cell>
          <cell r="AC470">
            <v>199746925</v>
          </cell>
          <cell r="AE470">
            <v>139301484.75</v>
          </cell>
        </row>
        <row r="471">
          <cell r="C471" t="str">
            <v>California Water Service Company Westlake</v>
          </cell>
          <cell r="K471">
            <v>3025149200</v>
          </cell>
          <cell r="M471">
            <v>393</v>
          </cell>
          <cell r="V471">
            <v>19454</v>
          </cell>
          <cell r="AB471">
            <v>251231450</v>
          </cell>
          <cell r="AC471">
            <v>254489964</v>
          </cell>
          <cell r="AE471">
            <v>168325071.5</v>
          </cell>
        </row>
        <row r="472">
          <cell r="C472" t="str">
            <v>California Water Service Company Westlake</v>
          </cell>
          <cell r="K472">
            <v>3025149200</v>
          </cell>
          <cell r="M472">
            <v>393</v>
          </cell>
          <cell r="V472">
            <v>19461</v>
          </cell>
          <cell r="AB472">
            <v>268501576</v>
          </cell>
          <cell r="AC472">
            <v>293917987</v>
          </cell>
          <cell r="AE472">
            <v>190636118.95999998</v>
          </cell>
        </row>
        <row r="473">
          <cell r="C473" t="str">
            <v>California Water Service Company Westlake</v>
          </cell>
          <cell r="K473">
            <v>3025149200</v>
          </cell>
          <cell r="M473">
            <v>393</v>
          </cell>
          <cell r="V473">
            <v>19434</v>
          </cell>
          <cell r="AB473">
            <v>276973713</v>
          </cell>
          <cell r="AC473">
            <v>295221393</v>
          </cell>
          <cell r="AE473">
            <v>204960547.62</v>
          </cell>
        </row>
        <row r="474">
          <cell r="C474" t="str">
            <v>California Water Service Company Westlake</v>
          </cell>
          <cell r="K474">
            <v>3025149200</v>
          </cell>
          <cell r="M474">
            <v>393</v>
          </cell>
          <cell r="V474">
            <v>19434</v>
          </cell>
          <cell r="AB474">
            <v>290985324</v>
          </cell>
          <cell r="AC474">
            <v>300109164</v>
          </cell>
          <cell r="AE474">
            <v>206599580.03999999</v>
          </cell>
        </row>
        <row r="475">
          <cell r="C475" t="str">
            <v>California Water Service Company Westlake</v>
          </cell>
          <cell r="K475">
            <v>3025149200</v>
          </cell>
          <cell r="M475">
            <v>393</v>
          </cell>
          <cell r="V475">
            <v>19434</v>
          </cell>
          <cell r="AB475">
            <v>271108387</v>
          </cell>
          <cell r="AC475">
            <v>271760090</v>
          </cell>
          <cell r="AE475">
            <v>195198038.63999999</v>
          </cell>
        </row>
        <row r="476">
          <cell r="C476" t="str">
            <v>California Water Service Company Willows</v>
          </cell>
          <cell r="K476">
            <v>651744000</v>
          </cell>
          <cell r="M476">
            <v>198</v>
          </cell>
          <cell r="V476">
            <v>7063</v>
          </cell>
          <cell r="AB476">
            <v>16618423</v>
          </cell>
          <cell r="AC476">
            <v>22483748</v>
          </cell>
          <cell r="AE476">
            <v>12297633.02</v>
          </cell>
        </row>
        <row r="477">
          <cell r="C477" t="str">
            <v>California Water Service Company Willows</v>
          </cell>
          <cell r="K477">
            <v>651744000</v>
          </cell>
          <cell r="M477">
            <v>198</v>
          </cell>
          <cell r="V477">
            <v>7058</v>
          </cell>
          <cell r="AB477">
            <v>18247680</v>
          </cell>
          <cell r="AC477">
            <v>20528640</v>
          </cell>
          <cell r="AE477">
            <v>13320806.4</v>
          </cell>
        </row>
        <row r="478">
          <cell r="C478" t="str">
            <v>California Water Service Company Willows</v>
          </cell>
          <cell r="K478">
            <v>651744000</v>
          </cell>
          <cell r="M478">
            <v>198</v>
          </cell>
          <cell r="V478">
            <v>7074</v>
          </cell>
          <cell r="AB478">
            <v>18573531</v>
          </cell>
          <cell r="AC478">
            <v>24113006</v>
          </cell>
          <cell r="AE478">
            <v>13001471.699999999</v>
          </cell>
        </row>
        <row r="479">
          <cell r="C479" t="str">
            <v>California Water Service Company Willows</v>
          </cell>
          <cell r="K479">
            <v>651744000</v>
          </cell>
          <cell r="M479">
            <v>198</v>
          </cell>
          <cell r="V479">
            <v>7071</v>
          </cell>
          <cell r="AB479">
            <v>23787154</v>
          </cell>
          <cell r="AC479">
            <v>29978331</v>
          </cell>
          <cell r="AE479">
            <v>17364622.419999998</v>
          </cell>
        </row>
        <row r="480">
          <cell r="C480" t="str">
            <v>California Water Service Company Willows</v>
          </cell>
          <cell r="K480">
            <v>651744000</v>
          </cell>
          <cell r="M480">
            <v>198</v>
          </cell>
          <cell r="V480">
            <v>7058</v>
          </cell>
          <cell r="AB480">
            <v>35843657</v>
          </cell>
          <cell r="AC480">
            <v>39102171</v>
          </cell>
          <cell r="AE480">
            <v>25448996.469999999</v>
          </cell>
        </row>
        <row r="481">
          <cell r="C481" t="str">
            <v>California Water Service Company Willows</v>
          </cell>
          <cell r="K481">
            <v>651744000</v>
          </cell>
          <cell r="M481">
            <v>198</v>
          </cell>
          <cell r="V481">
            <v>7086</v>
          </cell>
          <cell r="AB481">
            <v>39753874</v>
          </cell>
          <cell r="AC481">
            <v>46922605</v>
          </cell>
          <cell r="AE481">
            <v>27430173.059999999</v>
          </cell>
        </row>
        <row r="482">
          <cell r="C482" t="str">
            <v>California Water Service Company Willows</v>
          </cell>
          <cell r="K482">
            <v>651744000</v>
          </cell>
          <cell r="M482">
            <v>198</v>
          </cell>
          <cell r="V482">
            <v>7028</v>
          </cell>
          <cell r="AB482">
            <v>48226011</v>
          </cell>
          <cell r="AC482">
            <v>56046445</v>
          </cell>
          <cell r="AE482">
            <v>35687248.140000001</v>
          </cell>
        </row>
        <row r="483">
          <cell r="C483" t="str">
            <v>California Water Service Company Willows</v>
          </cell>
          <cell r="K483">
            <v>651744000</v>
          </cell>
          <cell r="M483">
            <v>198</v>
          </cell>
          <cell r="V483">
            <v>7028</v>
          </cell>
          <cell r="AB483">
            <v>59956663</v>
          </cell>
          <cell r="AC483">
            <v>65170285</v>
          </cell>
          <cell r="AE483">
            <v>46166630.509999998</v>
          </cell>
        </row>
        <row r="484">
          <cell r="C484" t="str">
            <v>California Water Service Company Willows</v>
          </cell>
          <cell r="K484">
            <v>651744000</v>
          </cell>
          <cell r="M484">
            <v>198</v>
          </cell>
          <cell r="V484">
            <v>7028</v>
          </cell>
          <cell r="AB484">
            <v>57675703</v>
          </cell>
          <cell r="AC484">
            <v>59956663</v>
          </cell>
          <cell r="AE484">
            <v>43833534.280000001</v>
          </cell>
        </row>
        <row r="485">
          <cell r="C485" t="str">
            <v>California-American Water Company Los Angeles District</v>
          </cell>
          <cell r="K485">
            <v>8074214275</v>
          </cell>
          <cell r="M485">
            <v>187</v>
          </cell>
          <cell r="V485">
            <v>102889</v>
          </cell>
          <cell r="AB485">
            <v>397225924</v>
          </cell>
          <cell r="AC485">
            <v>407721598</v>
          </cell>
          <cell r="AE485">
            <v>301891702.24000001</v>
          </cell>
        </row>
        <row r="486">
          <cell r="C486" t="str">
            <v>California-American Water Company Los Angeles District</v>
          </cell>
          <cell r="K486">
            <v>8074214275</v>
          </cell>
          <cell r="M486">
            <v>187</v>
          </cell>
          <cell r="V486">
            <v>102889</v>
          </cell>
          <cell r="AB486">
            <v>409647380</v>
          </cell>
          <cell r="AC486">
            <v>429915339</v>
          </cell>
          <cell r="AE486">
            <v>323621430.19999999</v>
          </cell>
        </row>
        <row r="487">
          <cell r="C487" t="str">
            <v>California-American Water Company Los Angeles District</v>
          </cell>
          <cell r="K487">
            <v>8074214275</v>
          </cell>
          <cell r="M487">
            <v>187</v>
          </cell>
          <cell r="V487">
            <v>102889</v>
          </cell>
          <cell r="AB487">
            <v>402752364</v>
          </cell>
          <cell r="AC487">
            <v>501811198</v>
          </cell>
          <cell r="AE487">
            <v>306091796.63999999</v>
          </cell>
        </row>
        <row r="488">
          <cell r="C488" t="str">
            <v>California-American Water Company Los Angeles District</v>
          </cell>
          <cell r="K488">
            <v>8074214275</v>
          </cell>
          <cell r="M488">
            <v>187</v>
          </cell>
          <cell r="V488">
            <v>102889</v>
          </cell>
          <cell r="AB488">
            <v>490732249</v>
          </cell>
          <cell r="AC488">
            <v>547104546</v>
          </cell>
          <cell r="AE488">
            <v>338605251.81</v>
          </cell>
        </row>
        <row r="489">
          <cell r="C489" t="str">
            <v>California-American Water Company Los Angeles District</v>
          </cell>
          <cell r="K489">
            <v>8074214275</v>
          </cell>
          <cell r="M489">
            <v>187</v>
          </cell>
          <cell r="V489">
            <v>102889</v>
          </cell>
          <cell r="AB489">
            <v>644208271</v>
          </cell>
          <cell r="AC489">
            <v>681029482</v>
          </cell>
          <cell r="AE489">
            <v>444503706.98999995</v>
          </cell>
        </row>
        <row r="490">
          <cell r="C490" t="str">
            <v>California-American Water Company Los Angeles District</v>
          </cell>
          <cell r="K490">
            <v>8074214275</v>
          </cell>
          <cell r="M490">
            <v>187</v>
          </cell>
          <cell r="V490">
            <v>102889</v>
          </cell>
          <cell r="AB490">
            <v>677119265</v>
          </cell>
          <cell r="AC490">
            <v>743918808</v>
          </cell>
          <cell r="AE490">
            <v>467212292.84999996</v>
          </cell>
        </row>
        <row r="491">
          <cell r="C491" t="str">
            <v>California-American Water Company Los Angeles District</v>
          </cell>
          <cell r="K491">
            <v>8074214275</v>
          </cell>
          <cell r="M491">
            <v>187</v>
          </cell>
          <cell r="V491">
            <v>102889</v>
          </cell>
          <cell r="AB491">
            <v>711985368</v>
          </cell>
          <cell r="AC491">
            <v>769986922</v>
          </cell>
          <cell r="AE491">
            <v>498389757.59999996</v>
          </cell>
        </row>
        <row r="492">
          <cell r="C492" t="str">
            <v>California-American Water Company Los Angeles District</v>
          </cell>
          <cell r="K492">
            <v>8074214275</v>
          </cell>
          <cell r="M492">
            <v>187</v>
          </cell>
          <cell r="V492">
            <v>102889</v>
          </cell>
          <cell r="AB492">
            <v>740334442</v>
          </cell>
          <cell r="AC492">
            <v>768357665</v>
          </cell>
          <cell r="AE492">
            <v>518234109.39999998</v>
          </cell>
        </row>
        <row r="493">
          <cell r="C493" t="str">
            <v>California-American Water Company Los Angeles District</v>
          </cell>
          <cell r="K493">
            <v>8074214275</v>
          </cell>
          <cell r="M493">
            <v>187</v>
          </cell>
          <cell r="V493">
            <v>102889</v>
          </cell>
          <cell r="AB493">
            <v>705468339</v>
          </cell>
          <cell r="AC493">
            <v>729907196</v>
          </cell>
          <cell r="AE493">
            <v>437390370.18000001</v>
          </cell>
        </row>
        <row r="494">
          <cell r="C494" t="str">
            <v>California-American Water Company Monterey District</v>
          </cell>
          <cell r="K494">
            <v>5224253760</v>
          </cell>
          <cell r="M494">
            <v>118</v>
          </cell>
          <cell r="V494">
            <v>109817</v>
          </cell>
          <cell r="AB494">
            <v>227753855</v>
          </cell>
          <cell r="AC494">
            <v>239657208</v>
          </cell>
          <cell r="AE494">
            <v>159427698.5</v>
          </cell>
        </row>
        <row r="495">
          <cell r="C495" t="str">
            <v>California-American Water Company Monterey District</v>
          </cell>
          <cell r="K495">
            <v>5224253760</v>
          </cell>
          <cell r="M495">
            <v>118</v>
          </cell>
          <cell r="V495">
            <v>109817</v>
          </cell>
          <cell r="AB495">
            <v>247575397</v>
          </cell>
          <cell r="AC495">
            <v>251381342</v>
          </cell>
          <cell r="AE495">
            <v>178254285.84</v>
          </cell>
        </row>
        <row r="496">
          <cell r="C496" t="str">
            <v>California-American Water Company Monterey District</v>
          </cell>
          <cell r="K496">
            <v>5224253760</v>
          </cell>
          <cell r="M496">
            <v>118</v>
          </cell>
          <cell r="V496">
            <v>109817</v>
          </cell>
          <cell r="AB496">
            <v>212445355</v>
          </cell>
          <cell r="AC496">
            <v>276155826</v>
          </cell>
          <cell r="AE496">
            <v>112596038.15000001</v>
          </cell>
        </row>
        <row r="497">
          <cell r="C497" t="str">
            <v>California-American Water Company Monterey District</v>
          </cell>
          <cell r="K497">
            <v>5224253760</v>
          </cell>
          <cell r="M497">
            <v>118</v>
          </cell>
          <cell r="V497">
            <v>109817</v>
          </cell>
          <cell r="AB497">
            <v>240862858</v>
          </cell>
          <cell r="AC497">
            <v>293155495</v>
          </cell>
          <cell r="AE497">
            <v>137291829.06</v>
          </cell>
        </row>
        <row r="498">
          <cell r="C498" t="str">
            <v>California-American Water Company Monterey District</v>
          </cell>
          <cell r="K498">
            <v>5224253760</v>
          </cell>
          <cell r="M498">
            <v>118</v>
          </cell>
          <cell r="V498">
            <v>109817</v>
          </cell>
          <cell r="AB498">
            <v>308327137</v>
          </cell>
          <cell r="AC498">
            <v>343988317</v>
          </cell>
          <cell r="AE498">
            <v>163413382.61000001</v>
          </cell>
        </row>
        <row r="499">
          <cell r="C499" t="str">
            <v>California-American Water Company Monterey District</v>
          </cell>
          <cell r="K499">
            <v>5224253760</v>
          </cell>
          <cell r="M499">
            <v>118</v>
          </cell>
          <cell r="V499">
            <v>109817</v>
          </cell>
          <cell r="AB499">
            <v>312253647</v>
          </cell>
          <cell r="AC499">
            <v>354343876</v>
          </cell>
          <cell r="AE499">
            <v>162371896.44</v>
          </cell>
        </row>
        <row r="500">
          <cell r="C500" t="str">
            <v>California-American Water Company Monterey District</v>
          </cell>
          <cell r="K500">
            <v>5224253760</v>
          </cell>
          <cell r="M500">
            <v>118</v>
          </cell>
          <cell r="V500">
            <v>109817</v>
          </cell>
          <cell r="AB500">
            <v>352871027</v>
          </cell>
          <cell r="AC500">
            <v>389822579</v>
          </cell>
          <cell r="AE500">
            <v>179964223.77000001</v>
          </cell>
        </row>
        <row r="501">
          <cell r="C501" t="str">
            <v>California-American Water Company Monterey District</v>
          </cell>
          <cell r="K501">
            <v>5224253760</v>
          </cell>
          <cell r="M501">
            <v>118</v>
          </cell>
          <cell r="V501">
            <v>109817</v>
          </cell>
          <cell r="AB501">
            <v>351919541</v>
          </cell>
          <cell r="AC501">
            <v>390141914</v>
          </cell>
          <cell r="AE501">
            <v>175959770.5</v>
          </cell>
        </row>
        <row r="502">
          <cell r="C502" t="str">
            <v>California-American Water Company Monterey District</v>
          </cell>
          <cell r="K502">
            <v>5224253760</v>
          </cell>
          <cell r="M502">
            <v>118</v>
          </cell>
          <cell r="V502">
            <v>109817</v>
          </cell>
          <cell r="AB502">
            <v>336327550</v>
          </cell>
          <cell r="AC502">
            <v>365197987</v>
          </cell>
          <cell r="AE502">
            <v>178253601.5</v>
          </cell>
        </row>
        <row r="503">
          <cell r="C503" t="str">
            <v>California-American Water Company Sacramento District</v>
          </cell>
          <cell r="K503">
            <v>15953312690</v>
          </cell>
          <cell r="M503">
            <v>173</v>
          </cell>
          <cell r="V503">
            <v>201418</v>
          </cell>
          <cell r="AB503">
            <v>473677185</v>
          </cell>
          <cell r="AC503">
            <v>557114702</v>
          </cell>
          <cell r="AE503">
            <v>364731432.44999999</v>
          </cell>
        </row>
        <row r="504">
          <cell r="C504" t="str">
            <v>California-American Water Company Sacramento District</v>
          </cell>
          <cell r="K504">
            <v>15953312690</v>
          </cell>
          <cell r="M504">
            <v>173</v>
          </cell>
          <cell r="V504">
            <v>201418</v>
          </cell>
          <cell r="AB504">
            <v>483201823</v>
          </cell>
          <cell r="AC504">
            <v>577770424</v>
          </cell>
          <cell r="AE504">
            <v>405889531.31999999</v>
          </cell>
        </row>
        <row r="505">
          <cell r="C505" t="str">
            <v>California-American Water Company Sacramento District</v>
          </cell>
          <cell r="K505">
            <v>15953312690</v>
          </cell>
          <cell r="M505">
            <v>173</v>
          </cell>
          <cell r="V505">
            <v>201418</v>
          </cell>
          <cell r="AB505">
            <v>521362283</v>
          </cell>
          <cell r="AC505">
            <v>618466008</v>
          </cell>
          <cell r="AE505">
            <v>396235335.07999998</v>
          </cell>
        </row>
        <row r="506">
          <cell r="C506" t="str">
            <v>California-American Water Company Sacramento District</v>
          </cell>
          <cell r="K506">
            <v>15953312690</v>
          </cell>
          <cell r="M506">
            <v>173</v>
          </cell>
          <cell r="V506">
            <v>201418</v>
          </cell>
          <cell r="AB506">
            <v>552318169</v>
          </cell>
          <cell r="AC506">
            <v>749458282</v>
          </cell>
          <cell r="AE506">
            <v>336914083.08999997</v>
          </cell>
        </row>
        <row r="507">
          <cell r="C507" t="str">
            <v>California-American Water Company Sacramento District</v>
          </cell>
          <cell r="K507">
            <v>15953312690</v>
          </cell>
          <cell r="M507">
            <v>173</v>
          </cell>
          <cell r="V507">
            <v>201418</v>
          </cell>
          <cell r="AB507">
            <v>830595287</v>
          </cell>
          <cell r="AC507">
            <v>1010465275</v>
          </cell>
          <cell r="AE507">
            <v>490051219.32999998</v>
          </cell>
        </row>
        <row r="508">
          <cell r="C508" t="str">
            <v>California-American Water Company Sacramento District</v>
          </cell>
          <cell r="K508">
            <v>15953312690</v>
          </cell>
          <cell r="M508">
            <v>173</v>
          </cell>
          <cell r="V508">
            <v>201418</v>
          </cell>
          <cell r="AB508">
            <v>1004599949</v>
          </cell>
          <cell r="AC508">
            <v>1159053526</v>
          </cell>
          <cell r="AE508">
            <v>612805968.88999999</v>
          </cell>
        </row>
        <row r="509">
          <cell r="C509" t="str">
            <v>California-American Water Company Sacramento District</v>
          </cell>
          <cell r="K509">
            <v>15953312690</v>
          </cell>
          <cell r="M509">
            <v>173</v>
          </cell>
          <cell r="V509">
            <v>201418</v>
          </cell>
          <cell r="AB509">
            <v>1058365435</v>
          </cell>
          <cell r="AC509">
            <v>1414521045</v>
          </cell>
          <cell r="AE509">
            <v>635019261</v>
          </cell>
        </row>
        <row r="510">
          <cell r="C510" t="str">
            <v>California-American Water Company Sacramento District</v>
          </cell>
          <cell r="K510">
            <v>15953312690</v>
          </cell>
          <cell r="M510">
            <v>173</v>
          </cell>
          <cell r="V510">
            <v>201418</v>
          </cell>
          <cell r="AB510">
            <v>1229111583</v>
          </cell>
          <cell r="AC510">
            <v>1528569044</v>
          </cell>
          <cell r="AE510">
            <v>749758065.63</v>
          </cell>
        </row>
        <row r="511">
          <cell r="C511" t="str">
            <v>California-American Water Company Sacramento District</v>
          </cell>
          <cell r="K511">
            <v>15953312690</v>
          </cell>
          <cell r="M511">
            <v>173</v>
          </cell>
          <cell r="V511">
            <v>201418</v>
          </cell>
          <cell r="AB511">
            <v>1132333709</v>
          </cell>
          <cell r="AC511">
            <v>1185773343</v>
          </cell>
          <cell r="AE511">
            <v>702046899.58000004</v>
          </cell>
        </row>
        <row r="512">
          <cell r="C512" t="str">
            <v>California-American Water Company San Diego District</v>
          </cell>
          <cell r="K512">
            <v>4211530235</v>
          </cell>
          <cell r="M512">
            <v>116</v>
          </cell>
          <cell r="V512">
            <v>95358</v>
          </cell>
          <cell r="AB512">
            <v>220940302</v>
          </cell>
          <cell r="AC512">
            <v>225003669</v>
          </cell>
          <cell r="AE512">
            <v>156867614.41999999</v>
          </cell>
        </row>
        <row r="513">
          <cell r="C513" t="str">
            <v>California-American Water Company San Diego District</v>
          </cell>
          <cell r="K513">
            <v>4211530235</v>
          </cell>
          <cell r="M513">
            <v>116</v>
          </cell>
          <cell r="V513">
            <v>95358</v>
          </cell>
          <cell r="AB513">
            <v>224883104</v>
          </cell>
          <cell r="AC513">
            <v>242534476</v>
          </cell>
          <cell r="AE513">
            <v>177657652.16</v>
          </cell>
        </row>
        <row r="514">
          <cell r="C514" t="str">
            <v>California-American Water Company San Diego District</v>
          </cell>
          <cell r="K514">
            <v>4211530235</v>
          </cell>
          <cell r="M514">
            <v>116</v>
          </cell>
          <cell r="V514">
            <v>95358</v>
          </cell>
          <cell r="AB514">
            <v>197140113</v>
          </cell>
          <cell r="AC514">
            <v>256119222</v>
          </cell>
          <cell r="AE514">
            <v>132083875.71000001</v>
          </cell>
        </row>
        <row r="515">
          <cell r="C515" t="str">
            <v>California-American Water Company San Diego District</v>
          </cell>
          <cell r="K515">
            <v>4211530235</v>
          </cell>
          <cell r="M515">
            <v>116</v>
          </cell>
          <cell r="V515">
            <v>95358</v>
          </cell>
          <cell r="AB515">
            <v>259051884</v>
          </cell>
          <cell r="AC515">
            <v>265894764</v>
          </cell>
          <cell r="AE515">
            <v>116573347.8</v>
          </cell>
        </row>
        <row r="516">
          <cell r="C516" t="str">
            <v>California-American Water Company San Diego District</v>
          </cell>
          <cell r="K516">
            <v>4211530235</v>
          </cell>
          <cell r="M516">
            <v>116</v>
          </cell>
          <cell r="V516">
            <v>95358</v>
          </cell>
          <cell r="AB516">
            <v>306952044</v>
          </cell>
          <cell r="AC516">
            <v>324548021</v>
          </cell>
          <cell r="AE516">
            <v>141197940.24000001</v>
          </cell>
        </row>
        <row r="517">
          <cell r="C517" t="str">
            <v>California-American Water Company San Diego District</v>
          </cell>
          <cell r="K517">
            <v>4211530235</v>
          </cell>
          <cell r="M517">
            <v>116</v>
          </cell>
          <cell r="V517">
            <v>95359</v>
          </cell>
          <cell r="AB517">
            <v>313794924</v>
          </cell>
          <cell r="AC517">
            <v>346054215</v>
          </cell>
          <cell r="AE517">
            <v>141207715.80000001</v>
          </cell>
        </row>
        <row r="518">
          <cell r="C518" t="str">
            <v>California-American Water Company San Diego District</v>
          </cell>
          <cell r="K518">
            <v>4211530235</v>
          </cell>
          <cell r="M518">
            <v>116</v>
          </cell>
          <cell r="V518">
            <v>95358</v>
          </cell>
          <cell r="AB518">
            <v>344424958</v>
          </cell>
          <cell r="AC518">
            <v>379942764</v>
          </cell>
          <cell r="AE518">
            <v>154991231.09999999</v>
          </cell>
        </row>
        <row r="519">
          <cell r="C519" t="str">
            <v>California-American Water Company San Diego District</v>
          </cell>
          <cell r="K519">
            <v>4211530235</v>
          </cell>
          <cell r="M519">
            <v>116</v>
          </cell>
          <cell r="V519">
            <v>95358</v>
          </cell>
          <cell r="AB519">
            <v>354200501</v>
          </cell>
          <cell r="AC519">
            <v>381246170</v>
          </cell>
          <cell r="AE519">
            <v>159390225.45000002</v>
          </cell>
        </row>
        <row r="520">
          <cell r="C520" t="str">
            <v>California-American Water Company San Diego District</v>
          </cell>
          <cell r="K520">
            <v>4211530235</v>
          </cell>
          <cell r="M520">
            <v>116</v>
          </cell>
          <cell r="V520">
            <v>95358</v>
          </cell>
          <cell r="AB520">
            <v>356807313</v>
          </cell>
          <cell r="AC520">
            <v>373751587</v>
          </cell>
          <cell r="AE520">
            <v>164131363.98000002</v>
          </cell>
        </row>
        <row r="521">
          <cell r="C521" t="str">
            <v>California-American Water Ventura District</v>
          </cell>
          <cell r="K521">
            <v>6555259840</v>
          </cell>
          <cell r="M521">
            <v>234</v>
          </cell>
          <cell r="V521">
            <v>62144</v>
          </cell>
          <cell r="AB521">
            <v>312370953</v>
          </cell>
          <cell r="AC521">
            <v>313886163</v>
          </cell>
          <cell r="AE521">
            <v>206164828.98000002</v>
          </cell>
        </row>
        <row r="522">
          <cell r="C522" t="str">
            <v>California-American Water Ventura District</v>
          </cell>
          <cell r="K522">
            <v>6555259840</v>
          </cell>
          <cell r="M522">
            <v>234</v>
          </cell>
          <cell r="V522">
            <v>62144</v>
          </cell>
          <cell r="AB522">
            <v>317532440</v>
          </cell>
          <cell r="AC522">
            <v>344301135</v>
          </cell>
          <cell r="AE522">
            <v>222272708</v>
          </cell>
        </row>
        <row r="523">
          <cell r="C523" t="str">
            <v>California-American Water Ventura District</v>
          </cell>
          <cell r="K523">
            <v>6555259840</v>
          </cell>
          <cell r="M523">
            <v>234</v>
          </cell>
          <cell r="V523">
            <v>62144</v>
          </cell>
          <cell r="AB523">
            <v>238849096</v>
          </cell>
          <cell r="AC523">
            <v>409595244</v>
          </cell>
          <cell r="AE523">
            <v>155251912.40000001</v>
          </cell>
        </row>
        <row r="524">
          <cell r="C524" t="str">
            <v>California-American Water Ventura District</v>
          </cell>
          <cell r="K524">
            <v>6555259840</v>
          </cell>
          <cell r="M524">
            <v>234</v>
          </cell>
          <cell r="V524">
            <v>62144</v>
          </cell>
          <cell r="AB524">
            <v>395909484</v>
          </cell>
          <cell r="AC524">
            <v>425561964</v>
          </cell>
          <cell r="AE524">
            <v>237545690.40000001</v>
          </cell>
        </row>
        <row r="525">
          <cell r="C525" t="str">
            <v>California-American Water Ventura District</v>
          </cell>
          <cell r="K525">
            <v>6555259840</v>
          </cell>
          <cell r="M525">
            <v>234</v>
          </cell>
          <cell r="V525">
            <v>62144</v>
          </cell>
          <cell r="AB525">
            <v>494642466</v>
          </cell>
          <cell r="AC525">
            <v>541565072</v>
          </cell>
          <cell r="AE525">
            <v>316571178.24000001</v>
          </cell>
        </row>
        <row r="526">
          <cell r="C526" t="str">
            <v>California-American Water Ventura District</v>
          </cell>
          <cell r="K526">
            <v>6555259840</v>
          </cell>
          <cell r="M526">
            <v>234</v>
          </cell>
          <cell r="V526">
            <v>62144</v>
          </cell>
          <cell r="AB526">
            <v>535048043</v>
          </cell>
          <cell r="AC526">
            <v>583925757</v>
          </cell>
          <cell r="AE526">
            <v>304977384.50999999</v>
          </cell>
        </row>
        <row r="527">
          <cell r="C527" t="str">
            <v>California-American Water Ventura District</v>
          </cell>
          <cell r="K527">
            <v>6555259840</v>
          </cell>
          <cell r="M527">
            <v>234</v>
          </cell>
          <cell r="V527">
            <v>62144</v>
          </cell>
          <cell r="AB527">
            <v>557531792</v>
          </cell>
          <cell r="AC527">
            <v>595330557</v>
          </cell>
          <cell r="AE527">
            <v>384696936.47999996</v>
          </cell>
        </row>
        <row r="528">
          <cell r="C528" t="str">
            <v>California-American Water Ventura District</v>
          </cell>
          <cell r="K528">
            <v>6555259840</v>
          </cell>
          <cell r="M528">
            <v>234</v>
          </cell>
          <cell r="V528">
            <v>62144</v>
          </cell>
          <cell r="AB528">
            <v>580341391</v>
          </cell>
          <cell r="AC528">
            <v>604454397</v>
          </cell>
          <cell r="AE528">
            <v>365615076.32999998</v>
          </cell>
        </row>
        <row r="529">
          <cell r="C529" t="str">
            <v>California-American Water Ventura District</v>
          </cell>
          <cell r="K529">
            <v>6555259840</v>
          </cell>
          <cell r="M529">
            <v>234</v>
          </cell>
          <cell r="V529">
            <v>62144</v>
          </cell>
          <cell r="AB529">
            <v>556228386</v>
          </cell>
          <cell r="AC529">
            <v>578386283</v>
          </cell>
          <cell r="AE529">
            <v>350423883.18000001</v>
          </cell>
        </row>
        <row r="530">
          <cell r="C530" t="str">
            <v>Camarillo  City of</v>
          </cell>
          <cell r="K530">
            <v>3587159045</v>
          </cell>
          <cell r="M530">
            <v>179</v>
          </cell>
          <cell r="V530">
            <v>46623</v>
          </cell>
          <cell r="AB530">
            <v>166119057</v>
          </cell>
          <cell r="AC530">
            <v>192415268</v>
          </cell>
          <cell r="AE530">
            <v>101332624.77</v>
          </cell>
        </row>
        <row r="531">
          <cell r="C531" t="str">
            <v>Camarillo  City of</v>
          </cell>
          <cell r="K531">
            <v>3587159045</v>
          </cell>
          <cell r="M531">
            <v>179</v>
          </cell>
          <cell r="V531">
            <v>46639</v>
          </cell>
          <cell r="AB531">
            <v>533200000</v>
          </cell>
          <cell r="AC531">
            <v>587500000</v>
          </cell>
          <cell r="AE531">
            <v>325252000</v>
          </cell>
        </row>
        <row r="532">
          <cell r="C532" t="str">
            <v>Camarillo  City of</v>
          </cell>
          <cell r="K532">
            <v>3587159045</v>
          </cell>
          <cell r="M532">
            <v>179</v>
          </cell>
          <cell r="V532">
            <v>46591</v>
          </cell>
          <cell r="AB532">
            <v>130829348</v>
          </cell>
          <cell r="AC532">
            <v>235069219</v>
          </cell>
          <cell r="AE532">
            <v>81114195.760000005</v>
          </cell>
        </row>
        <row r="533">
          <cell r="C533" t="str">
            <v>Camarillo  City of</v>
          </cell>
          <cell r="K533">
            <v>3587159045</v>
          </cell>
          <cell r="M533">
            <v>179</v>
          </cell>
          <cell r="V533">
            <v>47207</v>
          </cell>
          <cell r="AB533">
            <v>206622390</v>
          </cell>
          <cell r="AC533">
            <v>230344374</v>
          </cell>
          <cell r="AE533">
            <v>119840986.19999999</v>
          </cell>
        </row>
        <row r="534">
          <cell r="C534" t="str">
            <v>Camarillo  City of</v>
          </cell>
          <cell r="K534">
            <v>3587159045</v>
          </cell>
          <cell r="M534">
            <v>179</v>
          </cell>
          <cell r="V534">
            <v>47207</v>
          </cell>
          <cell r="AB534">
            <v>247647085</v>
          </cell>
          <cell r="AC534">
            <v>286293064</v>
          </cell>
          <cell r="AE534">
            <v>138682367.60000002</v>
          </cell>
        </row>
        <row r="535">
          <cell r="C535" t="str">
            <v>Camarillo  City of</v>
          </cell>
          <cell r="K535">
            <v>3587159045</v>
          </cell>
          <cell r="M535">
            <v>179</v>
          </cell>
          <cell r="V535">
            <v>46958</v>
          </cell>
          <cell r="AB535">
            <v>256412488</v>
          </cell>
          <cell r="AC535">
            <v>296752895</v>
          </cell>
          <cell r="AE535">
            <v>143590993.28</v>
          </cell>
        </row>
        <row r="536">
          <cell r="C536" t="str">
            <v>Camarillo  City of</v>
          </cell>
          <cell r="K536">
            <v>3587159045</v>
          </cell>
          <cell r="M536">
            <v>179</v>
          </cell>
          <cell r="V536">
            <v>45717</v>
          </cell>
          <cell r="AB536">
            <v>281372707</v>
          </cell>
          <cell r="AC536">
            <v>308076232</v>
          </cell>
          <cell r="AE536">
            <v>154754988.85000002</v>
          </cell>
        </row>
        <row r="537">
          <cell r="C537" t="str">
            <v>Camarillo  City of</v>
          </cell>
          <cell r="K537">
            <v>3587159045</v>
          </cell>
          <cell r="M537">
            <v>179</v>
          </cell>
          <cell r="V537">
            <v>45500</v>
          </cell>
          <cell r="AB537">
            <v>291767368</v>
          </cell>
          <cell r="AC537">
            <v>309526271</v>
          </cell>
          <cell r="AE537">
            <v>157554378.72</v>
          </cell>
        </row>
        <row r="538">
          <cell r="C538" t="str">
            <v>Camarillo  City of</v>
          </cell>
          <cell r="K538">
            <v>3587159045</v>
          </cell>
          <cell r="M538">
            <v>179</v>
          </cell>
          <cell r="V538">
            <v>45500</v>
          </cell>
          <cell r="AB538">
            <v>285445850</v>
          </cell>
          <cell r="AC538">
            <v>301966517</v>
          </cell>
          <cell r="AE538">
            <v>162704134.5</v>
          </cell>
        </row>
        <row r="539">
          <cell r="C539" t="str">
            <v>Cambria Community Services District</v>
          </cell>
          <cell r="K539">
            <v>246588160</v>
          </cell>
          <cell r="M539">
            <v>105</v>
          </cell>
          <cell r="V539">
            <v>6032</v>
          </cell>
          <cell r="AB539">
            <v>11313562</v>
          </cell>
          <cell r="AC539">
            <v>18775559</v>
          </cell>
          <cell r="AE539">
            <v>6788137.2000000002</v>
          </cell>
        </row>
        <row r="540">
          <cell r="C540" t="str">
            <v>Cambria Community Services District</v>
          </cell>
          <cell r="K540">
            <v>246588160</v>
          </cell>
          <cell r="M540">
            <v>105</v>
          </cell>
          <cell r="V540">
            <v>6032</v>
          </cell>
          <cell r="AB540">
            <v>10896472</v>
          </cell>
          <cell r="AC540">
            <v>17667664</v>
          </cell>
          <cell r="AE540">
            <v>6537883.2000000002</v>
          </cell>
        </row>
        <row r="541">
          <cell r="C541" t="str">
            <v>Cambria Community Services District</v>
          </cell>
          <cell r="K541">
            <v>246588160</v>
          </cell>
          <cell r="M541">
            <v>105</v>
          </cell>
          <cell r="V541">
            <v>6032</v>
          </cell>
          <cell r="AB541">
            <v>10544552</v>
          </cell>
          <cell r="AC541">
            <v>16980118</v>
          </cell>
          <cell r="AE541">
            <v>6326731.2000000002</v>
          </cell>
        </row>
        <row r="542">
          <cell r="C542" t="str">
            <v>Cambria Community Services District</v>
          </cell>
          <cell r="K542">
            <v>246588160</v>
          </cell>
          <cell r="M542">
            <v>105</v>
          </cell>
          <cell r="V542">
            <v>6032</v>
          </cell>
          <cell r="AB542">
            <v>11851216</v>
          </cell>
          <cell r="AC542">
            <v>17074615</v>
          </cell>
          <cell r="AE542">
            <v>7110729.5999999996</v>
          </cell>
        </row>
        <row r="543">
          <cell r="C543" t="str">
            <v>Cambria Community Services District</v>
          </cell>
          <cell r="K543">
            <v>246588160</v>
          </cell>
          <cell r="M543">
            <v>105</v>
          </cell>
          <cell r="V543">
            <v>6032</v>
          </cell>
          <cell r="AB543">
            <v>12059761</v>
          </cell>
          <cell r="AC543">
            <v>21313942</v>
          </cell>
          <cell r="AE543">
            <v>7235856.5999999996</v>
          </cell>
        </row>
        <row r="544">
          <cell r="C544" t="str">
            <v>Cambria Community Services District</v>
          </cell>
          <cell r="K544">
            <v>246588160</v>
          </cell>
          <cell r="M544">
            <v>105</v>
          </cell>
          <cell r="V544">
            <v>6032</v>
          </cell>
          <cell r="AB544">
            <v>14040938</v>
          </cell>
          <cell r="AC544">
            <v>24706055</v>
          </cell>
          <cell r="AE544">
            <v>14040938</v>
          </cell>
        </row>
        <row r="545">
          <cell r="C545" t="str">
            <v>Cambria Community Services District</v>
          </cell>
          <cell r="K545">
            <v>246588160</v>
          </cell>
          <cell r="M545">
            <v>105</v>
          </cell>
          <cell r="V545">
            <v>6032</v>
          </cell>
          <cell r="AB545">
            <v>13141588</v>
          </cell>
          <cell r="AC545">
            <v>25722712</v>
          </cell>
          <cell r="AE545">
            <v>8936279.8399999999</v>
          </cell>
        </row>
        <row r="546">
          <cell r="C546" t="str">
            <v>Cambria Community Services District</v>
          </cell>
          <cell r="K546">
            <v>246588160</v>
          </cell>
          <cell r="M546">
            <v>105</v>
          </cell>
          <cell r="V546">
            <v>6032</v>
          </cell>
          <cell r="AB546">
            <v>11665481</v>
          </cell>
          <cell r="AC546">
            <v>23976148</v>
          </cell>
          <cell r="AE546">
            <v>7932527.080000001</v>
          </cell>
        </row>
        <row r="547">
          <cell r="C547" t="str">
            <v>Camrosa Water District</v>
          </cell>
          <cell r="K547">
            <v>4462736010</v>
          </cell>
          <cell r="M547">
            <v>363</v>
          </cell>
          <cell r="V547">
            <v>27037</v>
          </cell>
          <cell r="AB547">
            <v>160807679</v>
          </cell>
          <cell r="AC547">
            <v>176595181</v>
          </cell>
          <cell r="AE547">
            <v>107741144.93000001</v>
          </cell>
        </row>
        <row r="548">
          <cell r="C548" t="str">
            <v>Camrosa Water District</v>
          </cell>
          <cell r="K548">
            <v>4462736010</v>
          </cell>
          <cell r="M548">
            <v>363</v>
          </cell>
          <cell r="V548">
            <v>26931</v>
          </cell>
          <cell r="AB548">
            <v>163248306</v>
          </cell>
          <cell r="AC548">
            <v>258002643</v>
          </cell>
          <cell r="AE548">
            <v>128966161.74000001</v>
          </cell>
        </row>
        <row r="549">
          <cell r="C549" t="str">
            <v>Camrosa Water District</v>
          </cell>
          <cell r="K549">
            <v>4462736010</v>
          </cell>
          <cell r="M549">
            <v>363</v>
          </cell>
          <cell r="V549">
            <v>26931</v>
          </cell>
          <cell r="AB549">
            <v>108609539</v>
          </cell>
          <cell r="AC549">
            <v>225231765</v>
          </cell>
          <cell r="AE549">
            <v>74940581.909999996</v>
          </cell>
        </row>
        <row r="550">
          <cell r="C550" t="str">
            <v>Camrosa Water District</v>
          </cell>
          <cell r="K550">
            <v>4462736010</v>
          </cell>
          <cell r="M550">
            <v>363</v>
          </cell>
          <cell r="V550">
            <v>27037</v>
          </cell>
          <cell r="AB550">
            <v>212816825</v>
          </cell>
          <cell r="AC550">
            <v>229099621</v>
          </cell>
          <cell r="AE550">
            <v>138330936.25</v>
          </cell>
        </row>
        <row r="551">
          <cell r="C551" t="str">
            <v>Camrosa Water District</v>
          </cell>
          <cell r="K551">
            <v>4462736010</v>
          </cell>
          <cell r="M551">
            <v>363</v>
          </cell>
          <cell r="V551">
            <v>27037</v>
          </cell>
          <cell r="AB551">
            <v>271030183</v>
          </cell>
          <cell r="AC551">
            <v>297538197</v>
          </cell>
          <cell r="AE551">
            <v>173459317.12</v>
          </cell>
        </row>
        <row r="552">
          <cell r="C552" t="str">
            <v>Camrosa Water District</v>
          </cell>
          <cell r="K552">
            <v>4462736010</v>
          </cell>
          <cell r="M552">
            <v>363</v>
          </cell>
          <cell r="V552">
            <v>27037</v>
          </cell>
          <cell r="AB552">
            <v>288769535</v>
          </cell>
          <cell r="AC552">
            <v>315368787</v>
          </cell>
          <cell r="AE552">
            <v>187700197.75</v>
          </cell>
        </row>
        <row r="553">
          <cell r="C553" t="str">
            <v>Camrosa Water District</v>
          </cell>
          <cell r="K553">
            <v>4462736010</v>
          </cell>
          <cell r="M553">
            <v>363</v>
          </cell>
          <cell r="V553">
            <v>26931</v>
          </cell>
          <cell r="AB553">
            <v>309663128</v>
          </cell>
          <cell r="AC553">
            <v>332664980</v>
          </cell>
          <cell r="AE553">
            <v>201281033.20000002</v>
          </cell>
        </row>
        <row r="554">
          <cell r="C554" t="str">
            <v>Camrosa Water District</v>
          </cell>
          <cell r="K554">
            <v>4462736010</v>
          </cell>
          <cell r="M554">
            <v>363</v>
          </cell>
          <cell r="V554">
            <v>26931</v>
          </cell>
          <cell r="AB554">
            <v>321485018</v>
          </cell>
          <cell r="AC554">
            <v>328487565</v>
          </cell>
          <cell r="AE554">
            <v>180031610.08000001</v>
          </cell>
        </row>
        <row r="555">
          <cell r="C555" t="str">
            <v>Camrosa Water District</v>
          </cell>
          <cell r="K555">
            <v>4462736010</v>
          </cell>
          <cell r="M555">
            <v>363</v>
          </cell>
          <cell r="V555">
            <v>26931</v>
          </cell>
          <cell r="AB555">
            <v>304791649</v>
          </cell>
          <cell r="AC555">
            <v>306026626</v>
          </cell>
          <cell r="AE555">
            <v>173731239.92999998</v>
          </cell>
        </row>
        <row r="556">
          <cell r="C556" t="str">
            <v>Carlsbad Municipal Water District</v>
          </cell>
          <cell r="K556">
            <v>7958228590</v>
          </cell>
          <cell r="M556">
            <v>207</v>
          </cell>
          <cell r="V556">
            <v>84838</v>
          </cell>
          <cell r="AB556">
            <v>356514046</v>
          </cell>
          <cell r="AC556">
            <v>326209864</v>
          </cell>
          <cell r="AE556">
            <v>306602079.56</v>
          </cell>
        </row>
        <row r="557">
          <cell r="C557" t="str">
            <v>Carlsbad Municipal Water District</v>
          </cell>
          <cell r="K557">
            <v>7958228590</v>
          </cell>
          <cell r="M557">
            <v>207</v>
          </cell>
          <cell r="V557">
            <v>84838</v>
          </cell>
          <cell r="AB557">
            <v>331618997</v>
          </cell>
          <cell r="AC557">
            <v>408194083</v>
          </cell>
          <cell r="AE557">
            <v>285192337.42000002</v>
          </cell>
        </row>
        <row r="558">
          <cell r="C558" t="str">
            <v>Carlsbad Municipal Water District</v>
          </cell>
          <cell r="K558">
            <v>7958228590</v>
          </cell>
          <cell r="M558">
            <v>207</v>
          </cell>
          <cell r="V558">
            <v>84838</v>
          </cell>
          <cell r="AB558">
            <v>306756533</v>
          </cell>
          <cell r="AC558">
            <v>369059326</v>
          </cell>
          <cell r="AE558">
            <v>263810618.38</v>
          </cell>
        </row>
        <row r="559">
          <cell r="C559" t="str">
            <v>Carlsbad Municipal Water District</v>
          </cell>
          <cell r="K559">
            <v>7958228590</v>
          </cell>
          <cell r="M559">
            <v>207</v>
          </cell>
          <cell r="V559">
            <v>84838</v>
          </cell>
          <cell r="AB559">
            <v>433219472</v>
          </cell>
          <cell r="AC559">
            <v>435500432</v>
          </cell>
          <cell r="AE559">
            <v>372568745.92000002</v>
          </cell>
        </row>
        <row r="560">
          <cell r="C560" t="str">
            <v>Carlsbad Municipal Water District</v>
          </cell>
          <cell r="K560">
            <v>7958228590</v>
          </cell>
          <cell r="M560">
            <v>207</v>
          </cell>
          <cell r="V560">
            <v>84838</v>
          </cell>
          <cell r="AB560">
            <v>524653383</v>
          </cell>
          <cell r="AC560">
            <v>491253611</v>
          </cell>
          <cell r="AE560">
            <v>451201909.38</v>
          </cell>
        </row>
        <row r="561">
          <cell r="C561" t="str">
            <v>Carlsbad Municipal Water District</v>
          </cell>
          <cell r="K561">
            <v>7958228590</v>
          </cell>
          <cell r="M561">
            <v>207</v>
          </cell>
          <cell r="V561">
            <v>84838</v>
          </cell>
          <cell r="AB561">
            <v>560268944</v>
          </cell>
          <cell r="AC561">
            <v>561311668</v>
          </cell>
          <cell r="AE561">
            <v>481831291.83999997</v>
          </cell>
        </row>
        <row r="562">
          <cell r="C562" t="str">
            <v>Carlsbad Municipal Water District</v>
          </cell>
          <cell r="K562">
            <v>7958228590</v>
          </cell>
          <cell r="M562">
            <v>207</v>
          </cell>
          <cell r="V562">
            <v>84838</v>
          </cell>
          <cell r="AB562">
            <v>565678077</v>
          </cell>
          <cell r="AC562">
            <v>588487677</v>
          </cell>
          <cell r="AE562">
            <v>486483146.21999997</v>
          </cell>
        </row>
        <row r="563">
          <cell r="C563" t="str">
            <v>Carlsbad Municipal Water District</v>
          </cell>
          <cell r="K563">
            <v>7958228590</v>
          </cell>
          <cell r="M563">
            <v>207</v>
          </cell>
          <cell r="V563">
            <v>84838</v>
          </cell>
          <cell r="AB563">
            <v>584903311</v>
          </cell>
          <cell r="AC563">
            <v>560790306</v>
          </cell>
          <cell r="AE563">
            <v>503016847.45999998</v>
          </cell>
        </row>
        <row r="564">
          <cell r="C564" t="str">
            <v>Carlsbad Municipal Water District</v>
          </cell>
          <cell r="K564">
            <v>7958228590</v>
          </cell>
          <cell r="M564">
            <v>207</v>
          </cell>
          <cell r="V564">
            <v>84838</v>
          </cell>
          <cell r="AB564">
            <v>595656409</v>
          </cell>
          <cell r="AC564">
            <v>601195883</v>
          </cell>
          <cell r="AE564">
            <v>512264511.74000001</v>
          </cell>
        </row>
        <row r="565">
          <cell r="C565" t="str">
            <v>Carmichael Water District</v>
          </cell>
          <cell r="K565">
            <v>4232939310</v>
          </cell>
          <cell r="M565">
            <v>244</v>
          </cell>
          <cell r="V565">
            <v>38354</v>
          </cell>
          <cell r="AB565">
            <v>110980000</v>
          </cell>
          <cell r="AC565">
            <v>128540000</v>
          </cell>
          <cell r="AE565">
            <v>91003600</v>
          </cell>
        </row>
        <row r="566">
          <cell r="C566" t="str">
            <v>Carmichael Water District</v>
          </cell>
          <cell r="K566">
            <v>4232939310</v>
          </cell>
          <cell r="M566">
            <v>244</v>
          </cell>
          <cell r="V566">
            <v>38354</v>
          </cell>
          <cell r="AB566">
            <v>120740000</v>
          </cell>
          <cell r="AC566">
            <v>123200000</v>
          </cell>
          <cell r="AE566">
            <v>95384600</v>
          </cell>
        </row>
        <row r="567">
          <cell r="C567" t="str">
            <v>Carmichael Water District</v>
          </cell>
          <cell r="K567">
            <v>4232939310</v>
          </cell>
          <cell r="M567">
            <v>244</v>
          </cell>
          <cell r="V567">
            <v>38354</v>
          </cell>
          <cell r="AB567">
            <v>116730000</v>
          </cell>
          <cell r="AC567">
            <v>160960000</v>
          </cell>
          <cell r="AE567">
            <v>93384000</v>
          </cell>
        </row>
        <row r="568">
          <cell r="C568" t="str">
            <v>Carmichael Water District</v>
          </cell>
          <cell r="K568">
            <v>4232939310</v>
          </cell>
          <cell r="M568">
            <v>244</v>
          </cell>
          <cell r="V568">
            <v>38354</v>
          </cell>
          <cell r="AB568">
            <v>153630000</v>
          </cell>
          <cell r="AC568">
            <v>212490000</v>
          </cell>
          <cell r="AE568">
            <v>133658100</v>
          </cell>
        </row>
        <row r="569">
          <cell r="C569" t="str">
            <v>Carmichael Water District</v>
          </cell>
          <cell r="K569">
            <v>4232939310</v>
          </cell>
          <cell r="M569">
            <v>244</v>
          </cell>
          <cell r="V569">
            <v>38354</v>
          </cell>
          <cell r="AB569">
            <v>240500000</v>
          </cell>
          <cell r="AC569">
            <v>306940000</v>
          </cell>
          <cell r="AE569">
            <v>197210000</v>
          </cell>
        </row>
        <row r="570">
          <cell r="C570" t="str">
            <v>Carmichael Water District</v>
          </cell>
          <cell r="K570">
            <v>4232939310</v>
          </cell>
          <cell r="M570">
            <v>244</v>
          </cell>
          <cell r="V570">
            <v>38354</v>
          </cell>
          <cell r="AB570">
            <v>294650000</v>
          </cell>
          <cell r="AC570">
            <v>349040000</v>
          </cell>
          <cell r="AE570">
            <v>253399000</v>
          </cell>
        </row>
        <row r="571">
          <cell r="C571" t="str">
            <v>Carmichael Water District</v>
          </cell>
          <cell r="K571">
            <v>4232939310</v>
          </cell>
          <cell r="M571">
            <v>244</v>
          </cell>
          <cell r="V571">
            <v>37899</v>
          </cell>
          <cell r="AB571">
            <v>338740000</v>
          </cell>
          <cell r="AC571">
            <v>434570000</v>
          </cell>
          <cell r="AE571">
            <v>277766800</v>
          </cell>
        </row>
        <row r="572">
          <cell r="C572" t="str">
            <v>Carmichael Water District</v>
          </cell>
          <cell r="K572">
            <v>4232939310</v>
          </cell>
          <cell r="M572">
            <v>244</v>
          </cell>
          <cell r="V572">
            <v>38354</v>
          </cell>
          <cell r="AB572">
            <v>373210000</v>
          </cell>
          <cell r="AC572">
            <v>470970000</v>
          </cell>
          <cell r="AE572">
            <v>320960600</v>
          </cell>
        </row>
        <row r="573">
          <cell r="C573" t="str">
            <v>Carmichael Water District</v>
          </cell>
          <cell r="K573">
            <v>4232939310</v>
          </cell>
          <cell r="M573">
            <v>244</v>
          </cell>
          <cell r="V573">
            <v>38354</v>
          </cell>
          <cell r="AB573">
            <v>358070000</v>
          </cell>
          <cell r="AC573">
            <v>411860000</v>
          </cell>
          <cell r="AE573">
            <v>297198100</v>
          </cell>
        </row>
        <row r="574">
          <cell r="C574" t="str">
            <v>Castaic Lake Water Agency Santa Clarita Water Division</v>
          </cell>
          <cell r="K574">
            <v>10652568800</v>
          </cell>
          <cell r="M574">
            <v>188</v>
          </cell>
          <cell r="V574">
            <v>119650</v>
          </cell>
          <cell r="AB574">
            <v>455540295</v>
          </cell>
          <cell r="AC574">
            <v>471832866</v>
          </cell>
          <cell r="AE574">
            <v>364432236</v>
          </cell>
        </row>
        <row r="575">
          <cell r="C575" t="str">
            <v>Castaic Lake Water Agency Santa Clarita Water Division</v>
          </cell>
          <cell r="K575">
            <v>10652568800</v>
          </cell>
          <cell r="M575">
            <v>188</v>
          </cell>
          <cell r="V575">
            <v>119650</v>
          </cell>
          <cell r="AB575">
            <v>460428066</v>
          </cell>
          <cell r="AC575">
            <v>514193552</v>
          </cell>
          <cell r="AE575">
            <v>377551014.12</v>
          </cell>
        </row>
        <row r="576">
          <cell r="C576" t="str">
            <v>Castaic Lake Water Agency Santa Clarita Water Division</v>
          </cell>
          <cell r="K576">
            <v>10652568800</v>
          </cell>
          <cell r="M576">
            <v>188</v>
          </cell>
          <cell r="V576">
            <v>119650</v>
          </cell>
          <cell r="AB576">
            <v>345728364</v>
          </cell>
          <cell r="AC576">
            <v>576757026</v>
          </cell>
          <cell r="AE576">
            <v>238552571.16</v>
          </cell>
        </row>
        <row r="577">
          <cell r="C577" t="str">
            <v>Castaic Lake Water Agency Santa Clarita Water Division</v>
          </cell>
          <cell r="K577">
            <v>10652568800</v>
          </cell>
          <cell r="M577">
            <v>188</v>
          </cell>
          <cell r="V577">
            <v>119650</v>
          </cell>
          <cell r="AB577">
            <v>577734580</v>
          </cell>
          <cell r="AC577">
            <v>647466785</v>
          </cell>
          <cell r="AE577">
            <v>398636860.19999999</v>
          </cell>
        </row>
        <row r="578">
          <cell r="C578" t="str">
            <v>Castaic Lake Water Agency Santa Clarita Water Division</v>
          </cell>
          <cell r="K578">
            <v>10652568800</v>
          </cell>
          <cell r="M578">
            <v>188</v>
          </cell>
          <cell r="V578">
            <v>119650</v>
          </cell>
          <cell r="AB578">
            <v>770312773</v>
          </cell>
          <cell r="AC578">
            <v>845258602</v>
          </cell>
          <cell r="AE578">
            <v>531515813.36999995</v>
          </cell>
        </row>
        <row r="579">
          <cell r="C579" t="str">
            <v>Castaic Lake Water Agency Santa Clarita Water Division</v>
          </cell>
          <cell r="K579">
            <v>10652568800</v>
          </cell>
          <cell r="M579">
            <v>188</v>
          </cell>
          <cell r="V579">
            <v>119650</v>
          </cell>
          <cell r="AB579">
            <v>829943585</v>
          </cell>
          <cell r="AC579">
            <v>1054455218</v>
          </cell>
          <cell r="AE579">
            <v>556062201.95000005</v>
          </cell>
        </row>
        <row r="580">
          <cell r="C580" t="str">
            <v>Castaic Lake Water Agency Santa Clarita Water Division</v>
          </cell>
          <cell r="K580">
            <v>10652568800</v>
          </cell>
          <cell r="M580">
            <v>188</v>
          </cell>
          <cell r="V580">
            <v>118800</v>
          </cell>
          <cell r="AB580">
            <v>960610007</v>
          </cell>
          <cell r="AC580">
            <v>1126142532</v>
          </cell>
          <cell r="AE580">
            <v>624396504.55000007</v>
          </cell>
        </row>
        <row r="581">
          <cell r="C581" t="str">
            <v>Castaic Lake Water Agency Santa Clarita Water Division</v>
          </cell>
          <cell r="K581">
            <v>10652568800</v>
          </cell>
          <cell r="M581">
            <v>188</v>
          </cell>
          <cell r="V581">
            <v>118800</v>
          </cell>
          <cell r="AB581">
            <v>1079545778</v>
          </cell>
          <cell r="AC581">
            <v>1117018692</v>
          </cell>
          <cell r="AE581">
            <v>734091129.04000008</v>
          </cell>
        </row>
        <row r="582">
          <cell r="C582" t="str">
            <v>Castaic Lake Water Agency Santa Clarita Water Division</v>
          </cell>
          <cell r="K582">
            <v>10652568800</v>
          </cell>
          <cell r="M582">
            <v>188</v>
          </cell>
          <cell r="V582">
            <v>118800</v>
          </cell>
          <cell r="AB582">
            <v>1013723789</v>
          </cell>
          <cell r="AC582">
            <v>1004925801</v>
          </cell>
          <cell r="AE582">
            <v>699469414.40999997</v>
          </cell>
        </row>
        <row r="583">
          <cell r="C583" t="str">
            <v>Ceres  City of</v>
          </cell>
          <cell r="K583">
            <v>3725278695</v>
          </cell>
          <cell r="M583">
            <v>194</v>
          </cell>
          <cell r="V583">
            <v>46463</v>
          </cell>
          <cell r="AB583">
            <v>116137000</v>
          </cell>
          <cell r="AC583">
            <v>120684000</v>
          </cell>
          <cell r="AE583">
            <v>89425490</v>
          </cell>
        </row>
        <row r="584">
          <cell r="C584" t="str">
            <v>Ceres  City of</v>
          </cell>
          <cell r="K584">
            <v>3725278695</v>
          </cell>
          <cell r="M584">
            <v>194</v>
          </cell>
          <cell r="V584">
            <v>46463</v>
          </cell>
          <cell r="AB584">
            <v>121015000</v>
          </cell>
          <cell r="AC584">
            <v>127403000</v>
          </cell>
          <cell r="AE584">
            <v>94391700</v>
          </cell>
        </row>
        <row r="585">
          <cell r="C585" t="str">
            <v>Ceres  City of</v>
          </cell>
          <cell r="K585">
            <v>3725278695</v>
          </cell>
          <cell r="M585">
            <v>194</v>
          </cell>
          <cell r="V585">
            <v>45719</v>
          </cell>
          <cell r="AB585">
            <v>123941000</v>
          </cell>
          <cell r="AC585">
            <v>145116000</v>
          </cell>
          <cell r="AE585">
            <v>92955750</v>
          </cell>
        </row>
        <row r="586">
          <cell r="C586" t="str">
            <v>Ceres  City of</v>
          </cell>
          <cell r="K586">
            <v>3725278695</v>
          </cell>
          <cell r="M586">
            <v>194</v>
          </cell>
          <cell r="V586">
            <v>45719</v>
          </cell>
          <cell r="AB586">
            <v>146453000</v>
          </cell>
          <cell r="AC586">
            <v>161137000</v>
          </cell>
          <cell r="AE586">
            <v>117162400</v>
          </cell>
        </row>
        <row r="587">
          <cell r="C587" t="str">
            <v>Ceres  City of</v>
          </cell>
          <cell r="K587">
            <v>3725278695</v>
          </cell>
          <cell r="M587">
            <v>194</v>
          </cell>
          <cell r="V587">
            <v>45719</v>
          </cell>
          <cell r="AB587">
            <v>210553000</v>
          </cell>
          <cell r="AC587">
            <v>255782000</v>
          </cell>
          <cell r="AE587">
            <v>178970050</v>
          </cell>
        </row>
        <row r="588">
          <cell r="C588" t="str">
            <v>Ceres  City of</v>
          </cell>
          <cell r="K588">
            <v>3725278695</v>
          </cell>
          <cell r="M588">
            <v>194</v>
          </cell>
          <cell r="V588">
            <v>45719</v>
          </cell>
          <cell r="AB588">
            <v>243378000</v>
          </cell>
          <cell r="AC588">
            <v>252217000</v>
          </cell>
          <cell r="AE588">
            <v>202003740</v>
          </cell>
        </row>
        <row r="589">
          <cell r="C589" t="str">
            <v>Ceres  City of</v>
          </cell>
          <cell r="K589">
            <v>3725278695</v>
          </cell>
          <cell r="M589">
            <v>194</v>
          </cell>
          <cell r="V589">
            <v>45719</v>
          </cell>
          <cell r="AB589">
            <v>284163000</v>
          </cell>
          <cell r="AC589">
            <v>329561000</v>
          </cell>
          <cell r="AE589">
            <v>238696920</v>
          </cell>
        </row>
        <row r="590">
          <cell r="C590" t="str">
            <v>Ceres  City of</v>
          </cell>
          <cell r="K590">
            <v>3725278695</v>
          </cell>
          <cell r="M590">
            <v>194</v>
          </cell>
          <cell r="V590">
            <v>45719</v>
          </cell>
          <cell r="AB590">
            <v>297346000</v>
          </cell>
          <cell r="AC590">
            <v>313787000</v>
          </cell>
          <cell r="AE590">
            <v>258691020</v>
          </cell>
        </row>
        <row r="591">
          <cell r="C591" t="str">
            <v>Ceres  City of</v>
          </cell>
          <cell r="K591">
            <v>3725278695</v>
          </cell>
          <cell r="M591">
            <v>194</v>
          </cell>
          <cell r="V591">
            <v>45719</v>
          </cell>
          <cell r="AB591">
            <v>305982000</v>
          </cell>
          <cell r="AC591">
            <v>280282000</v>
          </cell>
          <cell r="AE591">
            <v>272323980</v>
          </cell>
        </row>
        <row r="592">
          <cell r="C592" t="str">
            <v>Cerritos  City of</v>
          </cell>
          <cell r="K592">
            <v>2608164805</v>
          </cell>
          <cell r="M592">
            <v>123</v>
          </cell>
          <cell r="V592">
            <v>49041</v>
          </cell>
          <cell r="AB592">
            <v>164691828</v>
          </cell>
          <cell r="AC592">
            <v>173509368</v>
          </cell>
          <cell r="AE592">
            <v>143281890.35999998</v>
          </cell>
        </row>
        <row r="593">
          <cell r="C593" t="str">
            <v>Cerritos  City of</v>
          </cell>
          <cell r="K593">
            <v>2608164805</v>
          </cell>
          <cell r="M593">
            <v>123</v>
          </cell>
          <cell r="V593">
            <v>49041</v>
          </cell>
          <cell r="AB593">
            <v>170997053</v>
          </cell>
          <cell r="AC593">
            <v>216577151</v>
          </cell>
          <cell r="AE593">
            <v>148767436.10999998</v>
          </cell>
        </row>
        <row r="594">
          <cell r="C594" t="str">
            <v>Cerritos  City of</v>
          </cell>
          <cell r="K594">
            <v>2608164805</v>
          </cell>
          <cell r="M594">
            <v>123</v>
          </cell>
          <cell r="V594">
            <v>49041</v>
          </cell>
          <cell r="AB594">
            <v>153801874</v>
          </cell>
          <cell r="AC594">
            <v>205612250</v>
          </cell>
          <cell r="AE594">
            <v>133807630.38</v>
          </cell>
        </row>
        <row r="595">
          <cell r="C595" t="str">
            <v>Cerritos  City of</v>
          </cell>
          <cell r="K595">
            <v>2608164805</v>
          </cell>
          <cell r="M595">
            <v>123</v>
          </cell>
          <cell r="V595">
            <v>49041</v>
          </cell>
          <cell r="AB595">
            <v>202027885</v>
          </cell>
          <cell r="AC595">
            <v>215387793</v>
          </cell>
          <cell r="AE595">
            <v>175764259.94999999</v>
          </cell>
        </row>
        <row r="596">
          <cell r="C596" t="str">
            <v>Cerritos  City of</v>
          </cell>
          <cell r="K596">
            <v>2608164805</v>
          </cell>
          <cell r="M596">
            <v>123</v>
          </cell>
          <cell r="V596">
            <v>49041</v>
          </cell>
          <cell r="AB596">
            <v>234613027</v>
          </cell>
          <cell r="AC596">
            <v>248298787</v>
          </cell>
          <cell r="AE596">
            <v>204113333.49000001</v>
          </cell>
        </row>
        <row r="597">
          <cell r="C597" t="str">
            <v>Cerritos  City of</v>
          </cell>
          <cell r="K597">
            <v>2608164805</v>
          </cell>
          <cell r="M597">
            <v>123</v>
          </cell>
          <cell r="V597">
            <v>49041</v>
          </cell>
          <cell r="AB597">
            <v>243085165</v>
          </cell>
          <cell r="AC597">
            <v>267524022</v>
          </cell>
          <cell r="AE597">
            <v>211484093.55000001</v>
          </cell>
        </row>
        <row r="598">
          <cell r="C598" t="str">
            <v>Cerritos  City of</v>
          </cell>
          <cell r="K598">
            <v>2608164805</v>
          </cell>
          <cell r="M598">
            <v>123</v>
          </cell>
          <cell r="V598">
            <v>49041</v>
          </cell>
          <cell r="AB598">
            <v>259661227</v>
          </cell>
          <cell r="AC598">
            <v>280701453</v>
          </cell>
          <cell r="AE598">
            <v>225905267.49000001</v>
          </cell>
        </row>
        <row r="599">
          <cell r="C599" t="str">
            <v>Cerritos  City of</v>
          </cell>
          <cell r="K599">
            <v>2608164805</v>
          </cell>
          <cell r="M599">
            <v>123</v>
          </cell>
          <cell r="V599">
            <v>49041</v>
          </cell>
          <cell r="AB599">
            <v>293917987</v>
          </cell>
          <cell r="AC599">
            <v>338559633</v>
          </cell>
          <cell r="AE599">
            <v>255708648.69</v>
          </cell>
        </row>
        <row r="600">
          <cell r="C600" t="str">
            <v>Cerritos  City of</v>
          </cell>
          <cell r="K600">
            <v>2608164805</v>
          </cell>
          <cell r="M600">
            <v>123</v>
          </cell>
          <cell r="V600">
            <v>49041</v>
          </cell>
          <cell r="AB600">
            <v>268501576</v>
          </cell>
          <cell r="AC600">
            <v>273063496</v>
          </cell>
          <cell r="AE600">
            <v>233596371.12</v>
          </cell>
        </row>
        <row r="601">
          <cell r="C601" t="str">
            <v>Chino  City of</v>
          </cell>
          <cell r="K601">
            <v>6185626530</v>
          </cell>
          <cell r="M601">
            <v>189</v>
          </cell>
          <cell r="V601">
            <v>76618</v>
          </cell>
          <cell r="AB601">
            <v>254196698</v>
          </cell>
          <cell r="AC601">
            <v>336272156</v>
          </cell>
          <cell r="AE601">
            <v>177937688.59999999</v>
          </cell>
        </row>
        <row r="602">
          <cell r="C602" t="str">
            <v>Chino  City of</v>
          </cell>
          <cell r="K602">
            <v>6185626530</v>
          </cell>
          <cell r="M602">
            <v>189</v>
          </cell>
          <cell r="V602">
            <v>76618</v>
          </cell>
          <cell r="AB602">
            <v>372640433</v>
          </cell>
          <cell r="AC602">
            <v>393413462</v>
          </cell>
          <cell r="AE602">
            <v>275753920.42000002</v>
          </cell>
        </row>
        <row r="603">
          <cell r="C603" t="str">
            <v>Chino  City of</v>
          </cell>
          <cell r="K603">
            <v>6185626530</v>
          </cell>
          <cell r="M603">
            <v>189</v>
          </cell>
          <cell r="V603">
            <v>76618</v>
          </cell>
          <cell r="AB603">
            <v>437931284</v>
          </cell>
          <cell r="AC603">
            <v>466958129</v>
          </cell>
          <cell r="AE603">
            <v>249620831.87999997</v>
          </cell>
        </row>
        <row r="604">
          <cell r="C604" t="str">
            <v>Chino  City of</v>
          </cell>
          <cell r="K604">
            <v>6185626530</v>
          </cell>
          <cell r="M604">
            <v>189</v>
          </cell>
          <cell r="V604">
            <v>76618</v>
          </cell>
          <cell r="AB604">
            <v>481481327</v>
          </cell>
          <cell r="AC604">
            <v>506464356</v>
          </cell>
          <cell r="AE604">
            <v>337036928.89999998</v>
          </cell>
        </row>
        <row r="605">
          <cell r="C605" t="str">
            <v>Chino  City of</v>
          </cell>
          <cell r="K605">
            <v>6185626530</v>
          </cell>
          <cell r="M605">
            <v>189</v>
          </cell>
          <cell r="V605">
            <v>76618</v>
          </cell>
          <cell r="AB605">
            <v>531929645</v>
          </cell>
          <cell r="AC605">
            <v>551813099</v>
          </cell>
          <cell r="AE605">
            <v>271284118.94999999</v>
          </cell>
        </row>
        <row r="606">
          <cell r="C606" t="str">
            <v>Chino  City of</v>
          </cell>
          <cell r="K606">
            <v>6185626530</v>
          </cell>
          <cell r="M606">
            <v>189</v>
          </cell>
          <cell r="V606">
            <v>76618</v>
          </cell>
          <cell r="AB606">
            <v>530978159</v>
          </cell>
          <cell r="AC606">
            <v>546524530</v>
          </cell>
          <cell r="AE606">
            <v>281418424.27000004</v>
          </cell>
        </row>
        <row r="607">
          <cell r="C607" t="str">
            <v>Chino  City of</v>
          </cell>
          <cell r="K607">
            <v>6185626530</v>
          </cell>
          <cell r="M607">
            <v>189</v>
          </cell>
          <cell r="V607">
            <v>76618</v>
          </cell>
          <cell r="AB607">
            <v>514841996</v>
          </cell>
          <cell r="AC607">
            <v>531004227</v>
          </cell>
          <cell r="AE607">
            <v>329498877.44</v>
          </cell>
        </row>
        <row r="608">
          <cell r="C608" t="str">
            <v>Chino Hills  City of</v>
          </cell>
          <cell r="K608">
            <v>5946902660</v>
          </cell>
          <cell r="M608">
            <v>175</v>
          </cell>
          <cell r="V608">
            <v>74738</v>
          </cell>
          <cell r="AB608">
            <v>265172067</v>
          </cell>
          <cell r="AC608">
            <v>278791965</v>
          </cell>
          <cell r="AE608">
            <v>185620446.89999998</v>
          </cell>
        </row>
        <row r="609">
          <cell r="C609" t="str">
            <v>Chino Hills  City of</v>
          </cell>
          <cell r="K609">
            <v>5946902660</v>
          </cell>
          <cell r="M609">
            <v>175</v>
          </cell>
          <cell r="V609">
            <v>74738</v>
          </cell>
          <cell r="AB609">
            <v>251737173</v>
          </cell>
          <cell r="AC609">
            <v>409883096</v>
          </cell>
          <cell r="AE609">
            <v>176216021.09999999</v>
          </cell>
        </row>
        <row r="610">
          <cell r="C610" t="str">
            <v>Chino Hills  City of</v>
          </cell>
          <cell r="K610">
            <v>5946902660</v>
          </cell>
          <cell r="M610">
            <v>175</v>
          </cell>
          <cell r="V610">
            <v>74738</v>
          </cell>
          <cell r="AB610">
            <v>185785135</v>
          </cell>
          <cell r="AC610">
            <v>240999896</v>
          </cell>
          <cell r="AE610">
            <v>130049594.49999999</v>
          </cell>
        </row>
        <row r="611">
          <cell r="C611" t="str">
            <v>Chino Hills  City of</v>
          </cell>
          <cell r="K611">
            <v>5946902660</v>
          </cell>
          <cell r="M611">
            <v>175</v>
          </cell>
          <cell r="V611">
            <v>74738</v>
          </cell>
          <cell r="AB611">
            <v>380486151</v>
          </cell>
          <cell r="AC611">
            <v>405977517</v>
          </cell>
          <cell r="AE611">
            <v>266340305.69999999</v>
          </cell>
        </row>
        <row r="612">
          <cell r="C612" t="str">
            <v>Chino Hills  City of</v>
          </cell>
          <cell r="K612">
            <v>5946902660</v>
          </cell>
          <cell r="M612">
            <v>175</v>
          </cell>
          <cell r="V612">
            <v>74738</v>
          </cell>
          <cell r="AB612">
            <v>465144686</v>
          </cell>
          <cell r="AC612">
            <v>463622400</v>
          </cell>
          <cell r="AE612">
            <v>325601280.19999999</v>
          </cell>
        </row>
        <row r="613">
          <cell r="C613" t="str">
            <v>Chino Hills  City of</v>
          </cell>
          <cell r="K613">
            <v>5946902660</v>
          </cell>
          <cell r="M613">
            <v>175</v>
          </cell>
          <cell r="V613">
            <v>74738</v>
          </cell>
          <cell r="AB613">
            <v>509626099</v>
          </cell>
          <cell r="AC613">
            <v>567101174</v>
          </cell>
          <cell r="AE613">
            <v>356738269.29999995</v>
          </cell>
        </row>
        <row r="614">
          <cell r="C614" t="str">
            <v>Chino Hills  City of</v>
          </cell>
          <cell r="K614">
            <v>5946902660</v>
          </cell>
          <cell r="M614">
            <v>175</v>
          </cell>
          <cell r="V614">
            <v>74738</v>
          </cell>
          <cell r="AB614">
            <v>515135501</v>
          </cell>
          <cell r="AC614">
            <v>541635242</v>
          </cell>
          <cell r="AE614">
            <v>360594850.69999999</v>
          </cell>
        </row>
        <row r="615">
          <cell r="C615" t="str">
            <v>Chino Hills  City of</v>
          </cell>
          <cell r="K615">
            <v>5946902660</v>
          </cell>
          <cell r="M615">
            <v>175</v>
          </cell>
          <cell r="V615">
            <v>74738</v>
          </cell>
          <cell r="AB615">
            <v>525568582</v>
          </cell>
          <cell r="AC615">
            <v>535659803</v>
          </cell>
          <cell r="AE615">
            <v>367898007.39999998</v>
          </cell>
        </row>
        <row r="616">
          <cell r="C616" t="str">
            <v>Chino Hills  City of</v>
          </cell>
          <cell r="K616">
            <v>5946902660</v>
          </cell>
          <cell r="M616">
            <v>175</v>
          </cell>
          <cell r="V616">
            <v>74738</v>
          </cell>
          <cell r="AB616">
            <v>489019512</v>
          </cell>
          <cell r="AC616">
            <v>509294712</v>
          </cell>
          <cell r="AE616">
            <v>342313658.39999998</v>
          </cell>
        </row>
        <row r="617">
          <cell r="C617" t="str">
            <v>Citrus Heights Water District</v>
          </cell>
          <cell r="K617">
            <v>7068343625</v>
          </cell>
          <cell r="M617">
            <v>230</v>
          </cell>
          <cell r="V617">
            <v>67333</v>
          </cell>
          <cell r="AB617">
            <v>166510079</v>
          </cell>
          <cell r="AC617">
            <v>197465965</v>
          </cell>
          <cell r="AE617">
            <v>158184575.04999998</v>
          </cell>
        </row>
        <row r="618">
          <cell r="C618" t="str">
            <v>Citrus Heights Water District</v>
          </cell>
          <cell r="K618">
            <v>7068343625</v>
          </cell>
          <cell r="M618">
            <v>230</v>
          </cell>
          <cell r="V618">
            <v>67333</v>
          </cell>
          <cell r="AB618">
            <v>185735313</v>
          </cell>
          <cell r="AC618">
            <v>196162559</v>
          </cell>
          <cell r="AE618">
            <v>176448547.34999999</v>
          </cell>
        </row>
        <row r="619">
          <cell r="C619" t="str">
            <v>Citrus Heights Water District</v>
          </cell>
          <cell r="K619">
            <v>7068343625</v>
          </cell>
          <cell r="M619">
            <v>230</v>
          </cell>
          <cell r="V619">
            <v>67333</v>
          </cell>
          <cell r="AB619">
            <v>183454353</v>
          </cell>
          <cell r="AC619">
            <v>228421850</v>
          </cell>
          <cell r="AE619">
            <v>174281635.34999999</v>
          </cell>
        </row>
        <row r="620">
          <cell r="C620" t="str">
            <v>Citrus Heights Water District</v>
          </cell>
          <cell r="K620">
            <v>7068343625</v>
          </cell>
          <cell r="M620">
            <v>230</v>
          </cell>
          <cell r="V620">
            <v>67333</v>
          </cell>
          <cell r="AB620">
            <v>222230673</v>
          </cell>
          <cell r="AC620">
            <v>297176501</v>
          </cell>
          <cell r="AE620">
            <v>211119139.34999999</v>
          </cell>
        </row>
        <row r="621">
          <cell r="C621" t="str">
            <v>Citrus Heights Water District</v>
          </cell>
          <cell r="K621">
            <v>7068343625</v>
          </cell>
          <cell r="M621">
            <v>230</v>
          </cell>
          <cell r="V621">
            <v>67333</v>
          </cell>
          <cell r="AB621">
            <v>335952821</v>
          </cell>
          <cell r="AC621">
            <v>422629301</v>
          </cell>
          <cell r="AE621">
            <v>319155179.94999999</v>
          </cell>
        </row>
        <row r="622">
          <cell r="C622" t="str">
            <v>Citrus Heights Water District</v>
          </cell>
          <cell r="K622">
            <v>7068343625</v>
          </cell>
          <cell r="M622">
            <v>230</v>
          </cell>
          <cell r="V622">
            <v>67333</v>
          </cell>
          <cell r="AB622">
            <v>415460569</v>
          </cell>
          <cell r="AC622">
            <v>491709803</v>
          </cell>
          <cell r="AE622">
            <v>394687540.54999995</v>
          </cell>
        </row>
        <row r="623">
          <cell r="C623" t="str">
            <v>Citrus Heights Water District</v>
          </cell>
          <cell r="K623">
            <v>7068343625</v>
          </cell>
          <cell r="M623">
            <v>230</v>
          </cell>
          <cell r="V623">
            <v>67333</v>
          </cell>
          <cell r="AB623">
            <v>481282558</v>
          </cell>
          <cell r="AC623">
            <v>626938146</v>
          </cell>
          <cell r="AE623">
            <v>404277348.71999997</v>
          </cell>
        </row>
        <row r="624">
          <cell r="C624" t="str">
            <v>Citrus Heights Water District</v>
          </cell>
          <cell r="K624">
            <v>7068343625</v>
          </cell>
          <cell r="M624">
            <v>230</v>
          </cell>
          <cell r="V624">
            <v>67475</v>
          </cell>
          <cell r="AB624">
            <v>528531015</v>
          </cell>
          <cell r="AC624">
            <v>670928088</v>
          </cell>
          <cell r="AE624">
            <v>449251362.75</v>
          </cell>
        </row>
        <row r="625">
          <cell r="C625" t="str">
            <v>Citrus Heights Water District</v>
          </cell>
          <cell r="K625">
            <v>7068343625</v>
          </cell>
          <cell r="M625">
            <v>230</v>
          </cell>
          <cell r="V625">
            <v>67475</v>
          </cell>
          <cell r="AB625">
            <v>504418009</v>
          </cell>
          <cell r="AC625">
            <v>591746191</v>
          </cell>
          <cell r="AE625">
            <v>428755307.64999998</v>
          </cell>
        </row>
        <row r="626">
          <cell r="C626" t="str">
            <v>Clovis  City of</v>
          </cell>
          <cell r="K626">
            <v>9044784315</v>
          </cell>
          <cell r="M626">
            <v>199</v>
          </cell>
          <cell r="V626">
            <v>106076</v>
          </cell>
          <cell r="AB626">
            <v>332740000</v>
          </cell>
          <cell r="AC626">
            <v>323134000</v>
          </cell>
          <cell r="AE626">
            <v>252882400</v>
          </cell>
        </row>
        <row r="627">
          <cell r="C627" t="str">
            <v>Clovis  City of</v>
          </cell>
          <cell r="K627">
            <v>9044784315</v>
          </cell>
          <cell r="M627">
            <v>199</v>
          </cell>
          <cell r="V627">
            <v>106076</v>
          </cell>
          <cell r="AB627">
            <v>325929000</v>
          </cell>
          <cell r="AC627">
            <v>334934000</v>
          </cell>
          <cell r="AE627">
            <v>293336100</v>
          </cell>
        </row>
        <row r="628">
          <cell r="C628" t="str">
            <v>Clovis  City of</v>
          </cell>
          <cell r="K628">
            <v>9044784315</v>
          </cell>
          <cell r="M628">
            <v>199</v>
          </cell>
          <cell r="V628">
            <v>106076</v>
          </cell>
          <cell r="AB628">
            <v>317940000</v>
          </cell>
          <cell r="AC628">
            <v>375733000</v>
          </cell>
          <cell r="AE628">
            <v>235275600</v>
          </cell>
        </row>
        <row r="629">
          <cell r="C629" t="str">
            <v>Clovis  City of</v>
          </cell>
          <cell r="K629">
            <v>9044784315</v>
          </cell>
          <cell r="M629">
            <v>199</v>
          </cell>
          <cell r="V629">
            <v>106076</v>
          </cell>
          <cell r="AB629">
            <v>467311000</v>
          </cell>
          <cell r="AC629">
            <v>564518000</v>
          </cell>
          <cell r="AE629">
            <v>411233680</v>
          </cell>
        </row>
        <row r="630">
          <cell r="C630" t="str">
            <v>Clovis  City of</v>
          </cell>
          <cell r="K630">
            <v>9044784315</v>
          </cell>
          <cell r="M630">
            <v>199</v>
          </cell>
          <cell r="V630">
            <v>106076</v>
          </cell>
          <cell r="AB630">
            <v>733837000</v>
          </cell>
          <cell r="AC630">
            <v>767345000</v>
          </cell>
          <cell r="AE630">
            <v>535701010</v>
          </cell>
        </row>
        <row r="631">
          <cell r="C631" t="str">
            <v>Clovis  City of</v>
          </cell>
          <cell r="K631">
            <v>9044784315</v>
          </cell>
          <cell r="M631">
            <v>199</v>
          </cell>
          <cell r="V631">
            <v>106076</v>
          </cell>
          <cell r="AB631">
            <v>855825000</v>
          </cell>
          <cell r="AC631">
            <v>1006559000</v>
          </cell>
          <cell r="AE631">
            <v>727451250</v>
          </cell>
        </row>
        <row r="632">
          <cell r="C632" t="str">
            <v>Clovis  City of</v>
          </cell>
          <cell r="K632">
            <v>9044784315</v>
          </cell>
          <cell r="M632">
            <v>199</v>
          </cell>
          <cell r="V632">
            <v>106076</v>
          </cell>
          <cell r="AB632">
            <v>1001430000</v>
          </cell>
          <cell r="AC632">
            <v>1084063000</v>
          </cell>
          <cell r="AE632">
            <v>771101100</v>
          </cell>
        </row>
        <row r="633">
          <cell r="C633" t="str">
            <v>Clovis  City of</v>
          </cell>
          <cell r="K633">
            <v>9044784315</v>
          </cell>
          <cell r="M633">
            <v>199</v>
          </cell>
          <cell r="V633">
            <v>106076</v>
          </cell>
          <cell r="AB633">
            <v>1086185000</v>
          </cell>
          <cell r="AC633">
            <v>1174000000</v>
          </cell>
          <cell r="AE633">
            <v>792915050</v>
          </cell>
        </row>
        <row r="634">
          <cell r="C634" t="str">
            <v>Clovis  City of</v>
          </cell>
          <cell r="K634">
            <v>9044784315</v>
          </cell>
          <cell r="M634">
            <v>199</v>
          </cell>
          <cell r="V634">
            <v>106076</v>
          </cell>
          <cell r="AB634">
            <v>959655000</v>
          </cell>
          <cell r="AC634">
            <v>1106722000</v>
          </cell>
          <cell r="AE634">
            <v>700548150</v>
          </cell>
        </row>
        <row r="635">
          <cell r="C635" t="str">
            <v>Coachella  City of</v>
          </cell>
          <cell r="K635">
            <v>3361424430</v>
          </cell>
          <cell r="M635">
            <v>181</v>
          </cell>
          <cell r="V635">
            <v>43633</v>
          </cell>
          <cell r="AB635">
            <v>142600000</v>
          </cell>
          <cell r="AC635">
            <v>179200000</v>
          </cell>
          <cell r="AE635">
            <v>99820000</v>
          </cell>
        </row>
        <row r="636">
          <cell r="C636" t="str">
            <v>Coachella  City of</v>
          </cell>
          <cell r="K636">
            <v>3361424430</v>
          </cell>
          <cell r="M636">
            <v>181</v>
          </cell>
          <cell r="V636">
            <v>43633</v>
          </cell>
          <cell r="AB636">
            <v>149000000</v>
          </cell>
          <cell r="AC636">
            <v>163000000</v>
          </cell>
          <cell r="AE636">
            <v>104300000</v>
          </cell>
        </row>
        <row r="637">
          <cell r="C637" t="str">
            <v>Coachella  City of</v>
          </cell>
          <cell r="K637">
            <v>3361424430</v>
          </cell>
          <cell r="M637">
            <v>181</v>
          </cell>
          <cell r="V637">
            <v>43633</v>
          </cell>
          <cell r="AB637">
            <v>146000000</v>
          </cell>
          <cell r="AC637">
            <v>181000000</v>
          </cell>
          <cell r="AE637">
            <v>102200000</v>
          </cell>
        </row>
        <row r="638">
          <cell r="C638" t="str">
            <v>Coachella  City of</v>
          </cell>
          <cell r="K638">
            <v>3361424430</v>
          </cell>
          <cell r="M638">
            <v>181</v>
          </cell>
          <cell r="V638">
            <v>45591</v>
          </cell>
          <cell r="AB638">
            <v>180250000</v>
          </cell>
          <cell r="AC638">
            <v>184000000</v>
          </cell>
          <cell r="AE638">
            <v>126174999.99999999</v>
          </cell>
        </row>
        <row r="639">
          <cell r="C639" t="str">
            <v>Coachella  City of</v>
          </cell>
          <cell r="K639">
            <v>3361424430</v>
          </cell>
          <cell r="M639">
            <v>181</v>
          </cell>
          <cell r="V639">
            <v>43633</v>
          </cell>
          <cell r="AB639">
            <v>192370000</v>
          </cell>
          <cell r="AC639">
            <v>226200000</v>
          </cell>
          <cell r="AE639">
            <v>134659000</v>
          </cell>
        </row>
        <row r="640">
          <cell r="C640" t="str">
            <v>Coachella  City of</v>
          </cell>
          <cell r="K640">
            <v>3361424430</v>
          </cell>
          <cell r="M640">
            <v>181</v>
          </cell>
          <cell r="V640">
            <v>45591</v>
          </cell>
          <cell r="AB640">
            <v>208800000</v>
          </cell>
          <cell r="AC640">
            <v>209600000</v>
          </cell>
          <cell r="AE640">
            <v>146160000</v>
          </cell>
        </row>
        <row r="641">
          <cell r="C641" t="str">
            <v>Coachella  City of</v>
          </cell>
          <cell r="K641">
            <v>3361424430</v>
          </cell>
          <cell r="M641">
            <v>181</v>
          </cell>
          <cell r="V641">
            <v>43633</v>
          </cell>
          <cell r="AB641">
            <v>274990000</v>
          </cell>
          <cell r="AC641">
            <v>252900000</v>
          </cell>
          <cell r="AE641">
            <v>195242900</v>
          </cell>
        </row>
        <row r="642">
          <cell r="C642" t="str">
            <v>Coachella Valley Water District</v>
          </cell>
          <cell r="K642">
            <v>43716801900</v>
          </cell>
          <cell r="M642">
            <v>473</v>
          </cell>
          <cell r="V642">
            <v>202660</v>
          </cell>
          <cell r="AB642">
            <v>2170300844</v>
          </cell>
          <cell r="AC642">
            <v>2002878381</v>
          </cell>
          <cell r="AE642">
            <v>1606022624.5599999</v>
          </cell>
        </row>
        <row r="643">
          <cell r="C643" t="str">
            <v>Coachella Valley Water District</v>
          </cell>
          <cell r="K643">
            <v>43716801900</v>
          </cell>
          <cell r="M643">
            <v>473</v>
          </cell>
          <cell r="V643">
            <v>202660</v>
          </cell>
          <cell r="AB643">
            <v>2005191926</v>
          </cell>
          <cell r="AC643">
            <v>2223349457</v>
          </cell>
          <cell r="AE643">
            <v>1503893944.5</v>
          </cell>
        </row>
        <row r="644">
          <cell r="C644" t="str">
            <v>Coachella Valley Water District</v>
          </cell>
          <cell r="K644">
            <v>43716801900</v>
          </cell>
          <cell r="M644">
            <v>473</v>
          </cell>
          <cell r="V644">
            <v>202660</v>
          </cell>
          <cell r="AB644">
            <v>2002715455</v>
          </cell>
          <cell r="AC644">
            <v>1949992695</v>
          </cell>
          <cell r="AE644">
            <v>1461982282.1499999</v>
          </cell>
        </row>
        <row r="645">
          <cell r="C645" t="str">
            <v>Coachella Valley Water District</v>
          </cell>
          <cell r="K645">
            <v>43716801900</v>
          </cell>
          <cell r="M645">
            <v>473</v>
          </cell>
          <cell r="V645">
            <v>202660</v>
          </cell>
          <cell r="AB645">
            <v>3066001247</v>
          </cell>
          <cell r="AC645">
            <v>3231989964</v>
          </cell>
          <cell r="AE645">
            <v>2146200872.8999999</v>
          </cell>
        </row>
        <row r="646">
          <cell r="C646" t="str">
            <v>Coachella Valley Water District</v>
          </cell>
          <cell r="K646">
            <v>43716801900</v>
          </cell>
          <cell r="M646">
            <v>473</v>
          </cell>
          <cell r="V646">
            <v>202660</v>
          </cell>
          <cell r="AB646">
            <v>2939114701</v>
          </cell>
          <cell r="AC646">
            <v>3058832516</v>
          </cell>
          <cell r="AE646">
            <v>2116162584.72</v>
          </cell>
        </row>
        <row r="647">
          <cell r="C647" t="str">
            <v>Coachella Valley Water District</v>
          </cell>
          <cell r="K647">
            <v>43716801900</v>
          </cell>
          <cell r="M647">
            <v>473</v>
          </cell>
          <cell r="V647">
            <v>213802</v>
          </cell>
          <cell r="AB647">
            <v>2993303794</v>
          </cell>
          <cell r="AC647">
            <v>3293445543</v>
          </cell>
          <cell r="AE647">
            <v>2364709997.2600002</v>
          </cell>
        </row>
        <row r="648">
          <cell r="C648" t="str">
            <v>Coachella Valley Water District</v>
          </cell>
          <cell r="K648">
            <v>43716801900</v>
          </cell>
          <cell r="M648">
            <v>473</v>
          </cell>
          <cell r="V648">
            <v>202660</v>
          </cell>
          <cell r="AB648">
            <v>4090934325</v>
          </cell>
          <cell r="AC648">
            <v>4266828926</v>
          </cell>
          <cell r="AE648">
            <v>3231838116.75</v>
          </cell>
        </row>
        <row r="649">
          <cell r="C649" t="str">
            <v>Coachella Valley Water District</v>
          </cell>
          <cell r="K649">
            <v>43716801900</v>
          </cell>
          <cell r="M649">
            <v>473</v>
          </cell>
          <cell r="V649">
            <v>202660</v>
          </cell>
          <cell r="AB649">
            <v>4333367787</v>
          </cell>
          <cell r="AC649">
            <v>4407270891</v>
          </cell>
          <cell r="AE649">
            <v>3423360551.73</v>
          </cell>
        </row>
        <row r="650">
          <cell r="C650" t="str">
            <v>Coachella Valley Water District</v>
          </cell>
          <cell r="K650">
            <v>43716801900</v>
          </cell>
          <cell r="M650">
            <v>473</v>
          </cell>
          <cell r="V650">
            <v>202660</v>
          </cell>
          <cell r="AB650">
            <v>3587330945</v>
          </cell>
          <cell r="AC650">
            <v>3889264877</v>
          </cell>
          <cell r="AE650">
            <v>2833991446.5500002</v>
          </cell>
        </row>
        <row r="651">
          <cell r="C651" t="str">
            <v>Coastside County Water District</v>
          </cell>
          <cell r="K651">
            <v>944491520</v>
          </cell>
          <cell r="M651">
            <v>120</v>
          </cell>
          <cell r="V651">
            <v>16668</v>
          </cell>
          <cell r="AB651">
            <v>50330000</v>
          </cell>
          <cell r="AC651">
            <v>45630000</v>
          </cell>
          <cell r="AE651">
            <v>34224400</v>
          </cell>
        </row>
        <row r="652">
          <cell r="C652" t="str">
            <v>Coastside County Water District</v>
          </cell>
          <cell r="K652">
            <v>944491520</v>
          </cell>
          <cell r="M652">
            <v>120</v>
          </cell>
          <cell r="V652">
            <v>16668</v>
          </cell>
          <cell r="AB652">
            <v>53780000</v>
          </cell>
          <cell r="AC652">
            <v>40510000</v>
          </cell>
          <cell r="AE652">
            <v>19360800</v>
          </cell>
        </row>
        <row r="653">
          <cell r="C653" t="str">
            <v>Coastside County Water District</v>
          </cell>
          <cell r="K653">
            <v>944491520</v>
          </cell>
          <cell r="M653">
            <v>120</v>
          </cell>
          <cell r="V653">
            <v>16652</v>
          </cell>
          <cell r="AB653">
            <v>39110000</v>
          </cell>
          <cell r="AC653">
            <v>51100000</v>
          </cell>
          <cell r="AE653">
            <v>29723600</v>
          </cell>
        </row>
        <row r="654">
          <cell r="C654" t="str">
            <v>Coastside County Water District</v>
          </cell>
          <cell r="K654">
            <v>944491520</v>
          </cell>
          <cell r="M654">
            <v>120</v>
          </cell>
          <cell r="V654">
            <v>16652</v>
          </cell>
          <cell r="AB654">
            <v>46370000</v>
          </cell>
          <cell r="AC654">
            <v>57990000</v>
          </cell>
          <cell r="AE654">
            <v>20866500</v>
          </cell>
        </row>
        <row r="655">
          <cell r="C655" t="str">
            <v>Coastside County Water District</v>
          </cell>
          <cell r="K655">
            <v>944491520</v>
          </cell>
          <cell r="M655">
            <v>120</v>
          </cell>
          <cell r="V655">
            <v>16652</v>
          </cell>
          <cell r="AB655">
            <v>57130000</v>
          </cell>
          <cell r="AC655">
            <v>68720000</v>
          </cell>
          <cell r="AE655">
            <v>41133600</v>
          </cell>
        </row>
        <row r="656">
          <cell r="C656" t="str">
            <v>Coastside County Water District</v>
          </cell>
          <cell r="K656">
            <v>944491520</v>
          </cell>
          <cell r="M656">
            <v>120</v>
          </cell>
          <cell r="V656">
            <v>16652</v>
          </cell>
          <cell r="AB656">
            <v>60230000</v>
          </cell>
          <cell r="AC656">
            <v>71880000</v>
          </cell>
          <cell r="AE656">
            <v>24092000</v>
          </cell>
        </row>
        <row r="657">
          <cell r="C657" t="str">
            <v>Coastside County Water District</v>
          </cell>
          <cell r="K657">
            <v>944491520</v>
          </cell>
          <cell r="M657">
            <v>120</v>
          </cell>
          <cell r="V657">
            <v>16652</v>
          </cell>
          <cell r="AB657">
            <v>74890000</v>
          </cell>
          <cell r="AC657">
            <v>84560000</v>
          </cell>
          <cell r="AE657">
            <v>44934000</v>
          </cell>
        </row>
        <row r="658">
          <cell r="C658" t="str">
            <v>Coastside County Water District</v>
          </cell>
          <cell r="K658">
            <v>944491520</v>
          </cell>
          <cell r="M658">
            <v>120</v>
          </cell>
          <cell r="V658">
            <v>16652</v>
          </cell>
          <cell r="AB658">
            <v>74760000</v>
          </cell>
          <cell r="AC658">
            <v>75610000</v>
          </cell>
          <cell r="AE658">
            <v>26166000</v>
          </cell>
        </row>
        <row r="659">
          <cell r="C659" t="str">
            <v>Coastside County Water District</v>
          </cell>
          <cell r="K659">
            <v>944491520</v>
          </cell>
          <cell r="M659">
            <v>120</v>
          </cell>
          <cell r="V659">
            <v>16652</v>
          </cell>
          <cell r="AB659">
            <v>67830000</v>
          </cell>
          <cell r="AC659">
            <v>69550000</v>
          </cell>
          <cell r="AE659">
            <v>46802700</v>
          </cell>
        </row>
        <row r="660">
          <cell r="C660" t="str">
            <v>Colton, City of</v>
          </cell>
          <cell r="K660">
            <v>4172091985</v>
          </cell>
          <cell r="M660">
            <v>193</v>
          </cell>
          <cell r="V660">
            <v>47429</v>
          </cell>
          <cell r="AB660">
            <v>189808456</v>
          </cell>
          <cell r="AC660">
            <v>191730980</v>
          </cell>
          <cell r="AE660">
            <v>104394650.80000001</v>
          </cell>
        </row>
        <row r="661">
          <cell r="C661" t="str">
            <v>Colton, City of</v>
          </cell>
          <cell r="K661">
            <v>4172091985</v>
          </cell>
          <cell r="M661">
            <v>193</v>
          </cell>
          <cell r="V661">
            <v>47429</v>
          </cell>
          <cell r="AB661">
            <v>199421073</v>
          </cell>
          <cell r="AC661">
            <v>206101028</v>
          </cell>
          <cell r="AE661">
            <v>109681590.15000001</v>
          </cell>
        </row>
        <row r="662">
          <cell r="C662" t="str">
            <v>Colton, City of</v>
          </cell>
          <cell r="K662">
            <v>4172091985</v>
          </cell>
          <cell r="M662">
            <v>193</v>
          </cell>
          <cell r="V662">
            <v>47429</v>
          </cell>
          <cell r="AB662">
            <v>180358765</v>
          </cell>
          <cell r="AC662">
            <v>204341430</v>
          </cell>
          <cell r="AE662">
            <v>99197320.750000015</v>
          </cell>
        </row>
        <row r="663">
          <cell r="C663" t="str">
            <v>Colton, City of</v>
          </cell>
          <cell r="K663">
            <v>4172091985</v>
          </cell>
          <cell r="M663">
            <v>193</v>
          </cell>
          <cell r="V663">
            <v>47429</v>
          </cell>
          <cell r="AB663">
            <v>236046774</v>
          </cell>
          <cell r="AC663">
            <v>235101805</v>
          </cell>
          <cell r="AE663">
            <v>129825725.70000002</v>
          </cell>
        </row>
        <row r="664">
          <cell r="C664" t="str">
            <v>Colton, City of</v>
          </cell>
          <cell r="K664">
            <v>4172091985</v>
          </cell>
          <cell r="M664">
            <v>193</v>
          </cell>
          <cell r="V664">
            <v>47429</v>
          </cell>
          <cell r="AB664">
            <v>297697864</v>
          </cell>
          <cell r="AC664">
            <v>290724643</v>
          </cell>
          <cell r="AE664">
            <v>163733825.20000002</v>
          </cell>
        </row>
        <row r="665">
          <cell r="C665" t="str">
            <v>Colton, City of</v>
          </cell>
          <cell r="K665">
            <v>4172091985</v>
          </cell>
          <cell r="M665">
            <v>193</v>
          </cell>
          <cell r="V665">
            <v>47429</v>
          </cell>
          <cell r="AB665">
            <v>309884707</v>
          </cell>
          <cell r="AC665">
            <v>346054215</v>
          </cell>
          <cell r="AE665">
            <v>278896236.30000001</v>
          </cell>
        </row>
        <row r="666">
          <cell r="C666" t="str">
            <v>Colton, City of</v>
          </cell>
          <cell r="K666">
            <v>4172091985</v>
          </cell>
          <cell r="M666">
            <v>193</v>
          </cell>
          <cell r="V666">
            <v>47429</v>
          </cell>
          <cell r="AB666">
            <v>354200501</v>
          </cell>
          <cell r="AC666">
            <v>323570467</v>
          </cell>
          <cell r="AE666">
            <v>318780450.90000004</v>
          </cell>
        </row>
        <row r="667">
          <cell r="C667" t="str">
            <v>Colton, City of</v>
          </cell>
          <cell r="K667">
            <v>4172091985</v>
          </cell>
          <cell r="M667">
            <v>193</v>
          </cell>
          <cell r="V667">
            <v>47429</v>
          </cell>
          <cell r="AB667">
            <v>369189667</v>
          </cell>
          <cell r="AC667">
            <v>368212113</v>
          </cell>
          <cell r="AE667">
            <v>332270700.30000001</v>
          </cell>
        </row>
        <row r="668">
          <cell r="C668" t="str">
            <v>Colton, City of</v>
          </cell>
          <cell r="K668">
            <v>4172091985</v>
          </cell>
          <cell r="M668">
            <v>193</v>
          </cell>
          <cell r="V668">
            <v>47429</v>
          </cell>
          <cell r="AB668">
            <v>350941987</v>
          </cell>
          <cell r="AC668">
            <v>353874650</v>
          </cell>
          <cell r="AE668">
            <v>315847788.30000001</v>
          </cell>
        </row>
        <row r="669">
          <cell r="C669" t="str">
            <v>Compton  City of</v>
          </cell>
          <cell r="K669">
            <v>3171148470</v>
          </cell>
          <cell r="M669">
            <v>100</v>
          </cell>
          <cell r="V669">
            <v>81963</v>
          </cell>
          <cell r="AB669">
            <v>165206673</v>
          </cell>
          <cell r="AC669">
            <v>172375405</v>
          </cell>
          <cell r="AE669">
            <v>122252938.02</v>
          </cell>
        </row>
        <row r="670">
          <cell r="C670" t="str">
            <v>Compton  City of</v>
          </cell>
          <cell r="K670">
            <v>3171148470</v>
          </cell>
          <cell r="M670">
            <v>100</v>
          </cell>
          <cell r="V670">
            <v>81963</v>
          </cell>
          <cell r="AB670">
            <v>175633919</v>
          </cell>
          <cell r="AC670">
            <v>199095222</v>
          </cell>
          <cell r="AE670">
            <v>126456421.67999999</v>
          </cell>
        </row>
        <row r="671">
          <cell r="C671" t="str">
            <v>Compton  City of</v>
          </cell>
          <cell r="K671">
            <v>3171148470</v>
          </cell>
          <cell r="M671">
            <v>100</v>
          </cell>
          <cell r="V671">
            <v>81963</v>
          </cell>
          <cell r="AB671">
            <v>172701256</v>
          </cell>
          <cell r="AC671">
            <v>190948936</v>
          </cell>
          <cell r="AE671">
            <v>120890879.19999999</v>
          </cell>
        </row>
        <row r="672">
          <cell r="C672" t="str">
            <v>Compton  City of</v>
          </cell>
          <cell r="K672">
            <v>3171148470</v>
          </cell>
          <cell r="M672">
            <v>100</v>
          </cell>
          <cell r="V672">
            <v>81963</v>
          </cell>
          <cell r="AB672">
            <v>192904045</v>
          </cell>
          <cell r="AC672">
            <v>202027885</v>
          </cell>
          <cell r="AE672">
            <v>133103791.05</v>
          </cell>
        </row>
        <row r="673">
          <cell r="C673" t="str">
            <v>Compton  City of</v>
          </cell>
          <cell r="K673">
            <v>3171148470</v>
          </cell>
          <cell r="M673">
            <v>100</v>
          </cell>
          <cell r="V673">
            <v>81963</v>
          </cell>
          <cell r="AB673">
            <v>218972159</v>
          </cell>
          <cell r="AC673">
            <v>223859930</v>
          </cell>
          <cell r="AE673">
            <v>148901068.12</v>
          </cell>
        </row>
        <row r="674">
          <cell r="C674" t="str">
            <v>Compton  City of</v>
          </cell>
          <cell r="K674">
            <v>3171148470</v>
          </cell>
          <cell r="M674">
            <v>100</v>
          </cell>
          <cell r="V674">
            <v>81963</v>
          </cell>
          <cell r="AB674">
            <v>234938879</v>
          </cell>
          <cell r="AC674">
            <v>233309622</v>
          </cell>
          <cell r="AE674">
            <v>159758437.72</v>
          </cell>
        </row>
        <row r="675">
          <cell r="C675" t="str">
            <v>Compton  City of</v>
          </cell>
          <cell r="K675">
            <v>3171148470</v>
          </cell>
          <cell r="M675">
            <v>100</v>
          </cell>
          <cell r="V675">
            <v>81963</v>
          </cell>
          <cell r="AB675">
            <v>235454587</v>
          </cell>
          <cell r="AC675">
            <v>213564343</v>
          </cell>
          <cell r="AE675">
            <v>162463665.03</v>
          </cell>
        </row>
        <row r="676">
          <cell r="C676" t="str">
            <v>Compton  City of</v>
          </cell>
          <cell r="K676">
            <v>3171148470</v>
          </cell>
          <cell r="M676">
            <v>100</v>
          </cell>
          <cell r="V676">
            <v>81963</v>
          </cell>
          <cell r="AB676">
            <v>222128790</v>
          </cell>
          <cell r="AC676">
            <v>219007917</v>
          </cell>
          <cell r="AE676">
            <v>157711440.90000001</v>
          </cell>
        </row>
        <row r="677">
          <cell r="C677" t="str">
            <v>Compton  City of</v>
          </cell>
          <cell r="K677">
            <v>3171148470</v>
          </cell>
          <cell r="M677">
            <v>100</v>
          </cell>
          <cell r="V677">
            <v>81963</v>
          </cell>
          <cell r="AB677">
            <v>219383439</v>
          </cell>
          <cell r="AC677">
            <v>204706660</v>
          </cell>
          <cell r="AE677">
            <v>155762241.69</v>
          </cell>
        </row>
        <row r="678">
          <cell r="C678" t="str">
            <v>Contra Costa Water District</v>
          </cell>
          <cell r="K678">
            <v>12890099100</v>
          </cell>
          <cell r="M678">
            <v>146</v>
          </cell>
          <cell r="V678">
            <v>197536</v>
          </cell>
          <cell r="AB678">
            <v>494316615</v>
          </cell>
          <cell r="AC678">
            <v>518755472</v>
          </cell>
          <cell r="AE678">
            <v>375680627.39999998</v>
          </cell>
        </row>
        <row r="679">
          <cell r="C679" t="str">
            <v>Contra Costa Water District</v>
          </cell>
          <cell r="K679">
            <v>12890099100</v>
          </cell>
          <cell r="M679">
            <v>146</v>
          </cell>
          <cell r="V679">
            <v>197536</v>
          </cell>
          <cell r="AB679">
            <v>526575906</v>
          </cell>
          <cell r="AC679">
            <v>541239220</v>
          </cell>
          <cell r="AE679">
            <v>426526483.86000001</v>
          </cell>
        </row>
        <row r="680">
          <cell r="C680" t="str">
            <v>Contra Costa Water District</v>
          </cell>
          <cell r="K680">
            <v>12890099100</v>
          </cell>
          <cell r="M680">
            <v>146</v>
          </cell>
          <cell r="V680">
            <v>197536</v>
          </cell>
          <cell r="AB680">
            <v>584577460</v>
          </cell>
          <cell r="AC680">
            <v>778459059</v>
          </cell>
          <cell r="AE680">
            <v>444278869.60000002</v>
          </cell>
        </row>
        <row r="681">
          <cell r="C681" t="str">
            <v>Contra Costa Water District</v>
          </cell>
          <cell r="K681">
            <v>12890099100</v>
          </cell>
          <cell r="M681">
            <v>146</v>
          </cell>
          <cell r="V681">
            <v>197536</v>
          </cell>
          <cell r="AB681">
            <v>817561230</v>
          </cell>
          <cell r="AC681">
            <v>917271767</v>
          </cell>
          <cell r="AE681">
            <v>662224596.30000007</v>
          </cell>
        </row>
        <row r="682">
          <cell r="C682" t="str">
            <v>Contra Costa Water District</v>
          </cell>
          <cell r="K682">
            <v>12890099100</v>
          </cell>
          <cell r="M682">
            <v>146</v>
          </cell>
          <cell r="V682">
            <v>197536</v>
          </cell>
          <cell r="AB682">
            <v>976902578</v>
          </cell>
          <cell r="AC682">
            <v>1155469160</v>
          </cell>
          <cell r="AE682">
            <v>722907907.72000003</v>
          </cell>
        </row>
        <row r="683">
          <cell r="C683" t="str">
            <v>Contra Costa Water District</v>
          </cell>
          <cell r="K683">
            <v>12890099100</v>
          </cell>
          <cell r="M683">
            <v>146</v>
          </cell>
          <cell r="V683">
            <v>197536</v>
          </cell>
          <cell r="AB683">
            <v>1020892521</v>
          </cell>
          <cell r="AC683">
            <v>1305360817</v>
          </cell>
          <cell r="AE683">
            <v>826922942.01000011</v>
          </cell>
        </row>
        <row r="684">
          <cell r="C684" t="str">
            <v>Contra Costa Water District</v>
          </cell>
          <cell r="K684">
            <v>12890099100</v>
          </cell>
          <cell r="M684">
            <v>146</v>
          </cell>
          <cell r="V684">
            <v>197536</v>
          </cell>
          <cell r="AB684">
            <v>1103984635</v>
          </cell>
          <cell r="AC684">
            <v>1271146417</v>
          </cell>
          <cell r="AE684">
            <v>805908783.54999995</v>
          </cell>
        </row>
        <row r="685">
          <cell r="C685" t="str">
            <v>Contra Costa Water District</v>
          </cell>
          <cell r="K685">
            <v>12890099100</v>
          </cell>
          <cell r="M685">
            <v>146</v>
          </cell>
          <cell r="V685">
            <v>197536</v>
          </cell>
          <cell r="AB685">
            <v>1115389435</v>
          </cell>
          <cell r="AC685">
            <v>1248336817</v>
          </cell>
          <cell r="AE685">
            <v>903465442.35000002</v>
          </cell>
        </row>
        <row r="686">
          <cell r="C686" t="str">
            <v>Contra Costa Water District</v>
          </cell>
          <cell r="K686">
            <v>12890099100</v>
          </cell>
          <cell r="M686">
            <v>146</v>
          </cell>
          <cell r="V686">
            <v>197536</v>
          </cell>
          <cell r="AB686">
            <v>907170373</v>
          </cell>
          <cell r="AC686">
            <v>1119299652</v>
          </cell>
          <cell r="AE686">
            <v>680377779.75</v>
          </cell>
        </row>
        <row r="687">
          <cell r="C687" t="str">
            <v>Corona  City of</v>
          </cell>
          <cell r="K687">
            <v>14494085760</v>
          </cell>
          <cell r="M687">
            <v>212</v>
          </cell>
          <cell r="V687">
            <v>185660</v>
          </cell>
          <cell r="AB687">
            <v>646470000</v>
          </cell>
          <cell r="AC687">
            <v>537670000</v>
          </cell>
          <cell r="AE687">
            <v>413740800</v>
          </cell>
        </row>
        <row r="688">
          <cell r="C688" t="str">
            <v>Corona  City of</v>
          </cell>
          <cell r="K688">
            <v>14494085760</v>
          </cell>
          <cell r="M688">
            <v>212</v>
          </cell>
          <cell r="V688">
            <v>185660</v>
          </cell>
          <cell r="AB688">
            <v>639970000</v>
          </cell>
          <cell r="AC688">
            <v>837660000</v>
          </cell>
          <cell r="AE688">
            <v>409580800</v>
          </cell>
        </row>
        <row r="689">
          <cell r="C689" t="str">
            <v>Corona  City of</v>
          </cell>
          <cell r="K689">
            <v>14494085760</v>
          </cell>
          <cell r="M689">
            <v>212</v>
          </cell>
          <cell r="V689">
            <v>150416</v>
          </cell>
          <cell r="AB689">
            <v>522730000</v>
          </cell>
          <cell r="AC689">
            <v>715030000</v>
          </cell>
          <cell r="AE689">
            <v>334547200</v>
          </cell>
        </row>
        <row r="690">
          <cell r="C690" t="str">
            <v>Corona  City of</v>
          </cell>
          <cell r="K690">
            <v>14494085760</v>
          </cell>
          <cell r="M690">
            <v>212</v>
          </cell>
          <cell r="V690">
            <v>150416</v>
          </cell>
          <cell r="AB690">
            <v>818670000</v>
          </cell>
          <cell r="AC690">
            <v>800780000</v>
          </cell>
          <cell r="AE690">
            <v>523948800</v>
          </cell>
        </row>
        <row r="691">
          <cell r="C691" t="str">
            <v>Corona  City of</v>
          </cell>
          <cell r="K691">
            <v>14494085760</v>
          </cell>
          <cell r="M691">
            <v>212</v>
          </cell>
          <cell r="V691">
            <v>150416</v>
          </cell>
          <cell r="AB691">
            <v>1003310000</v>
          </cell>
          <cell r="AC691">
            <v>1000620000</v>
          </cell>
          <cell r="AE691">
            <v>642118400</v>
          </cell>
        </row>
        <row r="692">
          <cell r="C692" t="str">
            <v>Corona  City of</v>
          </cell>
          <cell r="K692">
            <v>14494085760</v>
          </cell>
          <cell r="M692">
            <v>212</v>
          </cell>
          <cell r="V692">
            <v>150416</v>
          </cell>
          <cell r="AB692">
            <v>1131280000</v>
          </cell>
          <cell r="AC692">
            <v>1168480000</v>
          </cell>
          <cell r="AE692">
            <v>724019200</v>
          </cell>
        </row>
        <row r="693">
          <cell r="C693" t="str">
            <v>Corona  City of</v>
          </cell>
          <cell r="K693">
            <v>14494085760</v>
          </cell>
          <cell r="M693">
            <v>212</v>
          </cell>
          <cell r="V693">
            <v>150416</v>
          </cell>
          <cell r="AB693">
            <v>1170650000</v>
          </cell>
          <cell r="AC693">
            <v>1244460000</v>
          </cell>
          <cell r="AE693">
            <v>749216000</v>
          </cell>
        </row>
        <row r="694">
          <cell r="C694" t="str">
            <v>Corona  City of</v>
          </cell>
          <cell r="K694">
            <v>14494085760</v>
          </cell>
          <cell r="M694">
            <v>212</v>
          </cell>
          <cell r="V694">
            <v>150416</v>
          </cell>
          <cell r="AB694">
            <v>1215760000</v>
          </cell>
          <cell r="AC694">
            <v>1237230000</v>
          </cell>
          <cell r="AE694">
            <v>1215760000</v>
          </cell>
        </row>
        <row r="695">
          <cell r="C695" t="str">
            <v>Corona  City of</v>
          </cell>
          <cell r="K695">
            <v>14494085760</v>
          </cell>
          <cell r="M695">
            <v>212</v>
          </cell>
          <cell r="V695">
            <v>150416</v>
          </cell>
          <cell r="AB695">
            <v>1148230000</v>
          </cell>
          <cell r="AC695">
            <v>1157480000</v>
          </cell>
          <cell r="AE695">
            <v>734867200</v>
          </cell>
        </row>
        <row r="696">
          <cell r="C696" t="str">
            <v>Crescent City  City of</v>
          </cell>
          <cell r="K696">
            <v>963716800</v>
          </cell>
          <cell r="M696">
            <v>126</v>
          </cell>
          <cell r="V696">
            <v>18199</v>
          </cell>
          <cell r="AB696">
            <v>53300000</v>
          </cell>
          <cell r="AC696">
            <v>54000000</v>
          </cell>
          <cell r="AE696">
            <v>33579000</v>
          </cell>
        </row>
        <row r="697">
          <cell r="C697" t="str">
            <v>Crescent City  City of</v>
          </cell>
          <cell r="K697">
            <v>963716800</v>
          </cell>
          <cell r="M697">
            <v>126</v>
          </cell>
          <cell r="V697">
            <v>18199</v>
          </cell>
          <cell r="AB697">
            <v>80160000</v>
          </cell>
          <cell r="AC697">
            <v>72010000</v>
          </cell>
          <cell r="AE697">
            <v>50500800</v>
          </cell>
        </row>
        <row r="698">
          <cell r="C698" t="str">
            <v>Crescent City  City of</v>
          </cell>
          <cell r="K698">
            <v>963716800</v>
          </cell>
          <cell r="M698">
            <v>126</v>
          </cell>
          <cell r="V698">
            <v>18199</v>
          </cell>
          <cell r="AB698">
            <v>80300000</v>
          </cell>
          <cell r="AC698">
            <v>64300000</v>
          </cell>
          <cell r="AE698">
            <v>50589000</v>
          </cell>
        </row>
        <row r="699">
          <cell r="C699" t="str">
            <v>Crescent City  City of</v>
          </cell>
          <cell r="K699">
            <v>963716800</v>
          </cell>
          <cell r="M699">
            <v>126</v>
          </cell>
          <cell r="V699">
            <v>18199</v>
          </cell>
          <cell r="AB699">
            <v>78790000</v>
          </cell>
          <cell r="AC699">
            <v>53820000</v>
          </cell>
          <cell r="AE699">
            <v>49637700</v>
          </cell>
        </row>
        <row r="700">
          <cell r="C700" t="str">
            <v>Crescent City  City of</v>
          </cell>
          <cell r="K700">
            <v>963716800</v>
          </cell>
          <cell r="M700">
            <v>126</v>
          </cell>
          <cell r="V700">
            <v>18199</v>
          </cell>
          <cell r="AB700">
            <v>79500000</v>
          </cell>
          <cell r="AC700">
            <v>58800000</v>
          </cell>
          <cell r="AE700">
            <v>50085000</v>
          </cell>
        </row>
        <row r="701">
          <cell r="C701" t="str">
            <v>Crescent City  City of</v>
          </cell>
          <cell r="K701">
            <v>963716800</v>
          </cell>
          <cell r="M701">
            <v>126</v>
          </cell>
          <cell r="V701">
            <v>18199</v>
          </cell>
          <cell r="AB701">
            <v>80700000</v>
          </cell>
          <cell r="AC701">
            <v>65500000</v>
          </cell>
          <cell r="AE701">
            <v>50841000</v>
          </cell>
        </row>
        <row r="702">
          <cell r="C702" t="str">
            <v>Crescent City  City of</v>
          </cell>
          <cell r="K702">
            <v>963716800</v>
          </cell>
          <cell r="M702">
            <v>126</v>
          </cell>
          <cell r="V702">
            <v>18199</v>
          </cell>
          <cell r="AB702">
            <v>85240000</v>
          </cell>
          <cell r="AC702">
            <v>74150000</v>
          </cell>
          <cell r="AE702">
            <v>53701200</v>
          </cell>
        </row>
        <row r="703">
          <cell r="C703" t="str">
            <v>Crescent City  City of</v>
          </cell>
          <cell r="K703">
            <v>963716800</v>
          </cell>
          <cell r="M703">
            <v>126</v>
          </cell>
          <cell r="V703">
            <v>18199</v>
          </cell>
          <cell r="AB703">
            <v>85990000</v>
          </cell>
          <cell r="AC703">
            <v>74830000</v>
          </cell>
          <cell r="AE703">
            <v>54173700</v>
          </cell>
        </row>
        <row r="704">
          <cell r="C704" t="str">
            <v>Crescent City  City of</v>
          </cell>
          <cell r="K704">
            <v>963716800</v>
          </cell>
          <cell r="M704">
            <v>126</v>
          </cell>
          <cell r="V704">
            <v>18199</v>
          </cell>
          <cell r="AB704">
            <v>86670000</v>
          </cell>
          <cell r="AC704">
            <v>65700000</v>
          </cell>
          <cell r="AE704">
            <v>54602100</v>
          </cell>
        </row>
        <row r="705">
          <cell r="C705" t="str">
            <v>Crescenta Valley Water District</v>
          </cell>
          <cell r="K705">
            <v>1857679180</v>
          </cell>
          <cell r="M705">
            <v>142</v>
          </cell>
          <cell r="V705">
            <v>31612</v>
          </cell>
          <cell r="AB705">
            <v>86855698</v>
          </cell>
          <cell r="AC705">
            <v>97136310</v>
          </cell>
          <cell r="AE705">
            <v>58193317.660000004</v>
          </cell>
        </row>
        <row r="706">
          <cell r="C706" t="str">
            <v>Crescenta Valley Water District</v>
          </cell>
          <cell r="K706">
            <v>1857679180</v>
          </cell>
          <cell r="M706">
            <v>142</v>
          </cell>
          <cell r="V706">
            <v>31612</v>
          </cell>
          <cell r="AB706">
            <v>98628710</v>
          </cell>
          <cell r="AC706">
            <v>126707327</v>
          </cell>
          <cell r="AE706">
            <v>66081235.700000003</v>
          </cell>
        </row>
        <row r="707">
          <cell r="C707" t="str">
            <v>Crescenta Valley Water District</v>
          </cell>
          <cell r="K707">
            <v>1857679180</v>
          </cell>
          <cell r="M707">
            <v>142</v>
          </cell>
          <cell r="V707">
            <v>31612</v>
          </cell>
          <cell r="AB707">
            <v>83026944</v>
          </cell>
          <cell r="AC707">
            <v>116042210</v>
          </cell>
          <cell r="AE707">
            <v>55628052.480000004</v>
          </cell>
        </row>
        <row r="708">
          <cell r="C708" t="str">
            <v>Crescenta Valley Water District</v>
          </cell>
          <cell r="K708">
            <v>1857679180</v>
          </cell>
          <cell r="M708">
            <v>142</v>
          </cell>
          <cell r="V708">
            <v>31612</v>
          </cell>
          <cell r="AB708">
            <v>104262745</v>
          </cell>
          <cell r="AC708">
            <v>119852012</v>
          </cell>
          <cell r="AE708">
            <v>69856039.150000006</v>
          </cell>
        </row>
        <row r="709">
          <cell r="C709" t="str">
            <v>Crescenta Valley Water District</v>
          </cell>
          <cell r="K709">
            <v>1857679180</v>
          </cell>
          <cell r="M709">
            <v>142</v>
          </cell>
          <cell r="V709">
            <v>31612</v>
          </cell>
          <cell r="AB709">
            <v>125869889</v>
          </cell>
          <cell r="AC709">
            <v>137805827</v>
          </cell>
          <cell r="AE709">
            <v>84332825.63000001</v>
          </cell>
        </row>
        <row r="710">
          <cell r="C710" t="str">
            <v>Crescenta Valley Water District</v>
          </cell>
          <cell r="K710">
            <v>1857679180</v>
          </cell>
          <cell r="M710">
            <v>142</v>
          </cell>
          <cell r="V710">
            <v>31612</v>
          </cell>
          <cell r="AB710">
            <v>133762011</v>
          </cell>
          <cell r="AC710">
            <v>150119752</v>
          </cell>
          <cell r="AE710">
            <v>89620547.370000005</v>
          </cell>
        </row>
        <row r="711">
          <cell r="C711" t="str">
            <v>Crescenta Valley Water District</v>
          </cell>
          <cell r="K711">
            <v>1857679180</v>
          </cell>
          <cell r="M711">
            <v>142</v>
          </cell>
          <cell r="V711">
            <v>31612</v>
          </cell>
          <cell r="AB711">
            <v>133729426</v>
          </cell>
          <cell r="AC711">
            <v>157223314</v>
          </cell>
          <cell r="AE711">
            <v>89598715.420000002</v>
          </cell>
        </row>
        <row r="712">
          <cell r="C712" t="str">
            <v>Crescenta Valley Water District</v>
          </cell>
          <cell r="K712">
            <v>1857679180</v>
          </cell>
          <cell r="M712">
            <v>142</v>
          </cell>
          <cell r="V712">
            <v>31612</v>
          </cell>
          <cell r="AB712">
            <v>138812708</v>
          </cell>
          <cell r="AC712">
            <v>152172616</v>
          </cell>
          <cell r="AE712">
            <v>138812708</v>
          </cell>
        </row>
        <row r="713">
          <cell r="C713" t="str">
            <v>Crescenta Valley Water District</v>
          </cell>
          <cell r="K713">
            <v>1857679180</v>
          </cell>
          <cell r="M713">
            <v>142</v>
          </cell>
          <cell r="V713">
            <v>31612</v>
          </cell>
          <cell r="AB713">
            <v>138812708</v>
          </cell>
          <cell r="AC713">
            <v>143374628</v>
          </cell>
          <cell r="AE713">
            <v>120767055.95999999</v>
          </cell>
        </row>
        <row r="714">
          <cell r="C714" t="str">
            <v>Crestline Village Water District</v>
          </cell>
          <cell r="K714">
            <v>236743380</v>
          </cell>
          <cell r="M714">
            <v>86</v>
          </cell>
          <cell r="V714">
            <v>7409</v>
          </cell>
          <cell r="AB714">
            <v>13458532</v>
          </cell>
          <cell r="AC714">
            <v>13428774</v>
          </cell>
          <cell r="AE714">
            <v>11843508.16</v>
          </cell>
        </row>
        <row r="715">
          <cell r="C715" t="str">
            <v>Crestline Village Water District</v>
          </cell>
          <cell r="K715">
            <v>236743380</v>
          </cell>
          <cell r="M715">
            <v>86</v>
          </cell>
          <cell r="V715">
            <v>7434</v>
          </cell>
          <cell r="AB715">
            <v>16881715</v>
          </cell>
          <cell r="AC715">
            <v>17263371</v>
          </cell>
          <cell r="AE715">
            <v>15024726.35</v>
          </cell>
        </row>
        <row r="716">
          <cell r="C716" t="str">
            <v>Crestline Village Water District</v>
          </cell>
          <cell r="K716">
            <v>236743380</v>
          </cell>
          <cell r="M716">
            <v>86</v>
          </cell>
          <cell r="V716">
            <v>7426</v>
          </cell>
          <cell r="AB716">
            <v>14550276</v>
          </cell>
          <cell r="AC716">
            <v>16826306</v>
          </cell>
          <cell r="AE716">
            <v>12804242.880000001</v>
          </cell>
        </row>
        <row r="717">
          <cell r="C717" t="str">
            <v>Crestline Village Water District</v>
          </cell>
          <cell r="K717">
            <v>236743380</v>
          </cell>
          <cell r="M717">
            <v>86</v>
          </cell>
          <cell r="V717">
            <v>7409</v>
          </cell>
          <cell r="AB717">
            <v>15868972</v>
          </cell>
          <cell r="AC717">
            <v>18368752</v>
          </cell>
          <cell r="AE717">
            <v>13647315.92</v>
          </cell>
        </row>
        <row r="718">
          <cell r="C718" t="str">
            <v>Crestline Village Water District</v>
          </cell>
          <cell r="K718">
            <v>236743380</v>
          </cell>
          <cell r="M718">
            <v>86</v>
          </cell>
          <cell r="V718">
            <v>7389</v>
          </cell>
          <cell r="AB718">
            <v>18290154</v>
          </cell>
          <cell r="AC718">
            <v>20586270</v>
          </cell>
          <cell r="AE718">
            <v>15546630.9</v>
          </cell>
        </row>
        <row r="719">
          <cell r="C719" t="str">
            <v>Crestline Village Water District</v>
          </cell>
          <cell r="K719">
            <v>236743380</v>
          </cell>
          <cell r="M719">
            <v>86</v>
          </cell>
          <cell r="V719">
            <v>7389</v>
          </cell>
          <cell r="AB719">
            <v>20870747</v>
          </cell>
          <cell r="AC719">
            <v>24844294</v>
          </cell>
          <cell r="AE719">
            <v>17740134.949999999</v>
          </cell>
        </row>
        <row r="720">
          <cell r="C720" t="str">
            <v>Crestline Village Water District</v>
          </cell>
          <cell r="K720">
            <v>236743380</v>
          </cell>
          <cell r="M720">
            <v>86</v>
          </cell>
          <cell r="V720">
            <v>7358</v>
          </cell>
          <cell r="AB720">
            <v>20182082</v>
          </cell>
          <cell r="AC720">
            <v>24232335</v>
          </cell>
          <cell r="AE720">
            <v>16347486.420000002</v>
          </cell>
        </row>
        <row r="721">
          <cell r="C721" t="str">
            <v>Crestline Village Water District</v>
          </cell>
          <cell r="K721">
            <v>236743380</v>
          </cell>
          <cell r="M721">
            <v>86</v>
          </cell>
          <cell r="V721">
            <v>7321</v>
          </cell>
          <cell r="AB721">
            <v>24536388</v>
          </cell>
          <cell r="AC721">
            <v>25911098</v>
          </cell>
          <cell r="AE721">
            <v>20119838.16</v>
          </cell>
        </row>
        <row r="722">
          <cell r="C722" t="str">
            <v>Crestline Village Water District</v>
          </cell>
          <cell r="K722">
            <v>236743380</v>
          </cell>
          <cell r="M722">
            <v>86</v>
          </cell>
          <cell r="V722">
            <v>7338</v>
          </cell>
          <cell r="AB722">
            <v>22860161</v>
          </cell>
          <cell r="AC722">
            <v>23549670</v>
          </cell>
          <cell r="AE722">
            <v>18516730.41</v>
          </cell>
        </row>
        <row r="723">
          <cell r="C723" t="str">
            <v>Cucamonga Valley Water District</v>
          </cell>
          <cell r="K723">
            <v>20724380625</v>
          </cell>
          <cell r="M723">
            <v>228</v>
          </cell>
          <cell r="V723">
            <v>199225</v>
          </cell>
          <cell r="AB723">
            <v>901157436</v>
          </cell>
          <cell r="AC723">
            <v>837803447</v>
          </cell>
          <cell r="AE723">
            <v>594763907.75999999</v>
          </cell>
        </row>
        <row r="724">
          <cell r="C724" t="str">
            <v>Cucamonga Valley Water District</v>
          </cell>
          <cell r="K724">
            <v>20724380625</v>
          </cell>
          <cell r="M724">
            <v>228</v>
          </cell>
          <cell r="V724">
            <v>199225</v>
          </cell>
          <cell r="AB724">
            <v>944510991</v>
          </cell>
          <cell r="AC724">
            <v>872320237</v>
          </cell>
          <cell r="AE724">
            <v>623377254.06000006</v>
          </cell>
        </row>
        <row r="725">
          <cell r="C725" t="str">
            <v>Cucamonga Valley Water District</v>
          </cell>
          <cell r="K725">
            <v>20724380625</v>
          </cell>
          <cell r="M725">
            <v>228</v>
          </cell>
          <cell r="V725">
            <v>199225</v>
          </cell>
          <cell r="AB725">
            <v>726394518</v>
          </cell>
          <cell r="AC725">
            <v>1077111993</v>
          </cell>
          <cell r="AE725">
            <v>479420381.88</v>
          </cell>
        </row>
        <row r="726">
          <cell r="C726" t="str">
            <v>Cucamonga Valley Water District</v>
          </cell>
          <cell r="K726">
            <v>20724380625</v>
          </cell>
          <cell r="M726">
            <v>228</v>
          </cell>
          <cell r="V726">
            <v>199225</v>
          </cell>
          <cell r="AB726">
            <v>1168457924</v>
          </cell>
          <cell r="AC726">
            <v>1187624179</v>
          </cell>
          <cell r="AE726">
            <v>771182229.84000003</v>
          </cell>
        </row>
        <row r="727">
          <cell r="C727" t="str">
            <v>Cucamonga Valley Water District</v>
          </cell>
          <cell r="K727">
            <v>20724380625</v>
          </cell>
          <cell r="M727">
            <v>228</v>
          </cell>
          <cell r="V727">
            <v>199225</v>
          </cell>
          <cell r="AB727">
            <v>1539590317</v>
          </cell>
          <cell r="AC727">
            <v>1494499322</v>
          </cell>
          <cell r="AE727">
            <v>1016129609.22</v>
          </cell>
        </row>
        <row r="728">
          <cell r="C728" t="str">
            <v>Cucamonga Valley Water District</v>
          </cell>
          <cell r="K728">
            <v>20724380625</v>
          </cell>
          <cell r="M728">
            <v>228</v>
          </cell>
          <cell r="V728">
            <v>199225</v>
          </cell>
          <cell r="AB728">
            <v>1698393684</v>
          </cell>
          <cell r="AC728">
            <v>1801266283</v>
          </cell>
          <cell r="AE728">
            <v>1120939831.4400001</v>
          </cell>
        </row>
        <row r="729">
          <cell r="C729" t="str">
            <v>Cucamonga Valley Water District</v>
          </cell>
          <cell r="K729">
            <v>20724380625</v>
          </cell>
          <cell r="M729">
            <v>228</v>
          </cell>
          <cell r="V729">
            <v>199225</v>
          </cell>
          <cell r="AB729">
            <v>1801818927</v>
          </cell>
          <cell r="AC729">
            <v>1929886032</v>
          </cell>
          <cell r="AE729">
            <v>1189200491.8200002</v>
          </cell>
        </row>
        <row r="730">
          <cell r="C730" t="str">
            <v>Cucamonga Valley Water District</v>
          </cell>
          <cell r="K730">
            <v>20724380625</v>
          </cell>
          <cell r="M730">
            <v>228</v>
          </cell>
          <cell r="V730">
            <v>199225</v>
          </cell>
          <cell r="AB730">
            <v>2030742914</v>
          </cell>
          <cell r="AC730">
            <v>1939674283</v>
          </cell>
          <cell r="AE730">
            <v>1340290323.24</v>
          </cell>
        </row>
        <row r="731">
          <cell r="C731" t="str">
            <v>Cucamonga Valley Water District</v>
          </cell>
          <cell r="K731">
            <v>20724380625</v>
          </cell>
          <cell r="M731">
            <v>228</v>
          </cell>
          <cell r="V731">
            <v>199225</v>
          </cell>
          <cell r="AB731">
            <v>1967364160</v>
          </cell>
          <cell r="AC731">
            <v>1775892558</v>
          </cell>
          <cell r="AE731">
            <v>1298460345.6000001</v>
          </cell>
        </row>
        <row r="732">
          <cell r="C732" t="str">
            <v>Daly City  City of</v>
          </cell>
          <cell r="K732">
            <v>3148725060</v>
          </cell>
          <cell r="M732">
            <v>68</v>
          </cell>
          <cell r="V732">
            <v>105019</v>
          </cell>
          <cell r="AB732">
            <v>184055938</v>
          </cell>
          <cell r="AC732">
            <v>219820301</v>
          </cell>
          <cell r="AE732">
            <v>176693700.47999999</v>
          </cell>
        </row>
        <row r="733">
          <cell r="C733" t="str">
            <v>Daly City  City of</v>
          </cell>
          <cell r="K733">
            <v>3148725060</v>
          </cell>
          <cell r="M733">
            <v>68</v>
          </cell>
          <cell r="V733">
            <v>105576</v>
          </cell>
          <cell r="AB733">
            <v>184097829</v>
          </cell>
          <cell r="AC733">
            <v>212582899</v>
          </cell>
          <cell r="AE733">
            <v>176733915.84</v>
          </cell>
        </row>
        <row r="734">
          <cell r="C734" t="str">
            <v>Daly City  City of</v>
          </cell>
          <cell r="K734">
            <v>3148725060</v>
          </cell>
          <cell r="M734">
            <v>68</v>
          </cell>
          <cell r="V734">
            <v>104462</v>
          </cell>
          <cell r="AB734">
            <v>164767418</v>
          </cell>
          <cell r="AC734">
            <v>198595823</v>
          </cell>
          <cell r="AE734">
            <v>156529047.09999999</v>
          </cell>
        </row>
        <row r="735">
          <cell r="C735" t="str">
            <v>Daly City  City of</v>
          </cell>
          <cell r="K735">
            <v>3148725060</v>
          </cell>
          <cell r="M735">
            <v>68</v>
          </cell>
          <cell r="V735">
            <v>104462</v>
          </cell>
          <cell r="AB735">
            <v>191169964</v>
          </cell>
          <cell r="AC735">
            <v>223417346</v>
          </cell>
          <cell r="AE735">
            <v>181611465.79999998</v>
          </cell>
        </row>
        <row r="736">
          <cell r="C736" t="str">
            <v>Daly City  City of</v>
          </cell>
          <cell r="K736">
            <v>3148725060</v>
          </cell>
          <cell r="M736">
            <v>68</v>
          </cell>
          <cell r="V736">
            <v>104462</v>
          </cell>
          <cell r="AB736">
            <v>181482976</v>
          </cell>
          <cell r="AC736">
            <v>195502606</v>
          </cell>
          <cell r="AE736">
            <v>174223656.96000001</v>
          </cell>
        </row>
        <row r="737">
          <cell r="C737" t="str">
            <v>Daly City  City of</v>
          </cell>
          <cell r="K737">
            <v>3148725060</v>
          </cell>
          <cell r="M737">
            <v>68</v>
          </cell>
          <cell r="V737">
            <v>103347</v>
          </cell>
          <cell r="AB737">
            <v>196340447</v>
          </cell>
          <cell r="AC737">
            <v>207110899</v>
          </cell>
          <cell r="AE737">
            <v>188486829.12</v>
          </cell>
        </row>
        <row r="738">
          <cell r="C738" t="str">
            <v>Daly City  City of</v>
          </cell>
          <cell r="K738">
            <v>3148725060</v>
          </cell>
          <cell r="M738">
            <v>68</v>
          </cell>
          <cell r="V738">
            <v>103347</v>
          </cell>
          <cell r="AB738">
            <v>206614192</v>
          </cell>
          <cell r="AC738">
            <v>225783023</v>
          </cell>
          <cell r="AE738">
            <v>198349624.31999999</v>
          </cell>
        </row>
        <row r="739">
          <cell r="C739" t="str">
            <v>Daly City  City of</v>
          </cell>
          <cell r="K739">
            <v>3148725060</v>
          </cell>
          <cell r="M739">
            <v>68</v>
          </cell>
          <cell r="V739">
            <v>103347</v>
          </cell>
          <cell r="AB739">
            <v>194480042</v>
          </cell>
          <cell r="AC739">
            <v>204084281</v>
          </cell>
          <cell r="AE739">
            <v>186700840.31999999</v>
          </cell>
        </row>
        <row r="740">
          <cell r="C740" t="str">
            <v>Daly City  City of</v>
          </cell>
          <cell r="K740">
            <v>3148725060</v>
          </cell>
          <cell r="M740">
            <v>68</v>
          </cell>
          <cell r="V740">
            <v>105019</v>
          </cell>
          <cell r="AB740">
            <v>119623979</v>
          </cell>
          <cell r="AC740">
            <v>201169122</v>
          </cell>
          <cell r="AE740">
            <v>114839019.83999999</v>
          </cell>
        </row>
        <row r="741">
          <cell r="C741" t="str">
            <v>Davis  City of</v>
          </cell>
          <cell r="K741">
            <v>5034947970</v>
          </cell>
          <cell r="M741">
            <v>167</v>
          </cell>
          <cell r="V741">
            <v>65783</v>
          </cell>
          <cell r="AB741">
            <v>153600000</v>
          </cell>
          <cell r="AC741">
            <v>184800000</v>
          </cell>
          <cell r="AE741">
            <v>113664000</v>
          </cell>
        </row>
        <row r="742">
          <cell r="C742" t="str">
            <v>Davis  City of</v>
          </cell>
          <cell r="K742">
            <v>5034947970</v>
          </cell>
          <cell r="M742">
            <v>167</v>
          </cell>
          <cell r="V742">
            <v>65783</v>
          </cell>
          <cell r="AB742">
            <v>163800000</v>
          </cell>
          <cell r="AC742">
            <v>174900000</v>
          </cell>
          <cell r="AE742">
            <v>121212000</v>
          </cell>
        </row>
        <row r="743">
          <cell r="C743" t="str">
            <v>Davis  City of</v>
          </cell>
          <cell r="K743">
            <v>5034947970</v>
          </cell>
          <cell r="M743">
            <v>167</v>
          </cell>
          <cell r="V743">
            <v>65783</v>
          </cell>
          <cell r="AB743">
            <v>149800000</v>
          </cell>
          <cell r="AC743">
            <v>187800000</v>
          </cell>
          <cell r="AE743">
            <v>110852000</v>
          </cell>
        </row>
        <row r="744">
          <cell r="C744" t="str">
            <v>Davis  City of</v>
          </cell>
          <cell r="K744">
            <v>5034947970</v>
          </cell>
          <cell r="M744">
            <v>167</v>
          </cell>
          <cell r="V744">
            <v>65783</v>
          </cell>
          <cell r="AB744">
            <v>184100000</v>
          </cell>
          <cell r="AC744">
            <v>256000000</v>
          </cell>
          <cell r="AE744">
            <v>136234000</v>
          </cell>
        </row>
        <row r="745">
          <cell r="C745" t="str">
            <v>Davis  City of</v>
          </cell>
          <cell r="K745">
            <v>5034947970</v>
          </cell>
          <cell r="M745">
            <v>167</v>
          </cell>
          <cell r="V745">
            <v>65783</v>
          </cell>
          <cell r="AB745">
            <v>287600000</v>
          </cell>
          <cell r="AC745">
            <v>372300000</v>
          </cell>
          <cell r="AE745">
            <v>212824000</v>
          </cell>
        </row>
        <row r="746">
          <cell r="C746" t="str">
            <v>Davis  City of</v>
          </cell>
          <cell r="K746">
            <v>5034947970</v>
          </cell>
          <cell r="M746">
            <v>167</v>
          </cell>
          <cell r="V746">
            <v>65783</v>
          </cell>
          <cell r="AB746">
            <v>342600000</v>
          </cell>
          <cell r="AC746">
            <v>401200000</v>
          </cell>
          <cell r="AE746">
            <v>253524000</v>
          </cell>
        </row>
        <row r="747">
          <cell r="C747" t="str">
            <v>Davis  City of</v>
          </cell>
          <cell r="K747">
            <v>5034947970</v>
          </cell>
          <cell r="M747">
            <v>167</v>
          </cell>
          <cell r="V747">
            <v>65783</v>
          </cell>
          <cell r="AB747">
            <v>398400000</v>
          </cell>
          <cell r="AC747">
            <v>478400000</v>
          </cell>
          <cell r="AE747">
            <v>294816000</v>
          </cell>
        </row>
        <row r="748">
          <cell r="C748" t="str">
            <v>Davis  City of</v>
          </cell>
          <cell r="K748">
            <v>5034947970</v>
          </cell>
          <cell r="M748">
            <v>167</v>
          </cell>
          <cell r="V748">
            <v>65783</v>
          </cell>
          <cell r="AB748">
            <v>431300000</v>
          </cell>
          <cell r="AC748">
            <v>502100000</v>
          </cell>
          <cell r="AE748">
            <v>319162000</v>
          </cell>
        </row>
        <row r="749">
          <cell r="C749" t="str">
            <v>Davis  City of</v>
          </cell>
          <cell r="K749">
            <v>5034947970</v>
          </cell>
          <cell r="M749">
            <v>167</v>
          </cell>
          <cell r="V749">
            <v>65783</v>
          </cell>
          <cell r="AB749">
            <v>416200000</v>
          </cell>
          <cell r="AC749">
            <v>465900000</v>
          </cell>
          <cell r="AE749">
            <v>307988000</v>
          </cell>
        </row>
        <row r="750">
          <cell r="C750" t="str">
            <v>Delano  City of</v>
          </cell>
          <cell r="K750">
            <v>3502383780</v>
          </cell>
          <cell r="M750">
            <v>157</v>
          </cell>
          <cell r="V750">
            <v>48957</v>
          </cell>
          <cell r="AB750">
            <v>153370000</v>
          </cell>
          <cell r="AC750">
            <v>153990000</v>
          </cell>
          <cell r="AE750">
            <v>96623100</v>
          </cell>
        </row>
        <row r="751">
          <cell r="C751" t="str">
            <v>Delano  City of</v>
          </cell>
          <cell r="K751">
            <v>3502383780</v>
          </cell>
          <cell r="M751">
            <v>157</v>
          </cell>
          <cell r="V751">
            <v>48957</v>
          </cell>
          <cell r="AB751">
            <v>160760000</v>
          </cell>
          <cell r="AC751">
            <v>167400000</v>
          </cell>
          <cell r="AE751">
            <v>101278800</v>
          </cell>
        </row>
        <row r="752">
          <cell r="C752" t="str">
            <v>Delano  City of</v>
          </cell>
          <cell r="K752">
            <v>3502383780</v>
          </cell>
          <cell r="M752">
            <v>157</v>
          </cell>
          <cell r="V752">
            <v>48957</v>
          </cell>
          <cell r="AB752">
            <v>162700000</v>
          </cell>
          <cell r="AC752">
            <v>180240000</v>
          </cell>
          <cell r="AE752">
            <v>102501000</v>
          </cell>
        </row>
        <row r="753">
          <cell r="C753" t="str">
            <v>Delano  City of</v>
          </cell>
          <cell r="K753">
            <v>3502383780</v>
          </cell>
          <cell r="M753">
            <v>157</v>
          </cell>
          <cell r="V753">
            <v>48957</v>
          </cell>
          <cell r="AB753">
            <v>185300000</v>
          </cell>
          <cell r="AC753">
            <v>199900000</v>
          </cell>
          <cell r="AE753">
            <v>116739000</v>
          </cell>
        </row>
        <row r="754">
          <cell r="C754" t="str">
            <v>Delano  City of</v>
          </cell>
          <cell r="K754">
            <v>3502383780</v>
          </cell>
          <cell r="M754">
            <v>157</v>
          </cell>
          <cell r="V754">
            <v>48957</v>
          </cell>
          <cell r="AB754">
            <v>257300000</v>
          </cell>
          <cell r="AC754">
            <v>259300000</v>
          </cell>
          <cell r="AE754">
            <v>162099000</v>
          </cell>
        </row>
        <row r="755">
          <cell r="C755" t="str">
            <v>Delano  City of</v>
          </cell>
          <cell r="K755">
            <v>3502383780</v>
          </cell>
          <cell r="M755">
            <v>157</v>
          </cell>
          <cell r="V755">
            <v>48957</v>
          </cell>
          <cell r="AB755">
            <v>289000000</v>
          </cell>
          <cell r="AC755">
            <v>317100000</v>
          </cell>
          <cell r="AE755">
            <v>182070000</v>
          </cell>
        </row>
        <row r="756">
          <cell r="C756" t="str">
            <v>Delano  City of</v>
          </cell>
          <cell r="K756">
            <v>3502383780</v>
          </cell>
          <cell r="M756">
            <v>157</v>
          </cell>
          <cell r="V756">
            <v>48957</v>
          </cell>
          <cell r="AB756">
            <v>330280000</v>
          </cell>
          <cell r="AC756">
            <v>367630000</v>
          </cell>
          <cell r="AE756">
            <v>171745600</v>
          </cell>
        </row>
        <row r="757">
          <cell r="C757" t="str">
            <v>Delano  City of</v>
          </cell>
          <cell r="K757">
            <v>3502383780</v>
          </cell>
          <cell r="M757">
            <v>157</v>
          </cell>
          <cell r="V757">
            <v>48957</v>
          </cell>
          <cell r="AB757">
            <v>353900000</v>
          </cell>
          <cell r="AC757">
            <v>389300000</v>
          </cell>
          <cell r="AE757">
            <v>184028000</v>
          </cell>
        </row>
        <row r="758">
          <cell r="C758" t="str">
            <v>Delano  City of</v>
          </cell>
          <cell r="K758">
            <v>3502383780</v>
          </cell>
          <cell r="M758">
            <v>157</v>
          </cell>
          <cell r="V758">
            <v>48957</v>
          </cell>
          <cell r="AB758">
            <v>337040000</v>
          </cell>
          <cell r="AC758">
            <v>351260000</v>
          </cell>
          <cell r="AE758">
            <v>175260800</v>
          </cell>
        </row>
        <row r="759">
          <cell r="C759" t="str">
            <v>Desert Water Agency</v>
          </cell>
          <cell r="K759">
            <v>16279584000</v>
          </cell>
          <cell r="M759">
            <v>589</v>
          </cell>
          <cell r="V759">
            <v>62194</v>
          </cell>
          <cell r="AB759">
            <v>610971426</v>
          </cell>
          <cell r="AC759">
            <v>620421117</v>
          </cell>
          <cell r="AE759">
            <v>384911998.38</v>
          </cell>
        </row>
        <row r="760">
          <cell r="C760" t="str">
            <v>Desert Water Agency</v>
          </cell>
          <cell r="K760">
            <v>16279584000</v>
          </cell>
          <cell r="M760">
            <v>589</v>
          </cell>
          <cell r="V760">
            <v>62142</v>
          </cell>
          <cell r="AB760">
            <v>592072043</v>
          </cell>
          <cell r="AC760">
            <v>663433505</v>
          </cell>
          <cell r="AE760">
            <v>390767548.38</v>
          </cell>
        </row>
        <row r="761">
          <cell r="C761" t="str">
            <v>Desert Water Agency</v>
          </cell>
          <cell r="K761">
            <v>16279584000</v>
          </cell>
          <cell r="M761">
            <v>589</v>
          </cell>
          <cell r="V761">
            <v>62142</v>
          </cell>
          <cell r="AB761">
            <v>686243105</v>
          </cell>
          <cell r="AC761">
            <v>719805802</v>
          </cell>
          <cell r="AE761">
            <v>452920449.30000001</v>
          </cell>
        </row>
        <row r="762">
          <cell r="C762" t="str">
            <v>Desert Water Agency</v>
          </cell>
          <cell r="K762">
            <v>16279584000</v>
          </cell>
          <cell r="M762">
            <v>589</v>
          </cell>
          <cell r="V762">
            <v>62103</v>
          </cell>
          <cell r="AB762">
            <v>890551950</v>
          </cell>
          <cell r="AC762">
            <v>1003296544</v>
          </cell>
          <cell r="AE762">
            <v>605575326</v>
          </cell>
        </row>
        <row r="763">
          <cell r="C763" t="str">
            <v>Desert Water Agency</v>
          </cell>
          <cell r="K763">
            <v>16279584000</v>
          </cell>
          <cell r="M763">
            <v>589</v>
          </cell>
          <cell r="V763">
            <v>60600</v>
          </cell>
          <cell r="AB763">
            <v>921181984</v>
          </cell>
          <cell r="AC763">
            <v>914339104</v>
          </cell>
          <cell r="AE763">
            <v>617191929.28000009</v>
          </cell>
        </row>
        <row r="764">
          <cell r="C764" t="str">
            <v>Desert Water Agency</v>
          </cell>
          <cell r="K764">
            <v>16279584000</v>
          </cell>
          <cell r="M764">
            <v>589</v>
          </cell>
          <cell r="V764">
            <v>62028</v>
          </cell>
          <cell r="AB764">
            <v>1040443606</v>
          </cell>
          <cell r="AC764">
            <v>1163289594</v>
          </cell>
          <cell r="AE764">
            <v>707501652.08000004</v>
          </cell>
        </row>
        <row r="765">
          <cell r="C765" t="str">
            <v>Desert Water Agency</v>
          </cell>
          <cell r="K765">
            <v>16279584000</v>
          </cell>
          <cell r="M765">
            <v>589</v>
          </cell>
          <cell r="V765">
            <v>60600</v>
          </cell>
          <cell r="AB765">
            <v>1136895629</v>
          </cell>
          <cell r="AC765">
            <v>1251269480</v>
          </cell>
          <cell r="AE765">
            <v>773089027.72000003</v>
          </cell>
        </row>
        <row r="766">
          <cell r="C766" t="str">
            <v>Desert Water Agency</v>
          </cell>
          <cell r="K766">
            <v>16279584000</v>
          </cell>
          <cell r="M766">
            <v>589</v>
          </cell>
          <cell r="V766">
            <v>60600</v>
          </cell>
          <cell r="AB766">
            <v>1264955240</v>
          </cell>
          <cell r="AC766">
            <v>1267887902</v>
          </cell>
          <cell r="AE766">
            <v>860169563.20000005</v>
          </cell>
        </row>
        <row r="767">
          <cell r="C767" t="str">
            <v>Desert Water Agency</v>
          </cell>
          <cell r="K767">
            <v>16279584000</v>
          </cell>
          <cell r="M767">
            <v>589</v>
          </cell>
          <cell r="V767">
            <v>60600</v>
          </cell>
          <cell r="AB767">
            <v>1166873960</v>
          </cell>
          <cell r="AC767">
            <v>1219987743</v>
          </cell>
          <cell r="AE767">
            <v>793474292.80000007</v>
          </cell>
        </row>
        <row r="768">
          <cell r="C768" t="str">
            <v>Diablo Water District</v>
          </cell>
          <cell r="K768">
            <v>2276888250</v>
          </cell>
          <cell r="M768">
            <v>157</v>
          </cell>
          <cell r="V768">
            <v>35646</v>
          </cell>
          <cell r="AB768">
            <v>82500000</v>
          </cell>
          <cell r="AC768">
            <v>91952000</v>
          </cell>
          <cell r="AE768">
            <v>66825000.000000007</v>
          </cell>
        </row>
        <row r="769">
          <cell r="C769" t="str">
            <v>Diablo Water District</v>
          </cell>
          <cell r="K769">
            <v>2276888250</v>
          </cell>
          <cell r="M769">
            <v>157</v>
          </cell>
          <cell r="V769">
            <v>35646</v>
          </cell>
          <cell r="AB769">
            <v>87523000</v>
          </cell>
          <cell r="AC769">
            <v>84967000</v>
          </cell>
          <cell r="AE769">
            <v>70893630</v>
          </cell>
        </row>
        <row r="770">
          <cell r="C770" t="str">
            <v>Diablo Water District</v>
          </cell>
          <cell r="K770">
            <v>2276888250</v>
          </cell>
          <cell r="M770">
            <v>157</v>
          </cell>
          <cell r="V770">
            <v>35646</v>
          </cell>
          <cell r="AB770">
            <v>77837000</v>
          </cell>
          <cell r="AC770">
            <v>105006000</v>
          </cell>
          <cell r="AE770">
            <v>63047970.000000007</v>
          </cell>
        </row>
        <row r="771">
          <cell r="C771" t="str">
            <v>Diablo Water District</v>
          </cell>
          <cell r="K771">
            <v>2276888250</v>
          </cell>
          <cell r="M771">
            <v>157</v>
          </cell>
          <cell r="V771">
            <v>35646</v>
          </cell>
          <cell r="AB771">
            <v>112120000</v>
          </cell>
          <cell r="AC771">
            <v>131570000</v>
          </cell>
          <cell r="AE771">
            <v>90817200</v>
          </cell>
        </row>
        <row r="772">
          <cell r="C772" t="str">
            <v>Diablo Water District</v>
          </cell>
          <cell r="K772">
            <v>2276888250</v>
          </cell>
          <cell r="M772">
            <v>157</v>
          </cell>
          <cell r="V772">
            <v>35646</v>
          </cell>
          <cell r="AB772">
            <v>164690000</v>
          </cell>
          <cell r="AC772">
            <v>181330000</v>
          </cell>
          <cell r="AE772">
            <v>133398900.00000001</v>
          </cell>
        </row>
        <row r="773">
          <cell r="C773" t="str">
            <v>Diablo Water District</v>
          </cell>
          <cell r="K773">
            <v>2276888250</v>
          </cell>
          <cell r="M773">
            <v>157</v>
          </cell>
          <cell r="V773">
            <v>35646</v>
          </cell>
          <cell r="AB773">
            <v>181900000</v>
          </cell>
          <cell r="AC773">
            <v>203100000</v>
          </cell>
          <cell r="AE773">
            <v>147339000</v>
          </cell>
        </row>
        <row r="774">
          <cell r="C774" t="str">
            <v>Diablo Water District</v>
          </cell>
          <cell r="K774">
            <v>2276888250</v>
          </cell>
          <cell r="M774">
            <v>157</v>
          </cell>
          <cell r="V774">
            <v>35646</v>
          </cell>
          <cell r="AB774">
            <v>199100000</v>
          </cell>
          <cell r="AC774">
            <v>230100000</v>
          </cell>
          <cell r="AE774">
            <v>161271000</v>
          </cell>
        </row>
        <row r="775">
          <cell r="C775" t="str">
            <v>Diablo Water District</v>
          </cell>
          <cell r="K775">
            <v>2276888250</v>
          </cell>
          <cell r="M775">
            <v>157</v>
          </cell>
          <cell r="V775">
            <v>35646</v>
          </cell>
          <cell r="AB775">
            <v>216800000</v>
          </cell>
          <cell r="AC775">
            <v>240500000</v>
          </cell>
          <cell r="AE775">
            <v>175608000</v>
          </cell>
        </row>
        <row r="776">
          <cell r="C776" t="str">
            <v>Diablo Water District</v>
          </cell>
          <cell r="K776">
            <v>2276888250</v>
          </cell>
          <cell r="M776">
            <v>157</v>
          </cell>
          <cell r="V776">
            <v>35646</v>
          </cell>
          <cell r="AB776">
            <v>216300000</v>
          </cell>
          <cell r="AC776">
            <v>218700000</v>
          </cell>
          <cell r="AE776">
            <v>175203000</v>
          </cell>
        </row>
        <row r="777">
          <cell r="C777" t="str">
            <v>Dinuba  City of</v>
          </cell>
          <cell r="K777">
            <v>1691354520</v>
          </cell>
          <cell r="M777">
            <v>179</v>
          </cell>
          <cell r="V777">
            <v>23666</v>
          </cell>
          <cell r="AB777">
            <v>81080000</v>
          </cell>
          <cell r="AC777">
            <v>89740000</v>
          </cell>
          <cell r="AE777">
            <v>55134400.000000007</v>
          </cell>
        </row>
        <row r="778">
          <cell r="C778" t="str">
            <v>Dinuba  City of</v>
          </cell>
          <cell r="K778">
            <v>1691354520</v>
          </cell>
          <cell r="M778">
            <v>179</v>
          </cell>
          <cell r="V778">
            <v>23666</v>
          </cell>
          <cell r="AB778">
            <v>108730000</v>
          </cell>
          <cell r="AC778">
            <v>139940000</v>
          </cell>
          <cell r="AE778">
            <v>78285600</v>
          </cell>
        </row>
        <row r="779">
          <cell r="C779" t="str">
            <v>Dinuba  City of</v>
          </cell>
          <cell r="K779">
            <v>1691354520</v>
          </cell>
          <cell r="M779">
            <v>179</v>
          </cell>
          <cell r="V779">
            <v>23666</v>
          </cell>
          <cell r="AB779">
            <v>125480000</v>
          </cell>
          <cell r="AC779">
            <v>145330000</v>
          </cell>
          <cell r="AE779">
            <v>94110000</v>
          </cell>
        </row>
        <row r="780">
          <cell r="C780" t="str">
            <v>Dinuba  City of</v>
          </cell>
          <cell r="K780">
            <v>1691354520</v>
          </cell>
          <cell r="M780">
            <v>179</v>
          </cell>
          <cell r="V780">
            <v>23666</v>
          </cell>
          <cell r="AB780">
            <v>160780000</v>
          </cell>
          <cell r="AC780">
            <v>175170000</v>
          </cell>
          <cell r="AE780">
            <v>120585000</v>
          </cell>
        </row>
        <row r="781">
          <cell r="C781" t="str">
            <v>Dinuba  City of</v>
          </cell>
          <cell r="K781">
            <v>1691354520</v>
          </cell>
          <cell r="M781">
            <v>179</v>
          </cell>
          <cell r="V781">
            <v>21453</v>
          </cell>
          <cell r="AB781">
            <v>183240000</v>
          </cell>
          <cell r="AC781">
            <v>207320000</v>
          </cell>
          <cell r="AE781">
            <v>128267999.99999999</v>
          </cell>
        </row>
        <row r="782">
          <cell r="C782" t="str">
            <v>Dinuba  City of</v>
          </cell>
          <cell r="K782">
            <v>1691354520</v>
          </cell>
          <cell r="M782">
            <v>179</v>
          </cell>
          <cell r="V782">
            <v>23666</v>
          </cell>
          <cell r="AB782">
            <v>190940000</v>
          </cell>
          <cell r="AC782">
            <v>222830000</v>
          </cell>
          <cell r="AE782">
            <v>114564000</v>
          </cell>
        </row>
        <row r="783">
          <cell r="C783" t="str">
            <v>Dinuba  City of</v>
          </cell>
          <cell r="K783">
            <v>1691354520</v>
          </cell>
          <cell r="M783">
            <v>179</v>
          </cell>
          <cell r="V783">
            <v>23666</v>
          </cell>
          <cell r="AB783">
            <v>127300000</v>
          </cell>
          <cell r="AC783">
            <v>146500000</v>
          </cell>
          <cell r="AE783">
            <v>85291000</v>
          </cell>
        </row>
        <row r="784">
          <cell r="C784" t="str">
            <v>Downey  City of</v>
          </cell>
          <cell r="K784">
            <v>5845936725</v>
          </cell>
          <cell r="M784">
            <v>139</v>
          </cell>
          <cell r="V784">
            <v>111931</v>
          </cell>
          <cell r="AB784">
            <v>326757294</v>
          </cell>
          <cell r="AC784">
            <v>341573758</v>
          </cell>
          <cell r="AE784">
            <v>245067970.5</v>
          </cell>
        </row>
        <row r="785">
          <cell r="C785" t="str">
            <v>Downey  City of</v>
          </cell>
          <cell r="K785">
            <v>5845936725</v>
          </cell>
          <cell r="M785">
            <v>139</v>
          </cell>
          <cell r="V785">
            <v>111931</v>
          </cell>
          <cell r="AB785">
            <v>349931847</v>
          </cell>
          <cell r="AC785">
            <v>413202419</v>
          </cell>
          <cell r="AE785">
            <v>262448885.25</v>
          </cell>
        </row>
        <row r="786">
          <cell r="C786" t="str">
            <v>Downey  City of</v>
          </cell>
          <cell r="K786">
            <v>5845936725</v>
          </cell>
          <cell r="M786">
            <v>139</v>
          </cell>
          <cell r="V786">
            <v>111931</v>
          </cell>
          <cell r="AB786">
            <v>316075884</v>
          </cell>
          <cell r="AC786">
            <v>351447057</v>
          </cell>
          <cell r="AE786">
            <v>237056913</v>
          </cell>
        </row>
        <row r="787">
          <cell r="C787" t="str">
            <v>Downey  City of</v>
          </cell>
          <cell r="K787">
            <v>5845936725</v>
          </cell>
          <cell r="M787">
            <v>139</v>
          </cell>
          <cell r="V787">
            <v>111931</v>
          </cell>
          <cell r="AB787">
            <v>402501458</v>
          </cell>
          <cell r="AC787">
            <v>448550782</v>
          </cell>
          <cell r="AE787">
            <v>301876093.5</v>
          </cell>
        </row>
        <row r="788">
          <cell r="C788" t="str">
            <v>Downey  City of</v>
          </cell>
          <cell r="K788">
            <v>5845936725</v>
          </cell>
          <cell r="M788">
            <v>139</v>
          </cell>
          <cell r="V788">
            <v>111931</v>
          </cell>
          <cell r="AB788">
            <v>452594598</v>
          </cell>
          <cell r="AC788">
            <v>474697100</v>
          </cell>
          <cell r="AE788">
            <v>339445948.5</v>
          </cell>
        </row>
        <row r="789">
          <cell r="C789" t="str">
            <v>Downey  City of</v>
          </cell>
          <cell r="K789">
            <v>5845936725</v>
          </cell>
          <cell r="M789">
            <v>139</v>
          </cell>
          <cell r="V789">
            <v>111931</v>
          </cell>
          <cell r="AB789">
            <v>491436088</v>
          </cell>
          <cell r="AC789">
            <v>522796029</v>
          </cell>
          <cell r="AE789">
            <v>368577066</v>
          </cell>
        </row>
        <row r="790">
          <cell r="C790" t="str">
            <v>Downey  City of</v>
          </cell>
          <cell r="K790">
            <v>5845936725</v>
          </cell>
          <cell r="M790">
            <v>139</v>
          </cell>
          <cell r="V790">
            <v>110829</v>
          </cell>
          <cell r="AB790">
            <v>451806038</v>
          </cell>
          <cell r="AC790">
            <v>505978837</v>
          </cell>
          <cell r="AE790">
            <v>338854528.5</v>
          </cell>
        </row>
        <row r="791">
          <cell r="C791" t="str">
            <v>Downey  City of</v>
          </cell>
          <cell r="K791">
            <v>5845936725</v>
          </cell>
          <cell r="M791">
            <v>139</v>
          </cell>
          <cell r="V791">
            <v>111363</v>
          </cell>
          <cell r="AB791">
            <v>521235201</v>
          </cell>
          <cell r="AC791">
            <v>508882174</v>
          </cell>
          <cell r="AE791">
            <v>390926400.75</v>
          </cell>
        </row>
        <row r="792">
          <cell r="C792" t="str">
            <v>Downey  City of</v>
          </cell>
          <cell r="K792">
            <v>5845936725</v>
          </cell>
          <cell r="M792">
            <v>139</v>
          </cell>
          <cell r="V792">
            <v>110829</v>
          </cell>
          <cell r="AB792">
            <v>521720720</v>
          </cell>
          <cell r="AC792">
            <v>523128398</v>
          </cell>
          <cell r="AE792">
            <v>391290540</v>
          </cell>
        </row>
        <row r="793">
          <cell r="C793" t="str">
            <v>Dublin San Ramon Services District</v>
          </cell>
          <cell r="K793">
            <v>5060822820</v>
          </cell>
          <cell r="M793">
            <v>163</v>
          </cell>
          <cell r="V793">
            <v>77868</v>
          </cell>
          <cell r="AB793">
            <v>158614000</v>
          </cell>
          <cell r="AC793">
            <v>190166000</v>
          </cell>
          <cell r="AE793">
            <v>139580320</v>
          </cell>
        </row>
        <row r="794">
          <cell r="C794" t="str">
            <v>Dublin San Ramon Services District</v>
          </cell>
          <cell r="K794">
            <v>5060822820</v>
          </cell>
          <cell r="M794">
            <v>163</v>
          </cell>
          <cell r="V794">
            <v>77644</v>
          </cell>
          <cell r="AB794">
            <v>177035000</v>
          </cell>
          <cell r="AC794">
            <v>187188000</v>
          </cell>
          <cell r="AE794">
            <v>109761700</v>
          </cell>
        </row>
        <row r="795">
          <cell r="C795" t="str">
            <v>Dublin San Ramon Services District</v>
          </cell>
          <cell r="K795">
            <v>5060822820</v>
          </cell>
          <cell r="M795">
            <v>163</v>
          </cell>
          <cell r="V795">
            <v>79547</v>
          </cell>
          <cell r="AB795">
            <v>164835000</v>
          </cell>
          <cell r="AC795">
            <v>221879000</v>
          </cell>
          <cell r="AE795">
            <v>151648200</v>
          </cell>
        </row>
        <row r="796">
          <cell r="C796" t="str">
            <v>Dublin San Ramon Services District</v>
          </cell>
          <cell r="K796">
            <v>5060822820</v>
          </cell>
          <cell r="M796">
            <v>163</v>
          </cell>
          <cell r="V796">
            <v>79275</v>
          </cell>
          <cell r="AB796">
            <v>180349000</v>
          </cell>
          <cell r="AC796">
            <v>266545000</v>
          </cell>
          <cell r="AE796">
            <v>140672220</v>
          </cell>
        </row>
        <row r="797">
          <cell r="C797" t="str">
            <v>Dublin San Ramon Services District</v>
          </cell>
          <cell r="K797">
            <v>5060822820</v>
          </cell>
          <cell r="M797">
            <v>163</v>
          </cell>
          <cell r="V797">
            <v>78990</v>
          </cell>
          <cell r="AB797">
            <v>227616000</v>
          </cell>
          <cell r="AC797">
            <v>333483000</v>
          </cell>
          <cell r="AE797">
            <v>172988160</v>
          </cell>
        </row>
        <row r="798">
          <cell r="C798" t="str">
            <v>Dublin San Ramon Services District</v>
          </cell>
          <cell r="K798">
            <v>5060822820</v>
          </cell>
          <cell r="M798">
            <v>163</v>
          </cell>
          <cell r="V798">
            <v>78485</v>
          </cell>
          <cell r="AB798">
            <v>244429000</v>
          </cell>
          <cell r="AC798">
            <v>376770000</v>
          </cell>
          <cell r="AE798">
            <v>183321750</v>
          </cell>
        </row>
        <row r="799">
          <cell r="C799" t="str">
            <v>Dublin San Ramon Services District</v>
          </cell>
          <cell r="K799">
            <v>5060822820</v>
          </cell>
          <cell r="M799">
            <v>163</v>
          </cell>
          <cell r="V799">
            <v>78262</v>
          </cell>
          <cell r="AB799">
            <v>259519000</v>
          </cell>
          <cell r="AC799">
            <v>404050000</v>
          </cell>
          <cell r="AE799">
            <v>207615200</v>
          </cell>
        </row>
        <row r="800">
          <cell r="C800" t="str">
            <v>Dublin San Ramon Services District</v>
          </cell>
          <cell r="K800">
            <v>5060822820</v>
          </cell>
          <cell r="M800">
            <v>163</v>
          </cell>
          <cell r="V800">
            <v>77780</v>
          </cell>
          <cell r="AB800">
            <v>274032000</v>
          </cell>
          <cell r="AC800">
            <v>412275000</v>
          </cell>
          <cell r="AE800">
            <v>219225600</v>
          </cell>
        </row>
        <row r="801">
          <cell r="C801" t="str">
            <v>Dublin San Ramon Services District</v>
          </cell>
          <cell r="K801">
            <v>5060822820</v>
          </cell>
          <cell r="M801">
            <v>163</v>
          </cell>
          <cell r="V801">
            <v>77374</v>
          </cell>
          <cell r="AB801">
            <v>273076000</v>
          </cell>
          <cell r="AC801">
            <v>387061000</v>
          </cell>
          <cell r="AE801">
            <v>218460800</v>
          </cell>
        </row>
        <row r="802">
          <cell r="C802" t="str">
            <v>East Bay Municipal Utilities District</v>
          </cell>
          <cell r="K802">
            <v>85338825000</v>
          </cell>
          <cell r="M802">
            <v>150</v>
          </cell>
          <cell r="V802">
            <v>1390000</v>
          </cell>
          <cell r="AB802">
            <v>3765900000</v>
          </cell>
          <cell r="AC802">
            <v>4016400000</v>
          </cell>
          <cell r="AE802">
            <v>2297199000</v>
          </cell>
        </row>
        <row r="803">
          <cell r="C803" t="str">
            <v>East Bay Municipal Utilities District</v>
          </cell>
          <cell r="K803">
            <v>85338825000</v>
          </cell>
          <cell r="M803">
            <v>150</v>
          </cell>
          <cell r="V803">
            <v>1390000</v>
          </cell>
          <cell r="AB803">
            <v>4096200000</v>
          </cell>
          <cell r="AC803">
            <v>4099300000</v>
          </cell>
          <cell r="AE803">
            <v>2539644000</v>
          </cell>
        </row>
        <row r="804">
          <cell r="C804" t="str">
            <v>East Bay Municipal Utilities District</v>
          </cell>
          <cell r="K804">
            <v>85338825000</v>
          </cell>
          <cell r="M804">
            <v>150</v>
          </cell>
          <cell r="V804">
            <v>1379000</v>
          </cell>
          <cell r="AB804">
            <v>3839000000</v>
          </cell>
          <cell r="AC804">
            <v>4772000000</v>
          </cell>
          <cell r="AE804">
            <v>2380180000</v>
          </cell>
        </row>
        <row r="805">
          <cell r="C805" t="str">
            <v>East Bay Municipal Utilities District</v>
          </cell>
          <cell r="K805">
            <v>85338825000</v>
          </cell>
          <cell r="M805">
            <v>150</v>
          </cell>
          <cell r="V805">
            <v>1379000</v>
          </cell>
          <cell r="AB805">
            <v>4195400000</v>
          </cell>
          <cell r="AC805">
            <v>5148600000</v>
          </cell>
          <cell r="AE805">
            <v>2559194000</v>
          </cell>
        </row>
        <row r="806">
          <cell r="C806" t="str">
            <v>East Bay Municipal Utilities District</v>
          </cell>
          <cell r="K806">
            <v>85338825000</v>
          </cell>
          <cell r="M806">
            <v>150</v>
          </cell>
          <cell r="V806">
            <v>1379000</v>
          </cell>
          <cell r="AB806">
            <v>5370600000</v>
          </cell>
          <cell r="AC806">
            <v>6175000000</v>
          </cell>
          <cell r="AE806">
            <v>3222360000</v>
          </cell>
        </row>
        <row r="807">
          <cell r="C807" t="str">
            <v>East Bay Municipal Utilities District</v>
          </cell>
          <cell r="K807">
            <v>85338825000</v>
          </cell>
          <cell r="M807">
            <v>150</v>
          </cell>
          <cell r="V807">
            <v>1379000</v>
          </cell>
          <cell r="AB807">
            <v>5682900000</v>
          </cell>
          <cell r="AC807">
            <v>6528400000</v>
          </cell>
          <cell r="AE807">
            <v>3466569000</v>
          </cell>
        </row>
        <row r="808">
          <cell r="C808" t="str">
            <v>East Bay Municipal Utilities District</v>
          </cell>
          <cell r="K808">
            <v>85338825000</v>
          </cell>
          <cell r="M808">
            <v>150</v>
          </cell>
          <cell r="V808">
            <v>1379000</v>
          </cell>
          <cell r="AB808">
            <v>6222000000</v>
          </cell>
          <cell r="AC808">
            <v>7172300000</v>
          </cell>
          <cell r="AE808">
            <v>3795420000</v>
          </cell>
        </row>
        <row r="809">
          <cell r="C809" t="str">
            <v>East Bay Municipal Utilities District</v>
          </cell>
          <cell r="K809">
            <v>85338825000</v>
          </cell>
          <cell r="M809">
            <v>150</v>
          </cell>
          <cell r="V809">
            <v>1330000</v>
          </cell>
          <cell r="AB809">
            <v>6590100000</v>
          </cell>
          <cell r="AC809">
            <v>7452800000</v>
          </cell>
          <cell r="AE809">
            <v>4547169000</v>
          </cell>
        </row>
        <row r="810">
          <cell r="C810" t="str">
            <v>East Bay Municipal Utilities District</v>
          </cell>
          <cell r="K810">
            <v>85338825000</v>
          </cell>
          <cell r="M810">
            <v>150</v>
          </cell>
          <cell r="V810">
            <v>1330000</v>
          </cell>
          <cell r="AB810">
            <v>6365400000</v>
          </cell>
          <cell r="AC810">
            <v>7025700000</v>
          </cell>
          <cell r="AE810">
            <v>4392126000</v>
          </cell>
        </row>
        <row r="811">
          <cell r="C811" t="str">
            <v>East Niles Community Service District</v>
          </cell>
          <cell r="K811">
            <v>3548182520</v>
          </cell>
          <cell r="M811">
            <v>323</v>
          </cell>
          <cell r="V811">
            <v>26000</v>
          </cell>
          <cell r="AB811">
            <v>126756205</v>
          </cell>
          <cell r="AC811">
            <v>145329736</v>
          </cell>
          <cell r="AE811">
            <v>83659095.299999997</v>
          </cell>
        </row>
        <row r="812">
          <cell r="C812" t="str">
            <v>East Niles Community Service District</v>
          </cell>
          <cell r="K812">
            <v>3548182520</v>
          </cell>
          <cell r="M812">
            <v>323</v>
          </cell>
          <cell r="V812">
            <v>26000</v>
          </cell>
          <cell r="AB812">
            <v>127733759</v>
          </cell>
          <cell r="AC812">
            <v>162274011</v>
          </cell>
          <cell r="AE812">
            <v>84304280.939999998</v>
          </cell>
        </row>
        <row r="813">
          <cell r="C813" t="str">
            <v>East Niles Community Service District</v>
          </cell>
          <cell r="K813">
            <v>3548182520</v>
          </cell>
          <cell r="M813">
            <v>323</v>
          </cell>
          <cell r="V813">
            <v>26000</v>
          </cell>
          <cell r="AB813">
            <v>126430354</v>
          </cell>
          <cell r="AC813">
            <v>165858376</v>
          </cell>
          <cell r="AE813">
            <v>78386819.480000004</v>
          </cell>
        </row>
        <row r="814">
          <cell r="C814" t="str">
            <v>East Niles Community Service District</v>
          </cell>
          <cell r="K814">
            <v>3548182520</v>
          </cell>
          <cell r="M814">
            <v>323</v>
          </cell>
          <cell r="V814">
            <v>26000</v>
          </cell>
          <cell r="AB814">
            <v>174656365</v>
          </cell>
          <cell r="AC814">
            <v>201702033</v>
          </cell>
          <cell r="AE814">
            <v>106540382.64999999</v>
          </cell>
        </row>
        <row r="815">
          <cell r="C815" t="str">
            <v>East Niles Community Service District</v>
          </cell>
          <cell r="K815">
            <v>3548182520</v>
          </cell>
          <cell r="M815">
            <v>323</v>
          </cell>
          <cell r="V815">
            <v>26000</v>
          </cell>
          <cell r="AB815">
            <v>252209004</v>
          </cell>
          <cell r="AC815">
            <v>279254673</v>
          </cell>
          <cell r="AE815">
            <v>153847492.44</v>
          </cell>
        </row>
        <row r="816">
          <cell r="C816" t="str">
            <v>East Niles Community Service District</v>
          </cell>
          <cell r="K816">
            <v>3548182520</v>
          </cell>
          <cell r="M816">
            <v>323</v>
          </cell>
          <cell r="V816">
            <v>26000</v>
          </cell>
          <cell r="AB816">
            <v>305974490</v>
          </cell>
          <cell r="AC816">
            <v>344099107</v>
          </cell>
          <cell r="AE816">
            <v>180524949.09999999</v>
          </cell>
        </row>
        <row r="817">
          <cell r="C817" t="str">
            <v>East Niles Community Service District</v>
          </cell>
          <cell r="K817">
            <v>3548182520</v>
          </cell>
          <cell r="M817">
            <v>323</v>
          </cell>
          <cell r="V817">
            <v>26000</v>
          </cell>
          <cell r="AB817">
            <v>350616135</v>
          </cell>
          <cell r="AC817">
            <v>396561187</v>
          </cell>
          <cell r="AE817">
            <v>227900487.75</v>
          </cell>
        </row>
        <row r="818">
          <cell r="C818" t="str">
            <v>East Niles Community Service District</v>
          </cell>
          <cell r="K818">
            <v>3548182520</v>
          </cell>
          <cell r="M818">
            <v>323</v>
          </cell>
          <cell r="V818">
            <v>26000</v>
          </cell>
          <cell r="AB818">
            <v>383527130</v>
          </cell>
          <cell r="AC818">
            <v>418719084</v>
          </cell>
          <cell r="AE818">
            <v>241622091.90000001</v>
          </cell>
        </row>
        <row r="819">
          <cell r="C819" t="str">
            <v>East Niles Community Service District</v>
          </cell>
          <cell r="K819">
            <v>3548182520</v>
          </cell>
          <cell r="M819">
            <v>323</v>
          </cell>
          <cell r="V819">
            <v>26000</v>
          </cell>
          <cell r="AB819">
            <v>365605301</v>
          </cell>
          <cell r="AC819">
            <v>390370010</v>
          </cell>
          <cell r="AE819">
            <v>230331339.63</v>
          </cell>
        </row>
        <row r="820">
          <cell r="C820" t="str">
            <v>East Orange County Water District</v>
          </cell>
          <cell r="K820">
            <v>439030760</v>
          </cell>
          <cell r="M820">
            <v>263</v>
          </cell>
          <cell r="V820">
            <v>3247</v>
          </cell>
          <cell r="AB820">
            <v>17302711</v>
          </cell>
          <cell r="AC820">
            <v>18443191</v>
          </cell>
          <cell r="AE820">
            <v>16956656.780000001</v>
          </cell>
        </row>
        <row r="821">
          <cell r="C821" t="str">
            <v>East Orange County Water District</v>
          </cell>
          <cell r="K821">
            <v>439030760</v>
          </cell>
          <cell r="M821">
            <v>263</v>
          </cell>
          <cell r="V821">
            <v>3247</v>
          </cell>
          <cell r="AB821">
            <v>17465636</v>
          </cell>
          <cell r="AC821">
            <v>18149924</v>
          </cell>
          <cell r="AE821">
            <v>17116323.280000001</v>
          </cell>
        </row>
        <row r="822">
          <cell r="C822" t="str">
            <v>East Orange County Water District</v>
          </cell>
          <cell r="K822">
            <v>439030760</v>
          </cell>
          <cell r="M822">
            <v>263</v>
          </cell>
          <cell r="V822">
            <v>3247</v>
          </cell>
          <cell r="AB822">
            <v>13588005</v>
          </cell>
          <cell r="AC822">
            <v>22092727</v>
          </cell>
          <cell r="AE822">
            <v>13316244.9</v>
          </cell>
        </row>
        <row r="823">
          <cell r="C823" t="str">
            <v>East Orange County Water District</v>
          </cell>
          <cell r="K823">
            <v>439030760</v>
          </cell>
          <cell r="M823">
            <v>263</v>
          </cell>
          <cell r="V823">
            <v>3247</v>
          </cell>
          <cell r="AB823">
            <v>22092727</v>
          </cell>
          <cell r="AC823">
            <v>23233207</v>
          </cell>
          <cell r="AE823">
            <v>21650872.460000001</v>
          </cell>
        </row>
        <row r="824">
          <cell r="C824" t="str">
            <v>East Orange County Water District</v>
          </cell>
          <cell r="K824">
            <v>439030760</v>
          </cell>
          <cell r="M824">
            <v>263</v>
          </cell>
          <cell r="V824">
            <v>3247</v>
          </cell>
          <cell r="AB824">
            <v>27762542</v>
          </cell>
          <cell r="AC824">
            <v>29456969</v>
          </cell>
          <cell r="AE824">
            <v>27207291.16</v>
          </cell>
        </row>
        <row r="825">
          <cell r="C825" t="str">
            <v>East Orange County Water District</v>
          </cell>
          <cell r="K825">
            <v>439030760</v>
          </cell>
          <cell r="M825">
            <v>263</v>
          </cell>
          <cell r="V825">
            <v>3656</v>
          </cell>
          <cell r="AB825">
            <v>30401938</v>
          </cell>
          <cell r="AC825">
            <v>33204260</v>
          </cell>
          <cell r="AE825">
            <v>29793899.239999998</v>
          </cell>
        </row>
        <row r="826">
          <cell r="C826" t="str">
            <v>East Orange County Water District</v>
          </cell>
          <cell r="K826">
            <v>439030760</v>
          </cell>
          <cell r="M826">
            <v>263</v>
          </cell>
          <cell r="V826">
            <v>3656</v>
          </cell>
          <cell r="AB826">
            <v>31477248</v>
          </cell>
          <cell r="AC826">
            <v>35126784</v>
          </cell>
          <cell r="AE826">
            <v>30847703.039999999</v>
          </cell>
        </row>
        <row r="827">
          <cell r="C827" t="str">
            <v>East Orange County Water District</v>
          </cell>
          <cell r="K827">
            <v>439030760</v>
          </cell>
          <cell r="M827">
            <v>263</v>
          </cell>
          <cell r="V827">
            <v>3656</v>
          </cell>
          <cell r="AB827">
            <v>33399771</v>
          </cell>
          <cell r="AC827">
            <v>34279570</v>
          </cell>
          <cell r="AE827">
            <v>32731775.579999998</v>
          </cell>
        </row>
        <row r="828">
          <cell r="C828" t="str">
            <v>East Orange County Water District</v>
          </cell>
          <cell r="K828">
            <v>439030760</v>
          </cell>
          <cell r="M828">
            <v>263</v>
          </cell>
          <cell r="V828">
            <v>3656</v>
          </cell>
          <cell r="AB828">
            <v>32063780</v>
          </cell>
          <cell r="AC828">
            <v>33073920</v>
          </cell>
          <cell r="AE828">
            <v>31422504.399999999</v>
          </cell>
        </row>
        <row r="829">
          <cell r="C829" t="str">
            <v>East Palo Alto, City of</v>
          </cell>
          <cell r="K829">
            <v>754929135</v>
          </cell>
          <cell r="M829">
            <v>75</v>
          </cell>
          <cell r="V829">
            <v>26181</v>
          </cell>
          <cell r="AB829">
            <v>38948073</v>
          </cell>
          <cell r="AC829">
            <v>47048727</v>
          </cell>
          <cell r="AE829">
            <v>35442746.43</v>
          </cell>
        </row>
        <row r="830">
          <cell r="C830" t="str">
            <v>East Palo Alto, City of</v>
          </cell>
          <cell r="K830">
            <v>754929135</v>
          </cell>
          <cell r="M830">
            <v>75</v>
          </cell>
          <cell r="V830">
            <v>26181</v>
          </cell>
          <cell r="AB830">
            <v>47934421</v>
          </cell>
          <cell r="AC830">
            <v>44875636</v>
          </cell>
          <cell r="AE830">
            <v>37868192.590000004</v>
          </cell>
        </row>
        <row r="831">
          <cell r="C831" t="str">
            <v>East Palo Alto, City of</v>
          </cell>
          <cell r="K831">
            <v>754929135</v>
          </cell>
          <cell r="M831">
            <v>75</v>
          </cell>
          <cell r="V831">
            <v>26181</v>
          </cell>
          <cell r="AB831">
            <v>37071958</v>
          </cell>
          <cell r="AC831">
            <v>45739636</v>
          </cell>
          <cell r="AE831">
            <v>32252603.460000001</v>
          </cell>
        </row>
        <row r="832">
          <cell r="C832" t="str">
            <v>East Palo Alto, City of</v>
          </cell>
          <cell r="K832">
            <v>754929135</v>
          </cell>
          <cell r="M832">
            <v>75</v>
          </cell>
          <cell r="V832">
            <v>26181</v>
          </cell>
          <cell r="AB832">
            <v>51019387</v>
          </cell>
          <cell r="AC832">
            <v>49538992</v>
          </cell>
          <cell r="AE832">
            <v>36733958.640000001</v>
          </cell>
        </row>
        <row r="833">
          <cell r="C833" t="str">
            <v>East Palo Alto, City of</v>
          </cell>
          <cell r="K833">
            <v>754929135</v>
          </cell>
          <cell r="M833">
            <v>75</v>
          </cell>
          <cell r="V833">
            <v>26181</v>
          </cell>
          <cell r="AB833">
            <v>50912416</v>
          </cell>
          <cell r="AC833">
            <v>52465371</v>
          </cell>
          <cell r="AE833">
            <v>42766429.439999998</v>
          </cell>
        </row>
        <row r="834">
          <cell r="C834" t="str">
            <v>East Palo Alto, City of</v>
          </cell>
          <cell r="K834">
            <v>754929135</v>
          </cell>
          <cell r="M834">
            <v>75</v>
          </cell>
          <cell r="V834">
            <v>26181</v>
          </cell>
          <cell r="AB834">
            <v>53285984</v>
          </cell>
          <cell r="AC834">
            <v>34266016</v>
          </cell>
          <cell r="AE834">
            <v>38898768.32</v>
          </cell>
        </row>
        <row r="835">
          <cell r="C835" t="str">
            <v>East Palo Alto, City of</v>
          </cell>
          <cell r="K835">
            <v>754929135</v>
          </cell>
          <cell r="M835">
            <v>75</v>
          </cell>
          <cell r="V835">
            <v>26181</v>
          </cell>
          <cell r="AB835">
            <v>60707408</v>
          </cell>
          <cell r="AC835">
            <v>18390857</v>
          </cell>
          <cell r="AE835">
            <v>48565926.400000006</v>
          </cell>
        </row>
        <row r="836">
          <cell r="C836" t="str">
            <v>East Palo Alto, City of</v>
          </cell>
          <cell r="K836">
            <v>754929135</v>
          </cell>
          <cell r="M836">
            <v>75</v>
          </cell>
          <cell r="V836">
            <v>26181</v>
          </cell>
          <cell r="AB836">
            <v>57954577</v>
          </cell>
          <cell r="AC836">
            <v>43414691</v>
          </cell>
          <cell r="AE836">
            <v>46363661.600000001</v>
          </cell>
        </row>
        <row r="837">
          <cell r="C837" t="str">
            <v>East Palo Alto, City of</v>
          </cell>
          <cell r="K837">
            <v>754929135</v>
          </cell>
          <cell r="M837">
            <v>75</v>
          </cell>
          <cell r="V837">
            <v>26181</v>
          </cell>
          <cell r="AB837">
            <v>57077112</v>
          </cell>
          <cell r="AC837">
            <v>74146161</v>
          </cell>
          <cell r="AE837">
            <v>45661689.600000001</v>
          </cell>
        </row>
        <row r="838">
          <cell r="C838" t="str">
            <v>East Valley Water District</v>
          </cell>
          <cell r="K838">
            <v>7871155650</v>
          </cell>
          <cell r="M838">
            <v>277</v>
          </cell>
          <cell r="V838">
            <v>97318</v>
          </cell>
          <cell r="AB838">
            <v>355679867</v>
          </cell>
          <cell r="AC838">
            <v>331289887</v>
          </cell>
          <cell r="AE838">
            <v>273873497.59000003</v>
          </cell>
        </row>
        <row r="839">
          <cell r="C839" t="str">
            <v>East Valley Water District</v>
          </cell>
          <cell r="K839">
            <v>7871155650</v>
          </cell>
          <cell r="M839">
            <v>277</v>
          </cell>
          <cell r="V839">
            <v>97318</v>
          </cell>
          <cell r="AB839">
            <v>368098065</v>
          </cell>
          <cell r="AC839">
            <v>379493089</v>
          </cell>
          <cell r="AE839">
            <v>283435510.05000001</v>
          </cell>
        </row>
        <row r="840">
          <cell r="C840" t="str">
            <v>East Valley Water District</v>
          </cell>
          <cell r="K840">
            <v>7871155650</v>
          </cell>
          <cell r="M840">
            <v>277</v>
          </cell>
          <cell r="V840">
            <v>97318</v>
          </cell>
          <cell r="AB840">
            <v>318451341</v>
          </cell>
          <cell r="AC840">
            <v>412378015</v>
          </cell>
          <cell r="AE840">
            <v>245207532.56999999</v>
          </cell>
        </row>
        <row r="841">
          <cell r="C841" t="str">
            <v>East Valley Water District</v>
          </cell>
          <cell r="K841">
            <v>7871155650</v>
          </cell>
          <cell r="M841">
            <v>277</v>
          </cell>
          <cell r="V841">
            <v>97318</v>
          </cell>
          <cell r="AB841">
            <v>452923708</v>
          </cell>
          <cell r="AC841">
            <v>458691278</v>
          </cell>
          <cell r="AE841">
            <v>348751255.16000003</v>
          </cell>
        </row>
        <row r="842">
          <cell r="C842" t="str">
            <v>East Valley Water District</v>
          </cell>
          <cell r="K842">
            <v>7871155650</v>
          </cell>
          <cell r="M842">
            <v>277</v>
          </cell>
          <cell r="V842">
            <v>97318</v>
          </cell>
          <cell r="AB842">
            <v>590921787</v>
          </cell>
          <cell r="AC842">
            <v>578761012</v>
          </cell>
          <cell r="AE842">
            <v>455009775.99000001</v>
          </cell>
        </row>
        <row r="843">
          <cell r="C843" t="str">
            <v>East Valley Water District</v>
          </cell>
          <cell r="K843">
            <v>7871155650</v>
          </cell>
          <cell r="M843">
            <v>277</v>
          </cell>
          <cell r="V843">
            <v>97318</v>
          </cell>
          <cell r="AB843">
            <v>612946085</v>
          </cell>
          <cell r="AC843">
            <v>737695046</v>
          </cell>
          <cell r="AE843">
            <v>471968485.44999999</v>
          </cell>
        </row>
        <row r="844">
          <cell r="C844" t="str">
            <v>East Valley Water District</v>
          </cell>
          <cell r="K844">
            <v>7871155650</v>
          </cell>
          <cell r="M844">
            <v>277</v>
          </cell>
          <cell r="V844">
            <v>97318</v>
          </cell>
          <cell r="AB844">
            <v>615497502</v>
          </cell>
          <cell r="AC844">
            <v>815048916</v>
          </cell>
          <cell r="AE844">
            <v>473933076.54000002</v>
          </cell>
        </row>
        <row r="845">
          <cell r="C845" t="str">
            <v>East Valley Water District</v>
          </cell>
          <cell r="K845">
            <v>7871155650</v>
          </cell>
          <cell r="M845">
            <v>277</v>
          </cell>
          <cell r="V845">
            <v>97318</v>
          </cell>
          <cell r="AB845">
            <v>741109969</v>
          </cell>
          <cell r="AC845">
            <v>876846639</v>
          </cell>
          <cell r="AE845">
            <v>570654676.13</v>
          </cell>
        </row>
        <row r="846">
          <cell r="C846" t="str">
            <v>East Valley Water District</v>
          </cell>
          <cell r="K846">
            <v>7871155650</v>
          </cell>
          <cell r="M846">
            <v>277</v>
          </cell>
          <cell r="V846">
            <v>97318</v>
          </cell>
          <cell r="AB846">
            <v>727251507</v>
          </cell>
          <cell r="AC846">
            <v>815492074</v>
          </cell>
          <cell r="AE846">
            <v>559983660.38999999</v>
          </cell>
        </row>
        <row r="847">
          <cell r="C847" t="str">
            <v>Eastern Municipal Water District</v>
          </cell>
          <cell r="K847">
            <v>36820576580</v>
          </cell>
          <cell r="M847">
            <v>184</v>
          </cell>
          <cell r="V847">
            <v>535191</v>
          </cell>
          <cell r="AB847">
            <v>1568648770</v>
          </cell>
          <cell r="AC847">
            <v>1339901068</v>
          </cell>
          <cell r="AE847">
            <v>1113740626.7</v>
          </cell>
        </row>
        <row r="848">
          <cell r="C848" t="str">
            <v>Eastern Municipal Water District</v>
          </cell>
          <cell r="K848">
            <v>36820576580</v>
          </cell>
          <cell r="M848">
            <v>184</v>
          </cell>
          <cell r="V848">
            <v>539410</v>
          </cell>
          <cell r="AB848">
            <v>1540299695</v>
          </cell>
          <cell r="AC848">
            <v>2022885659</v>
          </cell>
          <cell r="AE848">
            <v>1093612783.45</v>
          </cell>
        </row>
        <row r="849">
          <cell r="C849" t="str">
            <v>Eastern Municipal Water District</v>
          </cell>
          <cell r="K849">
            <v>36820576580</v>
          </cell>
          <cell r="M849">
            <v>184</v>
          </cell>
          <cell r="V849">
            <v>532606</v>
          </cell>
          <cell r="AB849">
            <v>1341530325</v>
          </cell>
          <cell r="AC849">
            <v>1753080677</v>
          </cell>
          <cell r="AE849">
            <v>952486530.75</v>
          </cell>
        </row>
        <row r="850">
          <cell r="C850" t="str">
            <v>Eastern Municipal Water District</v>
          </cell>
          <cell r="K850">
            <v>36820576580</v>
          </cell>
          <cell r="M850">
            <v>184</v>
          </cell>
          <cell r="V850">
            <v>531498</v>
          </cell>
          <cell r="AB850">
            <v>2013435967</v>
          </cell>
          <cell r="AC850">
            <v>1945007168</v>
          </cell>
          <cell r="AE850">
            <v>1429539536.5699999</v>
          </cell>
        </row>
        <row r="851">
          <cell r="C851" t="str">
            <v>Eastern Municipal Water District</v>
          </cell>
          <cell r="K851">
            <v>36820576580</v>
          </cell>
          <cell r="M851">
            <v>184</v>
          </cell>
          <cell r="V851">
            <v>530917</v>
          </cell>
          <cell r="AB851">
            <v>2409671303</v>
          </cell>
          <cell r="AC851">
            <v>2394030434</v>
          </cell>
          <cell r="AE851">
            <v>1734963338.1599998</v>
          </cell>
        </row>
        <row r="852">
          <cell r="C852" t="str">
            <v>Eastern Municipal Water District</v>
          </cell>
          <cell r="K852">
            <v>36820576580</v>
          </cell>
          <cell r="M852">
            <v>184</v>
          </cell>
          <cell r="V852">
            <v>530337</v>
          </cell>
          <cell r="AB852">
            <v>2817637289</v>
          </cell>
          <cell r="AC852">
            <v>2951888077</v>
          </cell>
          <cell r="AE852">
            <v>2000522475.1899998</v>
          </cell>
        </row>
        <row r="853">
          <cell r="C853" t="str">
            <v>Eastern Municipal Water District</v>
          </cell>
          <cell r="K853">
            <v>36820576580</v>
          </cell>
          <cell r="M853">
            <v>184</v>
          </cell>
          <cell r="V853">
            <v>538000</v>
          </cell>
          <cell r="AB853">
            <v>2844357106</v>
          </cell>
          <cell r="AC853">
            <v>3262750339</v>
          </cell>
          <cell r="AE853">
            <v>2019493545.26</v>
          </cell>
        </row>
        <row r="854">
          <cell r="C854" t="str">
            <v>Eastern Municipal Water District</v>
          </cell>
          <cell r="K854">
            <v>36820576580</v>
          </cell>
          <cell r="M854">
            <v>184</v>
          </cell>
          <cell r="V854">
            <v>538000</v>
          </cell>
          <cell r="AB854">
            <v>3405799115</v>
          </cell>
          <cell r="AC854">
            <v>3288818453</v>
          </cell>
          <cell r="AE854">
            <v>2418117371.6500001</v>
          </cell>
        </row>
        <row r="855">
          <cell r="C855" t="str">
            <v>Eastern Municipal Water District</v>
          </cell>
          <cell r="K855">
            <v>36820576580</v>
          </cell>
          <cell r="M855">
            <v>184</v>
          </cell>
          <cell r="V855">
            <v>538000</v>
          </cell>
          <cell r="AB855">
            <v>3213220922</v>
          </cell>
          <cell r="AC855">
            <v>3101453882</v>
          </cell>
          <cell r="AE855">
            <v>2281386854.6199999</v>
          </cell>
        </row>
        <row r="856">
          <cell r="C856" t="str">
            <v>El Centro  City of</v>
          </cell>
          <cell r="K856">
            <v>3285554800</v>
          </cell>
          <cell r="M856">
            <v>190</v>
          </cell>
          <cell r="V856">
            <v>44311</v>
          </cell>
          <cell r="AB856">
            <v>151910000</v>
          </cell>
          <cell r="AC856">
            <v>150750000</v>
          </cell>
          <cell r="AE856">
            <v>91146000</v>
          </cell>
        </row>
        <row r="857">
          <cell r="C857" t="str">
            <v>El Centro  City of</v>
          </cell>
          <cell r="K857">
            <v>3285554800</v>
          </cell>
          <cell r="M857">
            <v>190</v>
          </cell>
          <cell r="V857">
            <v>44311</v>
          </cell>
          <cell r="AB857">
            <v>153780000</v>
          </cell>
          <cell r="AC857">
            <v>156280000</v>
          </cell>
          <cell r="AE857">
            <v>92268000</v>
          </cell>
        </row>
        <row r="858">
          <cell r="C858" t="str">
            <v>El Centro  City of</v>
          </cell>
          <cell r="K858">
            <v>3285554800</v>
          </cell>
          <cell r="M858">
            <v>190</v>
          </cell>
          <cell r="V858">
            <v>44311</v>
          </cell>
          <cell r="AB858">
            <v>149845000</v>
          </cell>
          <cell r="AC858">
            <v>164736000</v>
          </cell>
          <cell r="AE858">
            <v>89907000</v>
          </cell>
        </row>
        <row r="859">
          <cell r="C859" t="str">
            <v>El Centro  City of</v>
          </cell>
          <cell r="K859">
            <v>3285554800</v>
          </cell>
          <cell r="M859">
            <v>190</v>
          </cell>
          <cell r="V859">
            <v>44311</v>
          </cell>
          <cell r="AB859">
            <v>193720000</v>
          </cell>
          <cell r="AC859">
            <v>186629000</v>
          </cell>
          <cell r="AE859">
            <v>116232000</v>
          </cell>
        </row>
        <row r="860">
          <cell r="C860" t="str">
            <v>El Centro  City of</v>
          </cell>
          <cell r="K860">
            <v>3285554800</v>
          </cell>
          <cell r="M860">
            <v>190</v>
          </cell>
          <cell r="V860">
            <v>44311</v>
          </cell>
          <cell r="AB860">
            <v>218630000</v>
          </cell>
          <cell r="AC860">
            <v>232030000</v>
          </cell>
          <cell r="AE860">
            <v>131178000</v>
          </cell>
        </row>
        <row r="861">
          <cell r="C861" t="str">
            <v>El Centro  City of</v>
          </cell>
          <cell r="K861">
            <v>3285554800</v>
          </cell>
          <cell r="M861">
            <v>190</v>
          </cell>
          <cell r="V861">
            <v>44311</v>
          </cell>
          <cell r="AB861">
            <v>236390000</v>
          </cell>
          <cell r="AC861">
            <v>228637000</v>
          </cell>
          <cell r="AE861">
            <v>165473000</v>
          </cell>
        </row>
        <row r="862">
          <cell r="C862" t="str">
            <v>El Centro  City of</v>
          </cell>
          <cell r="K862">
            <v>3285554800</v>
          </cell>
          <cell r="M862">
            <v>190</v>
          </cell>
          <cell r="V862">
            <v>44311</v>
          </cell>
          <cell r="AB862">
            <v>246575000</v>
          </cell>
          <cell r="AC862">
            <v>275070000</v>
          </cell>
          <cell r="AE862">
            <v>147945000</v>
          </cell>
        </row>
        <row r="863">
          <cell r="C863" t="str">
            <v>El Centro  City of</v>
          </cell>
          <cell r="K863">
            <v>3285554800</v>
          </cell>
          <cell r="M863">
            <v>190</v>
          </cell>
          <cell r="V863">
            <v>44311</v>
          </cell>
          <cell r="AB863">
            <v>289390000</v>
          </cell>
          <cell r="AC863">
            <v>292870000</v>
          </cell>
          <cell r="AE863">
            <v>173634000</v>
          </cell>
        </row>
        <row r="864">
          <cell r="C864" t="str">
            <v>El Centro  City of</v>
          </cell>
          <cell r="K864">
            <v>3285554800</v>
          </cell>
          <cell r="M864">
            <v>190</v>
          </cell>
          <cell r="V864">
            <v>44311</v>
          </cell>
          <cell r="AB864">
            <v>270304000</v>
          </cell>
          <cell r="AC864">
            <v>291321000</v>
          </cell>
          <cell r="AE864">
            <v>202728000</v>
          </cell>
        </row>
        <row r="865">
          <cell r="C865" t="str">
            <v>El Dorado Irrigation District</v>
          </cell>
          <cell r="K865">
            <v>11282150000</v>
          </cell>
          <cell r="M865">
            <v>225</v>
          </cell>
          <cell r="V865">
            <v>128500</v>
          </cell>
          <cell r="AB865">
            <v>364301895</v>
          </cell>
          <cell r="AC865">
            <v>446090604</v>
          </cell>
          <cell r="AE865">
            <v>255011326.49999997</v>
          </cell>
        </row>
        <row r="866">
          <cell r="C866" t="str">
            <v>El Dorado Irrigation District</v>
          </cell>
          <cell r="K866">
            <v>11282150000</v>
          </cell>
          <cell r="M866">
            <v>225</v>
          </cell>
          <cell r="V866">
            <v>128500</v>
          </cell>
          <cell r="AB866">
            <v>414808867</v>
          </cell>
          <cell r="AC866">
            <v>493664912</v>
          </cell>
          <cell r="AE866">
            <v>315254738.92000002</v>
          </cell>
        </row>
        <row r="867">
          <cell r="C867" t="str">
            <v>El Dorado Irrigation District</v>
          </cell>
          <cell r="K867">
            <v>11282150000</v>
          </cell>
          <cell r="M867">
            <v>225</v>
          </cell>
          <cell r="V867">
            <v>128500</v>
          </cell>
          <cell r="AB867">
            <v>393954375</v>
          </cell>
          <cell r="AC867">
            <v>605757803</v>
          </cell>
          <cell r="AE867">
            <v>275768062.5</v>
          </cell>
        </row>
        <row r="868">
          <cell r="C868" t="str">
            <v>El Dorado Irrigation District</v>
          </cell>
          <cell r="K868">
            <v>11282150000</v>
          </cell>
          <cell r="M868">
            <v>225</v>
          </cell>
          <cell r="V868">
            <v>128500</v>
          </cell>
          <cell r="AB868">
            <v>492687358</v>
          </cell>
          <cell r="AC868">
            <v>772919585</v>
          </cell>
          <cell r="AE868">
            <v>295612414.80000001</v>
          </cell>
        </row>
        <row r="869">
          <cell r="C869" t="str">
            <v>El Dorado Irrigation District</v>
          </cell>
          <cell r="K869">
            <v>11282150000</v>
          </cell>
          <cell r="M869">
            <v>225</v>
          </cell>
          <cell r="V869">
            <v>128500</v>
          </cell>
          <cell r="AB869">
            <v>836460613</v>
          </cell>
          <cell r="AC869">
            <v>1097467606</v>
          </cell>
          <cell r="AE869">
            <v>376407275.85000002</v>
          </cell>
        </row>
        <row r="870">
          <cell r="C870" t="str">
            <v>El Dorado Irrigation District</v>
          </cell>
          <cell r="K870">
            <v>11282150000</v>
          </cell>
          <cell r="M870">
            <v>225</v>
          </cell>
          <cell r="V870">
            <v>128500</v>
          </cell>
          <cell r="AB870">
            <v>1119299652</v>
          </cell>
          <cell r="AC870">
            <v>1370531102</v>
          </cell>
          <cell r="AE870">
            <v>749930766.84000003</v>
          </cell>
        </row>
        <row r="871">
          <cell r="C871" t="str">
            <v>El Dorado Irrigation District</v>
          </cell>
          <cell r="K871">
            <v>11282150000</v>
          </cell>
          <cell r="M871">
            <v>225</v>
          </cell>
          <cell r="V871">
            <v>128500</v>
          </cell>
          <cell r="AB871">
            <v>1339249365</v>
          </cell>
          <cell r="AC871">
            <v>1785665820</v>
          </cell>
          <cell r="AE871">
            <v>308027353.94999999</v>
          </cell>
        </row>
        <row r="872">
          <cell r="C872" t="str">
            <v>El Dorado Irrigation District</v>
          </cell>
          <cell r="K872">
            <v>11282150000</v>
          </cell>
          <cell r="M872">
            <v>225</v>
          </cell>
          <cell r="V872">
            <v>128500</v>
          </cell>
          <cell r="AB872">
            <v>1398228473</v>
          </cell>
          <cell r="AC872">
            <v>1902972334</v>
          </cell>
          <cell r="AE872">
            <v>908848507.45000005</v>
          </cell>
        </row>
        <row r="873">
          <cell r="C873" t="str">
            <v>El Dorado Irrigation District</v>
          </cell>
          <cell r="K873">
            <v>11282150000</v>
          </cell>
          <cell r="M873">
            <v>225</v>
          </cell>
          <cell r="V873">
            <v>128500</v>
          </cell>
          <cell r="AB873">
            <v>1241819788</v>
          </cell>
          <cell r="AC873">
            <v>1568974621</v>
          </cell>
          <cell r="AE873">
            <v>459473321.56</v>
          </cell>
        </row>
        <row r="874">
          <cell r="C874" t="str">
            <v>El Monte  City of</v>
          </cell>
          <cell r="K874">
            <v>947315160</v>
          </cell>
          <cell r="M874">
            <v>105</v>
          </cell>
          <cell r="V874">
            <v>22968</v>
          </cell>
          <cell r="AB874">
            <v>57436000</v>
          </cell>
          <cell r="AC874">
            <v>60319000</v>
          </cell>
          <cell r="AE874">
            <v>35035960</v>
          </cell>
        </row>
        <row r="875">
          <cell r="C875" t="str">
            <v>El Monte  City of</v>
          </cell>
          <cell r="K875">
            <v>947315160</v>
          </cell>
          <cell r="M875">
            <v>105</v>
          </cell>
          <cell r="V875">
            <v>22968</v>
          </cell>
          <cell r="AB875">
            <v>51436000</v>
          </cell>
          <cell r="AC875">
            <v>51947000</v>
          </cell>
          <cell r="AE875">
            <v>31375960</v>
          </cell>
        </row>
        <row r="876">
          <cell r="C876" t="str">
            <v>El Monte  City of</v>
          </cell>
          <cell r="K876">
            <v>947315160</v>
          </cell>
          <cell r="M876">
            <v>105</v>
          </cell>
          <cell r="V876">
            <v>22968</v>
          </cell>
          <cell r="AB876">
            <v>63058000</v>
          </cell>
          <cell r="AC876">
            <v>66392000</v>
          </cell>
          <cell r="AE876">
            <v>38465380</v>
          </cell>
        </row>
        <row r="877">
          <cell r="C877" t="str">
            <v>El Monte  City of</v>
          </cell>
          <cell r="K877">
            <v>947315160</v>
          </cell>
          <cell r="M877">
            <v>105</v>
          </cell>
          <cell r="V877">
            <v>22968</v>
          </cell>
          <cell r="AB877">
            <v>70239000</v>
          </cell>
          <cell r="AC877">
            <v>78080000</v>
          </cell>
          <cell r="AE877">
            <v>70239000</v>
          </cell>
        </row>
        <row r="878">
          <cell r="C878" t="str">
            <v>El Monte  City of</v>
          </cell>
          <cell r="K878">
            <v>947315160</v>
          </cell>
          <cell r="M878">
            <v>105</v>
          </cell>
          <cell r="V878">
            <v>22968</v>
          </cell>
          <cell r="AB878">
            <v>70767000</v>
          </cell>
          <cell r="AC878">
            <v>71541000</v>
          </cell>
          <cell r="AE878">
            <v>70767000</v>
          </cell>
        </row>
        <row r="879">
          <cell r="C879" t="str">
            <v>El Toro Water District</v>
          </cell>
          <cell r="K879">
            <v>3816373935</v>
          </cell>
          <cell r="M879">
            <v>161</v>
          </cell>
          <cell r="V879">
            <v>48628</v>
          </cell>
          <cell r="AB879">
            <v>172049553</v>
          </cell>
          <cell r="AC879">
            <v>163577416</v>
          </cell>
          <cell r="AE879">
            <v>122155182.63</v>
          </cell>
        </row>
        <row r="880">
          <cell r="C880" t="str">
            <v>El Toro Water District</v>
          </cell>
          <cell r="K880">
            <v>3816373935</v>
          </cell>
          <cell r="M880">
            <v>161</v>
          </cell>
          <cell r="V880">
            <v>48628</v>
          </cell>
          <cell r="AB880">
            <v>169116891</v>
          </cell>
          <cell r="AC880">
            <v>176937325</v>
          </cell>
          <cell r="AE880">
            <v>128528837.16</v>
          </cell>
        </row>
        <row r="881">
          <cell r="C881" t="str">
            <v>El Toro Water District</v>
          </cell>
          <cell r="K881">
            <v>3816373935</v>
          </cell>
          <cell r="M881">
            <v>161</v>
          </cell>
          <cell r="V881">
            <v>48628</v>
          </cell>
          <cell r="AB881">
            <v>134250788</v>
          </cell>
          <cell r="AC881">
            <v>193229896</v>
          </cell>
          <cell r="AE881">
            <v>89948027.960000008</v>
          </cell>
        </row>
        <row r="882">
          <cell r="C882" t="str">
            <v>El Toro Water District</v>
          </cell>
          <cell r="K882">
            <v>3816373935</v>
          </cell>
          <cell r="M882">
            <v>161</v>
          </cell>
          <cell r="V882">
            <v>48628</v>
          </cell>
          <cell r="AB882">
            <v>205938102</v>
          </cell>
          <cell r="AC882">
            <v>222882376</v>
          </cell>
          <cell r="AE882">
            <v>123562861.19999999</v>
          </cell>
        </row>
        <row r="883">
          <cell r="C883" t="str">
            <v>El Toro Water District</v>
          </cell>
          <cell r="K883">
            <v>3816373935</v>
          </cell>
          <cell r="M883">
            <v>161</v>
          </cell>
          <cell r="V883">
            <v>48628</v>
          </cell>
          <cell r="AB883">
            <v>254815816</v>
          </cell>
          <cell r="AC883">
            <v>264591359</v>
          </cell>
          <cell r="AE883">
            <v>142696856.96000001</v>
          </cell>
        </row>
        <row r="884">
          <cell r="C884" t="str">
            <v>El Toro Water District</v>
          </cell>
          <cell r="K884">
            <v>3816373935</v>
          </cell>
          <cell r="M884">
            <v>161</v>
          </cell>
          <cell r="V884">
            <v>48628</v>
          </cell>
          <cell r="AB884">
            <v>300435016</v>
          </cell>
          <cell r="AC884">
            <v>313794924</v>
          </cell>
          <cell r="AE884">
            <v>168243608.96000001</v>
          </cell>
        </row>
        <row r="885">
          <cell r="C885" t="str">
            <v>El Toro Water District</v>
          </cell>
          <cell r="K885">
            <v>3816373935</v>
          </cell>
          <cell r="M885">
            <v>161</v>
          </cell>
          <cell r="V885">
            <v>48628</v>
          </cell>
          <cell r="AB885">
            <v>329109941</v>
          </cell>
          <cell r="AC885">
            <v>339863038</v>
          </cell>
          <cell r="AE885">
            <v>177719368.14000002</v>
          </cell>
        </row>
        <row r="886">
          <cell r="C886" t="str">
            <v>El Toro Water District</v>
          </cell>
          <cell r="K886">
            <v>3816373935</v>
          </cell>
          <cell r="M886">
            <v>161</v>
          </cell>
          <cell r="V886">
            <v>48628</v>
          </cell>
          <cell r="AB886">
            <v>346380067</v>
          </cell>
          <cell r="AC886">
            <v>331390901</v>
          </cell>
          <cell r="AE886">
            <v>190509036.85000002</v>
          </cell>
        </row>
        <row r="887">
          <cell r="C887" t="str">
            <v>El Toro Water District</v>
          </cell>
          <cell r="K887">
            <v>3816373935</v>
          </cell>
          <cell r="M887">
            <v>161</v>
          </cell>
          <cell r="V887">
            <v>48628</v>
          </cell>
          <cell r="AB887">
            <v>327480684</v>
          </cell>
          <cell r="AC887">
            <v>324873873</v>
          </cell>
          <cell r="AE887">
            <v>183389183.04000002</v>
          </cell>
        </row>
        <row r="888">
          <cell r="C888" t="str">
            <v>Elk Grove Water Service</v>
          </cell>
          <cell r="K888">
            <v>3190519750</v>
          </cell>
          <cell r="M888">
            <v>202</v>
          </cell>
          <cell r="V888">
            <v>34550</v>
          </cell>
          <cell r="AB888">
            <v>87394621</v>
          </cell>
          <cell r="AC888">
            <v>112297243</v>
          </cell>
          <cell r="AE888">
            <v>83898836.159999996</v>
          </cell>
        </row>
        <row r="889">
          <cell r="C889" t="str">
            <v>Elk Grove Water Service</v>
          </cell>
          <cell r="K889">
            <v>3190519750</v>
          </cell>
          <cell r="M889">
            <v>202</v>
          </cell>
          <cell r="V889">
            <v>34550</v>
          </cell>
          <cell r="AB889">
            <v>91332974</v>
          </cell>
          <cell r="AC889">
            <v>102024872</v>
          </cell>
          <cell r="AE889">
            <v>87679655.039999992</v>
          </cell>
        </row>
        <row r="890">
          <cell r="C890" t="str">
            <v>Elk Grove Water Service</v>
          </cell>
          <cell r="K890">
            <v>3190519750</v>
          </cell>
          <cell r="M890">
            <v>202</v>
          </cell>
          <cell r="V890">
            <v>34550</v>
          </cell>
          <cell r="AB890">
            <v>93309023</v>
          </cell>
          <cell r="AC890">
            <v>142659699</v>
          </cell>
          <cell r="AE890">
            <v>89576662.079999998</v>
          </cell>
        </row>
        <row r="891">
          <cell r="C891" t="str">
            <v>Elk Grove Water Service</v>
          </cell>
          <cell r="K891">
            <v>3190519750</v>
          </cell>
          <cell r="M891">
            <v>202</v>
          </cell>
          <cell r="V891">
            <v>34550</v>
          </cell>
          <cell r="AB891">
            <v>130707345</v>
          </cell>
          <cell r="AC891">
            <v>178691519</v>
          </cell>
          <cell r="AE891">
            <v>125479051.19999999</v>
          </cell>
        </row>
        <row r="892">
          <cell r="C892" t="str">
            <v>Elk Grove Water Service</v>
          </cell>
          <cell r="K892">
            <v>3190519750</v>
          </cell>
          <cell r="M892">
            <v>202</v>
          </cell>
          <cell r="V892">
            <v>34550</v>
          </cell>
          <cell r="AB892">
            <v>188841206</v>
          </cell>
          <cell r="AC892">
            <v>227018422</v>
          </cell>
          <cell r="AE892">
            <v>181287557.75999999</v>
          </cell>
        </row>
        <row r="893">
          <cell r="C893" t="str">
            <v>Elk Grove Water Service</v>
          </cell>
          <cell r="K893">
            <v>3190519750</v>
          </cell>
          <cell r="M893">
            <v>202</v>
          </cell>
          <cell r="V893">
            <v>34550</v>
          </cell>
          <cell r="AB893">
            <v>226833008</v>
          </cell>
          <cell r="AC893">
            <v>272414672</v>
          </cell>
          <cell r="AE893">
            <v>217759687.67999998</v>
          </cell>
        </row>
        <row r="894">
          <cell r="C894" t="str">
            <v>Elk Grove Water Service</v>
          </cell>
          <cell r="K894">
            <v>3190519750</v>
          </cell>
          <cell r="M894">
            <v>202</v>
          </cell>
          <cell r="V894">
            <v>36399</v>
          </cell>
          <cell r="AB894">
            <v>254280109</v>
          </cell>
          <cell r="AC894">
            <v>316716614</v>
          </cell>
          <cell r="AE894">
            <v>244108904.63999999</v>
          </cell>
        </row>
        <row r="895">
          <cell r="C895" t="str">
            <v>Elk Grove Water Service</v>
          </cell>
          <cell r="K895">
            <v>3190519750</v>
          </cell>
          <cell r="M895">
            <v>202</v>
          </cell>
          <cell r="V895">
            <v>36399</v>
          </cell>
          <cell r="AB895">
            <v>280379555</v>
          </cell>
          <cell r="AC895">
            <v>333463580</v>
          </cell>
          <cell r="AE895">
            <v>269164372.80000001</v>
          </cell>
        </row>
        <row r="896">
          <cell r="C896" t="str">
            <v>Elk Grove Water Service</v>
          </cell>
          <cell r="K896">
            <v>3190519750</v>
          </cell>
          <cell r="M896">
            <v>202</v>
          </cell>
          <cell r="V896">
            <v>36399</v>
          </cell>
          <cell r="AB896">
            <v>262540975</v>
          </cell>
          <cell r="AC896">
            <v>297266361</v>
          </cell>
          <cell r="AE896">
            <v>252039336</v>
          </cell>
        </row>
        <row r="897">
          <cell r="C897" t="str">
            <v>Elsinore Valley Municipal Water District</v>
          </cell>
          <cell r="K897">
            <v>11167905000</v>
          </cell>
          <cell r="M897">
            <v>240</v>
          </cell>
          <cell r="V897">
            <v>133360</v>
          </cell>
          <cell r="AB897">
            <v>464631550</v>
          </cell>
          <cell r="AC897">
            <v>440811810</v>
          </cell>
          <cell r="AE897">
            <v>371705240</v>
          </cell>
        </row>
        <row r="898">
          <cell r="C898" t="str">
            <v>Elsinore Valley Municipal Water District</v>
          </cell>
          <cell r="K898">
            <v>11167905000</v>
          </cell>
          <cell r="M898">
            <v>240</v>
          </cell>
          <cell r="V898">
            <v>133360</v>
          </cell>
          <cell r="AB898">
            <v>455866146</v>
          </cell>
          <cell r="AC898">
            <v>572944564</v>
          </cell>
          <cell r="AE898">
            <v>378368901.18000001</v>
          </cell>
        </row>
        <row r="899">
          <cell r="C899" t="str">
            <v>Elsinore Valley Municipal Water District</v>
          </cell>
          <cell r="K899">
            <v>11167905000</v>
          </cell>
          <cell r="M899">
            <v>240</v>
          </cell>
          <cell r="V899">
            <v>133360</v>
          </cell>
          <cell r="AB899">
            <v>356937653</v>
          </cell>
          <cell r="AC899">
            <v>443548962</v>
          </cell>
          <cell r="AE899">
            <v>321243887.69999999</v>
          </cell>
        </row>
        <row r="900">
          <cell r="C900" t="str">
            <v>Elsinore Valley Municipal Water District</v>
          </cell>
          <cell r="K900">
            <v>11167905000</v>
          </cell>
          <cell r="M900">
            <v>240</v>
          </cell>
          <cell r="V900">
            <v>133360</v>
          </cell>
          <cell r="AB900">
            <v>575551376</v>
          </cell>
          <cell r="AC900">
            <v>560008262</v>
          </cell>
          <cell r="AE900">
            <v>523751752.16000003</v>
          </cell>
        </row>
        <row r="901">
          <cell r="C901" t="str">
            <v>Elsinore Valley Municipal Water District</v>
          </cell>
          <cell r="K901">
            <v>11167905000</v>
          </cell>
          <cell r="M901">
            <v>240</v>
          </cell>
          <cell r="V901">
            <v>133360</v>
          </cell>
          <cell r="AB901">
            <v>790254881</v>
          </cell>
          <cell r="AC901">
            <v>754052787</v>
          </cell>
          <cell r="AE901">
            <v>727034490.51999998</v>
          </cell>
        </row>
        <row r="902">
          <cell r="C902" t="str">
            <v>Elsinore Valley Municipal Water District</v>
          </cell>
          <cell r="K902">
            <v>11167905000</v>
          </cell>
          <cell r="M902">
            <v>240</v>
          </cell>
          <cell r="V902">
            <v>133360</v>
          </cell>
          <cell r="AB902">
            <v>867970446</v>
          </cell>
          <cell r="AC902">
            <v>996453664</v>
          </cell>
          <cell r="AE902">
            <v>798532810.32000005</v>
          </cell>
        </row>
        <row r="903">
          <cell r="C903" t="str">
            <v>Elsinore Valley Municipal Water District</v>
          </cell>
          <cell r="K903">
            <v>11167905000</v>
          </cell>
          <cell r="M903">
            <v>240</v>
          </cell>
          <cell r="V903">
            <v>133360</v>
          </cell>
          <cell r="AB903">
            <v>917695374</v>
          </cell>
          <cell r="AC903">
            <v>970027113</v>
          </cell>
          <cell r="AE903">
            <v>853456697.82000005</v>
          </cell>
        </row>
        <row r="904">
          <cell r="C904" t="str">
            <v>Elsinore Valley Municipal Water District</v>
          </cell>
          <cell r="K904">
            <v>11167905000</v>
          </cell>
          <cell r="M904">
            <v>240</v>
          </cell>
          <cell r="V904">
            <v>133360</v>
          </cell>
          <cell r="AB904">
            <v>938158843</v>
          </cell>
          <cell r="AC904">
            <v>1056703593</v>
          </cell>
          <cell r="AE904">
            <v>872487723.99000001</v>
          </cell>
        </row>
        <row r="905">
          <cell r="C905" t="str">
            <v>Elsinore Valley Municipal Water District</v>
          </cell>
          <cell r="K905">
            <v>11167905000</v>
          </cell>
          <cell r="M905">
            <v>240</v>
          </cell>
          <cell r="V905">
            <v>133360</v>
          </cell>
          <cell r="AB905">
            <v>918379662</v>
          </cell>
          <cell r="AC905">
            <v>772887000</v>
          </cell>
          <cell r="AE905">
            <v>854093085.66000009</v>
          </cell>
        </row>
        <row r="906">
          <cell r="C906" t="str">
            <v>Escondido  City of</v>
          </cell>
          <cell r="K906">
            <v>11006261100</v>
          </cell>
          <cell r="M906">
            <v>182</v>
          </cell>
          <cell r="V906">
            <v>134053</v>
          </cell>
          <cell r="AB906">
            <v>406010878</v>
          </cell>
          <cell r="AC906">
            <v>418230307</v>
          </cell>
          <cell r="AE906">
            <v>263907070.70000002</v>
          </cell>
        </row>
        <row r="907">
          <cell r="C907" t="str">
            <v>Escondido  City of</v>
          </cell>
          <cell r="K907">
            <v>11006261100</v>
          </cell>
          <cell r="M907">
            <v>182</v>
          </cell>
          <cell r="V907">
            <v>134053</v>
          </cell>
          <cell r="AB907">
            <v>432698110</v>
          </cell>
          <cell r="AC907">
            <v>635084431</v>
          </cell>
          <cell r="AE907">
            <v>250964903.79999998</v>
          </cell>
        </row>
        <row r="908">
          <cell r="C908" t="str">
            <v>Escondido  City of</v>
          </cell>
          <cell r="K908">
            <v>11006261100</v>
          </cell>
          <cell r="M908">
            <v>182</v>
          </cell>
          <cell r="V908">
            <v>132255</v>
          </cell>
          <cell r="AB908">
            <v>349573411</v>
          </cell>
          <cell r="AC908">
            <v>555250832</v>
          </cell>
          <cell r="AE908">
            <v>220231248.93000001</v>
          </cell>
        </row>
        <row r="909">
          <cell r="C909" t="str">
            <v>Escondido  City of</v>
          </cell>
          <cell r="K909">
            <v>11006261100</v>
          </cell>
          <cell r="M909">
            <v>182</v>
          </cell>
          <cell r="V909">
            <v>134053</v>
          </cell>
          <cell r="AB909">
            <v>562419563</v>
          </cell>
          <cell r="AC909">
            <v>597937369</v>
          </cell>
          <cell r="AE909">
            <v>331827542.16999996</v>
          </cell>
        </row>
        <row r="910">
          <cell r="C910" t="str">
            <v>Escondido  City of</v>
          </cell>
          <cell r="K910">
            <v>11006261100</v>
          </cell>
          <cell r="M910">
            <v>182</v>
          </cell>
          <cell r="V910">
            <v>134053</v>
          </cell>
          <cell r="AB910">
            <v>685265551</v>
          </cell>
          <cell r="AC910">
            <v>790841413</v>
          </cell>
          <cell r="AE910">
            <v>397454019.57999998</v>
          </cell>
        </row>
        <row r="911">
          <cell r="C911" t="str">
            <v>Escondido  City of</v>
          </cell>
          <cell r="K911">
            <v>11006261100</v>
          </cell>
          <cell r="M911">
            <v>182</v>
          </cell>
          <cell r="V911">
            <v>145901</v>
          </cell>
          <cell r="AB911">
            <v>831810000</v>
          </cell>
          <cell r="AC911">
            <v>836420000</v>
          </cell>
          <cell r="AE911">
            <v>515722200</v>
          </cell>
        </row>
        <row r="912">
          <cell r="C912" t="str">
            <v>Escondido  City of</v>
          </cell>
          <cell r="K912">
            <v>11006261100</v>
          </cell>
          <cell r="M912">
            <v>182</v>
          </cell>
          <cell r="V912">
            <v>145901</v>
          </cell>
          <cell r="AB912">
            <v>792130000</v>
          </cell>
          <cell r="AC912">
            <v>791370000</v>
          </cell>
          <cell r="AE912">
            <v>475278000</v>
          </cell>
        </row>
        <row r="913">
          <cell r="C913" t="str">
            <v>Estero Municipal Improvement District</v>
          </cell>
          <cell r="K913">
            <v>2121416500</v>
          </cell>
          <cell r="M913">
            <v>129</v>
          </cell>
          <cell r="V913">
            <v>37000</v>
          </cell>
          <cell r="AB913">
            <v>97361205</v>
          </cell>
          <cell r="AC913">
            <v>64456644</v>
          </cell>
          <cell r="AE913">
            <v>77888964</v>
          </cell>
        </row>
        <row r="914">
          <cell r="C914" t="str">
            <v>Estero Municipal Improvement District</v>
          </cell>
          <cell r="K914">
            <v>2121416500</v>
          </cell>
          <cell r="M914">
            <v>129</v>
          </cell>
          <cell r="V914">
            <v>37000</v>
          </cell>
          <cell r="AB914">
            <v>84740073</v>
          </cell>
          <cell r="AC914">
            <v>93917174</v>
          </cell>
          <cell r="AE914">
            <v>64402455.480000004</v>
          </cell>
        </row>
        <row r="915">
          <cell r="C915" t="str">
            <v>Estero Municipal Improvement District</v>
          </cell>
          <cell r="K915">
            <v>2121416500</v>
          </cell>
          <cell r="M915">
            <v>129</v>
          </cell>
          <cell r="V915">
            <v>37000</v>
          </cell>
          <cell r="AB915">
            <v>90934691</v>
          </cell>
          <cell r="AC915">
            <v>94067532</v>
          </cell>
          <cell r="AE915">
            <v>60016896.060000002</v>
          </cell>
        </row>
        <row r="916">
          <cell r="C916" t="str">
            <v>Estero Municipal Improvement District</v>
          </cell>
          <cell r="K916">
            <v>2121416500</v>
          </cell>
          <cell r="M916">
            <v>129</v>
          </cell>
          <cell r="V916">
            <v>37000</v>
          </cell>
          <cell r="AB916">
            <v>74523179</v>
          </cell>
          <cell r="AC916">
            <v>103077818</v>
          </cell>
          <cell r="AE916">
            <v>44713907.399999999</v>
          </cell>
        </row>
        <row r="917">
          <cell r="C917" t="str">
            <v>Estero Municipal Improvement District</v>
          </cell>
          <cell r="K917">
            <v>2121416500</v>
          </cell>
          <cell r="M917">
            <v>129</v>
          </cell>
          <cell r="V917">
            <v>37000</v>
          </cell>
          <cell r="AB917">
            <v>133445735</v>
          </cell>
          <cell r="AC917">
            <v>118865455</v>
          </cell>
          <cell r="AE917">
            <v>74729611.600000009</v>
          </cell>
        </row>
        <row r="918">
          <cell r="C918" t="str">
            <v>Estero Municipal Improvement District</v>
          </cell>
          <cell r="K918">
            <v>2121416500</v>
          </cell>
          <cell r="M918">
            <v>129</v>
          </cell>
          <cell r="V918">
            <v>37000</v>
          </cell>
          <cell r="AB918">
            <v>133120332</v>
          </cell>
          <cell r="AC918">
            <v>143786805</v>
          </cell>
          <cell r="AE918">
            <v>74547385.920000002</v>
          </cell>
        </row>
        <row r="919">
          <cell r="C919" t="str">
            <v>Estero Municipal Improvement District</v>
          </cell>
          <cell r="K919">
            <v>2121416500</v>
          </cell>
          <cell r="M919">
            <v>129</v>
          </cell>
          <cell r="V919">
            <v>37000</v>
          </cell>
          <cell r="AB919">
            <v>148682805</v>
          </cell>
          <cell r="AC919">
            <v>194780010</v>
          </cell>
          <cell r="AE919">
            <v>83262370.800000012</v>
          </cell>
        </row>
        <row r="920">
          <cell r="C920" t="str">
            <v>Estero Municipal Improvement District</v>
          </cell>
          <cell r="K920">
            <v>2121416500</v>
          </cell>
          <cell r="M920">
            <v>129</v>
          </cell>
          <cell r="V920">
            <v>37000</v>
          </cell>
          <cell r="AB920">
            <v>157988571</v>
          </cell>
          <cell r="AC920">
            <v>164928997</v>
          </cell>
          <cell r="AE920">
            <v>90053485.469999999</v>
          </cell>
        </row>
        <row r="921">
          <cell r="C921" t="str">
            <v>Estero Municipal Improvement District</v>
          </cell>
          <cell r="K921">
            <v>2121416500</v>
          </cell>
          <cell r="M921">
            <v>129</v>
          </cell>
          <cell r="V921">
            <v>37000</v>
          </cell>
          <cell r="AB921">
            <v>156642078</v>
          </cell>
          <cell r="AC921">
            <v>159797361</v>
          </cell>
          <cell r="AE921">
            <v>81453880.560000002</v>
          </cell>
        </row>
        <row r="922">
          <cell r="C922" t="str">
            <v>Eureka  City of</v>
          </cell>
          <cell r="K922">
            <v>1217803520</v>
          </cell>
          <cell r="M922">
            <v>122</v>
          </cell>
          <cell r="V922">
            <v>26066</v>
          </cell>
          <cell r="AB922">
            <v>67037000</v>
          </cell>
          <cell r="AC922">
            <v>76554000</v>
          </cell>
          <cell r="AE922">
            <v>63685150</v>
          </cell>
        </row>
        <row r="923">
          <cell r="C923" t="str">
            <v>Eureka  City of</v>
          </cell>
          <cell r="K923">
            <v>1217803520</v>
          </cell>
          <cell r="M923">
            <v>122</v>
          </cell>
          <cell r="V923">
            <v>26066</v>
          </cell>
          <cell r="AB923">
            <v>76097000</v>
          </cell>
          <cell r="AC923">
            <v>82859000</v>
          </cell>
          <cell r="AE923">
            <v>72292150</v>
          </cell>
        </row>
        <row r="924">
          <cell r="C924" t="str">
            <v>Eureka  City of</v>
          </cell>
          <cell r="K924">
            <v>1217803520</v>
          </cell>
          <cell r="M924">
            <v>122</v>
          </cell>
          <cell r="V924">
            <v>26066</v>
          </cell>
          <cell r="AB924">
            <v>76938000</v>
          </cell>
          <cell r="AC924">
            <v>84103000</v>
          </cell>
          <cell r="AE924">
            <v>73091100</v>
          </cell>
        </row>
        <row r="925">
          <cell r="C925" t="str">
            <v>Eureka  City of</v>
          </cell>
          <cell r="K925">
            <v>1217803520</v>
          </cell>
          <cell r="M925">
            <v>122</v>
          </cell>
          <cell r="V925">
            <v>26066</v>
          </cell>
          <cell r="AB925">
            <v>77500000</v>
          </cell>
          <cell r="AC925">
            <v>81900000</v>
          </cell>
          <cell r="AE925">
            <v>73625000</v>
          </cell>
        </row>
        <row r="926">
          <cell r="C926" t="str">
            <v>Eureka  City of</v>
          </cell>
          <cell r="K926">
            <v>1217803520</v>
          </cell>
          <cell r="M926">
            <v>122</v>
          </cell>
          <cell r="V926">
            <v>26066</v>
          </cell>
          <cell r="AB926">
            <v>84000000</v>
          </cell>
          <cell r="AC926">
            <v>95000000</v>
          </cell>
          <cell r="AE926">
            <v>79800000</v>
          </cell>
        </row>
        <row r="927">
          <cell r="C927" t="str">
            <v>Eureka  City of</v>
          </cell>
          <cell r="K927">
            <v>1217803520</v>
          </cell>
          <cell r="M927">
            <v>122</v>
          </cell>
          <cell r="V927">
            <v>26066</v>
          </cell>
          <cell r="AB927">
            <v>97591000</v>
          </cell>
          <cell r="AC927">
            <v>101848000</v>
          </cell>
          <cell r="AE927">
            <v>92711450</v>
          </cell>
        </row>
        <row r="928">
          <cell r="C928" t="str">
            <v>Eureka  City of</v>
          </cell>
          <cell r="K928">
            <v>1217803520</v>
          </cell>
          <cell r="M928">
            <v>122</v>
          </cell>
          <cell r="V928">
            <v>26066</v>
          </cell>
          <cell r="AB928">
            <v>104974000</v>
          </cell>
          <cell r="AC928">
            <v>116125000</v>
          </cell>
          <cell r="AE928">
            <v>104974000</v>
          </cell>
        </row>
        <row r="929">
          <cell r="C929" t="str">
            <v>Eureka  City of</v>
          </cell>
          <cell r="K929">
            <v>1217803520</v>
          </cell>
          <cell r="M929">
            <v>122</v>
          </cell>
          <cell r="V929">
            <v>26066</v>
          </cell>
          <cell r="AB929">
            <v>109330000</v>
          </cell>
          <cell r="AC929">
            <v>117511000</v>
          </cell>
          <cell r="AE929">
            <v>109330000</v>
          </cell>
        </row>
        <row r="930">
          <cell r="C930" t="str">
            <v>Eureka  City of</v>
          </cell>
          <cell r="K930">
            <v>1217803520</v>
          </cell>
          <cell r="M930">
            <v>122</v>
          </cell>
          <cell r="V930">
            <v>26066</v>
          </cell>
          <cell r="AB930">
            <v>106311000</v>
          </cell>
          <cell r="AC930">
            <v>104974000</v>
          </cell>
          <cell r="AE930">
            <v>106311000</v>
          </cell>
        </row>
        <row r="931">
          <cell r="C931" t="str">
            <v>Exeter  City of</v>
          </cell>
          <cell r="K931">
            <v>886398850</v>
          </cell>
          <cell r="M931">
            <v>188</v>
          </cell>
          <cell r="V931">
            <v>10334</v>
          </cell>
          <cell r="AB931">
            <v>30222600</v>
          </cell>
          <cell r="AC931">
            <v>32182000</v>
          </cell>
          <cell r="AE931">
            <v>27200340</v>
          </cell>
        </row>
        <row r="932">
          <cell r="C932" t="str">
            <v>Exeter  City of</v>
          </cell>
          <cell r="K932">
            <v>886398850</v>
          </cell>
          <cell r="M932">
            <v>188</v>
          </cell>
          <cell r="V932">
            <v>10334</v>
          </cell>
          <cell r="AB932">
            <v>33482000</v>
          </cell>
          <cell r="AC932">
            <v>31664400</v>
          </cell>
          <cell r="AE932">
            <v>30133800</v>
          </cell>
        </row>
        <row r="933">
          <cell r="C933" t="str">
            <v>Exeter  City of</v>
          </cell>
          <cell r="K933">
            <v>886398850</v>
          </cell>
          <cell r="M933">
            <v>188</v>
          </cell>
          <cell r="V933">
            <v>10334</v>
          </cell>
          <cell r="AB933">
            <v>32382800</v>
          </cell>
          <cell r="AC933">
            <v>37430400</v>
          </cell>
          <cell r="AE933">
            <v>29144520</v>
          </cell>
        </row>
        <row r="934">
          <cell r="C934" t="str">
            <v>Exeter  City of</v>
          </cell>
          <cell r="K934">
            <v>886398850</v>
          </cell>
          <cell r="M934">
            <v>188</v>
          </cell>
          <cell r="V934">
            <v>10334</v>
          </cell>
          <cell r="AB934">
            <v>39342100</v>
          </cell>
          <cell r="AC934">
            <v>48889900</v>
          </cell>
          <cell r="AE934">
            <v>33440785</v>
          </cell>
        </row>
        <row r="935">
          <cell r="C935" t="str">
            <v>Exeter  City of</v>
          </cell>
          <cell r="K935">
            <v>886398850</v>
          </cell>
          <cell r="M935">
            <v>188</v>
          </cell>
          <cell r="V935">
            <v>10334</v>
          </cell>
          <cell r="AB935">
            <v>59937600</v>
          </cell>
          <cell r="AC935">
            <v>72014157</v>
          </cell>
          <cell r="AE935">
            <v>50946960</v>
          </cell>
        </row>
        <row r="936">
          <cell r="C936" t="str">
            <v>Exeter  City of</v>
          </cell>
          <cell r="K936">
            <v>886398850</v>
          </cell>
          <cell r="M936">
            <v>188</v>
          </cell>
          <cell r="V936">
            <v>10334</v>
          </cell>
          <cell r="AB936">
            <v>70897157</v>
          </cell>
          <cell r="AC936">
            <v>84425515</v>
          </cell>
          <cell r="AE936">
            <v>60262583.449999996</v>
          </cell>
        </row>
        <row r="937">
          <cell r="C937" t="str">
            <v>Exeter  City of</v>
          </cell>
          <cell r="K937">
            <v>886398850</v>
          </cell>
          <cell r="M937">
            <v>188</v>
          </cell>
          <cell r="V937">
            <v>10334</v>
          </cell>
          <cell r="AB937">
            <v>85791285</v>
          </cell>
          <cell r="AC937">
            <v>96543442</v>
          </cell>
          <cell r="AE937">
            <v>72922592.25</v>
          </cell>
        </row>
        <row r="938">
          <cell r="C938" t="str">
            <v>Exeter  City of</v>
          </cell>
          <cell r="K938">
            <v>886398850</v>
          </cell>
          <cell r="M938">
            <v>188</v>
          </cell>
          <cell r="V938">
            <v>10334</v>
          </cell>
          <cell r="AB938">
            <v>93490585</v>
          </cell>
          <cell r="AC938">
            <v>100584267</v>
          </cell>
          <cell r="AE938">
            <v>74792468</v>
          </cell>
        </row>
        <row r="939">
          <cell r="C939" t="str">
            <v>Exeter  City of</v>
          </cell>
          <cell r="K939">
            <v>886398850</v>
          </cell>
          <cell r="M939">
            <v>188</v>
          </cell>
          <cell r="V939">
            <v>10334</v>
          </cell>
          <cell r="AB939">
            <v>89741281</v>
          </cell>
          <cell r="AC939">
            <v>96598600</v>
          </cell>
          <cell r="AE939">
            <v>71793024.799999997</v>
          </cell>
        </row>
        <row r="940">
          <cell r="C940" t="str">
            <v>Fair Oaks Water District</v>
          </cell>
          <cell r="K940">
            <v>4257641780</v>
          </cell>
          <cell r="M940">
            <v>258</v>
          </cell>
          <cell r="V940">
            <v>36226</v>
          </cell>
          <cell r="AB940">
            <v>114983193</v>
          </cell>
          <cell r="AC940">
            <v>139555649</v>
          </cell>
          <cell r="AE940">
            <v>86237394.75</v>
          </cell>
        </row>
        <row r="941">
          <cell r="C941" t="str">
            <v>Fair Oaks Water District</v>
          </cell>
          <cell r="K941">
            <v>4257641780</v>
          </cell>
          <cell r="M941">
            <v>258</v>
          </cell>
          <cell r="V941">
            <v>36226</v>
          </cell>
          <cell r="AB941">
            <v>126756205</v>
          </cell>
          <cell r="AC941">
            <v>130666422</v>
          </cell>
          <cell r="AE941">
            <v>95067153.75</v>
          </cell>
        </row>
        <row r="942">
          <cell r="C942" t="str">
            <v>Fair Oaks Water District</v>
          </cell>
          <cell r="K942">
            <v>4257641780</v>
          </cell>
          <cell r="M942">
            <v>258</v>
          </cell>
          <cell r="V942">
            <v>36226</v>
          </cell>
          <cell r="AB942">
            <v>116980662</v>
          </cell>
          <cell r="AC942">
            <v>172701256</v>
          </cell>
          <cell r="AE942">
            <v>87735496.5</v>
          </cell>
        </row>
        <row r="943">
          <cell r="C943" t="str">
            <v>Fair Oaks Water District</v>
          </cell>
          <cell r="K943">
            <v>4257641780</v>
          </cell>
          <cell r="M943">
            <v>258</v>
          </cell>
          <cell r="V943">
            <v>36226</v>
          </cell>
          <cell r="AB943">
            <v>168791039</v>
          </cell>
          <cell r="AC943">
            <v>261332844</v>
          </cell>
          <cell r="AE943">
            <v>126593279.25</v>
          </cell>
        </row>
        <row r="944">
          <cell r="C944" t="str">
            <v>Fair Oaks Water District</v>
          </cell>
          <cell r="K944">
            <v>4257641780</v>
          </cell>
          <cell r="M944">
            <v>258</v>
          </cell>
          <cell r="V944">
            <v>36226</v>
          </cell>
          <cell r="AB944">
            <v>286097553</v>
          </cell>
          <cell r="AC944">
            <v>364301895</v>
          </cell>
          <cell r="AE944">
            <v>214573164.75</v>
          </cell>
        </row>
        <row r="945">
          <cell r="C945" t="str">
            <v>Fair Oaks Water District</v>
          </cell>
          <cell r="K945">
            <v>4257641780</v>
          </cell>
          <cell r="M945">
            <v>258</v>
          </cell>
          <cell r="V945">
            <v>36226</v>
          </cell>
          <cell r="AB945">
            <v>352571244</v>
          </cell>
          <cell r="AC945">
            <v>413831312</v>
          </cell>
          <cell r="AE945">
            <v>264428433</v>
          </cell>
        </row>
        <row r="946">
          <cell r="C946" t="str">
            <v>Fair Oaks Water District</v>
          </cell>
          <cell r="K946">
            <v>4257641780</v>
          </cell>
          <cell r="M946">
            <v>258</v>
          </cell>
          <cell r="V946">
            <v>36226</v>
          </cell>
          <cell r="AB946">
            <v>408943541</v>
          </cell>
          <cell r="AC946">
            <v>531789529</v>
          </cell>
          <cell r="AE946">
            <v>306707655.75</v>
          </cell>
        </row>
        <row r="947">
          <cell r="C947" t="str">
            <v>Fair Oaks Water District</v>
          </cell>
          <cell r="K947">
            <v>4257641780</v>
          </cell>
          <cell r="M947">
            <v>258</v>
          </cell>
          <cell r="V947">
            <v>36226</v>
          </cell>
          <cell r="AB947">
            <v>456517849</v>
          </cell>
          <cell r="AC947">
            <v>567633186</v>
          </cell>
          <cell r="AE947">
            <v>342388386.75</v>
          </cell>
        </row>
        <row r="948">
          <cell r="C948" t="str">
            <v>Fair Oaks Water District</v>
          </cell>
          <cell r="K948">
            <v>4257641780</v>
          </cell>
          <cell r="M948">
            <v>258</v>
          </cell>
          <cell r="V948">
            <v>36226</v>
          </cell>
          <cell r="AB948">
            <v>418393232</v>
          </cell>
          <cell r="AC948">
            <v>487147883</v>
          </cell>
          <cell r="AE948">
            <v>313794924</v>
          </cell>
        </row>
        <row r="949">
          <cell r="C949" t="str">
            <v>Fairfield  City of</v>
          </cell>
          <cell r="K949">
            <v>8346878400</v>
          </cell>
          <cell r="M949">
            <v>182</v>
          </cell>
          <cell r="V949">
            <v>105392</v>
          </cell>
          <cell r="AB949">
            <v>318000000</v>
          </cell>
          <cell r="AC949">
            <v>345000000</v>
          </cell>
          <cell r="AE949">
            <v>206700000</v>
          </cell>
        </row>
        <row r="950">
          <cell r="C950" t="str">
            <v>Fairfield  City of</v>
          </cell>
          <cell r="K950">
            <v>8346878400</v>
          </cell>
          <cell r="M950">
            <v>182</v>
          </cell>
          <cell r="V950">
            <v>105392</v>
          </cell>
          <cell r="AB950">
            <v>335000000</v>
          </cell>
          <cell r="AC950">
            <v>330000000</v>
          </cell>
          <cell r="AE950">
            <v>221100000</v>
          </cell>
        </row>
        <row r="951">
          <cell r="C951" t="str">
            <v>Fairfield  City of</v>
          </cell>
          <cell r="K951">
            <v>8346878400</v>
          </cell>
          <cell r="M951">
            <v>182</v>
          </cell>
          <cell r="V951">
            <v>105392</v>
          </cell>
          <cell r="AB951">
            <v>324000000</v>
          </cell>
          <cell r="AC951">
            <v>389000000</v>
          </cell>
          <cell r="AE951">
            <v>223559999.99999997</v>
          </cell>
        </row>
        <row r="952">
          <cell r="C952" t="str">
            <v>Fairfield  City of</v>
          </cell>
          <cell r="K952">
            <v>8346878400</v>
          </cell>
          <cell r="M952">
            <v>182</v>
          </cell>
          <cell r="V952">
            <v>105382</v>
          </cell>
          <cell r="AB952">
            <v>389000000</v>
          </cell>
          <cell r="AC952">
            <v>489000000</v>
          </cell>
          <cell r="AE952">
            <v>233400000</v>
          </cell>
        </row>
        <row r="953">
          <cell r="C953" t="str">
            <v>Fairfield  City of</v>
          </cell>
          <cell r="K953">
            <v>8346878400</v>
          </cell>
          <cell r="M953">
            <v>182</v>
          </cell>
          <cell r="V953">
            <v>105392</v>
          </cell>
          <cell r="AB953">
            <v>567000000</v>
          </cell>
          <cell r="AC953">
            <v>656000000</v>
          </cell>
          <cell r="AE953">
            <v>374220000</v>
          </cell>
        </row>
        <row r="954">
          <cell r="C954" t="str">
            <v>Fairfield  City of</v>
          </cell>
          <cell r="K954">
            <v>8346878400</v>
          </cell>
          <cell r="M954">
            <v>182</v>
          </cell>
          <cell r="V954">
            <v>105392</v>
          </cell>
          <cell r="AB954">
            <v>639000000</v>
          </cell>
          <cell r="AC954">
            <v>742000000</v>
          </cell>
          <cell r="AE954">
            <v>319500000</v>
          </cell>
        </row>
        <row r="955">
          <cell r="C955" t="str">
            <v>Fairfield  City of</v>
          </cell>
          <cell r="K955">
            <v>8346878400</v>
          </cell>
          <cell r="M955">
            <v>182</v>
          </cell>
          <cell r="V955">
            <v>105382</v>
          </cell>
          <cell r="AB955">
            <v>724000000</v>
          </cell>
          <cell r="AC955">
            <v>837000000</v>
          </cell>
          <cell r="AE955">
            <v>318560000</v>
          </cell>
        </row>
        <row r="956">
          <cell r="C956" t="str">
            <v>Fairfield  City of</v>
          </cell>
          <cell r="K956">
            <v>8346878400</v>
          </cell>
          <cell r="M956">
            <v>182</v>
          </cell>
          <cell r="V956">
            <v>105382</v>
          </cell>
          <cell r="AB956">
            <v>793000000</v>
          </cell>
          <cell r="AC956">
            <v>849000000</v>
          </cell>
          <cell r="AE956">
            <v>396500000</v>
          </cell>
        </row>
        <row r="957">
          <cell r="C957" t="str">
            <v>Fairfield  City of</v>
          </cell>
          <cell r="K957">
            <v>8346878400</v>
          </cell>
          <cell r="M957">
            <v>182</v>
          </cell>
          <cell r="V957">
            <v>105382</v>
          </cell>
          <cell r="AB957">
            <v>764000000</v>
          </cell>
          <cell r="AC957">
            <v>798000000</v>
          </cell>
          <cell r="AE957">
            <v>397280000</v>
          </cell>
        </row>
        <row r="958">
          <cell r="C958" t="str">
            <v>Fallbrook Public Utility District</v>
          </cell>
          <cell r="K958">
            <v>5947856770</v>
          </cell>
          <cell r="M958">
            <v>374</v>
          </cell>
          <cell r="V958">
            <v>34894</v>
          </cell>
          <cell r="AB958">
            <v>227151030</v>
          </cell>
          <cell r="AC958">
            <v>185279121</v>
          </cell>
          <cell r="AE958">
            <v>129476087.09999999</v>
          </cell>
        </row>
        <row r="959">
          <cell r="C959" t="str">
            <v>Fallbrook Public Utility District</v>
          </cell>
          <cell r="K959">
            <v>5947856770</v>
          </cell>
          <cell r="M959">
            <v>374</v>
          </cell>
          <cell r="V959">
            <v>34894</v>
          </cell>
          <cell r="AB959">
            <v>171560776</v>
          </cell>
          <cell r="AC959">
            <v>336409013</v>
          </cell>
          <cell r="AE959">
            <v>66908702.640000001</v>
          </cell>
        </row>
        <row r="960">
          <cell r="C960" t="str">
            <v>Fallbrook Public Utility District</v>
          </cell>
          <cell r="K960">
            <v>5947856770</v>
          </cell>
          <cell r="M960">
            <v>374</v>
          </cell>
          <cell r="V960">
            <v>34894</v>
          </cell>
          <cell r="AB960">
            <v>123888713</v>
          </cell>
          <cell r="AC960">
            <v>229269064</v>
          </cell>
          <cell r="AE960">
            <v>53272146.589999996</v>
          </cell>
        </row>
        <row r="961">
          <cell r="C961" t="str">
            <v>Fallbrook Public Utility District</v>
          </cell>
          <cell r="K961">
            <v>5947856770</v>
          </cell>
          <cell r="M961">
            <v>374</v>
          </cell>
          <cell r="V961">
            <v>34894</v>
          </cell>
          <cell r="AB961">
            <v>302227199</v>
          </cell>
          <cell r="AC961">
            <v>322625498</v>
          </cell>
          <cell r="AE961">
            <v>142046783.53</v>
          </cell>
        </row>
        <row r="962">
          <cell r="C962" t="str">
            <v>Fallbrook Public Utility District</v>
          </cell>
          <cell r="K962">
            <v>5947856770</v>
          </cell>
          <cell r="M962">
            <v>374</v>
          </cell>
          <cell r="V962">
            <v>34894</v>
          </cell>
          <cell r="AB962">
            <v>426474348</v>
          </cell>
          <cell r="AC962">
            <v>380692222</v>
          </cell>
          <cell r="AE962">
            <v>200442943.56</v>
          </cell>
        </row>
        <row r="963">
          <cell r="C963" t="str">
            <v>Fallbrook Public Utility District</v>
          </cell>
          <cell r="K963">
            <v>5947856770</v>
          </cell>
          <cell r="M963">
            <v>374</v>
          </cell>
          <cell r="V963">
            <v>34894</v>
          </cell>
          <cell r="AB963">
            <v>455214444</v>
          </cell>
          <cell r="AC963">
            <v>473853145</v>
          </cell>
          <cell r="AE963">
            <v>209398644.24000001</v>
          </cell>
        </row>
        <row r="964">
          <cell r="C964" t="str">
            <v>Fallbrook Public Utility District</v>
          </cell>
          <cell r="K964">
            <v>5947856770</v>
          </cell>
          <cell r="M964">
            <v>374</v>
          </cell>
          <cell r="V964">
            <v>34894</v>
          </cell>
          <cell r="AB964">
            <v>439084798</v>
          </cell>
          <cell r="AC964">
            <v>493632327</v>
          </cell>
          <cell r="AE964">
            <v>237105790.92000002</v>
          </cell>
        </row>
        <row r="965">
          <cell r="C965" t="str">
            <v>Fallbrook Public Utility District</v>
          </cell>
          <cell r="K965">
            <v>5947856770</v>
          </cell>
          <cell r="M965">
            <v>374</v>
          </cell>
          <cell r="V965">
            <v>34894</v>
          </cell>
          <cell r="AB965">
            <v>462969707</v>
          </cell>
          <cell r="AC965">
            <v>493013209</v>
          </cell>
          <cell r="AE965">
            <v>254633338.85000002</v>
          </cell>
        </row>
        <row r="966">
          <cell r="C966" t="str">
            <v>Fallbrook Public Utility District</v>
          </cell>
          <cell r="K966">
            <v>5947856770</v>
          </cell>
          <cell r="M966">
            <v>374</v>
          </cell>
          <cell r="V966">
            <v>34894</v>
          </cell>
          <cell r="AB966">
            <v>403697333</v>
          </cell>
          <cell r="AC966">
            <v>425887815</v>
          </cell>
          <cell r="AE966">
            <v>226070506.48000002</v>
          </cell>
        </row>
        <row r="967">
          <cell r="C967" t="str">
            <v>Folsom  City of</v>
          </cell>
          <cell r="K967">
            <v>9581436150</v>
          </cell>
          <cell r="M967">
            <v>343</v>
          </cell>
          <cell r="V967">
            <v>61360</v>
          </cell>
          <cell r="AB967">
            <v>286749256</v>
          </cell>
          <cell r="AC967">
            <v>316401736</v>
          </cell>
          <cell r="AE967">
            <v>149109613.12</v>
          </cell>
        </row>
        <row r="968">
          <cell r="C968" t="str">
            <v>Folsom  City of</v>
          </cell>
          <cell r="K968">
            <v>9581436150</v>
          </cell>
          <cell r="M968">
            <v>343</v>
          </cell>
          <cell r="V968">
            <v>60347</v>
          </cell>
          <cell r="AB968">
            <v>314120776</v>
          </cell>
          <cell r="AC968">
            <v>292940433</v>
          </cell>
          <cell r="AE968">
            <v>163342803.52000001</v>
          </cell>
        </row>
        <row r="969">
          <cell r="C969" t="str">
            <v>Folsom  City of</v>
          </cell>
          <cell r="K969">
            <v>9581436150</v>
          </cell>
          <cell r="M969">
            <v>343</v>
          </cell>
          <cell r="V969">
            <v>60347</v>
          </cell>
          <cell r="AB969">
            <v>295221393</v>
          </cell>
          <cell r="AC969">
            <v>343447404</v>
          </cell>
          <cell r="AE969">
            <v>185989477.59</v>
          </cell>
        </row>
        <row r="970">
          <cell r="C970" t="str">
            <v>Folsom  City of</v>
          </cell>
          <cell r="K970">
            <v>9581436150</v>
          </cell>
          <cell r="M970">
            <v>343</v>
          </cell>
          <cell r="V970">
            <v>60347</v>
          </cell>
          <cell r="AB970">
            <v>373099884</v>
          </cell>
          <cell r="AC970">
            <v>471181163</v>
          </cell>
          <cell r="AE970">
            <v>235052926.91999999</v>
          </cell>
        </row>
        <row r="971">
          <cell r="C971" t="str">
            <v>Folsom  City of</v>
          </cell>
          <cell r="K971">
            <v>9581436150</v>
          </cell>
          <cell r="M971">
            <v>343</v>
          </cell>
          <cell r="V971">
            <v>60347</v>
          </cell>
          <cell r="AB971">
            <v>556228386</v>
          </cell>
          <cell r="AC971">
            <v>654309665</v>
          </cell>
          <cell r="AE971">
            <v>350423883.18000001</v>
          </cell>
        </row>
        <row r="972">
          <cell r="C972" t="str">
            <v>Folsom  City of</v>
          </cell>
          <cell r="K972">
            <v>9581436150</v>
          </cell>
          <cell r="M972">
            <v>343</v>
          </cell>
          <cell r="V972">
            <v>67375</v>
          </cell>
          <cell r="AB972">
            <v>595000000</v>
          </cell>
          <cell r="AC972">
            <v>701000000</v>
          </cell>
          <cell r="AE972">
            <v>345100000</v>
          </cell>
        </row>
        <row r="973">
          <cell r="C973" t="str">
            <v>Folsom  City of</v>
          </cell>
          <cell r="K973">
            <v>9581436150</v>
          </cell>
          <cell r="M973">
            <v>343</v>
          </cell>
          <cell r="V973">
            <v>62620</v>
          </cell>
          <cell r="AB973">
            <v>726322831</v>
          </cell>
          <cell r="AC973">
            <v>897394830</v>
          </cell>
          <cell r="AE973">
            <v>450320155.21999997</v>
          </cell>
        </row>
        <row r="974">
          <cell r="C974" t="str">
            <v>Folsom  City of</v>
          </cell>
          <cell r="K974">
            <v>9581436150</v>
          </cell>
          <cell r="M974">
            <v>343</v>
          </cell>
          <cell r="V974">
            <v>62620</v>
          </cell>
          <cell r="AB974">
            <v>753042648</v>
          </cell>
          <cell r="AC974">
            <v>949531058</v>
          </cell>
          <cell r="AE974">
            <v>466886441.75999999</v>
          </cell>
        </row>
        <row r="975">
          <cell r="C975" t="str">
            <v>Folsom  City of</v>
          </cell>
          <cell r="K975">
            <v>9581436150</v>
          </cell>
          <cell r="M975">
            <v>343</v>
          </cell>
          <cell r="V975">
            <v>62620</v>
          </cell>
          <cell r="AB975">
            <v>692760134</v>
          </cell>
          <cell r="AC975">
            <v>850472224</v>
          </cell>
          <cell r="AE975">
            <v>429511283.07999998</v>
          </cell>
        </row>
        <row r="976">
          <cell r="C976" t="str">
            <v>Fortuna  City of</v>
          </cell>
          <cell r="K976">
            <v>548476740</v>
          </cell>
          <cell r="M976">
            <v>118</v>
          </cell>
          <cell r="V976">
            <v>11926</v>
          </cell>
          <cell r="AB976">
            <v>26077000</v>
          </cell>
          <cell r="AC976">
            <v>29808000</v>
          </cell>
          <cell r="AE976">
            <v>26077000</v>
          </cell>
        </row>
        <row r="977">
          <cell r="C977" t="str">
            <v>Fortuna  City of</v>
          </cell>
          <cell r="K977">
            <v>548476740</v>
          </cell>
          <cell r="M977">
            <v>118</v>
          </cell>
          <cell r="V977">
            <v>11926</v>
          </cell>
          <cell r="AB977">
            <v>31900000</v>
          </cell>
          <cell r="AC977">
            <v>29200000</v>
          </cell>
          <cell r="AE977">
            <v>31900000</v>
          </cell>
        </row>
        <row r="978">
          <cell r="C978" t="str">
            <v>Fortuna  City of</v>
          </cell>
          <cell r="K978">
            <v>548476740</v>
          </cell>
          <cell r="M978">
            <v>118</v>
          </cell>
          <cell r="V978">
            <v>11926</v>
          </cell>
          <cell r="AB978">
            <v>27800000</v>
          </cell>
          <cell r="AC978">
            <v>32500000</v>
          </cell>
          <cell r="AE978">
            <v>27800000</v>
          </cell>
        </row>
        <row r="979">
          <cell r="C979" t="str">
            <v>Fortuna  City of</v>
          </cell>
          <cell r="K979">
            <v>548476740</v>
          </cell>
          <cell r="M979">
            <v>118</v>
          </cell>
          <cell r="V979">
            <v>11926</v>
          </cell>
          <cell r="AB979">
            <v>27200000</v>
          </cell>
          <cell r="AC979">
            <v>32300000</v>
          </cell>
          <cell r="AE979">
            <v>27200000</v>
          </cell>
        </row>
        <row r="980">
          <cell r="C980" t="str">
            <v>Fortuna  City of</v>
          </cell>
          <cell r="K980">
            <v>548476740</v>
          </cell>
          <cell r="M980">
            <v>118</v>
          </cell>
          <cell r="V980">
            <v>11926</v>
          </cell>
          <cell r="AB980">
            <v>31000000</v>
          </cell>
          <cell r="AC980">
            <v>34600000</v>
          </cell>
          <cell r="AE980">
            <v>31000000</v>
          </cell>
        </row>
        <row r="981">
          <cell r="C981" t="str">
            <v>Fortuna  City of</v>
          </cell>
          <cell r="K981">
            <v>548476740</v>
          </cell>
          <cell r="M981">
            <v>118</v>
          </cell>
          <cell r="V981">
            <v>11926</v>
          </cell>
          <cell r="AB981">
            <v>36700000</v>
          </cell>
          <cell r="AC981">
            <v>43100000</v>
          </cell>
          <cell r="AE981">
            <v>36700000</v>
          </cell>
        </row>
        <row r="982">
          <cell r="C982" t="str">
            <v>Fortuna  City of</v>
          </cell>
          <cell r="K982">
            <v>548476740</v>
          </cell>
          <cell r="M982">
            <v>118</v>
          </cell>
          <cell r="V982">
            <v>11926</v>
          </cell>
          <cell r="AB982">
            <v>49209000</v>
          </cell>
          <cell r="AC982">
            <v>50700000</v>
          </cell>
          <cell r="AE982">
            <v>49209000</v>
          </cell>
        </row>
        <row r="983">
          <cell r="C983" t="str">
            <v>Fortuna  City of</v>
          </cell>
          <cell r="K983">
            <v>548476740</v>
          </cell>
          <cell r="M983">
            <v>118</v>
          </cell>
          <cell r="V983">
            <v>11926</v>
          </cell>
          <cell r="AB983">
            <v>47100000</v>
          </cell>
          <cell r="AC983">
            <v>50800000</v>
          </cell>
          <cell r="AE983">
            <v>47100000</v>
          </cell>
        </row>
        <row r="984">
          <cell r="C984" t="str">
            <v>Fountain Valley  City of</v>
          </cell>
          <cell r="K984">
            <v>3675035350</v>
          </cell>
          <cell r="M984">
            <v>142</v>
          </cell>
          <cell r="V984">
            <v>59227</v>
          </cell>
          <cell r="AB984">
            <v>139888018</v>
          </cell>
          <cell r="AC984">
            <v>197726646</v>
          </cell>
          <cell r="AE984">
            <v>75539529.719999999</v>
          </cell>
        </row>
        <row r="985">
          <cell r="C985" t="str">
            <v>Fountain Valley  City of</v>
          </cell>
          <cell r="K985">
            <v>3675035350</v>
          </cell>
          <cell r="M985">
            <v>142</v>
          </cell>
          <cell r="V985">
            <v>59227</v>
          </cell>
          <cell r="AB985">
            <v>142722925</v>
          </cell>
          <cell r="AC985">
            <v>209717978</v>
          </cell>
          <cell r="AE985">
            <v>109896652.25</v>
          </cell>
        </row>
        <row r="986">
          <cell r="C986" t="str">
            <v>Fountain Valley  City of</v>
          </cell>
          <cell r="K986">
            <v>3675035350</v>
          </cell>
          <cell r="M986">
            <v>142</v>
          </cell>
          <cell r="V986">
            <v>59227</v>
          </cell>
          <cell r="AB986">
            <v>192513023</v>
          </cell>
          <cell r="AC986">
            <v>228128584</v>
          </cell>
          <cell r="AE986">
            <v>148235027.71000001</v>
          </cell>
        </row>
        <row r="987">
          <cell r="C987" t="str">
            <v>Fountain Valley  City of</v>
          </cell>
          <cell r="K987">
            <v>3675035350</v>
          </cell>
          <cell r="M987">
            <v>142</v>
          </cell>
          <cell r="V987">
            <v>59227</v>
          </cell>
          <cell r="AB987">
            <v>253153974</v>
          </cell>
          <cell r="AC987">
            <v>251003354</v>
          </cell>
          <cell r="AE987">
            <v>98730049.859999999</v>
          </cell>
        </row>
        <row r="988">
          <cell r="C988" t="str">
            <v>Fountain Valley  City of</v>
          </cell>
          <cell r="K988">
            <v>3675035350</v>
          </cell>
          <cell r="M988">
            <v>142</v>
          </cell>
          <cell r="V988">
            <v>59227</v>
          </cell>
          <cell r="AB988">
            <v>286032383</v>
          </cell>
          <cell r="AC988">
            <v>288997631</v>
          </cell>
          <cell r="AE988">
            <v>183060725.12</v>
          </cell>
        </row>
        <row r="989">
          <cell r="C989" t="str">
            <v>Fountain Valley  City of</v>
          </cell>
          <cell r="K989">
            <v>3675035350</v>
          </cell>
          <cell r="M989">
            <v>142</v>
          </cell>
          <cell r="V989">
            <v>59227</v>
          </cell>
          <cell r="AB989">
            <v>298577663</v>
          </cell>
          <cell r="AC989">
            <v>323635637</v>
          </cell>
          <cell r="AE989">
            <v>161231938.02000001</v>
          </cell>
        </row>
        <row r="990">
          <cell r="C990" t="str">
            <v>Fountain Valley  City of</v>
          </cell>
          <cell r="K990">
            <v>3675035350</v>
          </cell>
          <cell r="M990">
            <v>142</v>
          </cell>
          <cell r="V990">
            <v>59227</v>
          </cell>
          <cell r="AB990">
            <v>314153361</v>
          </cell>
          <cell r="AC990">
            <v>332954988</v>
          </cell>
          <cell r="AE990">
            <v>179067415.76999998</v>
          </cell>
        </row>
        <row r="991">
          <cell r="C991" t="str">
            <v>Fountain Valley  City of</v>
          </cell>
          <cell r="K991">
            <v>3675035350</v>
          </cell>
          <cell r="M991">
            <v>142</v>
          </cell>
          <cell r="V991">
            <v>59227</v>
          </cell>
          <cell r="AB991">
            <v>361616880</v>
          </cell>
          <cell r="AC991">
            <v>285807545</v>
          </cell>
          <cell r="AE991">
            <v>206121621.59999999</v>
          </cell>
        </row>
        <row r="992">
          <cell r="C992" t="str">
            <v>Fountain Valley  City of</v>
          </cell>
          <cell r="K992">
            <v>3675035350</v>
          </cell>
          <cell r="M992">
            <v>142</v>
          </cell>
          <cell r="V992">
            <v>59227</v>
          </cell>
          <cell r="AB992">
            <v>316857928</v>
          </cell>
          <cell r="AC992">
            <v>320996241</v>
          </cell>
          <cell r="AE992">
            <v>218631970.31999999</v>
          </cell>
        </row>
        <row r="993">
          <cell r="C993" t="str">
            <v>Fresno  City of</v>
          </cell>
          <cell r="K993">
            <v>57474031865</v>
          </cell>
          <cell r="M993">
            <v>250</v>
          </cell>
          <cell r="V993">
            <v>503077</v>
          </cell>
          <cell r="AB993">
            <v>1883314470</v>
          </cell>
          <cell r="AC993">
            <v>2038492170</v>
          </cell>
          <cell r="AE993">
            <v>847491511.5</v>
          </cell>
        </row>
        <row r="994">
          <cell r="C994" t="str">
            <v>Fresno  City of</v>
          </cell>
          <cell r="K994">
            <v>57474031865</v>
          </cell>
          <cell r="M994">
            <v>250</v>
          </cell>
          <cell r="V994">
            <v>503077</v>
          </cell>
          <cell r="AB994">
            <v>2072985990</v>
          </cell>
          <cell r="AC994">
            <v>2094149280</v>
          </cell>
          <cell r="AE994">
            <v>932843695.5</v>
          </cell>
        </row>
        <row r="995">
          <cell r="C995" t="str">
            <v>Fresno  City of</v>
          </cell>
          <cell r="K995">
            <v>57474031865</v>
          </cell>
          <cell r="M995">
            <v>250</v>
          </cell>
          <cell r="V995">
            <v>503077</v>
          </cell>
          <cell r="AB995">
            <v>2138151530</v>
          </cell>
          <cell r="AC995">
            <v>3840670794</v>
          </cell>
          <cell r="AE995">
            <v>962168188.5</v>
          </cell>
        </row>
        <row r="996">
          <cell r="C996" t="str">
            <v>Fresno  City of</v>
          </cell>
          <cell r="K996">
            <v>57474031865</v>
          </cell>
          <cell r="M996">
            <v>250</v>
          </cell>
          <cell r="V996">
            <v>503077</v>
          </cell>
          <cell r="AB996">
            <v>2515447820</v>
          </cell>
          <cell r="AC996">
            <v>2969323860</v>
          </cell>
          <cell r="AE996">
            <v>1182260475.3999999</v>
          </cell>
        </row>
        <row r="997">
          <cell r="C997" t="str">
            <v>Fresno  City of</v>
          </cell>
          <cell r="K997">
            <v>57474031865</v>
          </cell>
          <cell r="M997">
            <v>250</v>
          </cell>
          <cell r="V997">
            <v>503077</v>
          </cell>
          <cell r="AB997">
            <v>3691958720</v>
          </cell>
          <cell r="AC997">
            <v>4031750130</v>
          </cell>
          <cell r="AE997">
            <v>1809059772.8</v>
          </cell>
        </row>
        <row r="998">
          <cell r="C998" t="str">
            <v>Fresno  City of</v>
          </cell>
          <cell r="K998">
            <v>57474031865</v>
          </cell>
          <cell r="M998">
            <v>250</v>
          </cell>
          <cell r="V998">
            <v>503077</v>
          </cell>
          <cell r="AB998">
            <v>4104822160</v>
          </cell>
          <cell r="AC998">
            <v>4756169230</v>
          </cell>
          <cell r="AE998">
            <v>2052411080</v>
          </cell>
        </row>
        <row r="999">
          <cell r="C999" t="str">
            <v>Fresno  City of</v>
          </cell>
          <cell r="K999">
            <v>57474031865</v>
          </cell>
          <cell r="M999">
            <v>250</v>
          </cell>
          <cell r="V999">
            <v>503077</v>
          </cell>
          <cell r="AB999">
            <v>4613598690</v>
          </cell>
          <cell r="AC999">
            <v>5514113800</v>
          </cell>
          <cell r="AE999">
            <v>2306799345</v>
          </cell>
        </row>
        <row r="1000">
          <cell r="C1000" t="str">
            <v>Fresno  City of</v>
          </cell>
          <cell r="K1000">
            <v>57474031865</v>
          </cell>
          <cell r="M1000">
            <v>250</v>
          </cell>
          <cell r="V1000">
            <v>503077</v>
          </cell>
          <cell r="AB1000">
            <v>4500013160</v>
          </cell>
          <cell r="AC1000">
            <v>5679261080</v>
          </cell>
          <cell r="AE1000">
            <v>2655007764.4000001</v>
          </cell>
        </row>
        <row r="1001">
          <cell r="C1001" t="str">
            <v>Fresno  City of</v>
          </cell>
          <cell r="K1001">
            <v>57474031865</v>
          </cell>
          <cell r="M1001">
            <v>250</v>
          </cell>
          <cell r="V1001">
            <v>503077</v>
          </cell>
          <cell r="AB1001">
            <v>4993415110</v>
          </cell>
          <cell r="AC1001">
            <v>5679261080</v>
          </cell>
          <cell r="AE1001">
            <v>2596575857.2000003</v>
          </cell>
        </row>
        <row r="1002">
          <cell r="C1002" t="str">
            <v>Fullerton  City of</v>
          </cell>
          <cell r="K1002">
            <v>11182140000</v>
          </cell>
          <cell r="M1002">
            <v>178</v>
          </cell>
          <cell r="V1002">
            <v>138000</v>
          </cell>
          <cell r="AB1002">
            <v>587806648</v>
          </cell>
          <cell r="AC1002">
            <v>536263469</v>
          </cell>
          <cell r="AE1002">
            <v>411464653.59999996</v>
          </cell>
        </row>
        <row r="1003">
          <cell r="C1003" t="str">
            <v>Fullerton  City of</v>
          </cell>
          <cell r="K1003">
            <v>11182140000</v>
          </cell>
          <cell r="M1003">
            <v>178</v>
          </cell>
          <cell r="V1003">
            <v>138000</v>
          </cell>
          <cell r="AB1003">
            <v>582260656</v>
          </cell>
          <cell r="AC1003">
            <v>536263469</v>
          </cell>
          <cell r="AE1003">
            <v>407582459.19999999</v>
          </cell>
        </row>
        <row r="1004">
          <cell r="C1004" t="str">
            <v>Fullerton  City of</v>
          </cell>
          <cell r="K1004">
            <v>11182140000</v>
          </cell>
          <cell r="M1004">
            <v>178</v>
          </cell>
          <cell r="V1004">
            <v>138000</v>
          </cell>
          <cell r="AB1004">
            <v>505265223</v>
          </cell>
          <cell r="AC1004">
            <v>649356724</v>
          </cell>
          <cell r="AE1004">
            <v>338527699.41000003</v>
          </cell>
        </row>
        <row r="1005">
          <cell r="C1005" t="str">
            <v>Fullerton  City of</v>
          </cell>
          <cell r="K1005">
            <v>11182140000</v>
          </cell>
          <cell r="M1005">
            <v>178</v>
          </cell>
          <cell r="V1005">
            <v>138000</v>
          </cell>
          <cell r="AB1005">
            <v>703307944</v>
          </cell>
          <cell r="AC1005">
            <v>715243882</v>
          </cell>
          <cell r="AE1005">
            <v>492315560.79999995</v>
          </cell>
        </row>
        <row r="1006">
          <cell r="C1006" t="str">
            <v>Fullerton  City of</v>
          </cell>
          <cell r="K1006">
            <v>11182140000</v>
          </cell>
          <cell r="M1006">
            <v>178</v>
          </cell>
          <cell r="V1006">
            <v>138000</v>
          </cell>
          <cell r="AB1006">
            <v>833690876</v>
          </cell>
          <cell r="AC1006">
            <v>863995059</v>
          </cell>
          <cell r="AE1006">
            <v>558572886.92000008</v>
          </cell>
        </row>
        <row r="1007">
          <cell r="C1007" t="str">
            <v>Fullerton  City of</v>
          </cell>
          <cell r="K1007">
            <v>11182140000</v>
          </cell>
          <cell r="M1007">
            <v>178</v>
          </cell>
          <cell r="V1007">
            <v>138000</v>
          </cell>
          <cell r="AB1007">
            <v>901360442</v>
          </cell>
          <cell r="AC1007">
            <v>954558946</v>
          </cell>
          <cell r="AE1007">
            <v>558843474.03999996</v>
          </cell>
        </row>
        <row r="1008">
          <cell r="C1008" t="str">
            <v>Fullerton  City of</v>
          </cell>
          <cell r="K1008">
            <v>11182140000</v>
          </cell>
          <cell r="M1008">
            <v>178</v>
          </cell>
          <cell r="V1008">
            <v>138000</v>
          </cell>
          <cell r="AB1008">
            <v>946021638</v>
          </cell>
          <cell r="AC1008">
            <v>999060475</v>
          </cell>
          <cell r="AE1008">
            <v>709516228.5</v>
          </cell>
        </row>
        <row r="1009">
          <cell r="C1009" t="str">
            <v>Fullerton  City of</v>
          </cell>
          <cell r="K1009">
            <v>11182140000</v>
          </cell>
          <cell r="M1009">
            <v>178</v>
          </cell>
          <cell r="V1009">
            <v>138000</v>
          </cell>
          <cell r="AB1009">
            <v>972796850</v>
          </cell>
          <cell r="AC1009">
            <v>985488763</v>
          </cell>
          <cell r="AE1009">
            <v>729597637.5</v>
          </cell>
        </row>
        <row r="1010">
          <cell r="C1010" t="str">
            <v>Fullerton  City of</v>
          </cell>
          <cell r="K1010">
            <v>11182140000</v>
          </cell>
          <cell r="M1010">
            <v>178</v>
          </cell>
          <cell r="V1010">
            <v>138000</v>
          </cell>
          <cell r="AB1010">
            <v>936594757</v>
          </cell>
          <cell r="AC1010">
            <v>975142980</v>
          </cell>
          <cell r="AE1010">
            <v>702446067.75</v>
          </cell>
        </row>
        <row r="1011">
          <cell r="C1011" t="str">
            <v>Galt  City of</v>
          </cell>
          <cell r="K1011">
            <v>1855698325</v>
          </cell>
          <cell r="M1011">
            <v>172</v>
          </cell>
          <cell r="V1011">
            <v>24289</v>
          </cell>
          <cell r="AB1011">
            <v>68700000</v>
          </cell>
          <cell r="AC1011">
            <v>84000000</v>
          </cell>
          <cell r="AE1011">
            <v>58395000</v>
          </cell>
        </row>
        <row r="1012">
          <cell r="C1012" t="str">
            <v>Galt  City of</v>
          </cell>
          <cell r="K1012">
            <v>1855698325</v>
          </cell>
          <cell r="M1012">
            <v>172</v>
          </cell>
          <cell r="V1012">
            <v>24289</v>
          </cell>
          <cell r="AB1012">
            <v>70400000</v>
          </cell>
          <cell r="AC1012">
            <v>104200000</v>
          </cell>
          <cell r="AE1012">
            <v>56320000</v>
          </cell>
        </row>
        <row r="1013">
          <cell r="C1013" t="str">
            <v>Galt  City of</v>
          </cell>
          <cell r="K1013">
            <v>1855698325</v>
          </cell>
          <cell r="M1013">
            <v>172</v>
          </cell>
          <cell r="V1013">
            <v>24289</v>
          </cell>
          <cell r="AB1013">
            <v>72946000</v>
          </cell>
          <cell r="AC1013">
            <v>104267000</v>
          </cell>
          <cell r="AE1013">
            <v>58356800</v>
          </cell>
        </row>
        <row r="1014">
          <cell r="C1014" t="str">
            <v>Galt  City of</v>
          </cell>
          <cell r="K1014">
            <v>1855698325</v>
          </cell>
          <cell r="M1014">
            <v>172</v>
          </cell>
          <cell r="V1014">
            <v>24289</v>
          </cell>
          <cell r="AB1014">
            <v>96600000</v>
          </cell>
          <cell r="AC1014">
            <v>130500000</v>
          </cell>
          <cell r="AE1014">
            <v>77280000</v>
          </cell>
        </row>
        <row r="1015">
          <cell r="C1015" t="str">
            <v>Galt  City of</v>
          </cell>
          <cell r="K1015">
            <v>1855698325</v>
          </cell>
          <cell r="M1015">
            <v>172</v>
          </cell>
          <cell r="V1015">
            <v>23647</v>
          </cell>
          <cell r="AB1015">
            <v>148700000</v>
          </cell>
          <cell r="AC1015">
            <v>171300000</v>
          </cell>
          <cell r="AE1015">
            <v>148700000</v>
          </cell>
        </row>
        <row r="1016">
          <cell r="C1016" t="str">
            <v>Galt  City of</v>
          </cell>
          <cell r="K1016">
            <v>1855698325</v>
          </cell>
          <cell r="M1016">
            <v>172</v>
          </cell>
          <cell r="V1016">
            <v>24289</v>
          </cell>
          <cell r="AB1016">
            <v>167700000</v>
          </cell>
          <cell r="AC1016">
            <v>216600000</v>
          </cell>
          <cell r="AE1016">
            <v>135837000</v>
          </cell>
        </row>
        <row r="1017">
          <cell r="C1017" t="str">
            <v>Galt  City of</v>
          </cell>
          <cell r="K1017">
            <v>1855698325</v>
          </cell>
          <cell r="M1017">
            <v>172</v>
          </cell>
          <cell r="V1017">
            <v>24289</v>
          </cell>
          <cell r="AB1017">
            <v>199400000</v>
          </cell>
          <cell r="AC1017">
            <v>239400000</v>
          </cell>
          <cell r="AE1017">
            <v>199400000</v>
          </cell>
        </row>
        <row r="1018">
          <cell r="C1018" t="str">
            <v>Galt  City of</v>
          </cell>
          <cell r="K1018">
            <v>1855698325</v>
          </cell>
          <cell r="M1018">
            <v>172</v>
          </cell>
          <cell r="V1018">
            <v>24289</v>
          </cell>
          <cell r="AB1018">
            <v>228100000</v>
          </cell>
          <cell r="AC1018">
            <v>252400000</v>
          </cell>
          <cell r="AE1018">
            <v>127736000.00000001</v>
          </cell>
        </row>
        <row r="1019">
          <cell r="C1019" t="str">
            <v>Garden Grove  City of</v>
          </cell>
          <cell r="K1019">
            <v>10467192600</v>
          </cell>
          <cell r="M1019">
            <v>142</v>
          </cell>
          <cell r="V1019">
            <v>177020</v>
          </cell>
          <cell r="AB1019">
            <v>521916231</v>
          </cell>
          <cell r="AC1019">
            <v>521883645</v>
          </cell>
          <cell r="AE1019">
            <v>485382094.83000004</v>
          </cell>
        </row>
        <row r="1020">
          <cell r="C1020" t="str">
            <v>Garden Grove  City of</v>
          </cell>
          <cell r="K1020">
            <v>10467192600</v>
          </cell>
          <cell r="M1020">
            <v>142</v>
          </cell>
          <cell r="V1020">
            <v>177020</v>
          </cell>
          <cell r="AB1020">
            <v>522307252</v>
          </cell>
          <cell r="AC1020">
            <v>671449450</v>
          </cell>
          <cell r="AE1020">
            <v>480522671.84000003</v>
          </cell>
        </row>
        <row r="1021">
          <cell r="C1021" t="str">
            <v>Garden Grove  City of</v>
          </cell>
          <cell r="K1021">
            <v>10467192600</v>
          </cell>
          <cell r="M1021">
            <v>142</v>
          </cell>
          <cell r="V1021">
            <v>177020</v>
          </cell>
          <cell r="AB1021">
            <v>558281250</v>
          </cell>
          <cell r="AC1021">
            <v>666692020</v>
          </cell>
          <cell r="AE1021">
            <v>508035937.5</v>
          </cell>
        </row>
        <row r="1022">
          <cell r="C1022" t="str">
            <v>Garden Grove  City of</v>
          </cell>
          <cell r="K1022">
            <v>10467192600</v>
          </cell>
          <cell r="M1022">
            <v>142</v>
          </cell>
          <cell r="V1022">
            <v>177020</v>
          </cell>
          <cell r="AB1022">
            <v>588520262</v>
          </cell>
          <cell r="AC1022">
            <v>594157492</v>
          </cell>
          <cell r="AE1022">
            <v>541438641.04000008</v>
          </cell>
        </row>
        <row r="1023">
          <cell r="C1023" t="str">
            <v>Garden Grove  City of</v>
          </cell>
          <cell r="K1023">
            <v>10467192600</v>
          </cell>
          <cell r="M1023">
            <v>142</v>
          </cell>
          <cell r="V1023">
            <v>177020</v>
          </cell>
          <cell r="AB1023">
            <v>691261217</v>
          </cell>
          <cell r="AC1023">
            <v>775265715</v>
          </cell>
          <cell r="AE1023">
            <v>642872931.81000006</v>
          </cell>
        </row>
        <row r="1024">
          <cell r="C1024" t="str">
            <v>Garden Grove  City of</v>
          </cell>
          <cell r="K1024">
            <v>10467192600</v>
          </cell>
          <cell r="M1024">
            <v>142</v>
          </cell>
          <cell r="V1024">
            <v>177020</v>
          </cell>
          <cell r="AB1024">
            <v>798368581</v>
          </cell>
          <cell r="AC1024">
            <v>874454889</v>
          </cell>
          <cell r="AE1024">
            <v>734499094.51999998</v>
          </cell>
        </row>
        <row r="1025">
          <cell r="C1025" t="str">
            <v>Garden Grove  City of</v>
          </cell>
          <cell r="K1025">
            <v>10467192600</v>
          </cell>
          <cell r="M1025">
            <v>142</v>
          </cell>
          <cell r="V1025">
            <v>175873</v>
          </cell>
          <cell r="AB1025">
            <v>780446753</v>
          </cell>
          <cell r="AC1025">
            <v>778752325</v>
          </cell>
          <cell r="AE1025">
            <v>725815480.29000008</v>
          </cell>
        </row>
        <row r="1026">
          <cell r="C1026" t="str">
            <v>Garden Grove  City of</v>
          </cell>
          <cell r="K1026">
            <v>10467192600</v>
          </cell>
          <cell r="M1026">
            <v>142</v>
          </cell>
          <cell r="V1026">
            <v>177020</v>
          </cell>
          <cell r="AB1026">
            <v>835776325</v>
          </cell>
          <cell r="AC1026">
            <v>834407749</v>
          </cell>
          <cell r="AE1026">
            <v>710409876.25</v>
          </cell>
        </row>
        <row r="1027">
          <cell r="C1027" t="str">
            <v>Garden Grove  City of</v>
          </cell>
          <cell r="K1027">
            <v>10467192600</v>
          </cell>
          <cell r="M1027">
            <v>142</v>
          </cell>
          <cell r="V1027">
            <v>177020</v>
          </cell>
          <cell r="AB1027">
            <v>888727182</v>
          </cell>
          <cell r="AC1027">
            <v>867253573</v>
          </cell>
          <cell r="AE1027">
            <v>773192648.34000003</v>
          </cell>
        </row>
        <row r="1028">
          <cell r="C1028" t="str">
            <v>Georgetown Divide Public Utilities District</v>
          </cell>
          <cell r="K1028">
            <v>683025595</v>
          </cell>
          <cell r="M1028">
            <v>167</v>
          </cell>
          <cell r="V1028">
            <v>9499</v>
          </cell>
          <cell r="AB1028">
            <v>24737000</v>
          </cell>
          <cell r="AC1028">
            <v>26092000</v>
          </cell>
          <cell r="AE1028">
            <v>24737000</v>
          </cell>
        </row>
        <row r="1029">
          <cell r="C1029" t="str">
            <v>Georgetown Divide Public Utilities District</v>
          </cell>
          <cell r="K1029">
            <v>683025595</v>
          </cell>
          <cell r="M1029">
            <v>167</v>
          </cell>
          <cell r="V1029">
            <v>9499</v>
          </cell>
          <cell r="AB1029">
            <v>28099000</v>
          </cell>
          <cell r="AC1029">
            <v>32402000</v>
          </cell>
          <cell r="AE1029">
            <v>28099000</v>
          </cell>
        </row>
        <row r="1030">
          <cell r="C1030" t="str">
            <v>Georgetown Divide Public Utilities District</v>
          </cell>
          <cell r="K1030">
            <v>683025595</v>
          </cell>
          <cell r="M1030">
            <v>167</v>
          </cell>
          <cell r="V1030">
            <v>9499</v>
          </cell>
          <cell r="AB1030">
            <v>27621000</v>
          </cell>
          <cell r="AC1030">
            <v>38351000</v>
          </cell>
          <cell r="AE1030">
            <v>27621000</v>
          </cell>
        </row>
        <row r="1031">
          <cell r="C1031" t="str">
            <v>Georgetown Divide Public Utilities District</v>
          </cell>
          <cell r="K1031">
            <v>683025595</v>
          </cell>
          <cell r="M1031">
            <v>167</v>
          </cell>
          <cell r="V1031">
            <v>9499</v>
          </cell>
          <cell r="AB1031">
            <v>29070000</v>
          </cell>
          <cell r="AC1031">
            <v>35964000</v>
          </cell>
          <cell r="AE1031">
            <v>29070000</v>
          </cell>
        </row>
        <row r="1032">
          <cell r="C1032" t="str">
            <v>Georgetown Divide Public Utilities District</v>
          </cell>
          <cell r="K1032">
            <v>683025595</v>
          </cell>
          <cell r="M1032">
            <v>167</v>
          </cell>
          <cell r="V1032">
            <v>9499</v>
          </cell>
          <cell r="AB1032">
            <v>46302000</v>
          </cell>
          <cell r="AC1032">
            <v>54448000</v>
          </cell>
          <cell r="AE1032">
            <v>46302000</v>
          </cell>
        </row>
        <row r="1033">
          <cell r="C1033" t="str">
            <v>Georgetown Divide Public Utilities District</v>
          </cell>
          <cell r="K1033">
            <v>683025595</v>
          </cell>
          <cell r="M1033">
            <v>167</v>
          </cell>
          <cell r="V1033">
            <v>9499</v>
          </cell>
          <cell r="AB1033">
            <v>55955000</v>
          </cell>
          <cell r="AC1033">
            <v>63577000</v>
          </cell>
          <cell r="AE1033">
            <v>55955000</v>
          </cell>
        </row>
        <row r="1034">
          <cell r="C1034" t="str">
            <v>Georgetown Divide Public Utilities District</v>
          </cell>
          <cell r="K1034">
            <v>683025595</v>
          </cell>
          <cell r="M1034">
            <v>167</v>
          </cell>
          <cell r="V1034">
            <v>9499</v>
          </cell>
          <cell r="AB1034">
            <v>65708000</v>
          </cell>
          <cell r="AC1034">
            <v>86104000</v>
          </cell>
          <cell r="AE1034">
            <v>65708000</v>
          </cell>
        </row>
        <row r="1035">
          <cell r="C1035" t="str">
            <v>Georgetown Divide Public Utilities District</v>
          </cell>
          <cell r="K1035">
            <v>683025595</v>
          </cell>
          <cell r="M1035">
            <v>167</v>
          </cell>
          <cell r="V1035">
            <v>9499</v>
          </cell>
          <cell r="AB1035">
            <v>70101000</v>
          </cell>
          <cell r="AC1035">
            <v>94863000</v>
          </cell>
          <cell r="AE1035">
            <v>70101000</v>
          </cell>
        </row>
        <row r="1036">
          <cell r="C1036" t="str">
            <v>Georgetown Divide Public Utilities District</v>
          </cell>
          <cell r="K1036">
            <v>683025595</v>
          </cell>
          <cell r="M1036">
            <v>167</v>
          </cell>
          <cell r="V1036">
            <v>9499</v>
          </cell>
          <cell r="AB1036">
            <v>62823000</v>
          </cell>
          <cell r="AC1036">
            <v>81100000</v>
          </cell>
          <cell r="AE1036">
            <v>62823000</v>
          </cell>
        </row>
        <row r="1037">
          <cell r="C1037" t="str">
            <v>Gilroy  City of</v>
          </cell>
          <cell r="K1037">
            <v>2958064390</v>
          </cell>
          <cell r="M1037">
            <v>133</v>
          </cell>
          <cell r="V1037">
            <v>52413</v>
          </cell>
          <cell r="AB1037">
            <v>137448000</v>
          </cell>
          <cell r="AC1037">
            <v>144320000</v>
          </cell>
          <cell r="AE1037">
            <v>89341200</v>
          </cell>
        </row>
        <row r="1038">
          <cell r="C1038" t="str">
            <v>Gilroy  City of</v>
          </cell>
          <cell r="K1038">
            <v>2958064390</v>
          </cell>
          <cell r="M1038">
            <v>133</v>
          </cell>
          <cell r="V1038">
            <v>52413</v>
          </cell>
          <cell r="AB1038">
            <v>145939000</v>
          </cell>
          <cell r="AC1038">
            <v>190222000</v>
          </cell>
          <cell r="AE1038">
            <v>94860350</v>
          </cell>
        </row>
        <row r="1039">
          <cell r="C1039" t="str">
            <v>Gilroy  City of</v>
          </cell>
          <cell r="K1039">
            <v>2958064390</v>
          </cell>
          <cell r="M1039">
            <v>133</v>
          </cell>
          <cell r="V1039">
            <v>52413</v>
          </cell>
          <cell r="AB1039">
            <v>134714000</v>
          </cell>
          <cell r="AC1039">
            <v>174439000</v>
          </cell>
          <cell r="AE1039">
            <v>87564100</v>
          </cell>
        </row>
        <row r="1040">
          <cell r="C1040" t="str">
            <v>Gilroy  City of</v>
          </cell>
          <cell r="K1040">
            <v>2958064390</v>
          </cell>
          <cell r="M1040">
            <v>133</v>
          </cell>
          <cell r="V1040">
            <v>52413</v>
          </cell>
          <cell r="AB1040">
            <v>159233000</v>
          </cell>
          <cell r="AC1040">
            <v>205910000</v>
          </cell>
          <cell r="AE1040">
            <v>103501450</v>
          </cell>
        </row>
        <row r="1041">
          <cell r="C1041" t="str">
            <v>Gilroy  City of</v>
          </cell>
          <cell r="K1041">
            <v>2958064390</v>
          </cell>
          <cell r="M1041">
            <v>133</v>
          </cell>
          <cell r="V1041">
            <v>52413</v>
          </cell>
          <cell r="AB1041">
            <v>243277000</v>
          </cell>
          <cell r="AC1041">
            <v>278950000</v>
          </cell>
          <cell r="AE1041">
            <v>158130050</v>
          </cell>
        </row>
        <row r="1042">
          <cell r="C1042" t="str">
            <v>Gilroy  City of</v>
          </cell>
          <cell r="K1042">
            <v>2958064390</v>
          </cell>
          <cell r="M1042">
            <v>133</v>
          </cell>
          <cell r="V1042">
            <v>52413</v>
          </cell>
          <cell r="AB1042">
            <v>255902000</v>
          </cell>
          <cell r="AC1042">
            <v>309475000</v>
          </cell>
          <cell r="AE1042">
            <v>166336300</v>
          </cell>
        </row>
        <row r="1043">
          <cell r="C1043" t="str">
            <v>Gilroy  City of</v>
          </cell>
          <cell r="K1043">
            <v>2958064390</v>
          </cell>
          <cell r="M1043">
            <v>133</v>
          </cell>
          <cell r="V1043">
            <v>52413</v>
          </cell>
          <cell r="AB1043">
            <v>300325000</v>
          </cell>
          <cell r="AC1043">
            <v>340375000</v>
          </cell>
          <cell r="AE1043">
            <v>195211250</v>
          </cell>
        </row>
        <row r="1044">
          <cell r="C1044" t="str">
            <v>Gilroy  City of</v>
          </cell>
          <cell r="K1044">
            <v>2958064390</v>
          </cell>
          <cell r="M1044">
            <v>133</v>
          </cell>
          <cell r="V1044">
            <v>52413</v>
          </cell>
          <cell r="AB1044">
            <v>316152000</v>
          </cell>
          <cell r="AC1044">
            <v>358277000</v>
          </cell>
          <cell r="AE1044">
            <v>205498800</v>
          </cell>
        </row>
        <row r="1045">
          <cell r="C1045" t="str">
            <v>Gilroy  City of</v>
          </cell>
          <cell r="K1045">
            <v>2958064390</v>
          </cell>
          <cell r="M1045">
            <v>133</v>
          </cell>
          <cell r="V1045">
            <v>52413</v>
          </cell>
          <cell r="AB1045">
            <v>302688000</v>
          </cell>
          <cell r="AC1045">
            <v>326698000</v>
          </cell>
          <cell r="AE1045">
            <v>196747200</v>
          </cell>
        </row>
        <row r="1046">
          <cell r="C1046" t="str">
            <v>Glendale  City of</v>
          </cell>
          <cell r="K1046">
            <v>11053000080</v>
          </cell>
          <cell r="M1046">
            <v>137</v>
          </cell>
          <cell r="V1046">
            <v>193300</v>
          </cell>
          <cell r="AB1046">
            <v>563103851</v>
          </cell>
          <cell r="AC1046">
            <v>583371810</v>
          </cell>
          <cell r="AE1046">
            <v>456114119.31</v>
          </cell>
        </row>
        <row r="1047">
          <cell r="C1047" t="str">
            <v>Glendale  City of</v>
          </cell>
          <cell r="K1047">
            <v>11053000080</v>
          </cell>
          <cell r="M1047">
            <v>137</v>
          </cell>
          <cell r="V1047">
            <v>193300</v>
          </cell>
          <cell r="AB1047">
            <v>613242610</v>
          </cell>
          <cell r="AC1047">
            <v>604128546</v>
          </cell>
          <cell r="AE1047">
            <v>502858940.19999999</v>
          </cell>
        </row>
        <row r="1048">
          <cell r="C1048" t="str">
            <v>Glendale  City of</v>
          </cell>
          <cell r="K1048">
            <v>11053000080</v>
          </cell>
          <cell r="M1048">
            <v>137</v>
          </cell>
          <cell r="V1048">
            <v>193300</v>
          </cell>
          <cell r="AB1048">
            <v>555997031</v>
          </cell>
          <cell r="AC1048">
            <v>686438616</v>
          </cell>
          <cell r="AE1048">
            <v>444797624.80000001</v>
          </cell>
        </row>
        <row r="1049">
          <cell r="C1049" t="str">
            <v>Glendale  City of</v>
          </cell>
          <cell r="K1049">
            <v>11053000080</v>
          </cell>
          <cell r="M1049">
            <v>137</v>
          </cell>
          <cell r="V1049">
            <v>193300</v>
          </cell>
          <cell r="AB1049">
            <v>668239814</v>
          </cell>
          <cell r="AC1049">
            <v>716081320</v>
          </cell>
          <cell r="AE1049">
            <v>534591851.20000005</v>
          </cell>
        </row>
        <row r="1050">
          <cell r="C1050" t="str">
            <v>Glendale  City of</v>
          </cell>
          <cell r="K1050">
            <v>11053000080</v>
          </cell>
          <cell r="M1050">
            <v>137</v>
          </cell>
          <cell r="V1050">
            <v>193300</v>
          </cell>
          <cell r="AB1050">
            <v>719574448</v>
          </cell>
          <cell r="AC1050">
            <v>811924001</v>
          </cell>
          <cell r="AE1050">
            <v>582855302.88</v>
          </cell>
        </row>
        <row r="1051">
          <cell r="C1051" t="str">
            <v>Glendale  City of</v>
          </cell>
          <cell r="K1051">
            <v>11053000080</v>
          </cell>
          <cell r="M1051">
            <v>137</v>
          </cell>
          <cell r="V1051">
            <v>193300</v>
          </cell>
          <cell r="AB1051">
            <v>767380111</v>
          </cell>
          <cell r="AC1051">
            <v>837698849</v>
          </cell>
          <cell r="AE1051">
            <v>598556486.58000004</v>
          </cell>
        </row>
        <row r="1052">
          <cell r="C1052" t="str">
            <v>Glendale  City of</v>
          </cell>
          <cell r="K1052">
            <v>11053000080</v>
          </cell>
          <cell r="M1052">
            <v>137</v>
          </cell>
          <cell r="V1052">
            <v>195800</v>
          </cell>
          <cell r="AB1052">
            <v>806710378</v>
          </cell>
          <cell r="AC1052">
            <v>898991502</v>
          </cell>
          <cell r="AE1052">
            <v>645368302.4000001</v>
          </cell>
        </row>
        <row r="1053">
          <cell r="C1053" t="str">
            <v>Glendale  City of</v>
          </cell>
          <cell r="K1053">
            <v>11053000080</v>
          </cell>
          <cell r="M1053">
            <v>137</v>
          </cell>
          <cell r="V1053">
            <v>195800</v>
          </cell>
          <cell r="AB1053">
            <v>846627178</v>
          </cell>
          <cell r="AC1053">
            <v>869469363</v>
          </cell>
          <cell r="AE1053">
            <v>677301742.4000001</v>
          </cell>
        </row>
        <row r="1054">
          <cell r="C1054" t="str">
            <v>Glendale  City of</v>
          </cell>
          <cell r="K1054">
            <v>11053000080</v>
          </cell>
          <cell r="M1054">
            <v>137</v>
          </cell>
          <cell r="V1054">
            <v>195800</v>
          </cell>
          <cell r="AB1054">
            <v>805211461</v>
          </cell>
          <cell r="AC1054">
            <v>831084065</v>
          </cell>
          <cell r="AE1054">
            <v>644169168.80000007</v>
          </cell>
        </row>
        <row r="1055">
          <cell r="C1055" t="str">
            <v>Glendora  City of</v>
          </cell>
          <cell r="K1055">
            <v>4662145000</v>
          </cell>
          <cell r="M1055">
            <v>212</v>
          </cell>
          <cell r="V1055">
            <v>48200</v>
          </cell>
          <cell r="AB1055">
            <v>195185005</v>
          </cell>
          <cell r="AC1055">
            <v>216691199</v>
          </cell>
          <cell r="AE1055">
            <v>165907254.25</v>
          </cell>
        </row>
        <row r="1056">
          <cell r="C1056" t="str">
            <v>Glendora  City of</v>
          </cell>
          <cell r="K1056">
            <v>4662145000</v>
          </cell>
          <cell r="M1056">
            <v>212</v>
          </cell>
          <cell r="V1056">
            <v>48200</v>
          </cell>
          <cell r="AB1056">
            <v>228421850</v>
          </cell>
          <cell r="AC1056">
            <v>202027885</v>
          </cell>
          <cell r="AE1056">
            <v>194158572.5</v>
          </cell>
        </row>
        <row r="1057">
          <cell r="C1057" t="str">
            <v>Glendora  City of</v>
          </cell>
          <cell r="K1057">
            <v>4662145000</v>
          </cell>
          <cell r="M1057">
            <v>212</v>
          </cell>
          <cell r="V1057">
            <v>48200</v>
          </cell>
          <cell r="AB1057">
            <v>168791039</v>
          </cell>
          <cell r="AC1057">
            <v>251883153</v>
          </cell>
          <cell r="AE1057">
            <v>143472383.15000001</v>
          </cell>
        </row>
        <row r="1058">
          <cell r="C1058" t="str">
            <v>Glendora  City of</v>
          </cell>
          <cell r="K1058">
            <v>4662145000</v>
          </cell>
          <cell r="M1058">
            <v>212</v>
          </cell>
          <cell r="V1058">
            <v>48200</v>
          </cell>
          <cell r="AB1058">
            <v>270381739</v>
          </cell>
          <cell r="AC1058">
            <v>297577299</v>
          </cell>
          <cell r="AE1058">
            <v>229824478.15000001</v>
          </cell>
        </row>
        <row r="1059">
          <cell r="C1059" t="str">
            <v>Glendora  City of</v>
          </cell>
          <cell r="K1059">
            <v>4662145000</v>
          </cell>
          <cell r="M1059">
            <v>212</v>
          </cell>
          <cell r="V1059">
            <v>48200</v>
          </cell>
          <cell r="AB1059">
            <v>383527130</v>
          </cell>
          <cell r="AC1059">
            <v>379291061</v>
          </cell>
          <cell r="AE1059">
            <v>325998060.5</v>
          </cell>
        </row>
        <row r="1060">
          <cell r="C1060" t="str">
            <v>Glendora  City of</v>
          </cell>
          <cell r="K1060">
            <v>4662145000</v>
          </cell>
          <cell r="M1060">
            <v>212</v>
          </cell>
          <cell r="V1060">
            <v>48200</v>
          </cell>
          <cell r="AB1060">
            <v>389392455</v>
          </cell>
          <cell r="AC1060">
            <v>403078215</v>
          </cell>
          <cell r="AE1060">
            <v>330983586.75</v>
          </cell>
        </row>
        <row r="1061">
          <cell r="C1061" t="str">
            <v>Glendora  City of</v>
          </cell>
          <cell r="K1061">
            <v>4662145000</v>
          </cell>
          <cell r="M1061">
            <v>212</v>
          </cell>
          <cell r="V1061">
            <v>48200</v>
          </cell>
          <cell r="AB1061">
            <v>460428066</v>
          </cell>
          <cell r="AC1061">
            <v>497249278</v>
          </cell>
          <cell r="AE1061">
            <v>368342452.80000001</v>
          </cell>
        </row>
        <row r="1062">
          <cell r="C1062" t="str">
            <v>Glendora  City of</v>
          </cell>
          <cell r="K1062">
            <v>4662145000</v>
          </cell>
          <cell r="M1062">
            <v>212</v>
          </cell>
          <cell r="V1062">
            <v>48200</v>
          </cell>
          <cell r="AB1062">
            <v>440000000</v>
          </cell>
          <cell r="AC1062">
            <v>453000000</v>
          </cell>
          <cell r="AE1062">
            <v>374000000</v>
          </cell>
        </row>
        <row r="1063">
          <cell r="C1063" t="str">
            <v>Glendora  City of</v>
          </cell>
          <cell r="K1063">
            <v>4662145000</v>
          </cell>
          <cell r="M1063">
            <v>212</v>
          </cell>
          <cell r="V1063">
            <v>48200</v>
          </cell>
          <cell r="AB1063">
            <v>553000000</v>
          </cell>
          <cell r="AC1063">
            <v>408000000</v>
          </cell>
          <cell r="AE1063">
            <v>470050000</v>
          </cell>
        </row>
        <row r="1064">
          <cell r="C1064" t="str">
            <v>Golden State Water Company Artesia</v>
          </cell>
          <cell r="K1064">
            <v>2184912630</v>
          </cell>
          <cell r="M1064">
            <v>108</v>
          </cell>
          <cell r="V1064">
            <v>53405</v>
          </cell>
          <cell r="AB1064">
            <v>121640338</v>
          </cell>
          <cell r="AC1064">
            <v>127929270</v>
          </cell>
          <cell r="AE1064">
            <v>92446656.879999995</v>
          </cell>
        </row>
        <row r="1065">
          <cell r="C1065" t="str">
            <v>Golden State Water Company Artesia</v>
          </cell>
          <cell r="K1065">
            <v>2184912630</v>
          </cell>
          <cell r="M1065">
            <v>108</v>
          </cell>
          <cell r="V1065">
            <v>53405</v>
          </cell>
          <cell r="AB1065">
            <v>129167506</v>
          </cell>
          <cell r="AC1065">
            <v>138682367</v>
          </cell>
          <cell r="AE1065">
            <v>95583954.439999998</v>
          </cell>
        </row>
        <row r="1066">
          <cell r="C1066" t="str">
            <v>Golden State Water Company Artesia</v>
          </cell>
          <cell r="K1066">
            <v>2184912630</v>
          </cell>
          <cell r="M1066">
            <v>108</v>
          </cell>
          <cell r="V1066">
            <v>53318</v>
          </cell>
          <cell r="AB1066">
            <v>128092196</v>
          </cell>
          <cell r="AC1066">
            <v>137998079</v>
          </cell>
          <cell r="AE1066">
            <v>90945459.159999996</v>
          </cell>
        </row>
        <row r="1067">
          <cell r="C1067" t="str">
            <v>Golden State Water Company Artesia</v>
          </cell>
          <cell r="K1067">
            <v>2184912630</v>
          </cell>
          <cell r="M1067">
            <v>108</v>
          </cell>
          <cell r="V1067">
            <v>53318</v>
          </cell>
          <cell r="AB1067">
            <v>141061083</v>
          </cell>
          <cell r="AC1067">
            <v>145916269</v>
          </cell>
          <cell r="AE1067">
            <v>101563979.75999999</v>
          </cell>
        </row>
        <row r="1068">
          <cell r="C1068" t="str">
            <v>Golden State Water Company Artesia</v>
          </cell>
          <cell r="K1068">
            <v>2184912630</v>
          </cell>
          <cell r="M1068">
            <v>108</v>
          </cell>
          <cell r="V1068">
            <v>53318</v>
          </cell>
          <cell r="AB1068">
            <v>156636781</v>
          </cell>
          <cell r="AC1068">
            <v>166151643</v>
          </cell>
          <cell r="AE1068">
            <v>112778482.31999999</v>
          </cell>
        </row>
        <row r="1069">
          <cell r="C1069" t="str">
            <v>Golden State Water Company Artesia</v>
          </cell>
          <cell r="K1069">
            <v>2184912630</v>
          </cell>
          <cell r="M1069">
            <v>108</v>
          </cell>
          <cell r="V1069">
            <v>53318</v>
          </cell>
          <cell r="AB1069">
            <v>158363794</v>
          </cell>
          <cell r="AC1069">
            <v>170680977</v>
          </cell>
          <cell r="AE1069">
            <v>114021931.67999999</v>
          </cell>
        </row>
        <row r="1070">
          <cell r="C1070" t="str">
            <v>Golden State Water Company Artesia</v>
          </cell>
          <cell r="K1070">
            <v>2184912630</v>
          </cell>
          <cell r="M1070">
            <v>108</v>
          </cell>
          <cell r="V1070">
            <v>53318</v>
          </cell>
          <cell r="AB1070">
            <v>170029275</v>
          </cell>
          <cell r="AC1070">
            <v>175666504</v>
          </cell>
          <cell r="AE1070">
            <v>159827518.5</v>
          </cell>
        </row>
        <row r="1071">
          <cell r="C1071" t="str">
            <v>Golden State Water Company Artesia</v>
          </cell>
          <cell r="K1071">
            <v>2184912630</v>
          </cell>
          <cell r="M1071">
            <v>108</v>
          </cell>
          <cell r="V1071">
            <v>53318</v>
          </cell>
          <cell r="AB1071">
            <v>177784539</v>
          </cell>
          <cell r="AC1071">
            <v>170485467</v>
          </cell>
          <cell r="AE1071">
            <v>167117466.66</v>
          </cell>
        </row>
        <row r="1072">
          <cell r="C1072" t="str">
            <v>Golden State Water Company Artesia</v>
          </cell>
          <cell r="K1072">
            <v>2184912630</v>
          </cell>
          <cell r="M1072">
            <v>108</v>
          </cell>
          <cell r="V1072">
            <v>53318</v>
          </cell>
          <cell r="AB1072">
            <v>166021302</v>
          </cell>
          <cell r="AC1072">
            <v>168628113</v>
          </cell>
          <cell r="AE1072">
            <v>156060023.88</v>
          </cell>
        </row>
        <row r="1073">
          <cell r="C1073" t="str">
            <v>Golden State Water Company Barstow</v>
          </cell>
          <cell r="K1073">
            <v>3207179080</v>
          </cell>
          <cell r="M1073">
            <v>229</v>
          </cell>
          <cell r="V1073">
            <v>34289</v>
          </cell>
          <cell r="AB1073">
            <v>100166729</v>
          </cell>
          <cell r="AC1073">
            <v>105380351</v>
          </cell>
          <cell r="AE1073">
            <v>60100037.399999999</v>
          </cell>
        </row>
        <row r="1074">
          <cell r="C1074" t="str">
            <v>Golden State Water Company Barstow</v>
          </cell>
          <cell r="K1074">
            <v>3207179080</v>
          </cell>
          <cell r="M1074">
            <v>229</v>
          </cell>
          <cell r="V1074">
            <v>34289</v>
          </cell>
          <cell r="AB1074">
            <v>100851017</v>
          </cell>
          <cell r="AC1074">
            <v>113885074</v>
          </cell>
          <cell r="AE1074">
            <v>55468059.350000001</v>
          </cell>
        </row>
        <row r="1075">
          <cell r="C1075" t="str">
            <v>Golden State Water Company Barstow</v>
          </cell>
          <cell r="K1075">
            <v>3207179080</v>
          </cell>
          <cell r="M1075">
            <v>229</v>
          </cell>
          <cell r="V1075">
            <v>33554</v>
          </cell>
          <cell r="AB1075">
            <v>91433910</v>
          </cell>
          <cell r="AC1075">
            <v>110919826</v>
          </cell>
          <cell r="AE1075">
            <v>55774685.100000001</v>
          </cell>
        </row>
        <row r="1076">
          <cell r="C1076" t="str">
            <v>Golden State Water Company Barstow</v>
          </cell>
          <cell r="K1076">
            <v>3207179080</v>
          </cell>
          <cell r="M1076">
            <v>229</v>
          </cell>
          <cell r="V1076">
            <v>33554</v>
          </cell>
          <cell r="AB1076">
            <v>125583140</v>
          </cell>
          <cell r="AC1076">
            <v>131611391</v>
          </cell>
          <cell r="AE1076">
            <v>64047401.399999999</v>
          </cell>
        </row>
        <row r="1077">
          <cell r="C1077" t="str">
            <v>Golden State Water Company Barstow</v>
          </cell>
          <cell r="K1077">
            <v>3207179080</v>
          </cell>
          <cell r="M1077">
            <v>229</v>
          </cell>
          <cell r="V1077">
            <v>33554</v>
          </cell>
          <cell r="AB1077">
            <v>166151643</v>
          </cell>
          <cell r="AC1077">
            <v>172929352</v>
          </cell>
          <cell r="AE1077">
            <v>91383403.650000006</v>
          </cell>
        </row>
        <row r="1078">
          <cell r="C1078" t="str">
            <v>Golden State Water Company Barstow</v>
          </cell>
          <cell r="K1078">
            <v>3207179080</v>
          </cell>
          <cell r="M1078">
            <v>229</v>
          </cell>
          <cell r="V1078">
            <v>33554</v>
          </cell>
          <cell r="AB1078">
            <v>190329819</v>
          </cell>
          <cell r="AC1078">
            <v>205286399</v>
          </cell>
          <cell r="AE1078">
            <v>98971505.88000001</v>
          </cell>
        </row>
        <row r="1079">
          <cell r="C1079" t="str">
            <v>Golden State Water Company Barstow</v>
          </cell>
          <cell r="K1079">
            <v>3207179080</v>
          </cell>
          <cell r="M1079">
            <v>229</v>
          </cell>
          <cell r="V1079">
            <v>33554</v>
          </cell>
          <cell r="AB1079">
            <v>215485549</v>
          </cell>
          <cell r="AC1079">
            <v>240706449</v>
          </cell>
          <cell r="AE1079">
            <v>196091849.59</v>
          </cell>
        </row>
        <row r="1080">
          <cell r="C1080" t="str">
            <v>Golden State Water Company Barstow</v>
          </cell>
          <cell r="K1080">
            <v>3207179080</v>
          </cell>
          <cell r="M1080">
            <v>229</v>
          </cell>
          <cell r="V1080">
            <v>33554</v>
          </cell>
          <cell r="AB1080">
            <v>239500799</v>
          </cell>
          <cell r="AC1080">
            <v>275442211</v>
          </cell>
          <cell r="AE1080">
            <v>217945727.09</v>
          </cell>
        </row>
        <row r="1081">
          <cell r="C1081" t="str">
            <v>Golden State Water Company Barstow</v>
          </cell>
          <cell r="K1081">
            <v>3207179080</v>
          </cell>
          <cell r="M1081">
            <v>229</v>
          </cell>
          <cell r="V1081">
            <v>33554</v>
          </cell>
          <cell r="AB1081">
            <v>216006911</v>
          </cell>
          <cell r="AC1081">
            <v>239370458</v>
          </cell>
          <cell r="AE1081">
            <v>196566289.01000002</v>
          </cell>
        </row>
        <row r="1082">
          <cell r="C1082" t="str">
            <v>Golden State Water Company Bay Point</v>
          </cell>
          <cell r="K1082">
            <v>943027140</v>
          </cell>
          <cell r="M1082">
            <v>105</v>
          </cell>
          <cell r="V1082">
            <v>23568</v>
          </cell>
          <cell r="AB1082">
            <v>36886382</v>
          </cell>
          <cell r="AC1082">
            <v>40177481</v>
          </cell>
          <cell r="AE1082">
            <v>29877969.420000002</v>
          </cell>
        </row>
        <row r="1083">
          <cell r="C1083" t="str">
            <v>Golden State Water Company Bay Point</v>
          </cell>
          <cell r="K1083">
            <v>943027140</v>
          </cell>
          <cell r="M1083">
            <v>105</v>
          </cell>
          <cell r="V1083">
            <v>23568</v>
          </cell>
          <cell r="AB1083">
            <v>39753874</v>
          </cell>
          <cell r="AC1083">
            <v>42621367</v>
          </cell>
          <cell r="AE1083">
            <v>32200637.940000001</v>
          </cell>
        </row>
        <row r="1084">
          <cell r="C1084" t="str">
            <v>Golden State Water Company Bay Point</v>
          </cell>
          <cell r="K1084">
            <v>943027140</v>
          </cell>
          <cell r="M1084">
            <v>105</v>
          </cell>
          <cell r="V1084">
            <v>23510</v>
          </cell>
          <cell r="AB1084">
            <v>40047140</v>
          </cell>
          <cell r="AC1084">
            <v>46270903</v>
          </cell>
          <cell r="AE1084">
            <v>32037712</v>
          </cell>
        </row>
        <row r="1085">
          <cell r="C1085" t="str">
            <v>Golden State Water Company Bay Point</v>
          </cell>
          <cell r="K1085">
            <v>943027140</v>
          </cell>
          <cell r="M1085">
            <v>105</v>
          </cell>
          <cell r="V1085">
            <v>23510</v>
          </cell>
          <cell r="AB1085">
            <v>42784292</v>
          </cell>
          <cell r="AC1085">
            <v>49659757</v>
          </cell>
          <cell r="AE1085">
            <v>34227433.600000001</v>
          </cell>
        </row>
        <row r="1086">
          <cell r="C1086" t="str">
            <v>Golden State Water Company Bay Point</v>
          </cell>
          <cell r="K1086">
            <v>943027140</v>
          </cell>
          <cell r="M1086">
            <v>105</v>
          </cell>
          <cell r="V1086">
            <v>23510</v>
          </cell>
          <cell r="AB1086">
            <v>52331739</v>
          </cell>
          <cell r="AC1086">
            <v>60771291</v>
          </cell>
          <cell r="AE1086">
            <v>40295439.030000001</v>
          </cell>
        </row>
        <row r="1087">
          <cell r="C1087" t="str">
            <v>Golden State Water Company Bay Point</v>
          </cell>
          <cell r="K1087">
            <v>943027140</v>
          </cell>
          <cell r="M1087">
            <v>105</v>
          </cell>
          <cell r="V1087">
            <v>23510</v>
          </cell>
          <cell r="AB1087">
            <v>55231817</v>
          </cell>
          <cell r="AC1087">
            <v>63769124</v>
          </cell>
          <cell r="AE1087">
            <v>43633135.43</v>
          </cell>
        </row>
        <row r="1088">
          <cell r="C1088" t="str">
            <v>Golden State Water Company Bay Point</v>
          </cell>
          <cell r="K1088">
            <v>943027140</v>
          </cell>
          <cell r="M1088">
            <v>105</v>
          </cell>
          <cell r="V1088">
            <v>23510</v>
          </cell>
          <cell r="AB1088">
            <v>59109449</v>
          </cell>
          <cell r="AC1088">
            <v>68689481</v>
          </cell>
          <cell r="AE1088">
            <v>57336165.530000001</v>
          </cell>
        </row>
        <row r="1089">
          <cell r="C1089" t="str">
            <v>Golden State Water Company Bay Point</v>
          </cell>
          <cell r="K1089">
            <v>943027140</v>
          </cell>
          <cell r="M1089">
            <v>105</v>
          </cell>
          <cell r="V1089">
            <v>23510</v>
          </cell>
          <cell r="AB1089">
            <v>64290487</v>
          </cell>
          <cell r="AC1089">
            <v>71980580</v>
          </cell>
          <cell r="AE1089">
            <v>62361772.390000001</v>
          </cell>
        </row>
        <row r="1090">
          <cell r="C1090" t="str">
            <v>Golden State Water Company Bay Point</v>
          </cell>
          <cell r="K1090">
            <v>943027140</v>
          </cell>
          <cell r="M1090">
            <v>105</v>
          </cell>
          <cell r="V1090">
            <v>23510</v>
          </cell>
          <cell r="AB1090">
            <v>62237623</v>
          </cell>
          <cell r="AC1090">
            <v>68298459</v>
          </cell>
          <cell r="AE1090">
            <v>60370494.309999995</v>
          </cell>
        </row>
        <row r="1091">
          <cell r="C1091" t="str">
            <v>Golden State Water Company Bell-Bell Gardens</v>
          </cell>
          <cell r="K1091">
            <v>2144416975</v>
          </cell>
          <cell r="M1091">
            <v>80</v>
          </cell>
          <cell r="V1091">
            <v>69409</v>
          </cell>
          <cell r="AB1091">
            <v>120988635</v>
          </cell>
          <cell r="AC1091">
            <v>130666422</v>
          </cell>
          <cell r="AE1091">
            <v>94371135.299999997</v>
          </cell>
        </row>
        <row r="1092">
          <cell r="C1092" t="str">
            <v>Golden State Water Company Bell-Bell Gardens</v>
          </cell>
          <cell r="K1092">
            <v>2144416975</v>
          </cell>
          <cell r="M1092">
            <v>80</v>
          </cell>
          <cell r="V1092">
            <v>69351</v>
          </cell>
          <cell r="AB1092">
            <v>118055972</v>
          </cell>
          <cell r="AC1092">
            <v>131155199</v>
          </cell>
          <cell r="AE1092">
            <v>86180859.560000002</v>
          </cell>
        </row>
        <row r="1093">
          <cell r="C1093" t="str">
            <v>Golden State Water Company Bell-Bell Gardens</v>
          </cell>
          <cell r="K1093">
            <v>2144416975</v>
          </cell>
          <cell r="M1093">
            <v>80</v>
          </cell>
          <cell r="V1093">
            <v>69351</v>
          </cell>
          <cell r="AB1093">
            <v>124442660</v>
          </cell>
          <cell r="AC1093">
            <v>132882212</v>
          </cell>
          <cell r="AE1093">
            <v>93331995</v>
          </cell>
        </row>
        <row r="1094">
          <cell r="C1094" t="str">
            <v>Golden State Water Company Bell-Bell Gardens</v>
          </cell>
          <cell r="K1094">
            <v>2144416975</v>
          </cell>
          <cell r="M1094">
            <v>80</v>
          </cell>
          <cell r="V1094">
            <v>69351</v>
          </cell>
          <cell r="AB1094">
            <v>140409380</v>
          </cell>
          <cell r="AC1094">
            <v>143993746</v>
          </cell>
          <cell r="AE1094">
            <v>99690659.799999997</v>
          </cell>
        </row>
        <row r="1095">
          <cell r="C1095" t="str">
            <v>Golden State Water Company Bell-Bell Gardens</v>
          </cell>
          <cell r="K1095">
            <v>2144416975</v>
          </cell>
          <cell r="M1095">
            <v>80</v>
          </cell>
          <cell r="V1095">
            <v>69351</v>
          </cell>
          <cell r="AB1095">
            <v>140637476</v>
          </cell>
          <cell r="AC1095">
            <v>151618669</v>
          </cell>
          <cell r="AE1095">
            <v>104071732.23999999</v>
          </cell>
        </row>
        <row r="1096">
          <cell r="C1096" t="str">
            <v>Golden State Water Company Bell-Bell Gardens</v>
          </cell>
          <cell r="K1096">
            <v>2144416975</v>
          </cell>
          <cell r="M1096">
            <v>80</v>
          </cell>
          <cell r="V1096">
            <v>69351</v>
          </cell>
          <cell r="AB1096">
            <v>148034303</v>
          </cell>
          <cell r="AC1096">
            <v>154258066</v>
          </cell>
          <cell r="AE1096">
            <v>131750529.67</v>
          </cell>
        </row>
        <row r="1097">
          <cell r="C1097" t="str">
            <v>Golden State Water Company Bell-Bell Gardens</v>
          </cell>
          <cell r="K1097">
            <v>2144416975</v>
          </cell>
          <cell r="M1097">
            <v>80</v>
          </cell>
          <cell r="V1097">
            <v>69351</v>
          </cell>
          <cell r="AB1097">
            <v>153638948</v>
          </cell>
          <cell r="AC1097">
            <v>164620141</v>
          </cell>
          <cell r="AE1097">
            <v>136738663.72</v>
          </cell>
        </row>
        <row r="1098">
          <cell r="C1098" t="str">
            <v>Golden State Water Company Bell-Bell Gardens</v>
          </cell>
          <cell r="K1098">
            <v>2144416975</v>
          </cell>
          <cell r="M1098">
            <v>80</v>
          </cell>
          <cell r="V1098">
            <v>69351</v>
          </cell>
          <cell r="AB1098">
            <v>148229814</v>
          </cell>
          <cell r="AC1098">
            <v>152759149</v>
          </cell>
          <cell r="AE1098">
            <v>131924534.46000001</v>
          </cell>
        </row>
        <row r="1099">
          <cell r="C1099" t="str">
            <v>Golden State Water Company Bell-Bell Gardens</v>
          </cell>
          <cell r="K1099">
            <v>2144416975</v>
          </cell>
          <cell r="M1099">
            <v>80</v>
          </cell>
          <cell r="V1099">
            <v>69409</v>
          </cell>
          <cell r="AB1099">
            <v>113917659</v>
          </cell>
          <cell r="AC1099">
            <v>117469439</v>
          </cell>
          <cell r="AE1099">
            <v>87716597.430000007</v>
          </cell>
        </row>
        <row r="1100">
          <cell r="C1100" t="str">
            <v>Golden State Water Company Claremont</v>
          </cell>
          <cell r="K1100">
            <v>4425738880</v>
          </cell>
          <cell r="M1100">
            <v>275</v>
          </cell>
          <cell r="V1100">
            <v>35994</v>
          </cell>
          <cell r="AB1100">
            <v>182053192</v>
          </cell>
          <cell r="AC1100">
            <v>170355126</v>
          </cell>
          <cell r="AE1100">
            <v>127437234.39999999</v>
          </cell>
        </row>
        <row r="1101">
          <cell r="C1101" t="str">
            <v>Golden State Water Company Claremont</v>
          </cell>
          <cell r="K1101">
            <v>4425738880</v>
          </cell>
          <cell r="M1101">
            <v>275</v>
          </cell>
          <cell r="V1101">
            <v>35994</v>
          </cell>
          <cell r="AB1101">
            <v>158950326</v>
          </cell>
          <cell r="AC1101">
            <v>171463021</v>
          </cell>
          <cell r="AE1101">
            <v>114444234.72</v>
          </cell>
        </row>
        <row r="1102">
          <cell r="C1102" t="str">
            <v>Golden State Water Company Claremont</v>
          </cell>
          <cell r="K1102">
            <v>4425738880</v>
          </cell>
          <cell r="M1102">
            <v>275</v>
          </cell>
          <cell r="V1102">
            <v>35845</v>
          </cell>
          <cell r="AB1102">
            <v>136662088</v>
          </cell>
          <cell r="AC1102">
            <v>211282065</v>
          </cell>
          <cell r="AE1102">
            <v>95663461.599999994</v>
          </cell>
        </row>
        <row r="1103">
          <cell r="C1103" t="str">
            <v>Golden State Water Company Claremont</v>
          </cell>
          <cell r="K1103">
            <v>4425738880</v>
          </cell>
          <cell r="M1103">
            <v>275</v>
          </cell>
          <cell r="V1103">
            <v>35845</v>
          </cell>
          <cell r="AB1103">
            <v>237285009</v>
          </cell>
          <cell r="AC1103">
            <v>244030134</v>
          </cell>
          <cell r="AE1103">
            <v>163726656.20999998</v>
          </cell>
        </row>
        <row r="1104">
          <cell r="C1104" t="str">
            <v>Golden State Water Company Claremont</v>
          </cell>
          <cell r="K1104">
            <v>4425738880</v>
          </cell>
          <cell r="M1104">
            <v>275</v>
          </cell>
          <cell r="V1104">
            <v>35845</v>
          </cell>
          <cell r="AB1104">
            <v>343382234</v>
          </cell>
          <cell r="AC1104">
            <v>336669694</v>
          </cell>
          <cell r="AE1104">
            <v>236933741.45999998</v>
          </cell>
        </row>
        <row r="1105">
          <cell r="C1105" t="str">
            <v>Golden State Water Company Claremont</v>
          </cell>
          <cell r="K1105">
            <v>4425738880</v>
          </cell>
          <cell r="M1105">
            <v>275</v>
          </cell>
          <cell r="V1105">
            <v>35845</v>
          </cell>
          <cell r="AB1105">
            <v>377889900</v>
          </cell>
          <cell r="AC1105">
            <v>424584409</v>
          </cell>
          <cell r="AE1105">
            <v>268301829</v>
          </cell>
        </row>
        <row r="1106">
          <cell r="C1106" t="str">
            <v>Golden State Water Company Claremont</v>
          </cell>
          <cell r="K1106">
            <v>4425738880</v>
          </cell>
          <cell r="M1106">
            <v>275</v>
          </cell>
          <cell r="V1106">
            <v>35845</v>
          </cell>
          <cell r="AB1106">
            <v>377531463</v>
          </cell>
          <cell r="AC1106">
            <v>450131161</v>
          </cell>
          <cell r="AE1106">
            <v>343553631.32999998</v>
          </cell>
        </row>
        <row r="1107">
          <cell r="C1107" t="str">
            <v>Golden State Water Company Claremont</v>
          </cell>
          <cell r="K1107">
            <v>4425738880</v>
          </cell>
          <cell r="M1107">
            <v>275</v>
          </cell>
          <cell r="V1107">
            <v>35845</v>
          </cell>
          <cell r="AB1107">
            <v>405815367</v>
          </cell>
          <cell r="AC1107">
            <v>450652524</v>
          </cell>
          <cell r="AE1107">
            <v>369291983.97000003</v>
          </cell>
        </row>
        <row r="1108">
          <cell r="C1108" t="str">
            <v>Golden State Water Company Claremont</v>
          </cell>
          <cell r="K1108">
            <v>4425738880</v>
          </cell>
          <cell r="M1108">
            <v>275</v>
          </cell>
          <cell r="V1108">
            <v>35845</v>
          </cell>
          <cell r="AB1108">
            <v>384635024</v>
          </cell>
          <cell r="AC1108">
            <v>414613356</v>
          </cell>
          <cell r="AE1108">
            <v>350017871.84000003</v>
          </cell>
        </row>
        <row r="1109">
          <cell r="C1109" t="str">
            <v>Golden State Water Company Cordova</v>
          </cell>
          <cell r="K1109">
            <v>6216251490</v>
          </cell>
          <cell r="M1109">
            <v>295</v>
          </cell>
          <cell r="V1109">
            <v>49009</v>
          </cell>
          <cell r="AB1109">
            <v>195152420</v>
          </cell>
          <cell r="AC1109">
            <v>234971464</v>
          </cell>
          <cell r="AE1109">
            <v>154170411.80000001</v>
          </cell>
        </row>
        <row r="1110">
          <cell r="C1110" t="str">
            <v>Golden State Water Company Cordova</v>
          </cell>
          <cell r="K1110">
            <v>6216251490</v>
          </cell>
          <cell r="M1110">
            <v>295</v>
          </cell>
          <cell r="V1110">
            <v>49009</v>
          </cell>
          <cell r="AB1110">
            <v>227118445</v>
          </cell>
          <cell r="AC1110">
            <v>225554358</v>
          </cell>
          <cell r="AE1110">
            <v>186237124.89999998</v>
          </cell>
        </row>
        <row r="1111">
          <cell r="C1111" t="str">
            <v>Golden State Water Company Cordova</v>
          </cell>
          <cell r="K1111">
            <v>6216251490</v>
          </cell>
          <cell r="M1111">
            <v>295</v>
          </cell>
          <cell r="V1111">
            <v>48438</v>
          </cell>
          <cell r="AB1111">
            <v>239924406</v>
          </cell>
          <cell r="AC1111">
            <v>270391514</v>
          </cell>
          <cell r="AE1111">
            <v>170346328.25999999</v>
          </cell>
        </row>
        <row r="1112">
          <cell r="C1112" t="str">
            <v>Golden State Water Company Cordova</v>
          </cell>
          <cell r="K1112">
            <v>6216251490</v>
          </cell>
          <cell r="M1112">
            <v>295</v>
          </cell>
          <cell r="V1112">
            <v>48438</v>
          </cell>
          <cell r="AB1112">
            <v>287531299</v>
          </cell>
          <cell r="AC1112">
            <v>356611802</v>
          </cell>
          <cell r="AE1112">
            <v>230025039.20000002</v>
          </cell>
        </row>
        <row r="1113">
          <cell r="C1113" t="str">
            <v>Golden State Water Company Cordova</v>
          </cell>
          <cell r="K1113">
            <v>6216251490</v>
          </cell>
          <cell r="M1113">
            <v>295</v>
          </cell>
          <cell r="V1113">
            <v>48438</v>
          </cell>
          <cell r="AB1113">
            <v>413766142</v>
          </cell>
          <cell r="AC1113">
            <v>473331783</v>
          </cell>
          <cell r="AE1113">
            <v>322737590.75999999</v>
          </cell>
        </row>
        <row r="1114">
          <cell r="C1114" t="str">
            <v>Golden State Water Company Cordova</v>
          </cell>
          <cell r="K1114">
            <v>6216251490</v>
          </cell>
          <cell r="M1114">
            <v>295</v>
          </cell>
          <cell r="V1114">
            <v>48438</v>
          </cell>
          <cell r="AB1114">
            <v>481087047</v>
          </cell>
          <cell r="AC1114">
            <v>551959732</v>
          </cell>
          <cell r="AE1114">
            <v>384869637.60000002</v>
          </cell>
        </row>
        <row r="1115">
          <cell r="C1115" t="str">
            <v>Golden State Water Company Cordova</v>
          </cell>
          <cell r="K1115">
            <v>6216251490</v>
          </cell>
          <cell r="M1115">
            <v>295</v>
          </cell>
          <cell r="V1115">
            <v>48438</v>
          </cell>
          <cell r="AB1115">
            <v>534103074</v>
          </cell>
          <cell r="AC1115">
            <v>655775997</v>
          </cell>
          <cell r="AE1115">
            <v>486033797.34000003</v>
          </cell>
        </row>
        <row r="1116">
          <cell r="C1116" t="str">
            <v>Golden State Water Company Cordova</v>
          </cell>
          <cell r="K1116">
            <v>6216251490</v>
          </cell>
          <cell r="M1116">
            <v>295</v>
          </cell>
          <cell r="V1116">
            <v>48438</v>
          </cell>
          <cell r="AB1116">
            <v>571673744</v>
          </cell>
          <cell r="AC1116">
            <v>675098986</v>
          </cell>
          <cell r="AE1116">
            <v>520223107.04000002</v>
          </cell>
        </row>
        <row r="1117">
          <cell r="C1117" t="str">
            <v>Golden State Water Company Cordova</v>
          </cell>
          <cell r="K1117">
            <v>6216251490</v>
          </cell>
          <cell r="M1117">
            <v>295</v>
          </cell>
          <cell r="V1117">
            <v>48438</v>
          </cell>
          <cell r="AB1117">
            <v>533158105</v>
          </cell>
          <cell r="AC1117">
            <v>608266859</v>
          </cell>
          <cell r="AE1117">
            <v>485173875.55000001</v>
          </cell>
        </row>
        <row r="1118">
          <cell r="C1118" t="str">
            <v>Golden State Water Company Cowan Heights</v>
          </cell>
          <cell r="K1118">
            <v>1092199355</v>
          </cell>
          <cell r="M1118">
            <v>447</v>
          </cell>
          <cell r="V1118">
            <v>5399</v>
          </cell>
          <cell r="AB1118">
            <v>52559835</v>
          </cell>
          <cell r="AC1118">
            <v>48584448</v>
          </cell>
          <cell r="AE1118">
            <v>51508638.299999997</v>
          </cell>
        </row>
        <row r="1119">
          <cell r="C1119" t="str">
            <v>Golden State Water Company Cowan Heights</v>
          </cell>
          <cell r="K1119">
            <v>1092199355</v>
          </cell>
          <cell r="M1119">
            <v>447</v>
          </cell>
          <cell r="V1119">
            <v>5390</v>
          </cell>
          <cell r="AB1119">
            <v>49236151</v>
          </cell>
          <cell r="AC1119">
            <v>46922605</v>
          </cell>
          <cell r="AE1119">
            <v>46774343.449999996</v>
          </cell>
        </row>
        <row r="1120">
          <cell r="C1120" t="str">
            <v>Golden State Water Company Cowan Heights</v>
          </cell>
          <cell r="K1120">
            <v>1092199355</v>
          </cell>
          <cell r="M1120">
            <v>447</v>
          </cell>
          <cell r="V1120">
            <v>5390</v>
          </cell>
          <cell r="AB1120">
            <v>36593115</v>
          </cell>
          <cell r="AC1120">
            <v>58913938</v>
          </cell>
          <cell r="AE1120">
            <v>35861252.700000003</v>
          </cell>
        </row>
        <row r="1121">
          <cell r="C1121" t="str">
            <v>Golden State Water Company Cowan Heights</v>
          </cell>
          <cell r="K1121">
            <v>1092199355</v>
          </cell>
          <cell r="M1121">
            <v>447</v>
          </cell>
          <cell r="V1121">
            <v>5390</v>
          </cell>
          <cell r="AB1121">
            <v>67907437</v>
          </cell>
          <cell r="AC1121">
            <v>67223149</v>
          </cell>
          <cell r="AE1121">
            <v>63832990.779999994</v>
          </cell>
        </row>
        <row r="1122">
          <cell r="C1122" t="str">
            <v>Golden State Water Company Cowan Heights</v>
          </cell>
          <cell r="K1122">
            <v>1092199355</v>
          </cell>
          <cell r="M1122">
            <v>447</v>
          </cell>
          <cell r="V1122">
            <v>5390</v>
          </cell>
          <cell r="AB1122">
            <v>88077641</v>
          </cell>
          <cell r="AC1122">
            <v>84558445</v>
          </cell>
          <cell r="AE1122">
            <v>87196864.590000004</v>
          </cell>
        </row>
        <row r="1123">
          <cell r="C1123" t="str">
            <v>Golden State Water Company Cowan Heights</v>
          </cell>
          <cell r="K1123">
            <v>1092199355</v>
          </cell>
          <cell r="M1123">
            <v>447</v>
          </cell>
          <cell r="V1123">
            <v>5390</v>
          </cell>
          <cell r="AB1123">
            <v>95930660</v>
          </cell>
          <cell r="AC1123">
            <v>97462162</v>
          </cell>
          <cell r="AE1123">
            <v>90174820.399999991</v>
          </cell>
        </row>
        <row r="1124">
          <cell r="C1124" t="str">
            <v>Golden State Water Company Cowan Heights</v>
          </cell>
          <cell r="K1124">
            <v>1092199355</v>
          </cell>
          <cell r="M1124">
            <v>447</v>
          </cell>
          <cell r="V1124">
            <v>5390</v>
          </cell>
          <cell r="AB1124">
            <v>100720676</v>
          </cell>
          <cell r="AC1124">
            <v>102903881</v>
          </cell>
          <cell r="AE1124">
            <v>96691848.959999993</v>
          </cell>
        </row>
        <row r="1125">
          <cell r="C1125" t="str">
            <v>Golden State Water Company Cowan Heights</v>
          </cell>
          <cell r="K1125">
            <v>1092199355</v>
          </cell>
          <cell r="M1125">
            <v>447</v>
          </cell>
          <cell r="V1125">
            <v>5390</v>
          </cell>
          <cell r="AB1125">
            <v>101209453</v>
          </cell>
          <cell r="AC1125">
            <v>101307209</v>
          </cell>
          <cell r="AE1125">
            <v>97161074.879999995</v>
          </cell>
        </row>
        <row r="1126">
          <cell r="C1126" t="str">
            <v>Golden State Water Company Cowan Heights</v>
          </cell>
          <cell r="K1126">
            <v>1092199355</v>
          </cell>
          <cell r="M1126">
            <v>447</v>
          </cell>
          <cell r="V1126">
            <v>5390</v>
          </cell>
          <cell r="AB1126">
            <v>98928493</v>
          </cell>
          <cell r="AC1126">
            <v>95800320</v>
          </cell>
          <cell r="AE1126">
            <v>94971353.280000001</v>
          </cell>
        </row>
        <row r="1127">
          <cell r="C1127" t="str">
            <v>Golden State Water Company Culver City</v>
          </cell>
          <cell r="K1127">
            <v>2183704480</v>
          </cell>
          <cell r="M1127">
            <v>142</v>
          </cell>
          <cell r="V1127">
            <v>36872</v>
          </cell>
          <cell r="AB1127">
            <v>117306514</v>
          </cell>
          <cell r="AC1127">
            <v>126039332</v>
          </cell>
          <cell r="AE1127">
            <v>66864712.979999997</v>
          </cell>
        </row>
        <row r="1128">
          <cell r="C1128" t="str">
            <v>Golden State Water Company Culver City</v>
          </cell>
          <cell r="K1128">
            <v>2183704480</v>
          </cell>
          <cell r="M1128">
            <v>142</v>
          </cell>
          <cell r="V1128">
            <v>36872</v>
          </cell>
          <cell r="AB1128">
            <v>128809069</v>
          </cell>
          <cell r="AC1128">
            <v>133729426</v>
          </cell>
          <cell r="AE1128">
            <v>73421169.329999998</v>
          </cell>
        </row>
        <row r="1129">
          <cell r="C1129" t="str">
            <v>Golden State Water Company Culver City</v>
          </cell>
          <cell r="K1129">
            <v>2183704480</v>
          </cell>
          <cell r="M1129">
            <v>142</v>
          </cell>
          <cell r="V1129">
            <v>36838</v>
          </cell>
          <cell r="AB1129">
            <v>115677257</v>
          </cell>
          <cell r="AC1129">
            <v>142657755</v>
          </cell>
          <cell r="AE1129">
            <v>65936036.489999995</v>
          </cell>
        </row>
        <row r="1130">
          <cell r="C1130" t="str">
            <v>Golden State Water Company Culver City</v>
          </cell>
          <cell r="K1130">
            <v>2183704480</v>
          </cell>
          <cell r="M1130">
            <v>142</v>
          </cell>
          <cell r="V1130">
            <v>36838</v>
          </cell>
          <cell r="AB1130">
            <v>142559999</v>
          </cell>
          <cell r="AC1130">
            <v>152726564</v>
          </cell>
          <cell r="AE1130">
            <v>79833599.440000013</v>
          </cell>
        </row>
        <row r="1131">
          <cell r="C1131" t="str">
            <v>Golden State Water Company Culver City</v>
          </cell>
          <cell r="K1131">
            <v>2183704480</v>
          </cell>
          <cell r="M1131">
            <v>142</v>
          </cell>
          <cell r="V1131">
            <v>36838</v>
          </cell>
          <cell r="AB1131">
            <v>158917741</v>
          </cell>
          <cell r="AC1131">
            <v>167911240</v>
          </cell>
          <cell r="AE1131">
            <v>88993934.960000008</v>
          </cell>
        </row>
        <row r="1132">
          <cell r="C1132" t="str">
            <v>Golden State Water Company Culver City</v>
          </cell>
          <cell r="K1132">
            <v>2183704480</v>
          </cell>
          <cell r="M1132">
            <v>142</v>
          </cell>
          <cell r="V1132">
            <v>36838</v>
          </cell>
          <cell r="AB1132">
            <v>165825791</v>
          </cell>
          <cell r="AC1132">
            <v>171593361</v>
          </cell>
          <cell r="AE1132">
            <v>94520700.86999999</v>
          </cell>
        </row>
        <row r="1133">
          <cell r="C1133" t="str">
            <v>Golden State Water Company Culver City</v>
          </cell>
          <cell r="K1133">
            <v>2183704480</v>
          </cell>
          <cell r="M1133">
            <v>142</v>
          </cell>
          <cell r="V1133">
            <v>36838</v>
          </cell>
          <cell r="AB1133">
            <v>168725869</v>
          </cell>
          <cell r="AC1133">
            <v>177295761</v>
          </cell>
          <cell r="AE1133">
            <v>141729729.96000001</v>
          </cell>
        </row>
        <row r="1134">
          <cell r="C1134" t="str">
            <v>Golden State Water Company Culver City</v>
          </cell>
          <cell r="K1134">
            <v>2183704480</v>
          </cell>
          <cell r="M1134">
            <v>142</v>
          </cell>
          <cell r="V1134">
            <v>36838</v>
          </cell>
          <cell r="AB1134">
            <v>175438408</v>
          </cell>
          <cell r="AC1134">
            <v>175145142</v>
          </cell>
          <cell r="AE1134">
            <v>147368262.72</v>
          </cell>
        </row>
        <row r="1135">
          <cell r="C1135" t="str">
            <v>Golden State Water Company Culver City</v>
          </cell>
          <cell r="K1135">
            <v>2183704480</v>
          </cell>
          <cell r="M1135">
            <v>142</v>
          </cell>
          <cell r="V1135">
            <v>36838</v>
          </cell>
          <cell r="AB1135">
            <v>171495606</v>
          </cell>
          <cell r="AC1135">
            <v>168725869</v>
          </cell>
          <cell r="AE1135">
            <v>144056309.03999999</v>
          </cell>
        </row>
        <row r="1136">
          <cell r="C1136" t="str">
            <v>Golden State Water Company Florence Graham</v>
          </cell>
          <cell r="K1136">
            <v>1983131505</v>
          </cell>
          <cell r="M1136">
            <v>85</v>
          </cell>
          <cell r="V1136">
            <v>63957</v>
          </cell>
          <cell r="AB1136">
            <v>115449161</v>
          </cell>
          <cell r="AC1136">
            <v>116622226</v>
          </cell>
          <cell r="AE1136">
            <v>93513820.410000011</v>
          </cell>
        </row>
        <row r="1137">
          <cell r="C1137" t="str">
            <v>Golden State Water Company Florence Graham</v>
          </cell>
          <cell r="K1137">
            <v>1983131505</v>
          </cell>
          <cell r="M1137">
            <v>85</v>
          </cell>
          <cell r="V1137">
            <v>63957</v>
          </cell>
          <cell r="AB1137">
            <v>125648310</v>
          </cell>
          <cell r="AC1137">
            <v>128874239</v>
          </cell>
          <cell r="AE1137">
            <v>103031614.19999999</v>
          </cell>
        </row>
        <row r="1138">
          <cell r="C1138" t="str">
            <v>Golden State Water Company Florence Graham</v>
          </cell>
          <cell r="K1138">
            <v>1983131505</v>
          </cell>
          <cell r="M1138">
            <v>85</v>
          </cell>
          <cell r="V1138">
            <v>63656</v>
          </cell>
          <cell r="AB1138">
            <v>125322459</v>
          </cell>
          <cell r="AC1138">
            <v>127440493</v>
          </cell>
          <cell r="AE1138">
            <v>99004742.609999999</v>
          </cell>
        </row>
        <row r="1139">
          <cell r="C1139" t="str">
            <v>Golden State Water Company Florence Graham</v>
          </cell>
          <cell r="K1139">
            <v>1983131505</v>
          </cell>
          <cell r="M1139">
            <v>85</v>
          </cell>
          <cell r="V1139">
            <v>63656</v>
          </cell>
          <cell r="AB1139">
            <v>129721453</v>
          </cell>
          <cell r="AC1139">
            <v>126886546</v>
          </cell>
          <cell r="AE1139">
            <v>103777162.40000001</v>
          </cell>
        </row>
        <row r="1140">
          <cell r="C1140" t="str">
            <v>Golden State Water Company Florence Graham</v>
          </cell>
          <cell r="K1140">
            <v>1983131505</v>
          </cell>
          <cell r="M1140">
            <v>85</v>
          </cell>
          <cell r="V1140">
            <v>63656</v>
          </cell>
          <cell r="AB1140">
            <v>142201563</v>
          </cell>
          <cell r="AC1140">
            <v>139171144</v>
          </cell>
          <cell r="AE1140">
            <v>112339234.77000001</v>
          </cell>
        </row>
        <row r="1141">
          <cell r="C1141" t="str">
            <v>Golden State Water Company Florence Graham</v>
          </cell>
          <cell r="K1141">
            <v>1983131505</v>
          </cell>
          <cell r="M1141">
            <v>85</v>
          </cell>
          <cell r="V1141">
            <v>63656</v>
          </cell>
          <cell r="AB1141">
            <v>146111780</v>
          </cell>
          <cell r="AC1141">
            <v>149663560</v>
          </cell>
          <cell r="AE1141">
            <v>118350541.80000001</v>
          </cell>
        </row>
        <row r="1142">
          <cell r="C1142" t="str">
            <v>Golden State Water Company Florence Graham</v>
          </cell>
          <cell r="K1142">
            <v>1983131505</v>
          </cell>
          <cell r="M1142">
            <v>85</v>
          </cell>
          <cell r="V1142">
            <v>63656</v>
          </cell>
          <cell r="AB1142">
            <v>152433298</v>
          </cell>
          <cell r="AC1142">
            <v>155072694</v>
          </cell>
          <cell r="AE1142">
            <v>137189968.20000002</v>
          </cell>
        </row>
        <row r="1143">
          <cell r="C1143" t="str">
            <v>Golden State Water Company Florence Graham</v>
          </cell>
          <cell r="K1143">
            <v>1983131505</v>
          </cell>
          <cell r="M1143">
            <v>85</v>
          </cell>
          <cell r="V1143">
            <v>63656</v>
          </cell>
          <cell r="AB1143">
            <v>148751176</v>
          </cell>
          <cell r="AC1143">
            <v>156115419</v>
          </cell>
          <cell r="AE1143">
            <v>133876058.40000001</v>
          </cell>
        </row>
        <row r="1144">
          <cell r="C1144" t="str">
            <v>Golden State Water Company Florence Graham</v>
          </cell>
          <cell r="K1144">
            <v>1983131505</v>
          </cell>
          <cell r="M1144">
            <v>85</v>
          </cell>
          <cell r="V1144">
            <v>63656</v>
          </cell>
          <cell r="AB1144">
            <v>141843126</v>
          </cell>
          <cell r="AC1144">
            <v>146730898</v>
          </cell>
          <cell r="AE1144">
            <v>127658813.40000001</v>
          </cell>
        </row>
        <row r="1145">
          <cell r="C1145" t="str">
            <v>Golden State Water Company Norwalk</v>
          </cell>
          <cell r="K1145">
            <v>1897371105</v>
          </cell>
          <cell r="M1145">
            <v>113</v>
          </cell>
          <cell r="V1145">
            <v>44488</v>
          </cell>
          <cell r="AB1145">
            <v>101600475</v>
          </cell>
          <cell r="AC1145">
            <v>101470134</v>
          </cell>
          <cell r="AE1145">
            <v>72136337.25</v>
          </cell>
        </row>
        <row r="1146">
          <cell r="C1146" t="str">
            <v>Golden State Water Company Norwalk</v>
          </cell>
          <cell r="K1146">
            <v>1897371105</v>
          </cell>
          <cell r="M1146">
            <v>113</v>
          </cell>
          <cell r="V1146">
            <v>44488</v>
          </cell>
          <cell r="AB1146">
            <v>105966884</v>
          </cell>
          <cell r="AC1146">
            <v>110072612</v>
          </cell>
          <cell r="AE1146">
            <v>81594500.680000007</v>
          </cell>
        </row>
        <row r="1147">
          <cell r="C1147" t="str">
            <v>Golden State Water Company Norwalk</v>
          </cell>
          <cell r="K1147">
            <v>1897371105</v>
          </cell>
          <cell r="M1147">
            <v>113</v>
          </cell>
          <cell r="V1147">
            <v>44327</v>
          </cell>
          <cell r="AB1147">
            <v>99254345</v>
          </cell>
          <cell r="AC1147">
            <v>117925631</v>
          </cell>
          <cell r="AE1147">
            <v>73448215.299999997</v>
          </cell>
        </row>
        <row r="1148">
          <cell r="C1148" t="str">
            <v>Golden State Water Company Norwalk</v>
          </cell>
          <cell r="K1148">
            <v>1897371105</v>
          </cell>
          <cell r="M1148">
            <v>113</v>
          </cell>
          <cell r="V1148">
            <v>44327</v>
          </cell>
          <cell r="AB1148">
            <v>120076251</v>
          </cell>
          <cell r="AC1148">
            <v>125974162</v>
          </cell>
          <cell r="AE1148">
            <v>81651850.680000007</v>
          </cell>
        </row>
        <row r="1149">
          <cell r="C1149" t="str">
            <v>Golden State Water Company Norwalk</v>
          </cell>
          <cell r="K1149">
            <v>1897371105</v>
          </cell>
          <cell r="M1149">
            <v>113</v>
          </cell>
          <cell r="V1149">
            <v>44327</v>
          </cell>
          <cell r="AB1149">
            <v>135326098</v>
          </cell>
          <cell r="AC1149">
            <v>142788095</v>
          </cell>
          <cell r="AE1149">
            <v>90668485.660000011</v>
          </cell>
        </row>
        <row r="1150">
          <cell r="C1150" t="str">
            <v>Golden State Water Company Norwalk</v>
          </cell>
          <cell r="K1150">
            <v>1897371105</v>
          </cell>
          <cell r="M1150">
            <v>113</v>
          </cell>
          <cell r="V1150">
            <v>44327</v>
          </cell>
          <cell r="AB1150">
            <v>138323931</v>
          </cell>
          <cell r="AC1150">
            <v>152270372</v>
          </cell>
          <cell r="AE1150">
            <v>96826751.699999988</v>
          </cell>
        </row>
        <row r="1151">
          <cell r="C1151" t="str">
            <v>Golden State Water Company Norwalk</v>
          </cell>
          <cell r="K1151">
            <v>1897371105</v>
          </cell>
          <cell r="M1151">
            <v>113</v>
          </cell>
          <cell r="V1151">
            <v>44327</v>
          </cell>
          <cell r="AB1151">
            <v>143374628</v>
          </cell>
          <cell r="AC1151">
            <v>157255899</v>
          </cell>
          <cell r="AE1151">
            <v>98928493.319999993</v>
          </cell>
        </row>
        <row r="1152">
          <cell r="C1152" t="str">
            <v>Golden State Water Company Norwalk</v>
          </cell>
          <cell r="K1152">
            <v>1897371105</v>
          </cell>
          <cell r="M1152">
            <v>113</v>
          </cell>
          <cell r="V1152">
            <v>44327</v>
          </cell>
          <cell r="AB1152">
            <v>148262399</v>
          </cell>
          <cell r="AC1152">
            <v>155659227</v>
          </cell>
          <cell r="AE1152">
            <v>103783679.3</v>
          </cell>
        </row>
        <row r="1153">
          <cell r="C1153" t="str">
            <v>Golden State Water Company Norwalk</v>
          </cell>
          <cell r="K1153">
            <v>1897371105</v>
          </cell>
          <cell r="M1153">
            <v>113</v>
          </cell>
          <cell r="V1153">
            <v>44327</v>
          </cell>
          <cell r="AB1153">
            <v>139334070</v>
          </cell>
          <cell r="AC1153">
            <v>150901796</v>
          </cell>
          <cell r="AE1153">
            <v>98927189.699999988</v>
          </cell>
        </row>
        <row r="1154">
          <cell r="C1154" t="str">
            <v>Golden State Water Company Ojai</v>
          </cell>
          <cell r="K1154">
            <v>859219855</v>
          </cell>
          <cell r="M1154">
            <v>239</v>
          </cell>
          <cell r="V1154">
            <v>9504</v>
          </cell>
          <cell r="AB1154">
            <v>30467108</v>
          </cell>
          <cell r="AC1154">
            <v>36006583</v>
          </cell>
          <cell r="AE1154">
            <v>25592370.719999999</v>
          </cell>
        </row>
        <row r="1155">
          <cell r="C1155" t="str">
            <v>Golden State Water Company Ojai</v>
          </cell>
          <cell r="K1155">
            <v>859219855</v>
          </cell>
          <cell r="M1155">
            <v>239</v>
          </cell>
          <cell r="V1155">
            <v>9504</v>
          </cell>
          <cell r="AB1155">
            <v>29163703</v>
          </cell>
          <cell r="AC1155">
            <v>35485220</v>
          </cell>
          <cell r="AE1155">
            <v>20414592.099999998</v>
          </cell>
        </row>
        <row r="1156">
          <cell r="C1156" t="str">
            <v>Golden State Water Company Ojai</v>
          </cell>
          <cell r="K1156">
            <v>859219855</v>
          </cell>
          <cell r="M1156">
            <v>239</v>
          </cell>
          <cell r="V1156">
            <v>9504</v>
          </cell>
          <cell r="AB1156">
            <v>24275931</v>
          </cell>
          <cell r="AC1156">
            <v>44120283</v>
          </cell>
          <cell r="AE1156">
            <v>19906263.419999998</v>
          </cell>
        </row>
        <row r="1157">
          <cell r="C1157" t="str">
            <v>Golden State Water Company Ojai</v>
          </cell>
          <cell r="K1157">
            <v>859219855</v>
          </cell>
          <cell r="M1157">
            <v>239</v>
          </cell>
          <cell r="V1157">
            <v>9504</v>
          </cell>
          <cell r="AB1157">
            <v>45228178</v>
          </cell>
          <cell r="AC1157">
            <v>53504804</v>
          </cell>
          <cell r="AE1157">
            <v>31207442.819999997</v>
          </cell>
        </row>
        <row r="1158">
          <cell r="C1158" t="str">
            <v>Golden State Water Company Ojai</v>
          </cell>
          <cell r="K1158">
            <v>859219855</v>
          </cell>
          <cell r="M1158">
            <v>239</v>
          </cell>
          <cell r="V1158">
            <v>9504</v>
          </cell>
          <cell r="AB1158">
            <v>65724233</v>
          </cell>
          <cell r="AC1158">
            <v>68428800</v>
          </cell>
          <cell r="AE1158">
            <v>54551113.390000001</v>
          </cell>
        </row>
        <row r="1159">
          <cell r="C1159" t="str">
            <v>Golden State Water Company Ojai</v>
          </cell>
          <cell r="K1159">
            <v>859219855</v>
          </cell>
          <cell r="M1159">
            <v>239</v>
          </cell>
          <cell r="V1159">
            <v>9504</v>
          </cell>
          <cell r="AB1159">
            <v>69504109</v>
          </cell>
          <cell r="AC1159">
            <v>80745984</v>
          </cell>
          <cell r="AE1159">
            <v>47262794.120000005</v>
          </cell>
        </row>
        <row r="1160">
          <cell r="C1160" t="str">
            <v>Golden State Water Company Ojai</v>
          </cell>
          <cell r="K1160">
            <v>859219855</v>
          </cell>
          <cell r="M1160">
            <v>239</v>
          </cell>
          <cell r="V1160">
            <v>9504</v>
          </cell>
          <cell r="AB1160">
            <v>74294125</v>
          </cell>
          <cell r="AC1160">
            <v>85275318</v>
          </cell>
          <cell r="AE1160">
            <v>66121771.25</v>
          </cell>
        </row>
        <row r="1161">
          <cell r="C1161" t="str">
            <v>Golden State Water Company Ojai</v>
          </cell>
          <cell r="K1161">
            <v>859219855</v>
          </cell>
          <cell r="M1161">
            <v>239</v>
          </cell>
          <cell r="V1161">
            <v>9504</v>
          </cell>
          <cell r="AB1161">
            <v>78171757</v>
          </cell>
          <cell r="AC1161">
            <v>84200009</v>
          </cell>
          <cell r="AE1161">
            <v>69572863.730000004</v>
          </cell>
        </row>
        <row r="1162">
          <cell r="C1162" t="str">
            <v>Golden State Water Company Ojai</v>
          </cell>
          <cell r="K1162">
            <v>859219855</v>
          </cell>
          <cell r="M1162">
            <v>239</v>
          </cell>
          <cell r="V1162">
            <v>9504</v>
          </cell>
          <cell r="AB1162">
            <v>70807515</v>
          </cell>
          <cell r="AC1162">
            <v>77063862</v>
          </cell>
          <cell r="AE1162">
            <v>63018688.350000001</v>
          </cell>
        </row>
        <row r="1163">
          <cell r="C1163" t="str">
            <v>Golden State Water Company Orcutt</v>
          </cell>
          <cell r="K1163">
            <v>2908083115</v>
          </cell>
          <cell r="M1163">
            <v>221</v>
          </cell>
          <cell r="V1163">
            <v>29739</v>
          </cell>
          <cell r="AB1163">
            <v>127375323</v>
          </cell>
          <cell r="AC1163">
            <v>133468744</v>
          </cell>
          <cell r="AE1163">
            <v>115911543.93000001</v>
          </cell>
        </row>
        <row r="1164">
          <cell r="C1164" t="str">
            <v>Golden State Water Company Orcutt</v>
          </cell>
          <cell r="K1164">
            <v>2908083115</v>
          </cell>
          <cell r="M1164">
            <v>221</v>
          </cell>
          <cell r="V1164">
            <v>29739</v>
          </cell>
          <cell r="AB1164">
            <v>140181284</v>
          </cell>
          <cell r="AC1164">
            <v>126919131</v>
          </cell>
          <cell r="AE1164">
            <v>126163155.60000001</v>
          </cell>
        </row>
        <row r="1165">
          <cell r="C1165" t="str">
            <v>Golden State Water Company Orcutt</v>
          </cell>
          <cell r="K1165">
            <v>2908083115</v>
          </cell>
          <cell r="M1165">
            <v>221</v>
          </cell>
          <cell r="V1165">
            <v>29543</v>
          </cell>
          <cell r="AB1165">
            <v>106097225</v>
          </cell>
          <cell r="AC1165">
            <v>172636086</v>
          </cell>
          <cell r="AE1165">
            <v>92304585.75</v>
          </cell>
        </row>
        <row r="1166">
          <cell r="C1166" t="str">
            <v>Golden State Water Company Orcutt</v>
          </cell>
          <cell r="K1166">
            <v>2908083115</v>
          </cell>
          <cell r="M1166">
            <v>221</v>
          </cell>
          <cell r="V1166">
            <v>29543</v>
          </cell>
          <cell r="AB1166">
            <v>152922075</v>
          </cell>
          <cell r="AC1166">
            <v>187853348</v>
          </cell>
          <cell r="AE1166">
            <v>128454543</v>
          </cell>
        </row>
        <row r="1167">
          <cell r="C1167" t="str">
            <v>Golden State Water Company Orcutt</v>
          </cell>
          <cell r="K1167">
            <v>2908083115</v>
          </cell>
          <cell r="M1167">
            <v>221</v>
          </cell>
          <cell r="V1167">
            <v>29543</v>
          </cell>
          <cell r="AB1167">
            <v>218678893</v>
          </cell>
          <cell r="AC1167">
            <v>235166975</v>
          </cell>
          <cell r="AE1167">
            <v>185877059.04999998</v>
          </cell>
        </row>
        <row r="1168">
          <cell r="C1168" t="str">
            <v>Golden State Water Company Orcutt</v>
          </cell>
          <cell r="K1168">
            <v>2908083115</v>
          </cell>
          <cell r="M1168">
            <v>221</v>
          </cell>
          <cell r="V1168">
            <v>29543</v>
          </cell>
          <cell r="AB1168">
            <v>220145224</v>
          </cell>
          <cell r="AC1168">
            <v>256999020</v>
          </cell>
          <cell r="AE1168">
            <v>187123440.40000001</v>
          </cell>
        </row>
        <row r="1169">
          <cell r="C1169" t="str">
            <v>Golden State Water Company Orcutt</v>
          </cell>
          <cell r="K1169">
            <v>2908083115</v>
          </cell>
          <cell r="M1169">
            <v>221</v>
          </cell>
          <cell r="V1169">
            <v>29543</v>
          </cell>
          <cell r="AB1169">
            <v>239761480</v>
          </cell>
          <cell r="AC1169">
            <v>271499409</v>
          </cell>
          <cell r="AE1169">
            <v>230171020.79999998</v>
          </cell>
        </row>
        <row r="1170">
          <cell r="C1170" t="str">
            <v>Golden State Water Company Orcutt</v>
          </cell>
          <cell r="K1170">
            <v>2908083115</v>
          </cell>
          <cell r="M1170">
            <v>221</v>
          </cell>
          <cell r="V1170">
            <v>29543</v>
          </cell>
          <cell r="AB1170">
            <v>253544995</v>
          </cell>
          <cell r="AC1170">
            <v>286684085</v>
          </cell>
          <cell r="AE1170">
            <v>243403195.19999999</v>
          </cell>
        </row>
        <row r="1171">
          <cell r="C1171" t="str">
            <v>Golden State Water Company Orcutt</v>
          </cell>
          <cell r="K1171">
            <v>2908083115</v>
          </cell>
          <cell r="M1171">
            <v>221</v>
          </cell>
          <cell r="V1171">
            <v>29543</v>
          </cell>
          <cell r="AB1171">
            <v>246930211</v>
          </cell>
          <cell r="AC1171">
            <v>270554440</v>
          </cell>
          <cell r="AE1171">
            <v>237053002.56</v>
          </cell>
        </row>
        <row r="1172">
          <cell r="C1172" t="str">
            <v>Golden State Water Company Placentia</v>
          </cell>
          <cell r="K1172">
            <v>3007641610</v>
          </cell>
          <cell r="M1172">
            <v>142</v>
          </cell>
          <cell r="V1172">
            <v>50416</v>
          </cell>
          <cell r="AB1172">
            <v>135521608</v>
          </cell>
          <cell r="AC1172">
            <v>143895990</v>
          </cell>
          <cell r="AE1172">
            <v>111127718.55999999</v>
          </cell>
        </row>
        <row r="1173">
          <cell r="C1173" t="str">
            <v>Golden State Water Company Placentia</v>
          </cell>
          <cell r="K1173">
            <v>3007641610</v>
          </cell>
          <cell r="M1173">
            <v>142</v>
          </cell>
          <cell r="V1173">
            <v>50416</v>
          </cell>
          <cell r="AB1173">
            <v>143765650</v>
          </cell>
          <cell r="AC1173">
            <v>152596223</v>
          </cell>
          <cell r="AE1173">
            <v>117887833</v>
          </cell>
        </row>
        <row r="1174">
          <cell r="C1174" t="str">
            <v>Golden State Water Company Placentia</v>
          </cell>
          <cell r="K1174">
            <v>3007641610</v>
          </cell>
          <cell r="M1174">
            <v>142</v>
          </cell>
          <cell r="V1174">
            <v>50201</v>
          </cell>
          <cell r="AB1174">
            <v>124833682</v>
          </cell>
          <cell r="AC1174">
            <v>169377572</v>
          </cell>
          <cell r="AE1174">
            <v>97370271.960000008</v>
          </cell>
        </row>
        <row r="1175">
          <cell r="C1175" t="str">
            <v>Golden State Water Company Placentia</v>
          </cell>
          <cell r="K1175">
            <v>3007641610</v>
          </cell>
          <cell r="M1175">
            <v>142</v>
          </cell>
          <cell r="V1175">
            <v>50201</v>
          </cell>
          <cell r="AB1175">
            <v>179544136</v>
          </cell>
          <cell r="AC1175">
            <v>186093750</v>
          </cell>
          <cell r="AE1175">
            <v>134658102</v>
          </cell>
        </row>
        <row r="1176">
          <cell r="C1176" t="str">
            <v>Golden State Water Company Placentia</v>
          </cell>
          <cell r="K1176">
            <v>3007641610</v>
          </cell>
          <cell r="M1176">
            <v>142</v>
          </cell>
          <cell r="V1176">
            <v>50201</v>
          </cell>
          <cell r="AB1176">
            <v>212585471</v>
          </cell>
          <cell r="AC1176">
            <v>224413878</v>
          </cell>
          <cell r="AE1176">
            <v>163690812.67000002</v>
          </cell>
        </row>
        <row r="1177">
          <cell r="C1177" t="str">
            <v>Golden State Water Company Placentia</v>
          </cell>
          <cell r="K1177">
            <v>3007641610</v>
          </cell>
          <cell r="M1177">
            <v>142</v>
          </cell>
          <cell r="V1177">
            <v>50201</v>
          </cell>
          <cell r="AB1177">
            <v>234743368</v>
          </cell>
          <cell r="AC1177">
            <v>242205366</v>
          </cell>
          <cell r="AE1177">
            <v>169015224.96000001</v>
          </cell>
        </row>
        <row r="1178">
          <cell r="C1178" t="str">
            <v>Golden State Water Company Placentia</v>
          </cell>
          <cell r="K1178">
            <v>3007641610</v>
          </cell>
          <cell r="M1178">
            <v>142</v>
          </cell>
          <cell r="V1178">
            <v>50201</v>
          </cell>
          <cell r="AB1178">
            <v>244355985</v>
          </cell>
          <cell r="AC1178">
            <v>254587720</v>
          </cell>
          <cell r="AE1178">
            <v>227251066.05000001</v>
          </cell>
        </row>
        <row r="1179">
          <cell r="C1179" t="str">
            <v>Golden State Water Company Placentia</v>
          </cell>
          <cell r="K1179">
            <v>3007641610</v>
          </cell>
          <cell r="M1179">
            <v>142</v>
          </cell>
          <cell r="V1179">
            <v>50201</v>
          </cell>
          <cell r="AB1179">
            <v>257748479</v>
          </cell>
          <cell r="AC1179">
            <v>256933850</v>
          </cell>
          <cell r="AE1179">
            <v>239706085.47</v>
          </cell>
        </row>
        <row r="1180">
          <cell r="C1180" t="str">
            <v>Golden State Water Company Placentia</v>
          </cell>
          <cell r="K1180">
            <v>3007641610</v>
          </cell>
          <cell r="M1180">
            <v>142</v>
          </cell>
          <cell r="V1180">
            <v>50201</v>
          </cell>
          <cell r="AB1180">
            <v>245659391</v>
          </cell>
          <cell r="AC1180">
            <v>238229978</v>
          </cell>
          <cell r="AE1180">
            <v>228463233.63000003</v>
          </cell>
        </row>
        <row r="1181">
          <cell r="C1181" t="str">
            <v>Golden State Water Company S Arcadia</v>
          </cell>
          <cell r="K1181">
            <v>1370521345</v>
          </cell>
          <cell r="M1181">
            <v>124</v>
          </cell>
          <cell r="V1181">
            <v>29723</v>
          </cell>
          <cell r="AB1181">
            <v>67288320</v>
          </cell>
          <cell r="AC1181">
            <v>68265874</v>
          </cell>
          <cell r="AE1181">
            <v>59213721.600000001</v>
          </cell>
        </row>
        <row r="1182">
          <cell r="C1182" t="str">
            <v>Golden State Water Company S Arcadia</v>
          </cell>
          <cell r="K1182">
            <v>1370521345</v>
          </cell>
          <cell r="M1182">
            <v>124</v>
          </cell>
          <cell r="V1182">
            <v>29723</v>
          </cell>
          <cell r="AB1182">
            <v>70970441</v>
          </cell>
          <cell r="AC1182">
            <v>75010998</v>
          </cell>
          <cell r="AE1182">
            <v>61034579.259999998</v>
          </cell>
        </row>
        <row r="1183">
          <cell r="C1183" t="str">
            <v>Golden State Water Company S Arcadia</v>
          </cell>
          <cell r="K1183">
            <v>1370521345</v>
          </cell>
          <cell r="M1183">
            <v>124</v>
          </cell>
          <cell r="V1183">
            <v>29511</v>
          </cell>
          <cell r="AB1183">
            <v>67320905</v>
          </cell>
          <cell r="AC1183">
            <v>84525860</v>
          </cell>
          <cell r="AE1183">
            <v>59242396.399999999</v>
          </cell>
        </row>
        <row r="1184">
          <cell r="C1184" t="str">
            <v>Golden State Water Company S Arcadia</v>
          </cell>
          <cell r="K1184">
            <v>1370521345</v>
          </cell>
          <cell r="M1184">
            <v>124</v>
          </cell>
          <cell r="V1184">
            <v>29511</v>
          </cell>
          <cell r="AB1184">
            <v>84721371</v>
          </cell>
          <cell r="AC1184">
            <v>90945133</v>
          </cell>
          <cell r="AE1184">
            <v>71165951.640000001</v>
          </cell>
        </row>
        <row r="1185">
          <cell r="C1185" t="str">
            <v>Golden State Water Company S Arcadia</v>
          </cell>
          <cell r="K1185">
            <v>1370521345</v>
          </cell>
          <cell r="M1185">
            <v>124</v>
          </cell>
          <cell r="V1185">
            <v>29511</v>
          </cell>
          <cell r="AB1185">
            <v>101600475</v>
          </cell>
          <cell r="AC1185">
            <v>105478107</v>
          </cell>
          <cell r="AE1185">
            <v>89408418</v>
          </cell>
        </row>
        <row r="1186">
          <cell r="C1186" t="str">
            <v>Golden State Water Company S Arcadia</v>
          </cell>
          <cell r="K1186">
            <v>1370521345</v>
          </cell>
          <cell r="M1186">
            <v>124</v>
          </cell>
          <cell r="V1186">
            <v>29511</v>
          </cell>
          <cell r="AB1186">
            <v>107139949</v>
          </cell>
          <cell r="AC1186">
            <v>116882907</v>
          </cell>
          <cell r="AE1186">
            <v>89997557.159999996</v>
          </cell>
        </row>
        <row r="1187">
          <cell r="C1187" t="str">
            <v>Golden State Water Company S Arcadia</v>
          </cell>
          <cell r="K1187">
            <v>1370521345</v>
          </cell>
          <cell r="M1187">
            <v>124</v>
          </cell>
          <cell r="V1187">
            <v>29511</v>
          </cell>
          <cell r="AB1187">
            <v>115709842</v>
          </cell>
          <cell r="AC1187">
            <v>124931437</v>
          </cell>
          <cell r="AE1187">
            <v>111081448.31999999</v>
          </cell>
        </row>
        <row r="1188">
          <cell r="C1188" t="str">
            <v>Golden State Water Company S Arcadia</v>
          </cell>
          <cell r="K1188">
            <v>1370521345</v>
          </cell>
          <cell r="M1188">
            <v>124</v>
          </cell>
          <cell r="V1188">
            <v>29511</v>
          </cell>
          <cell r="AB1188">
            <v>118838015</v>
          </cell>
          <cell r="AC1188">
            <v>124638171</v>
          </cell>
          <cell r="AE1188">
            <v>114084494.39999999</v>
          </cell>
        </row>
        <row r="1189">
          <cell r="C1189" t="str">
            <v>Golden State Water Company S Arcadia</v>
          </cell>
          <cell r="K1189">
            <v>1370521345</v>
          </cell>
          <cell r="M1189">
            <v>124</v>
          </cell>
          <cell r="V1189">
            <v>29511</v>
          </cell>
          <cell r="AB1189">
            <v>117599780</v>
          </cell>
          <cell r="AC1189">
            <v>118023387</v>
          </cell>
          <cell r="AE1189">
            <v>112895788.8</v>
          </cell>
        </row>
        <row r="1190">
          <cell r="C1190" t="str">
            <v>Golden State Water Company S San Gabriel</v>
          </cell>
          <cell r="K1190">
            <v>1163388225</v>
          </cell>
          <cell r="M1190">
            <v>100</v>
          </cell>
          <cell r="V1190">
            <v>29413</v>
          </cell>
          <cell r="AB1190">
            <v>58816183</v>
          </cell>
          <cell r="AC1190">
            <v>60706121</v>
          </cell>
          <cell r="AE1190">
            <v>45876622.740000002</v>
          </cell>
        </row>
        <row r="1191">
          <cell r="C1191" t="str">
            <v>Golden State Water Company S San Gabriel</v>
          </cell>
          <cell r="K1191">
            <v>1163388225</v>
          </cell>
          <cell r="M1191">
            <v>100</v>
          </cell>
          <cell r="V1191">
            <v>29413</v>
          </cell>
          <cell r="AB1191">
            <v>63736539</v>
          </cell>
          <cell r="AC1191">
            <v>66734372</v>
          </cell>
          <cell r="AE1191">
            <v>52901327.369999997</v>
          </cell>
        </row>
        <row r="1192">
          <cell r="C1192" t="str">
            <v>Golden State Water Company S San Gabriel</v>
          </cell>
          <cell r="K1192">
            <v>1163388225</v>
          </cell>
          <cell r="M1192">
            <v>100</v>
          </cell>
          <cell r="V1192">
            <v>29274</v>
          </cell>
          <cell r="AB1192">
            <v>62465719</v>
          </cell>
          <cell r="AC1192">
            <v>68917577</v>
          </cell>
          <cell r="AE1192">
            <v>48723260.82</v>
          </cell>
        </row>
        <row r="1193">
          <cell r="C1193" t="str">
            <v>Golden State Water Company S San Gabriel</v>
          </cell>
          <cell r="K1193">
            <v>1163388225</v>
          </cell>
          <cell r="M1193">
            <v>100</v>
          </cell>
          <cell r="V1193">
            <v>29274</v>
          </cell>
          <cell r="AB1193">
            <v>65724233</v>
          </cell>
          <cell r="AC1193">
            <v>69373769</v>
          </cell>
          <cell r="AE1193">
            <v>52579386.400000006</v>
          </cell>
        </row>
        <row r="1194">
          <cell r="C1194" t="str">
            <v>Golden State Water Company S San Gabriel</v>
          </cell>
          <cell r="K1194">
            <v>1163388225</v>
          </cell>
          <cell r="M1194">
            <v>100</v>
          </cell>
          <cell r="V1194">
            <v>29274</v>
          </cell>
          <cell r="AB1194">
            <v>73544667</v>
          </cell>
          <cell r="AC1194">
            <v>75727872</v>
          </cell>
          <cell r="AE1194">
            <v>57364840.260000005</v>
          </cell>
        </row>
        <row r="1195">
          <cell r="C1195" t="str">
            <v>Golden State Water Company S San Gabriel</v>
          </cell>
          <cell r="K1195">
            <v>1163388225</v>
          </cell>
          <cell r="M1195">
            <v>100</v>
          </cell>
          <cell r="V1195">
            <v>29274</v>
          </cell>
          <cell r="AB1195">
            <v>75173924</v>
          </cell>
          <cell r="AC1195">
            <v>80583058</v>
          </cell>
          <cell r="AE1195">
            <v>60139139.200000003</v>
          </cell>
        </row>
        <row r="1196">
          <cell r="C1196" t="str">
            <v>Golden State Water Company S San Gabriel</v>
          </cell>
          <cell r="K1196">
            <v>1163388225</v>
          </cell>
          <cell r="M1196">
            <v>100</v>
          </cell>
          <cell r="V1196">
            <v>29274</v>
          </cell>
          <cell r="AB1196">
            <v>78530194</v>
          </cell>
          <cell r="AC1196">
            <v>82081974</v>
          </cell>
          <cell r="AE1196">
            <v>73818382.359999999</v>
          </cell>
        </row>
        <row r="1197">
          <cell r="C1197" t="str">
            <v>Golden State Water Company S San Gabriel</v>
          </cell>
          <cell r="K1197">
            <v>1163388225</v>
          </cell>
          <cell r="M1197">
            <v>100</v>
          </cell>
          <cell r="V1197">
            <v>29274</v>
          </cell>
          <cell r="AB1197">
            <v>81202176</v>
          </cell>
          <cell r="AC1197">
            <v>81919049</v>
          </cell>
          <cell r="AE1197">
            <v>76330045.439999998</v>
          </cell>
        </row>
        <row r="1198">
          <cell r="C1198" t="str">
            <v>Golden State Water Company S San Gabriel</v>
          </cell>
          <cell r="K1198">
            <v>1163388225</v>
          </cell>
          <cell r="M1198">
            <v>100</v>
          </cell>
          <cell r="V1198">
            <v>29274</v>
          </cell>
          <cell r="AB1198">
            <v>78334683</v>
          </cell>
          <cell r="AC1198">
            <v>78823460</v>
          </cell>
          <cell r="AE1198">
            <v>73634602.019999996</v>
          </cell>
        </row>
        <row r="1199">
          <cell r="C1199" t="str">
            <v>Golden State Water Company San Dimas</v>
          </cell>
          <cell r="K1199">
            <v>4756715040</v>
          </cell>
          <cell r="M1199">
            <v>185</v>
          </cell>
          <cell r="V1199">
            <v>59017</v>
          </cell>
          <cell r="AB1199">
            <v>214931601</v>
          </cell>
          <cell r="AC1199">
            <v>195087249</v>
          </cell>
          <cell r="AE1199">
            <v>156900068.72999999</v>
          </cell>
        </row>
        <row r="1200">
          <cell r="C1200" t="str">
            <v>Golden State Water Company San Dimas</v>
          </cell>
          <cell r="K1200">
            <v>4756715040</v>
          </cell>
          <cell r="M1200">
            <v>185</v>
          </cell>
          <cell r="V1200">
            <v>59017</v>
          </cell>
          <cell r="AB1200">
            <v>204927962</v>
          </cell>
          <cell r="AC1200">
            <v>205481910</v>
          </cell>
          <cell r="AE1200">
            <v>155745251.12</v>
          </cell>
        </row>
        <row r="1201">
          <cell r="C1201" t="str">
            <v>Golden State Water Company San Dimas</v>
          </cell>
          <cell r="K1201">
            <v>4756715040</v>
          </cell>
          <cell r="M1201">
            <v>185</v>
          </cell>
          <cell r="V1201">
            <v>58497</v>
          </cell>
          <cell r="AB1201">
            <v>175340653</v>
          </cell>
          <cell r="AC1201">
            <v>239174947</v>
          </cell>
          <cell r="AE1201">
            <v>122738457.09999999</v>
          </cell>
        </row>
        <row r="1202">
          <cell r="C1202" t="str">
            <v>Golden State Water Company San Dimas</v>
          </cell>
          <cell r="K1202">
            <v>4756715040</v>
          </cell>
          <cell r="M1202">
            <v>185</v>
          </cell>
          <cell r="V1202">
            <v>58497</v>
          </cell>
          <cell r="AB1202">
            <v>279026577</v>
          </cell>
          <cell r="AC1202">
            <v>278407459</v>
          </cell>
          <cell r="AE1202">
            <v>186947806.59</v>
          </cell>
        </row>
        <row r="1203">
          <cell r="C1203" t="str">
            <v>Golden State Water Company San Dimas</v>
          </cell>
          <cell r="K1203">
            <v>4756715040</v>
          </cell>
          <cell r="M1203">
            <v>185</v>
          </cell>
          <cell r="V1203">
            <v>58497</v>
          </cell>
          <cell r="AB1203">
            <v>370134636</v>
          </cell>
          <cell r="AC1203">
            <v>358371399</v>
          </cell>
          <cell r="AE1203">
            <v>240587513.40000001</v>
          </cell>
        </row>
        <row r="1204">
          <cell r="C1204" t="str">
            <v>Golden State Water Company San Dimas</v>
          </cell>
          <cell r="K1204">
            <v>4756715040</v>
          </cell>
          <cell r="M1204">
            <v>185</v>
          </cell>
          <cell r="V1204">
            <v>58497</v>
          </cell>
          <cell r="AB1204">
            <v>412527907</v>
          </cell>
          <cell r="AC1204">
            <v>435304921</v>
          </cell>
          <cell r="AE1204">
            <v>264017860.48000002</v>
          </cell>
        </row>
        <row r="1205">
          <cell r="C1205" t="str">
            <v>Golden State Water Company San Dimas</v>
          </cell>
          <cell r="K1205">
            <v>4756715040</v>
          </cell>
          <cell r="M1205">
            <v>185</v>
          </cell>
          <cell r="V1205">
            <v>54497</v>
          </cell>
          <cell r="AB1205">
            <v>431557630</v>
          </cell>
          <cell r="AC1205">
            <v>467564213</v>
          </cell>
          <cell r="AE1205">
            <v>401348595.90000004</v>
          </cell>
        </row>
        <row r="1206">
          <cell r="C1206" t="str">
            <v>Golden State Water Company San Dimas</v>
          </cell>
          <cell r="K1206">
            <v>4756715040</v>
          </cell>
          <cell r="M1206">
            <v>185</v>
          </cell>
          <cell r="V1206">
            <v>54497</v>
          </cell>
          <cell r="AB1206">
            <v>441919705</v>
          </cell>
          <cell r="AC1206">
            <v>462252834</v>
          </cell>
          <cell r="AE1206">
            <v>410985325.65000004</v>
          </cell>
        </row>
        <row r="1207">
          <cell r="C1207" t="str">
            <v>Golden State Water Company San Dimas</v>
          </cell>
          <cell r="K1207">
            <v>4756715040</v>
          </cell>
          <cell r="M1207">
            <v>185</v>
          </cell>
          <cell r="V1207">
            <v>54497</v>
          </cell>
          <cell r="AB1207">
            <v>420283171</v>
          </cell>
          <cell r="AC1207">
            <v>421945013</v>
          </cell>
          <cell r="AE1207">
            <v>390863349.03000003</v>
          </cell>
        </row>
        <row r="1208">
          <cell r="C1208" t="str">
            <v>Golden State Water Company Simi Valley</v>
          </cell>
          <cell r="K1208">
            <v>2752764300</v>
          </cell>
          <cell r="M1208">
            <v>156</v>
          </cell>
          <cell r="V1208">
            <v>41129</v>
          </cell>
          <cell r="AB1208">
            <v>128548388</v>
          </cell>
          <cell r="AC1208">
            <v>133794596</v>
          </cell>
          <cell r="AE1208">
            <v>100267742.64</v>
          </cell>
        </row>
        <row r="1209">
          <cell r="C1209" t="str">
            <v>Golden State Water Company Simi Valley</v>
          </cell>
          <cell r="K1209">
            <v>2752764300</v>
          </cell>
          <cell r="M1209">
            <v>156</v>
          </cell>
          <cell r="V1209">
            <v>41129</v>
          </cell>
          <cell r="AB1209">
            <v>137509302</v>
          </cell>
          <cell r="AC1209">
            <v>147480356</v>
          </cell>
          <cell r="AE1209">
            <v>118257999.72</v>
          </cell>
        </row>
        <row r="1210">
          <cell r="C1210" t="str">
            <v>Golden State Water Company Simi Valley</v>
          </cell>
          <cell r="K1210">
            <v>2752764300</v>
          </cell>
          <cell r="M1210">
            <v>156</v>
          </cell>
          <cell r="V1210">
            <v>40638</v>
          </cell>
          <cell r="AB1210">
            <v>108638866</v>
          </cell>
          <cell r="AC1210">
            <v>172179894</v>
          </cell>
          <cell r="AE1210">
            <v>83651926.820000008</v>
          </cell>
        </row>
        <row r="1211">
          <cell r="C1211" t="str">
            <v>Golden State Water Company Simi Valley</v>
          </cell>
          <cell r="K1211">
            <v>2752764300</v>
          </cell>
          <cell r="M1211">
            <v>156</v>
          </cell>
          <cell r="V1211">
            <v>40638</v>
          </cell>
          <cell r="AB1211">
            <v>165890961</v>
          </cell>
          <cell r="AC1211">
            <v>185474632</v>
          </cell>
          <cell r="AE1211">
            <v>124418220.75</v>
          </cell>
        </row>
        <row r="1212">
          <cell r="C1212" t="str">
            <v>Golden State Water Company Simi Valley</v>
          </cell>
          <cell r="K1212">
            <v>2752764300</v>
          </cell>
          <cell r="M1212">
            <v>156</v>
          </cell>
          <cell r="V1212">
            <v>40638</v>
          </cell>
          <cell r="AB1212">
            <v>201213256</v>
          </cell>
          <cell r="AC1212">
            <v>221644141</v>
          </cell>
          <cell r="AE1212">
            <v>152922074.56</v>
          </cell>
        </row>
        <row r="1213">
          <cell r="C1213" t="str">
            <v>Golden State Water Company Simi Valley</v>
          </cell>
          <cell r="K1213">
            <v>2752764300</v>
          </cell>
          <cell r="M1213">
            <v>156</v>
          </cell>
          <cell r="V1213">
            <v>40638</v>
          </cell>
          <cell r="AB1213">
            <v>209522468</v>
          </cell>
          <cell r="AC1213">
            <v>240087331</v>
          </cell>
          <cell r="AE1213">
            <v>165522749.72</v>
          </cell>
        </row>
        <row r="1214">
          <cell r="C1214" t="str">
            <v>Golden State Water Company Simi Valley</v>
          </cell>
          <cell r="K1214">
            <v>2752764300</v>
          </cell>
          <cell r="M1214">
            <v>156</v>
          </cell>
          <cell r="V1214">
            <v>40638</v>
          </cell>
          <cell r="AB1214">
            <v>228324095</v>
          </cell>
          <cell r="AC1214">
            <v>249243757</v>
          </cell>
          <cell r="AE1214">
            <v>171243071.25</v>
          </cell>
        </row>
        <row r="1215">
          <cell r="C1215" t="str">
            <v>Golden State Water Company Simi Valley</v>
          </cell>
          <cell r="K1215">
            <v>2752764300</v>
          </cell>
          <cell r="M1215">
            <v>156</v>
          </cell>
          <cell r="V1215">
            <v>40638</v>
          </cell>
          <cell r="AB1215">
            <v>242824483</v>
          </cell>
          <cell r="AC1215">
            <v>244812177</v>
          </cell>
          <cell r="AE1215">
            <v>191831341.57000002</v>
          </cell>
        </row>
        <row r="1216">
          <cell r="C1216" t="str">
            <v>Golden State Water Company Simi Valley</v>
          </cell>
          <cell r="K1216">
            <v>2752764300</v>
          </cell>
          <cell r="M1216">
            <v>156</v>
          </cell>
          <cell r="V1216">
            <v>40638</v>
          </cell>
          <cell r="AB1216">
            <v>234743368</v>
          </cell>
          <cell r="AC1216">
            <v>235981603</v>
          </cell>
          <cell r="AE1216">
            <v>176057526</v>
          </cell>
        </row>
        <row r="1217">
          <cell r="C1217" t="str">
            <v>Golden State Water Company Southwest</v>
          </cell>
          <cell r="K1217">
            <v>12502887390</v>
          </cell>
          <cell r="M1217">
            <v>119</v>
          </cell>
          <cell r="V1217">
            <v>280629</v>
          </cell>
          <cell r="AB1217">
            <v>644534123</v>
          </cell>
          <cell r="AC1217">
            <v>663075069</v>
          </cell>
          <cell r="AE1217">
            <v>464064568.56</v>
          </cell>
        </row>
        <row r="1218">
          <cell r="C1218" t="str">
            <v>Golden State Water Company Southwest</v>
          </cell>
          <cell r="K1218">
            <v>12502887390</v>
          </cell>
          <cell r="M1218">
            <v>119</v>
          </cell>
          <cell r="V1218">
            <v>280629</v>
          </cell>
          <cell r="AB1218">
            <v>686340861</v>
          </cell>
          <cell r="AC1218">
            <v>721272134</v>
          </cell>
          <cell r="AE1218">
            <v>487302011.31</v>
          </cell>
        </row>
        <row r="1219">
          <cell r="C1219" t="str">
            <v>Golden State Water Company Southwest</v>
          </cell>
          <cell r="K1219">
            <v>12502887390</v>
          </cell>
          <cell r="M1219">
            <v>119</v>
          </cell>
          <cell r="V1219">
            <v>278875</v>
          </cell>
          <cell r="AB1219">
            <v>679595736</v>
          </cell>
          <cell r="AC1219">
            <v>725377862</v>
          </cell>
          <cell r="AE1219">
            <v>482512972.56</v>
          </cell>
        </row>
        <row r="1220">
          <cell r="C1220" t="str">
            <v>Golden State Water Company Southwest</v>
          </cell>
          <cell r="K1220">
            <v>12502887390</v>
          </cell>
          <cell r="M1220">
            <v>119</v>
          </cell>
          <cell r="V1220">
            <v>278875</v>
          </cell>
          <cell r="AB1220">
            <v>727007119</v>
          </cell>
          <cell r="AC1220">
            <v>763632819</v>
          </cell>
          <cell r="AE1220">
            <v>501634912.10999995</v>
          </cell>
        </row>
        <row r="1221">
          <cell r="C1221" t="str">
            <v>Golden State Water Company Southwest</v>
          </cell>
          <cell r="K1221">
            <v>12502887390</v>
          </cell>
          <cell r="M1221">
            <v>119</v>
          </cell>
          <cell r="V1221">
            <v>278875</v>
          </cell>
          <cell r="AB1221">
            <v>805830579</v>
          </cell>
          <cell r="AC1221">
            <v>839295521</v>
          </cell>
          <cell r="AE1221">
            <v>547964793.72000003</v>
          </cell>
        </row>
        <row r="1222">
          <cell r="C1222" t="str">
            <v>Golden State Water Company Southwest</v>
          </cell>
          <cell r="K1222">
            <v>12502887390</v>
          </cell>
          <cell r="M1222">
            <v>119</v>
          </cell>
          <cell r="V1222">
            <v>278875</v>
          </cell>
          <cell r="AB1222">
            <v>803745130</v>
          </cell>
          <cell r="AC1222">
            <v>883741655</v>
          </cell>
          <cell r="AE1222">
            <v>554584139.69999993</v>
          </cell>
        </row>
        <row r="1223">
          <cell r="C1223" t="str">
            <v>Golden State Water Company Southwest</v>
          </cell>
          <cell r="K1223">
            <v>12502887390</v>
          </cell>
          <cell r="M1223">
            <v>119</v>
          </cell>
          <cell r="V1223">
            <v>278875</v>
          </cell>
          <cell r="AB1223">
            <v>841413555</v>
          </cell>
          <cell r="AC1223">
            <v>912872773</v>
          </cell>
          <cell r="AE1223">
            <v>757272199.5</v>
          </cell>
        </row>
        <row r="1224">
          <cell r="C1224" t="str">
            <v>Golden State Water Company Southwest</v>
          </cell>
          <cell r="K1224">
            <v>12502887390</v>
          </cell>
          <cell r="M1224">
            <v>119</v>
          </cell>
          <cell r="V1224">
            <v>278875</v>
          </cell>
          <cell r="AB1224">
            <v>868915415</v>
          </cell>
          <cell r="AC1224">
            <v>915414414</v>
          </cell>
          <cell r="AE1224">
            <v>782023873.5</v>
          </cell>
        </row>
        <row r="1225">
          <cell r="C1225" t="str">
            <v>Golden State Water Company Southwest</v>
          </cell>
          <cell r="K1225">
            <v>12502887390</v>
          </cell>
          <cell r="M1225">
            <v>119</v>
          </cell>
          <cell r="V1225">
            <v>278875</v>
          </cell>
          <cell r="AB1225">
            <v>836916805</v>
          </cell>
          <cell r="AC1225">
            <v>878723543</v>
          </cell>
          <cell r="AE1225">
            <v>753225124.5</v>
          </cell>
        </row>
        <row r="1226">
          <cell r="C1226" t="str">
            <v>Golden State Water Company West Orange</v>
          </cell>
          <cell r="K1226">
            <v>6140803070</v>
          </cell>
          <cell r="M1226">
            <v>140</v>
          </cell>
          <cell r="V1226">
            <v>114665</v>
          </cell>
          <cell r="AB1226">
            <v>320214197</v>
          </cell>
          <cell r="AC1226">
            <v>329989740</v>
          </cell>
          <cell r="AE1226">
            <v>246564931.69</v>
          </cell>
        </row>
        <row r="1227">
          <cell r="C1227" t="str">
            <v>Golden State Water Company West Orange</v>
          </cell>
          <cell r="K1227">
            <v>6140803070</v>
          </cell>
          <cell r="M1227">
            <v>140</v>
          </cell>
          <cell r="V1227">
            <v>114665</v>
          </cell>
          <cell r="AB1227">
            <v>330641443</v>
          </cell>
          <cell r="AC1227">
            <v>339276506</v>
          </cell>
          <cell r="AE1227">
            <v>238061838.95999998</v>
          </cell>
        </row>
        <row r="1228">
          <cell r="C1228" t="str">
            <v>Golden State Water Company West Orange</v>
          </cell>
          <cell r="K1228">
            <v>6140803070</v>
          </cell>
          <cell r="M1228">
            <v>140</v>
          </cell>
          <cell r="V1228">
            <v>114016</v>
          </cell>
          <cell r="AB1228">
            <v>299946239</v>
          </cell>
          <cell r="AC1228">
            <v>376456154</v>
          </cell>
          <cell r="AE1228">
            <v>230958604.03</v>
          </cell>
        </row>
        <row r="1229">
          <cell r="C1229" t="str">
            <v>Golden State Water Company West Orange</v>
          </cell>
          <cell r="K1229">
            <v>6140803070</v>
          </cell>
          <cell r="M1229">
            <v>140</v>
          </cell>
          <cell r="V1229">
            <v>114016</v>
          </cell>
          <cell r="AB1229">
            <v>383983322</v>
          </cell>
          <cell r="AC1229">
            <v>406369315</v>
          </cell>
          <cell r="AE1229">
            <v>253428992.52000001</v>
          </cell>
        </row>
        <row r="1230">
          <cell r="C1230" t="str">
            <v>Golden State Water Company West Orange</v>
          </cell>
          <cell r="K1230">
            <v>6140803070</v>
          </cell>
          <cell r="M1230">
            <v>140</v>
          </cell>
          <cell r="V1230">
            <v>114016</v>
          </cell>
          <cell r="AB1230">
            <v>450750279</v>
          </cell>
          <cell r="AC1230">
            <v>470855312</v>
          </cell>
          <cell r="AE1230">
            <v>338062709.25</v>
          </cell>
        </row>
        <row r="1231">
          <cell r="C1231" t="str">
            <v>Golden State Water Company West Orange</v>
          </cell>
          <cell r="K1231">
            <v>6140803070</v>
          </cell>
          <cell r="M1231">
            <v>140</v>
          </cell>
          <cell r="V1231">
            <v>114016</v>
          </cell>
          <cell r="AB1231">
            <v>477926288</v>
          </cell>
          <cell r="AC1231">
            <v>516995874</v>
          </cell>
          <cell r="AE1231">
            <v>315431350.08000004</v>
          </cell>
        </row>
        <row r="1232">
          <cell r="C1232" t="str">
            <v>Golden State Water Company West Orange</v>
          </cell>
          <cell r="K1232">
            <v>6140803070</v>
          </cell>
          <cell r="M1232">
            <v>140</v>
          </cell>
          <cell r="V1232">
            <v>114016</v>
          </cell>
          <cell r="AB1232">
            <v>507806864</v>
          </cell>
          <cell r="AC1232">
            <v>533386201</v>
          </cell>
          <cell r="AE1232">
            <v>467182314.88</v>
          </cell>
        </row>
        <row r="1233">
          <cell r="C1233" t="str">
            <v>Golden State Water Company West Orange</v>
          </cell>
          <cell r="K1233">
            <v>6140803070</v>
          </cell>
          <cell r="M1233">
            <v>140</v>
          </cell>
          <cell r="V1233">
            <v>114016</v>
          </cell>
          <cell r="AB1233">
            <v>534168244</v>
          </cell>
          <cell r="AC1233">
            <v>528563600</v>
          </cell>
          <cell r="AE1233">
            <v>491434784.48000002</v>
          </cell>
        </row>
        <row r="1234">
          <cell r="C1234" t="str">
            <v>Golden State Water Company West Orange</v>
          </cell>
          <cell r="K1234">
            <v>6140803070</v>
          </cell>
          <cell r="M1234">
            <v>140</v>
          </cell>
          <cell r="V1234">
            <v>114016</v>
          </cell>
          <cell r="AB1234">
            <v>524653383</v>
          </cell>
          <cell r="AC1234">
            <v>498585268</v>
          </cell>
          <cell r="AE1234">
            <v>482681112.36000001</v>
          </cell>
        </row>
        <row r="1235">
          <cell r="C1235" t="str">
            <v>Goleta Water District</v>
          </cell>
          <cell r="K1235">
            <v>3776499510</v>
          </cell>
          <cell r="M1235">
            <v>111</v>
          </cell>
          <cell r="V1235">
            <v>86946</v>
          </cell>
          <cell r="AB1235">
            <v>217668753</v>
          </cell>
          <cell r="AC1235">
            <v>246343679</v>
          </cell>
          <cell r="AE1235">
            <v>117541126.62</v>
          </cell>
        </row>
        <row r="1236">
          <cell r="C1236" t="str">
            <v>Goleta Water District</v>
          </cell>
          <cell r="K1236">
            <v>3776499510</v>
          </cell>
          <cell r="M1236">
            <v>111</v>
          </cell>
          <cell r="V1236">
            <v>86946</v>
          </cell>
          <cell r="AB1236">
            <v>208870765</v>
          </cell>
          <cell r="AC1236">
            <v>216039496</v>
          </cell>
          <cell r="AE1236">
            <v>127411166.64999999</v>
          </cell>
        </row>
        <row r="1237">
          <cell r="C1237" t="str">
            <v>Goleta Water District</v>
          </cell>
          <cell r="K1237">
            <v>3776499510</v>
          </cell>
          <cell r="M1237">
            <v>111</v>
          </cell>
          <cell r="V1237">
            <v>86946</v>
          </cell>
          <cell r="AB1237">
            <v>173027108</v>
          </cell>
          <cell r="AC1237">
            <v>297176501</v>
          </cell>
          <cell r="AE1237">
            <v>98625451.559999987</v>
          </cell>
        </row>
        <row r="1238">
          <cell r="C1238" t="str">
            <v>Goleta Water District</v>
          </cell>
          <cell r="K1238">
            <v>3776499510</v>
          </cell>
          <cell r="M1238">
            <v>111</v>
          </cell>
          <cell r="V1238">
            <v>86946</v>
          </cell>
          <cell r="AB1238">
            <v>306952044</v>
          </cell>
          <cell r="AC1238">
            <v>373425735</v>
          </cell>
          <cell r="AE1238">
            <v>119711297.16000001</v>
          </cell>
        </row>
        <row r="1239">
          <cell r="C1239" t="str">
            <v>Goleta Water District</v>
          </cell>
          <cell r="K1239">
            <v>3776499510</v>
          </cell>
          <cell r="M1239">
            <v>111</v>
          </cell>
          <cell r="V1239">
            <v>86946</v>
          </cell>
          <cell r="AB1239">
            <v>423932707</v>
          </cell>
          <cell r="AC1239">
            <v>473787975</v>
          </cell>
          <cell r="AE1239">
            <v>165333755.73000002</v>
          </cell>
        </row>
        <row r="1240">
          <cell r="C1240" t="str">
            <v>Goleta Water District</v>
          </cell>
          <cell r="K1240">
            <v>3776499510</v>
          </cell>
          <cell r="M1240">
            <v>111</v>
          </cell>
          <cell r="V1240">
            <v>86946</v>
          </cell>
          <cell r="AB1240">
            <v>445438901</v>
          </cell>
          <cell r="AC1240">
            <v>490080546</v>
          </cell>
          <cell r="AE1240">
            <v>182629949.41</v>
          </cell>
        </row>
        <row r="1241">
          <cell r="C1241" t="str">
            <v>Goleta Water District</v>
          </cell>
          <cell r="K1241">
            <v>3776499510</v>
          </cell>
          <cell r="M1241">
            <v>111</v>
          </cell>
          <cell r="V1241">
            <v>86946</v>
          </cell>
          <cell r="AB1241">
            <v>421651747</v>
          </cell>
          <cell r="AC1241">
            <v>472158718</v>
          </cell>
          <cell r="AE1241">
            <v>164444181.33000001</v>
          </cell>
        </row>
        <row r="1242">
          <cell r="C1242" t="str">
            <v>Goleta Water District</v>
          </cell>
          <cell r="K1242">
            <v>3776499510</v>
          </cell>
          <cell r="M1242">
            <v>111</v>
          </cell>
          <cell r="V1242">
            <v>86946</v>
          </cell>
          <cell r="AB1242">
            <v>441202832</v>
          </cell>
          <cell r="AC1242">
            <v>518103769</v>
          </cell>
          <cell r="AE1242">
            <v>176481132.80000001</v>
          </cell>
        </row>
        <row r="1243">
          <cell r="C1243" t="str">
            <v>Goleta Water District</v>
          </cell>
          <cell r="K1243">
            <v>3776499510</v>
          </cell>
          <cell r="M1243">
            <v>111</v>
          </cell>
          <cell r="V1243">
            <v>86946</v>
          </cell>
          <cell r="AB1243">
            <v>414483015</v>
          </cell>
          <cell r="AC1243">
            <v>436315061</v>
          </cell>
          <cell r="AE1243">
            <v>165793206</v>
          </cell>
        </row>
        <row r="1244">
          <cell r="C1244" t="str">
            <v>Great Oaks Water Company Incorporated</v>
          </cell>
          <cell r="K1244">
            <v>4107124175</v>
          </cell>
          <cell r="M1244">
            <v>97</v>
          </cell>
          <cell r="V1244">
            <v>97958</v>
          </cell>
          <cell r="AB1244">
            <v>192171531</v>
          </cell>
          <cell r="AC1244">
            <v>213200353</v>
          </cell>
          <cell r="AE1244">
            <v>149893794.18000001</v>
          </cell>
        </row>
        <row r="1245">
          <cell r="C1245" t="str">
            <v>Great Oaks Water Company Incorporated</v>
          </cell>
          <cell r="K1245">
            <v>4107124175</v>
          </cell>
          <cell r="M1245">
            <v>97</v>
          </cell>
          <cell r="V1245">
            <v>97958</v>
          </cell>
          <cell r="AB1245">
            <v>205524271</v>
          </cell>
          <cell r="AC1245">
            <v>213752997</v>
          </cell>
          <cell r="AE1245">
            <v>160308931.38</v>
          </cell>
        </row>
        <row r="1246">
          <cell r="C1246" t="str">
            <v>Great Oaks Water Company Incorporated</v>
          </cell>
          <cell r="K1246">
            <v>4107124175</v>
          </cell>
          <cell r="M1246">
            <v>97</v>
          </cell>
          <cell r="V1246">
            <v>97958</v>
          </cell>
          <cell r="AB1246">
            <v>189900672</v>
          </cell>
          <cell r="AC1246">
            <v>244604610</v>
          </cell>
          <cell r="AE1246">
            <v>148122524.16</v>
          </cell>
        </row>
        <row r="1247">
          <cell r="C1247" t="str">
            <v>Great Oaks Water Company Incorporated</v>
          </cell>
          <cell r="K1247">
            <v>4107124175</v>
          </cell>
          <cell r="M1247">
            <v>97</v>
          </cell>
          <cell r="V1247">
            <v>97958</v>
          </cell>
          <cell r="AB1247">
            <v>226809212</v>
          </cell>
          <cell r="AC1247">
            <v>286018697</v>
          </cell>
          <cell r="AE1247">
            <v>176911185.36000001</v>
          </cell>
        </row>
        <row r="1248">
          <cell r="C1248" t="str">
            <v>Great Oaks Water Company Incorporated</v>
          </cell>
          <cell r="K1248">
            <v>4107124175</v>
          </cell>
          <cell r="M1248">
            <v>97</v>
          </cell>
          <cell r="V1248">
            <v>97958</v>
          </cell>
          <cell r="AB1248">
            <v>301416806</v>
          </cell>
          <cell r="AC1248">
            <v>361903303</v>
          </cell>
          <cell r="AE1248">
            <v>235105108.68000001</v>
          </cell>
        </row>
        <row r="1249">
          <cell r="C1249" t="str">
            <v>Great Oaks Water Company Incorporated</v>
          </cell>
          <cell r="K1249">
            <v>4107124175</v>
          </cell>
          <cell r="M1249">
            <v>97</v>
          </cell>
          <cell r="V1249">
            <v>97958</v>
          </cell>
          <cell r="AB1249">
            <v>331714146</v>
          </cell>
          <cell r="AC1249">
            <v>407778622</v>
          </cell>
          <cell r="AE1249">
            <v>258737033.88</v>
          </cell>
        </row>
        <row r="1250">
          <cell r="C1250" t="str">
            <v>Great Oaks Water Company Incorporated</v>
          </cell>
          <cell r="K1250">
            <v>4107124175</v>
          </cell>
          <cell r="M1250">
            <v>97</v>
          </cell>
          <cell r="V1250">
            <v>92995</v>
          </cell>
          <cell r="AB1250">
            <v>375383125</v>
          </cell>
          <cell r="AC1250">
            <v>450591589</v>
          </cell>
          <cell r="AE1250">
            <v>319075656.25</v>
          </cell>
        </row>
        <row r="1251">
          <cell r="C1251" t="str">
            <v>Great Oaks Water Company Incorporated</v>
          </cell>
          <cell r="K1251">
            <v>4107124175</v>
          </cell>
          <cell r="M1251">
            <v>97</v>
          </cell>
          <cell r="V1251">
            <v>92995</v>
          </cell>
          <cell r="AB1251">
            <v>387863560</v>
          </cell>
          <cell r="AC1251">
            <v>463941396</v>
          </cell>
          <cell r="AE1251">
            <v>329684026</v>
          </cell>
        </row>
        <row r="1252">
          <cell r="C1252" t="str">
            <v>Groveland Community Services District</v>
          </cell>
          <cell r="K1252">
            <v>166294000</v>
          </cell>
          <cell r="M1252">
            <v>107</v>
          </cell>
          <cell r="V1252">
            <v>3400</v>
          </cell>
          <cell r="AB1252">
            <v>6212888</v>
          </cell>
          <cell r="AC1252">
            <v>7171076</v>
          </cell>
          <cell r="AE1252">
            <v>6088630.2400000002</v>
          </cell>
        </row>
        <row r="1253">
          <cell r="C1253" t="str">
            <v>Groveland Community Services District</v>
          </cell>
          <cell r="K1253">
            <v>166294000</v>
          </cell>
          <cell r="M1253">
            <v>107</v>
          </cell>
          <cell r="V1253">
            <v>3400</v>
          </cell>
          <cell r="AB1253">
            <v>8317264</v>
          </cell>
          <cell r="AC1253">
            <v>8270636</v>
          </cell>
          <cell r="AE1253">
            <v>8150918.7199999997</v>
          </cell>
        </row>
        <row r="1254">
          <cell r="C1254" t="str">
            <v>Groveland Community Services District</v>
          </cell>
          <cell r="K1254">
            <v>166294000</v>
          </cell>
          <cell r="M1254">
            <v>107</v>
          </cell>
          <cell r="V1254">
            <v>3400</v>
          </cell>
          <cell r="AB1254">
            <v>7053640</v>
          </cell>
          <cell r="AC1254">
            <v>11947056</v>
          </cell>
          <cell r="AE1254">
            <v>6912567.2000000002</v>
          </cell>
        </row>
        <row r="1255">
          <cell r="C1255" t="str">
            <v>Groveland Community Services District</v>
          </cell>
          <cell r="K1255">
            <v>166294000</v>
          </cell>
          <cell r="M1255">
            <v>107</v>
          </cell>
          <cell r="V1255">
            <v>3400</v>
          </cell>
          <cell r="AB1255">
            <v>9027612</v>
          </cell>
          <cell r="AC1255">
            <v>10127920</v>
          </cell>
          <cell r="AE1255">
            <v>8847059.7599999998</v>
          </cell>
        </row>
        <row r="1256">
          <cell r="C1256" t="str">
            <v>Groveland Community Services District</v>
          </cell>
          <cell r="K1256">
            <v>166294000</v>
          </cell>
          <cell r="M1256">
            <v>107</v>
          </cell>
          <cell r="V1256">
            <v>3400</v>
          </cell>
          <cell r="AB1256">
            <v>10440584</v>
          </cell>
          <cell r="AC1256">
            <v>12006896</v>
          </cell>
          <cell r="AE1256">
            <v>10127366.48</v>
          </cell>
        </row>
        <row r="1257">
          <cell r="C1257" t="str">
            <v>Groveland Community Services District</v>
          </cell>
          <cell r="K1257">
            <v>166294000</v>
          </cell>
          <cell r="M1257">
            <v>107</v>
          </cell>
          <cell r="V1257">
            <v>3400</v>
          </cell>
          <cell r="AB1257">
            <v>10730060</v>
          </cell>
          <cell r="AC1257">
            <v>17879444</v>
          </cell>
          <cell r="AE1257">
            <v>10408158.199999999</v>
          </cell>
        </row>
        <row r="1258">
          <cell r="C1258" t="str">
            <v>Groveland Community Services District</v>
          </cell>
          <cell r="K1258">
            <v>166294000</v>
          </cell>
          <cell r="M1258">
            <v>107</v>
          </cell>
          <cell r="V1258">
            <v>3400</v>
          </cell>
          <cell r="AB1258">
            <v>14445376</v>
          </cell>
          <cell r="AC1258">
            <v>18479340</v>
          </cell>
          <cell r="AE1258">
            <v>14012014.719999999</v>
          </cell>
        </row>
        <row r="1259">
          <cell r="C1259" t="str">
            <v>Groveland Community Services District</v>
          </cell>
          <cell r="K1259">
            <v>166294000</v>
          </cell>
          <cell r="M1259">
            <v>107</v>
          </cell>
          <cell r="V1259">
            <v>3400</v>
          </cell>
          <cell r="AB1259">
            <v>15941376</v>
          </cell>
          <cell r="AC1259">
            <v>22619520</v>
          </cell>
          <cell r="AE1259">
            <v>15463134.719999999</v>
          </cell>
        </row>
        <row r="1260">
          <cell r="C1260" t="str">
            <v>Groveland Community Services District</v>
          </cell>
          <cell r="K1260">
            <v>166294000</v>
          </cell>
          <cell r="M1260">
            <v>107</v>
          </cell>
          <cell r="V1260">
            <v>3400</v>
          </cell>
          <cell r="AB1260">
            <v>14456596</v>
          </cell>
          <cell r="AC1260">
            <v>18795744</v>
          </cell>
          <cell r="AE1260">
            <v>14022898.119999999</v>
          </cell>
        </row>
        <row r="1261">
          <cell r="C1261" t="str">
            <v>Hanford  City of</v>
          </cell>
          <cell r="K1261">
            <v>4193996000</v>
          </cell>
          <cell r="M1261">
            <v>179</v>
          </cell>
          <cell r="V1261">
            <v>55800</v>
          </cell>
          <cell r="AB1261">
            <v>207309240</v>
          </cell>
          <cell r="AC1261">
            <v>321718000</v>
          </cell>
          <cell r="AE1261">
            <v>207309240</v>
          </cell>
        </row>
        <row r="1262">
          <cell r="C1262" t="str">
            <v>Hanford  City of</v>
          </cell>
          <cell r="K1262">
            <v>4193996000</v>
          </cell>
          <cell r="M1262">
            <v>179</v>
          </cell>
          <cell r="V1262">
            <v>55800</v>
          </cell>
          <cell r="AB1262">
            <v>154762800</v>
          </cell>
          <cell r="AC1262">
            <v>268741700</v>
          </cell>
          <cell r="AE1262">
            <v>103691076</v>
          </cell>
        </row>
        <row r="1263">
          <cell r="C1263" t="str">
            <v>Hanford  City of</v>
          </cell>
          <cell r="K1263">
            <v>4193996000</v>
          </cell>
          <cell r="M1263">
            <v>179</v>
          </cell>
          <cell r="V1263">
            <v>55880</v>
          </cell>
          <cell r="AB1263">
            <v>474338010</v>
          </cell>
          <cell r="AC1263">
            <v>540503880</v>
          </cell>
          <cell r="AE1263">
            <v>317806466.70000005</v>
          </cell>
        </row>
        <row r="1264">
          <cell r="C1264" t="str">
            <v>Hanford  City of</v>
          </cell>
          <cell r="K1264">
            <v>4193996000</v>
          </cell>
          <cell r="M1264">
            <v>179</v>
          </cell>
          <cell r="V1264">
            <v>54200</v>
          </cell>
          <cell r="AB1264">
            <v>421258740</v>
          </cell>
          <cell r="AC1264">
            <v>460606000</v>
          </cell>
          <cell r="AE1264">
            <v>282243355.80000001</v>
          </cell>
        </row>
        <row r="1265">
          <cell r="C1265" t="str">
            <v>Hanford  City of</v>
          </cell>
          <cell r="K1265">
            <v>4193996000</v>
          </cell>
          <cell r="M1265">
            <v>179</v>
          </cell>
          <cell r="V1265">
            <v>55880</v>
          </cell>
          <cell r="AB1265">
            <v>512972951</v>
          </cell>
          <cell r="AC1265">
            <v>540503880</v>
          </cell>
          <cell r="AE1265">
            <v>343691877.17000002</v>
          </cell>
        </row>
        <row r="1266">
          <cell r="C1266" t="str">
            <v>Hanford  City of</v>
          </cell>
          <cell r="K1266">
            <v>4193996000</v>
          </cell>
          <cell r="M1266">
            <v>179</v>
          </cell>
          <cell r="V1266">
            <v>55880</v>
          </cell>
          <cell r="AB1266">
            <v>537275719</v>
          </cell>
          <cell r="AC1266">
            <v>568958240</v>
          </cell>
          <cell r="AE1266">
            <v>359974731.73000002</v>
          </cell>
        </row>
        <row r="1267">
          <cell r="C1267" t="str">
            <v>Hanford  City of</v>
          </cell>
          <cell r="K1267">
            <v>4193996000</v>
          </cell>
          <cell r="M1267">
            <v>179</v>
          </cell>
          <cell r="V1267">
            <v>55880</v>
          </cell>
          <cell r="AB1267">
            <v>485112356</v>
          </cell>
          <cell r="AC1267">
            <v>528745000</v>
          </cell>
          <cell r="AE1267">
            <v>325025278.52000004</v>
          </cell>
        </row>
        <row r="1268">
          <cell r="C1268" t="str">
            <v>Hawthorne  City of</v>
          </cell>
          <cell r="K1268">
            <v>1655542910</v>
          </cell>
          <cell r="M1268">
            <v>94</v>
          </cell>
          <cell r="V1268">
            <v>44459</v>
          </cell>
          <cell r="AB1268">
            <v>101339794</v>
          </cell>
          <cell r="AC1268">
            <v>96777874</v>
          </cell>
          <cell r="AE1268">
            <v>84112029.019999996</v>
          </cell>
        </row>
        <row r="1269">
          <cell r="C1269" t="str">
            <v>Hawthorne  City of</v>
          </cell>
          <cell r="K1269">
            <v>1655542910</v>
          </cell>
          <cell r="M1269">
            <v>94</v>
          </cell>
          <cell r="V1269">
            <v>44227</v>
          </cell>
          <cell r="AB1269">
            <v>109486079</v>
          </cell>
          <cell r="AC1269">
            <v>110789485</v>
          </cell>
          <cell r="AE1269">
            <v>91968306.359999999</v>
          </cell>
        </row>
        <row r="1270">
          <cell r="C1270" t="str">
            <v>Hawthorne  City of</v>
          </cell>
          <cell r="K1270">
            <v>1655542910</v>
          </cell>
          <cell r="M1270">
            <v>94</v>
          </cell>
          <cell r="V1270">
            <v>44189</v>
          </cell>
          <cell r="AB1270">
            <v>108508525</v>
          </cell>
          <cell r="AC1270">
            <v>112744594</v>
          </cell>
          <cell r="AE1270">
            <v>88976990.5</v>
          </cell>
        </row>
        <row r="1271">
          <cell r="C1271" t="str">
            <v>Hawthorne  City of</v>
          </cell>
          <cell r="K1271">
            <v>1655542910</v>
          </cell>
          <cell r="M1271">
            <v>94</v>
          </cell>
          <cell r="V1271">
            <v>44191</v>
          </cell>
          <cell r="AB1271">
            <v>119587474</v>
          </cell>
          <cell r="AC1271">
            <v>118284068</v>
          </cell>
          <cell r="AE1271">
            <v>98061728.679999992</v>
          </cell>
        </row>
        <row r="1272">
          <cell r="C1272" t="str">
            <v>Hawthorne  City of</v>
          </cell>
          <cell r="K1272">
            <v>1655542910</v>
          </cell>
          <cell r="M1272">
            <v>94</v>
          </cell>
          <cell r="V1272">
            <v>44165</v>
          </cell>
          <cell r="AB1272">
            <v>140767816</v>
          </cell>
          <cell r="AC1272">
            <v>126104502</v>
          </cell>
          <cell r="AE1272">
            <v>114021930.96000001</v>
          </cell>
        </row>
        <row r="1273">
          <cell r="C1273" t="str">
            <v>Hawthorne  City of</v>
          </cell>
          <cell r="K1273">
            <v>1655542910</v>
          </cell>
          <cell r="M1273">
            <v>94</v>
          </cell>
          <cell r="V1273">
            <v>44189</v>
          </cell>
          <cell r="AB1273">
            <v>140116114</v>
          </cell>
          <cell r="AC1273">
            <v>123497691</v>
          </cell>
          <cell r="AE1273">
            <v>113494052.34</v>
          </cell>
        </row>
        <row r="1274">
          <cell r="C1274" t="str">
            <v>Hawthorne  City of</v>
          </cell>
          <cell r="K1274">
            <v>1655542910</v>
          </cell>
          <cell r="M1274">
            <v>94</v>
          </cell>
          <cell r="V1274">
            <v>43496</v>
          </cell>
          <cell r="AB1274">
            <v>142071222</v>
          </cell>
          <cell r="AC1274">
            <v>131969828</v>
          </cell>
          <cell r="AE1274">
            <v>115077689.82000001</v>
          </cell>
        </row>
        <row r="1275">
          <cell r="C1275" t="str">
            <v>Hawthorne  City of</v>
          </cell>
          <cell r="K1275">
            <v>1655542910</v>
          </cell>
          <cell r="M1275">
            <v>94</v>
          </cell>
          <cell r="V1275">
            <v>43496</v>
          </cell>
          <cell r="AB1275">
            <v>145003885</v>
          </cell>
          <cell r="AC1275">
            <v>128385462</v>
          </cell>
          <cell r="AE1275">
            <v>120353224.55</v>
          </cell>
        </row>
        <row r="1276">
          <cell r="C1276" t="str">
            <v>Hawthorne  City of</v>
          </cell>
          <cell r="K1276">
            <v>1655542910</v>
          </cell>
          <cell r="M1276">
            <v>94</v>
          </cell>
          <cell r="V1276">
            <v>43496</v>
          </cell>
          <cell r="AB1276">
            <v>128711314</v>
          </cell>
          <cell r="AC1276">
            <v>122194285</v>
          </cell>
          <cell r="AE1276">
            <v>106830390.61999999</v>
          </cell>
        </row>
        <row r="1277">
          <cell r="C1277" t="str">
            <v>Hayward  City of</v>
          </cell>
          <cell r="K1277">
            <v>7259850000</v>
          </cell>
          <cell r="M1277">
            <v>122</v>
          </cell>
          <cell r="V1277">
            <v>151037</v>
          </cell>
          <cell r="AB1277">
            <v>355092779</v>
          </cell>
          <cell r="AC1277">
            <v>360905143</v>
          </cell>
          <cell r="AE1277">
            <v>198851956.24000001</v>
          </cell>
        </row>
        <row r="1278">
          <cell r="C1278" t="str">
            <v>Hayward  City of</v>
          </cell>
          <cell r="K1278">
            <v>7259850000</v>
          </cell>
          <cell r="M1278">
            <v>122</v>
          </cell>
          <cell r="V1278">
            <v>151037</v>
          </cell>
          <cell r="AB1278">
            <v>420595948</v>
          </cell>
          <cell r="AC1278">
            <v>430417870</v>
          </cell>
          <cell r="AE1278">
            <v>243945649.83999997</v>
          </cell>
        </row>
        <row r="1279">
          <cell r="C1279" t="str">
            <v>Hayward  City of</v>
          </cell>
          <cell r="K1279">
            <v>7259850000</v>
          </cell>
          <cell r="M1279">
            <v>122</v>
          </cell>
          <cell r="V1279">
            <v>151037</v>
          </cell>
          <cell r="AB1279">
            <v>313293132</v>
          </cell>
          <cell r="AC1279">
            <v>353892156</v>
          </cell>
          <cell r="AE1279">
            <v>241235711.64000002</v>
          </cell>
        </row>
        <row r="1280">
          <cell r="C1280" t="str">
            <v>Hayward  City of</v>
          </cell>
          <cell r="K1280">
            <v>7259850000</v>
          </cell>
          <cell r="M1280">
            <v>122</v>
          </cell>
          <cell r="V1280">
            <v>151037</v>
          </cell>
          <cell r="AB1280">
            <v>406228862</v>
          </cell>
          <cell r="AC1280">
            <v>419829195</v>
          </cell>
          <cell r="AE1280">
            <v>235612739.95999998</v>
          </cell>
        </row>
        <row r="1281">
          <cell r="C1281" t="str">
            <v>Hayward  City of</v>
          </cell>
          <cell r="K1281">
            <v>7259850000</v>
          </cell>
          <cell r="M1281">
            <v>122</v>
          </cell>
          <cell r="V1281">
            <v>151037</v>
          </cell>
          <cell r="AB1281">
            <v>486945164</v>
          </cell>
          <cell r="AC1281">
            <v>531303148</v>
          </cell>
          <cell r="AE1281">
            <v>301906001.68000001</v>
          </cell>
        </row>
        <row r="1282">
          <cell r="C1282" t="str">
            <v>Hayward  City of</v>
          </cell>
          <cell r="K1282">
            <v>7259850000</v>
          </cell>
          <cell r="M1282">
            <v>122</v>
          </cell>
          <cell r="V1282">
            <v>151037</v>
          </cell>
          <cell r="AB1282">
            <v>454640540</v>
          </cell>
          <cell r="AC1282">
            <v>565563179</v>
          </cell>
          <cell r="AE1282">
            <v>236413080.80000001</v>
          </cell>
        </row>
        <row r="1283">
          <cell r="C1283" t="str">
            <v>Hayward  City of</v>
          </cell>
          <cell r="K1283">
            <v>7259850000</v>
          </cell>
          <cell r="M1283">
            <v>122</v>
          </cell>
          <cell r="V1283">
            <v>151037</v>
          </cell>
          <cell r="AB1283">
            <v>520751875</v>
          </cell>
          <cell r="AC1283">
            <v>620217351</v>
          </cell>
          <cell r="AE1283">
            <v>322866162.5</v>
          </cell>
        </row>
        <row r="1284">
          <cell r="C1284" t="str">
            <v>Hayward  City of</v>
          </cell>
          <cell r="K1284">
            <v>7259850000</v>
          </cell>
          <cell r="M1284">
            <v>122</v>
          </cell>
          <cell r="V1284">
            <v>151037</v>
          </cell>
          <cell r="AB1284">
            <v>506345143</v>
          </cell>
          <cell r="AC1284">
            <v>634265766</v>
          </cell>
          <cell r="AE1284">
            <v>303807085.80000001</v>
          </cell>
        </row>
        <row r="1285">
          <cell r="C1285" t="str">
            <v>Hayward  City of</v>
          </cell>
          <cell r="K1285">
            <v>7259850000</v>
          </cell>
          <cell r="M1285">
            <v>122</v>
          </cell>
          <cell r="V1285">
            <v>151037</v>
          </cell>
          <cell r="AB1285">
            <v>493329039</v>
          </cell>
          <cell r="AC1285">
            <v>558574130</v>
          </cell>
          <cell r="AE1285">
            <v>295997423.39999998</v>
          </cell>
        </row>
        <row r="1286">
          <cell r="C1286" t="str">
            <v>Helix Water District</v>
          </cell>
          <cell r="K1286">
            <v>13886397260</v>
          </cell>
          <cell r="M1286">
            <v>114</v>
          </cell>
          <cell r="V1286">
            <v>270375</v>
          </cell>
          <cell r="AB1286">
            <v>682300303</v>
          </cell>
          <cell r="AC1286">
            <v>636713688</v>
          </cell>
          <cell r="AE1286">
            <v>545840242.39999998</v>
          </cell>
        </row>
        <row r="1287">
          <cell r="C1287" t="str">
            <v>Helix Water District</v>
          </cell>
          <cell r="K1287">
            <v>13886397260</v>
          </cell>
          <cell r="M1287">
            <v>114</v>
          </cell>
          <cell r="V1287">
            <v>270375</v>
          </cell>
          <cell r="AB1287">
            <v>664508815</v>
          </cell>
          <cell r="AC1287">
            <v>690153322</v>
          </cell>
          <cell r="AE1287">
            <v>531607052</v>
          </cell>
        </row>
        <row r="1288">
          <cell r="C1288" t="str">
            <v>Helix Water District</v>
          </cell>
          <cell r="K1288">
            <v>13886397260</v>
          </cell>
          <cell r="M1288">
            <v>114</v>
          </cell>
          <cell r="V1288">
            <v>268802</v>
          </cell>
          <cell r="AB1288">
            <v>626514539</v>
          </cell>
          <cell r="AC1288">
            <v>807003644</v>
          </cell>
          <cell r="AE1288">
            <v>501211631.20000005</v>
          </cell>
        </row>
        <row r="1289">
          <cell r="C1289" t="str">
            <v>Helix Water District</v>
          </cell>
          <cell r="K1289">
            <v>13886397260</v>
          </cell>
          <cell r="M1289">
            <v>114</v>
          </cell>
          <cell r="V1289">
            <v>268802</v>
          </cell>
          <cell r="AB1289">
            <v>840044979</v>
          </cell>
          <cell r="AC1289">
            <v>836134762</v>
          </cell>
          <cell r="AE1289">
            <v>672035983.20000005</v>
          </cell>
        </row>
        <row r="1290">
          <cell r="C1290" t="str">
            <v>Helix Water District</v>
          </cell>
          <cell r="K1290">
            <v>13886397260</v>
          </cell>
          <cell r="M1290">
            <v>114</v>
          </cell>
          <cell r="V1290">
            <v>268802</v>
          </cell>
          <cell r="AB1290">
            <v>978988027</v>
          </cell>
          <cell r="AC1290">
            <v>987786016</v>
          </cell>
          <cell r="AE1290">
            <v>783190421.60000002</v>
          </cell>
        </row>
        <row r="1291">
          <cell r="C1291" t="str">
            <v>Helix Water District</v>
          </cell>
          <cell r="K1291">
            <v>13886397260</v>
          </cell>
          <cell r="M1291">
            <v>114</v>
          </cell>
          <cell r="V1291">
            <v>268802</v>
          </cell>
          <cell r="AB1291">
            <v>1018611561</v>
          </cell>
          <cell r="AC1291">
            <v>1105483551</v>
          </cell>
          <cell r="AE1291">
            <v>814889248.80000007</v>
          </cell>
        </row>
        <row r="1292">
          <cell r="C1292" t="str">
            <v>Helix Water District</v>
          </cell>
          <cell r="K1292">
            <v>13886397260</v>
          </cell>
          <cell r="M1292">
            <v>114</v>
          </cell>
          <cell r="V1292">
            <v>268802</v>
          </cell>
          <cell r="AB1292">
            <v>1065371241</v>
          </cell>
          <cell r="AC1292">
            <v>1168242536</v>
          </cell>
          <cell r="AE1292">
            <v>852296992.80000007</v>
          </cell>
        </row>
        <row r="1293">
          <cell r="C1293" t="str">
            <v>Helix Water District</v>
          </cell>
          <cell r="K1293">
            <v>13886397260</v>
          </cell>
          <cell r="M1293">
            <v>114</v>
          </cell>
          <cell r="V1293">
            <v>268802</v>
          </cell>
          <cell r="AB1293">
            <v>1119136726</v>
          </cell>
          <cell r="AC1293">
            <v>1140903601</v>
          </cell>
          <cell r="AE1293">
            <v>895309380.80000007</v>
          </cell>
        </row>
        <row r="1294">
          <cell r="C1294" t="str">
            <v>Helix Water District</v>
          </cell>
          <cell r="K1294">
            <v>13886397260</v>
          </cell>
          <cell r="M1294">
            <v>114</v>
          </cell>
          <cell r="V1294">
            <v>268802</v>
          </cell>
          <cell r="AB1294">
            <v>1071627588</v>
          </cell>
          <cell r="AC1294">
            <v>1082315515</v>
          </cell>
          <cell r="AE1294">
            <v>857302070.4000001</v>
          </cell>
        </row>
        <row r="1295">
          <cell r="C1295" t="str">
            <v>Hemet  City of</v>
          </cell>
          <cell r="K1295">
            <v>1512016880</v>
          </cell>
          <cell r="M1295">
            <v>141</v>
          </cell>
          <cell r="V1295">
            <v>23537</v>
          </cell>
          <cell r="AB1295">
            <v>81788708</v>
          </cell>
          <cell r="AC1295">
            <v>82440411</v>
          </cell>
          <cell r="AE1295">
            <v>73609837.200000003</v>
          </cell>
        </row>
        <row r="1296">
          <cell r="C1296" t="str">
            <v>Hemet  City of</v>
          </cell>
          <cell r="K1296">
            <v>1512016880</v>
          </cell>
          <cell r="M1296">
            <v>141</v>
          </cell>
          <cell r="V1296">
            <v>23537</v>
          </cell>
          <cell r="AB1296">
            <v>88305737</v>
          </cell>
          <cell r="AC1296">
            <v>96126171</v>
          </cell>
          <cell r="AE1296">
            <v>66229302.75</v>
          </cell>
        </row>
        <row r="1297">
          <cell r="C1297" t="str">
            <v>Hemet  City of</v>
          </cell>
          <cell r="K1297">
            <v>1512016880</v>
          </cell>
          <cell r="M1297">
            <v>141</v>
          </cell>
          <cell r="V1297">
            <v>23537</v>
          </cell>
          <cell r="AB1297">
            <v>81137005</v>
          </cell>
          <cell r="AC1297">
            <v>95800320</v>
          </cell>
          <cell r="AE1297">
            <v>60852753.75</v>
          </cell>
        </row>
        <row r="1298">
          <cell r="C1298" t="str">
            <v>Hemet  City of</v>
          </cell>
          <cell r="K1298">
            <v>1512016880</v>
          </cell>
          <cell r="M1298">
            <v>141</v>
          </cell>
          <cell r="V1298">
            <v>23537</v>
          </cell>
          <cell r="AB1298">
            <v>98042177</v>
          </cell>
          <cell r="AC1298">
            <v>96673601</v>
          </cell>
          <cell r="AE1298">
            <v>98042177</v>
          </cell>
        </row>
        <row r="1299">
          <cell r="C1299" t="str">
            <v>Hemet  City of</v>
          </cell>
          <cell r="K1299">
            <v>1512016880</v>
          </cell>
          <cell r="M1299">
            <v>141</v>
          </cell>
          <cell r="V1299">
            <v>23537</v>
          </cell>
          <cell r="AB1299">
            <v>132621531</v>
          </cell>
          <cell r="AC1299">
            <v>141093668</v>
          </cell>
          <cell r="AE1299">
            <v>99466148.25</v>
          </cell>
        </row>
        <row r="1300">
          <cell r="C1300" t="str">
            <v>Hemet  City of</v>
          </cell>
          <cell r="K1300">
            <v>1512016880</v>
          </cell>
          <cell r="M1300">
            <v>141</v>
          </cell>
          <cell r="V1300">
            <v>23537</v>
          </cell>
          <cell r="AB1300">
            <v>124742443</v>
          </cell>
          <cell r="AC1300">
            <v>136505680</v>
          </cell>
          <cell r="AE1300">
            <v>124742443</v>
          </cell>
        </row>
        <row r="1301">
          <cell r="C1301" t="str">
            <v>Hemet  City of</v>
          </cell>
          <cell r="K1301">
            <v>1512016880</v>
          </cell>
          <cell r="M1301">
            <v>141</v>
          </cell>
          <cell r="V1301">
            <v>23537</v>
          </cell>
          <cell r="AB1301">
            <v>146796068</v>
          </cell>
          <cell r="AC1301">
            <v>171410885</v>
          </cell>
          <cell r="AE1301">
            <v>146796068</v>
          </cell>
        </row>
        <row r="1302">
          <cell r="C1302" t="str">
            <v>Hemet  City of</v>
          </cell>
          <cell r="K1302">
            <v>1512016880</v>
          </cell>
          <cell r="M1302">
            <v>141</v>
          </cell>
          <cell r="V1302">
            <v>23537</v>
          </cell>
          <cell r="AB1302">
            <v>145596935</v>
          </cell>
          <cell r="AC1302">
            <v>158865605</v>
          </cell>
          <cell r="AE1302">
            <v>145596935</v>
          </cell>
        </row>
        <row r="1303">
          <cell r="C1303" t="str">
            <v>Hemet  City of</v>
          </cell>
          <cell r="K1303">
            <v>1512016880</v>
          </cell>
          <cell r="M1303">
            <v>141</v>
          </cell>
          <cell r="V1303">
            <v>23537</v>
          </cell>
          <cell r="AB1303">
            <v>146939442</v>
          </cell>
          <cell r="AC1303">
            <v>137147607</v>
          </cell>
          <cell r="AE1303">
            <v>146939442</v>
          </cell>
        </row>
        <row r="1304">
          <cell r="C1304" t="str">
            <v>Hesperia Water District City of</v>
          </cell>
          <cell r="K1304">
            <v>6813021015</v>
          </cell>
          <cell r="M1304">
            <v>165</v>
          </cell>
          <cell r="V1304">
            <v>91627</v>
          </cell>
          <cell r="AB1304">
            <v>245691976</v>
          </cell>
          <cell r="AC1304">
            <v>220275565</v>
          </cell>
          <cell r="AE1304">
            <v>208838179.59999999</v>
          </cell>
        </row>
        <row r="1305">
          <cell r="C1305" t="str">
            <v>Hesperia Water District City of</v>
          </cell>
          <cell r="K1305">
            <v>6813021015</v>
          </cell>
          <cell r="M1305">
            <v>165</v>
          </cell>
          <cell r="V1305">
            <v>91627</v>
          </cell>
          <cell r="AB1305">
            <v>234287176</v>
          </cell>
          <cell r="AC1305">
            <v>243085165</v>
          </cell>
          <cell r="AE1305">
            <v>199144099.59999999</v>
          </cell>
        </row>
        <row r="1306">
          <cell r="C1306" t="str">
            <v>Hesperia Water District City of</v>
          </cell>
          <cell r="K1306">
            <v>6813021015</v>
          </cell>
          <cell r="M1306">
            <v>165</v>
          </cell>
          <cell r="V1306">
            <v>91627</v>
          </cell>
          <cell r="AB1306">
            <v>219298010</v>
          </cell>
          <cell r="AC1306">
            <v>225815039</v>
          </cell>
          <cell r="AE1306">
            <v>208333109.5</v>
          </cell>
        </row>
        <row r="1307">
          <cell r="C1307" t="str">
            <v>Hesperia Water District City of</v>
          </cell>
          <cell r="K1307">
            <v>6813021015</v>
          </cell>
          <cell r="M1307">
            <v>165</v>
          </cell>
          <cell r="V1307">
            <v>91627</v>
          </cell>
          <cell r="AB1307">
            <v>330087496</v>
          </cell>
          <cell r="AC1307">
            <v>320637804</v>
          </cell>
          <cell r="AE1307">
            <v>313583121.19999999</v>
          </cell>
        </row>
        <row r="1308">
          <cell r="C1308" t="str">
            <v>Hesperia Water District City of</v>
          </cell>
          <cell r="K1308">
            <v>6813021015</v>
          </cell>
          <cell r="M1308">
            <v>165</v>
          </cell>
          <cell r="V1308">
            <v>91627</v>
          </cell>
          <cell r="AB1308">
            <v>396561187</v>
          </cell>
          <cell r="AC1308">
            <v>394606078</v>
          </cell>
          <cell r="AE1308">
            <v>376733127.64999998</v>
          </cell>
        </row>
        <row r="1309">
          <cell r="C1309" t="str">
            <v>Hesperia Water District City of</v>
          </cell>
          <cell r="K1309">
            <v>6813021015</v>
          </cell>
          <cell r="M1309">
            <v>165</v>
          </cell>
          <cell r="V1309">
            <v>91627</v>
          </cell>
          <cell r="AB1309">
            <v>464338283</v>
          </cell>
          <cell r="AC1309">
            <v>516474512</v>
          </cell>
          <cell r="AE1309">
            <v>441121368.84999996</v>
          </cell>
        </row>
        <row r="1310">
          <cell r="C1310" t="str">
            <v>Hesperia Water District City of</v>
          </cell>
          <cell r="K1310">
            <v>6813021015</v>
          </cell>
          <cell r="M1310">
            <v>165</v>
          </cell>
          <cell r="V1310">
            <v>90173</v>
          </cell>
          <cell r="AB1310">
            <v>513867700</v>
          </cell>
          <cell r="AC1310">
            <v>580015540</v>
          </cell>
          <cell r="AE1310">
            <v>488174315</v>
          </cell>
        </row>
        <row r="1311">
          <cell r="C1311" t="str">
            <v>Hesperia Water District City of</v>
          </cell>
          <cell r="K1311">
            <v>6813021015</v>
          </cell>
          <cell r="M1311">
            <v>165</v>
          </cell>
          <cell r="V1311">
            <v>90173</v>
          </cell>
          <cell r="AB1311">
            <v>554273277</v>
          </cell>
          <cell r="AC1311">
            <v>602173437</v>
          </cell>
          <cell r="AE1311">
            <v>526559613.14999998</v>
          </cell>
        </row>
        <row r="1312">
          <cell r="C1312" t="str">
            <v>Hesperia Water District City of</v>
          </cell>
          <cell r="K1312">
            <v>6813021015</v>
          </cell>
          <cell r="M1312">
            <v>165</v>
          </cell>
          <cell r="V1312">
            <v>90173</v>
          </cell>
          <cell r="AB1312">
            <v>579689689</v>
          </cell>
          <cell r="AC1312">
            <v>573498512</v>
          </cell>
          <cell r="AE1312">
            <v>550705204.54999995</v>
          </cell>
        </row>
        <row r="1313">
          <cell r="C1313" t="str">
            <v>Hi-Desert Water District</v>
          </cell>
          <cell r="K1313">
            <v>1104461895</v>
          </cell>
          <cell r="M1313">
            <v>117</v>
          </cell>
          <cell r="V1313">
            <v>24601</v>
          </cell>
          <cell r="AB1313">
            <v>57851662</v>
          </cell>
          <cell r="AC1313">
            <v>57219511</v>
          </cell>
          <cell r="AE1313">
            <v>40496163.399999999</v>
          </cell>
        </row>
        <row r="1314">
          <cell r="C1314" t="str">
            <v>Hi-Desert Water District</v>
          </cell>
          <cell r="K1314">
            <v>1104461895</v>
          </cell>
          <cell r="M1314">
            <v>117</v>
          </cell>
          <cell r="V1314">
            <v>24601</v>
          </cell>
          <cell r="AB1314">
            <v>62817638</v>
          </cell>
          <cell r="AC1314">
            <v>64459929</v>
          </cell>
          <cell r="AE1314">
            <v>46485052.119999997</v>
          </cell>
        </row>
        <row r="1315">
          <cell r="C1315" t="str">
            <v>Hi-Desert Water District</v>
          </cell>
          <cell r="K1315">
            <v>1104461895</v>
          </cell>
          <cell r="M1315">
            <v>117</v>
          </cell>
          <cell r="V1315">
            <v>24601</v>
          </cell>
          <cell r="AB1315">
            <v>63928791</v>
          </cell>
          <cell r="AC1315">
            <v>65923002</v>
          </cell>
          <cell r="AE1315">
            <v>44750153.699999996</v>
          </cell>
        </row>
        <row r="1316">
          <cell r="C1316" t="str">
            <v>Hi-Desert Water District</v>
          </cell>
          <cell r="K1316">
            <v>1104461895</v>
          </cell>
          <cell r="M1316">
            <v>117</v>
          </cell>
          <cell r="V1316">
            <v>24601</v>
          </cell>
          <cell r="AB1316">
            <v>72045751</v>
          </cell>
          <cell r="AC1316">
            <v>68347337</v>
          </cell>
          <cell r="AE1316">
            <v>50432025.699999996</v>
          </cell>
        </row>
        <row r="1317">
          <cell r="C1317" t="str">
            <v>Hi-Desert Water District</v>
          </cell>
          <cell r="K1317">
            <v>1104461895</v>
          </cell>
          <cell r="M1317">
            <v>117</v>
          </cell>
          <cell r="V1317">
            <v>24601</v>
          </cell>
          <cell r="AB1317">
            <v>83186611</v>
          </cell>
          <cell r="AC1317">
            <v>79598987</v>
          </cell>
          <cell r="AE1317">
            <v>56566895.480000004</v>
          </cell>
        </row>
        <row r="1318">
          <cell r="C1318" t="str">
            <v>Hi-Desert Water District</v>
          </cell>
          <cell r="K1318">
            <v>1104461895</v>
          </cell>
          <cell r="M1318">
            <v>117</v>
          </cell>
          <cell r="V1318">
            <v>24601</v>
          </cell>
          <cell r="AB1318">
            <v>88703275</v>
          </cell>
          <cell r="AC1318">
            <v>87944042</v>
          </cell>
          <cell r="AE1318">
            <v>62979325.25</v>
          </cell>
        </row>
        <row r="1319">
          <cell r="C1319" t="str">
            <v>Hi-Desert Water District</v>
          </cell>
          <cell r="K1319">
            <v>1104461895</v>
          </cell>
          <cell r="M1319">
            <v>117</v>
          </cell>
          <cell r="V1319">
            <v>24601</v>
          </cell>
          <cell r="AB1319">
            <v>98394097</v>
          </cell>
          <cell r="AC1319">
            <v>106237341</v>
          </cell>
          <cell r="AE1319">
            <v>71827690.810000002</v>
          </cell>
        </row>
        <row r="1320">
          <cell r="C1320" t="str">
            <v>Hi-Desert Water District</v>
          </cell>
          <cell r="K1320">
            <v>1104461895</v>
          </cell>
          <cell r="M1320">
            <v>117</v>
          </cell>
          <cell r="V1320">
            <v>24601</v>
          </cell>
          <cell r="AB1320">
            <v>107674346</v>
          </cell>
          <cell r="AC1320">
            <v>109987891</v>
          </cell>
          <cell r="AE1320">
            <v>69988324.900000006</v>
          </cell>
        </row>
        <row r="1321">
          <cell r="C1321" t="str">
            <v>Hi-Desert Water District</v>
          </cell>
          <cell r="K1321">
            <v>1104461895</v>
          </cell>
          <cell r="M1321">
            <v>117</v>
          </cell>
          <cell r="V1321">
            <v>24601</v>
          </cell>
          <cell r="AB1321">
            <v>98472301</v>
          </cell>
          <cell r="AC1321">
            <v>104399539</v>
          </cell>
          <cell r="AE1321">
            <v>64991718.660000004</v>
          </cell>
        </row>
        <row r="1322">
          <cell r="C1322" t="str">
            <v>Hillsborough  Town of</v>
          </cell>
          <cell r="K1322">
            <v>1319675750</v>
          </cell>
          <cell r="M1322">
            <v>267</v>
          </cell>
          <cell r="V1322">
            <v>10825</v>
          </cell>
          <cell r="AB1322">
            <v>37350982</v>
          </cell>
          <cell r="AC1322">
            <v>60401455</v>
          </cell>
          <cell r="AE1322">
            <v>32868864.16</v>
          </cell>
        </row>
        <row r="1323">
          <cell r="C1323" t="str">
            <v>Hillsborough  Town of</v>
          </cell>
          <cell r="K1323">
            <v>1319675750</v>
          </cell>
          <cell r="M1323">
            <v>267</v>
          </cell>
          <cell r="V1323">
            <v>10825</v>
          </cell>
          <cell r="AB1323">
            <v>33284571</v>
          </cell>
          <cell r="AC1323">
            <v>71358171</v>
          </cell>
          <cell r="AE1323">
            <v>29290422.48</v>
          </cell>
        </row>
        <row r="1324">
          <cell r="C1324" t="str">
            <v>Hillsborough  Town of</v>
          </cell>
          <cell r="K1324">
            <v>1319675750</v>
          </cell>
          <cell r="M1324">
            <v>267</v>
          </cell>
          <cell r="V1324">
            <v>10825</v>
          </cell>
          <cell r="AB1324">
            <v>86897455</v>
          </cell>
          <cell r="AC1324">
            <v>109394369</v>
          </cell>
          <cell r="AE1324">
            <v>76469760.400000006</v>
          </cell>
        </row>
        <row r="1325">
          <cell r="C1325" t="str">
            <v>Hillsborough  Town of</v>
          </cell>
          <cell r="K1325">
            <v>1319675750</v>
          </cell>
          <cell r="M1325">
            <v>267</v>
          </cell>
          <cell r="V1325">
            <v>10825</v>
          </cell>
          <cell r="AB1325">
            <v>103773506</v>
          </cell>
          <cell r="AC1325">
            <v>134338161</v>
          </cell>
          <cell r="AE1325">
            <v>91320685.280000001</v>
          </cell>
        </row>
        <row r="1326">
          <cell r="C1326" t="str">
            <v>Hillsborough  Town of</v>
          </cell>
          <cell r="K1326">
            <v>1319675750</v>
          </cell>
          <cell r="M1326">
            <v>267</v>
          </cell>
          <cell r="V1326">
            <v>10825</v>
          </cell>
          <cell r="AB1326">
            <v>117878774</v>
          </cell>
          <cell r="AC1326">
            <v>165644883</v>
          </cell>
          <cell r="AE1326">
            <v>103733321.12</v>
          </cell>
        </row>
        <row r="1327">
          <cell r="C1327" t="str">
            <v>Hillsborough  Town of</v>
          </cell>
          <cell r="K1327">
            <v>1319675750</v>
          </cell>
          <cell r="M1327">
            <v>267</v>
          </cell>
          <cell r="V1327">
            <v>10850</v>
          </cell>
          <cell r="AB1327">
            <v>145875366</v>
          </cell>
          <cell r="AC1327">
            <v>158279564</v>
          </cell>
          <cell r="AE1327">
            <v>128370322.08</v>
          </cell>
        </row>
        <row r="1328">
          <cell r="C1328" t="str">
            <v>Hillsborough  Town of</v>
          </cell>
          <cell r="K1328">
            <v>1319675750</v>
          </cell>
          <cell r="M1328">
            <v>267</v>
          </cell>
          <cell r="V1328">
            <v>10825</v>
          </cell>
          <cell r="AB1328">
            <v>133587117</v>
          </cell>
          <cell r="AC1328">
            <v>177914431</v>
          </cell>
          <cell r="AE1328">
            <v>117556662.95999999</v>
          </cell>
        </row>
        <row r="1329">
          <cell r="C1329" t="str">
            <v>Hollister  City of *</v>
          </cell>
          <cell r="K1329">
            <v>1251997085</v>
          </cell>
          <cell r="M1329">
            <v>120</v>
          </cell>
          <cell r="V1329">
            <v>23021</v>
          </cell>
          <cell r="AB1329">
            <v>52573300</v>
          </cell>
          <cell r="AC1329">
            <v>58624280</v>
          </cell>
          <cell r="AE1329">
            <v>38378509</v>
          </cell>
        </row>
        <row r="1330">
          <cell r="C1330" t="str">
            <v>Hollister  City of *</v>
          </cell>
          <cell r="K1330">
            <v>1251997085</v>
          </cell>
          <cell r="M1330">
            <v>120</v>
          </cell>
          <cell r="V1330">
            <v>23021</v>
          </cell>
          <cell r="AB1330">
            <v>57638584</v>
          </cell>
          <cell r="AC1330">
            <v>66404840</v>
          </cell>
          <cell r="AE1330">
            <v>43805323.840000004</v>
          </cell>
        </row>
        <row r="1331">
          <cell r="C1331" t="str">
            <v>Hollister  City of *</v>
          </cell>
          <cell r="K1331">
            <v>1251997085</v>
          </cell>
          <cell r="M1331">
            <v>120</v>
          </cell>
          <cell r="V1331">
            <v>23021</v>
          </cell>
          <cell r="AB1331">
            <v>43861180</v>
          </cell>
          <cell r="AC1331">
            <v>77818308</v>
          </cell>
          <cell r="AE1331">
            <v>32018661.399999999</v>
          </cell>
        </row>
        <row r="1332">
          <cell r="C1332" t="str">
            <v>Hollister  City of *</v>
          </cell>
          <cell r="K1332">
            <v>1251997085</v>
          </cell>
          <cell r="M1332">
            <v>120</v>
          </cell>
          <cell r="V1332">
            <v>23021</v>
          </cell>
          <cell r="AB1332">
            <v>55085848</v>
          </cell>
          <cell r="AC1332">
            <v>44498532</v>
          </cell>
          <cell r="AE1332">
            <v>39110952.079999998</v>
          </cell>
        </row>
        <row r="1333">
          <cell r="C1333" t="str">
            <v>Hollister  City of *</v>
          </cell>
          <cell r="K1333">
            <v>1251997085</v>
          </cell>
          <cell r="M1333">
            <v>120</v>
          </cell>
          <cell r="V1333">
            <v>23021</v>
          </cell>
          <cell r="AB1333">
            <v>86709808</v>
          </cell>
          <cell r="AC1333">
            <v>105186620</v>
          </cell>
          <cell r="AE1333">
            <v>58095571.360000007</v>
          </cell>
        </row>
        <row r="1334">
          <cell r="C1334" t="str">
            <v>Hollister  City of *</v>
          </cell>
          <cell r="K1334">
            <v>1251997085</v>
          </cell>
          <cell r="M1334">
            <v>120</v>
          </cell>
          <cell r="V1334">
            <v>23021</v>
          </cell>
          <cell r="AB1334">
            <v>100360544</v>
          </cell>
          <cell r="AC1334">
            <v>111141024</v>
          </cell>
          <cell r="AE1334">
            <v>64230748.160000004</v>
          </cell>
        </row>
        <row r="1335">
          <cell r="C1335" t="str">
            <v>Hollister  City of *</v>
          </cell>
          <cell r="K1335">
            <v>1251997085</v>
          </cell>
          <cell r="M1335">
            <v>120</v>
          </cell>
          <cell r="V1335">
            <v>23021</v>
          </cell>
          <cell r="AB1335">
            <v>114641596</v>
          </cell>
          <cell r="AC1335">
            <v>123297872</v>
          </cell>
          <cell r="AE1335">
            <v>72224205.480000004</v>
          </cell>
        </row>
        <row r="1336">
          <cell r="C1336" t="str">
            <v>Hollister  City of *</v>
          </cell>
          <cell r="K1336">
            <v>1251997085</v>
          </cell>
          <cell r="M1336">
            <v>120</v>
          </cell>
          <cell r="V1336">
            <v>23021</v>
          </cell>
          <cell r="AB1336">
            <v>119741236</v>
          </cell>
          <cell r="AC1336">
            <v>128514292</v>
          </cell>
          <cell r="AE1336">
            <v>85016277.560000002</v>
          </cell>
        </row>
        <row r="1337">
          <cell r="C1337" t="str">
            <v>Hollister  City of *</v>
          </cell>
          <cell r="K1337">
            <v>1251997085</v>
          </cell>
          <cell r="M1337">
            <v>120</v>
          </cell>
          <cell r="V1337">
            <v>23021</v>
          </cell>
          <cell r="AB1337">
            <v>111864884</v>
          </cell>
          <cell r="AC1337">
            <v>117127162</v>
          </cell>
          <cell r="AE1337">
            <v>80542716.480000004</v>
          </cell>
        </row>
        <row r="1338">
          <cell r="C1338" t="str">
            <v>Humboldt Community Service District</v>
          </cell>
          <cell r="K1338">
            <v>950518400</v>
          </cell>
          <cell r="M1338">
            <v>120</v>
          </cell>
          <cell r="V1338">
            <v>20032</v>
          </cell>
          <cell r="AB1338">
            <v>57447000</v>
          </cell>
          <cell r="AC1338">
            <v>54208000</v>
          </cell>
          <cell r="AE1338">
            <v>57447000</v>
          </cell>
        </row>
        <row r="1339">
          <cell r="C1339" t="str">
            <v>Humboldt Community Service District</v>
          </cell>
          <cell r="K1339">
            <v>950518400</v>
          </cell>
          <cell r="M1339">
            <v>120</v>
          </cell>
          <cell r="V1339">
            <v>20032</v>
          </cell>
          <cell r="AB1339">
            <v>54999000</v>
          </cell>
          <cell r="AC1339">
            <v>62310000</v>
          </cell>
          <cell r="AE1339">
            <v>54999000</v>
          </cell>
        </row>
        <row r="1340">
          <cell r="C1340" t="str">
            <v>Humboldt Community Service District</v>
          </cell>
          <cell r="K1340">
            <v>950518400</v>
          </cell>
          <cell r="M1340">
            <v>120</v>
          </cell>
          <cell r="V1340">
            <v>20032</v>
          </cell>
          <cell r="AB1340">
            <v>55100000</v>
          </cell>
          <cell r="AC1340">
            <v>56546000</v>
          </cell>
          <cell r="AE1340">
            <v>55100000</v>
          </cell>
        </row>
        <row r="1341">
          <cell r="C1341" t="str">
            <v>Humboldt Community Service District</v>
          </cell>
          <cell r="K1341">
            <v>950518400</v>
          </cell>
          <cell r="M1341">
            <v>120</v>
          </cell>
          <cell r="V1341">
            <v>20032</v>
          </cell>
          <cell r="AB1341">
            <v>57042000</v>
          </cell>
          <cell r="AC1341">
            <v>61434000</v>
          </cell>
          <cell r="AE1341">
            <v>57042000</v>
          </cell>
        </row>
        <row r="1342">
          <cell r="C1342" t="str">
            <v>Humboldt Community Service District</v>
          </cell>
          <cell r="K1342">
            <v>950518400</v>
          </cell>
          <cell r="M1342">
            <v>120</v>
          </cell>
          <cell r="V1342">
            <v>20032</v>
          </cell>
          <cell r="AB1342">
            <v>59406000</v>
          </cell>
          <cell r="AC1342">
            <v>63800000</v>
          </cell>
          <cell r="AE1342">
            <v>59406000</v>
          </cell>
        </row>
        <row r="1343">
          <cell r="C1343" t="str">
            <v>Humboldt Community Service District</v>
          </cell>
          <cell r="K1343">
            <v>950518400</v>
          </cell>
          <cell r="M1343">
            <v>120</v>
          </cell>
          <cell r="V1343">
            <v>20032</v>
          </cell>
          <cell r="AB1343">
            <v>64045000</v>
          </cell>
          <cell r="AC1343">
            <v>75893000</v>
          </cell>
          <cell r="AE1343">
            <v>64045000</v>
          </cell>
        </row>
        <row r="1344">
          <cell r="C1344" t="str">
            <v>Humboldt Community Service District</v>
          </cell>
          <cell r="K1344">
            <v>950518400</v>
          </cell>
          <cell r="M1344">
            <v>120</v>
          </cell>
          <cell r="V1344">
            <v>20032</v>
          </cell>
          <cell r="AB1344">
            <v>74741000</v>
          </cell>
          <cell r="AC1344">
            <v>79706000</v>
          </cell>
          <cell r="AE1344">
            <v>74741000</v>
          </cell>
        </row>
        <row r="1345">
          <cell r="C1345" t="str">
            <v>Humboldt Community Service District</v>
          </cell>
          <cell r="K1345">
            <v>950518400</v>
          </cell>
          <cell r="M1345">
            <v>120</v>
          </cell>
          <cell r="V1345">
            <v>20032</v>
          </cell>
          <cell r="AB1345">
            <v>78525000</v>
          </cell>
          <cell r="AC1345">
            <v>79914000</v>
          </cell>
          <cell r="AE1345">
            <v>78525000</v>
          </cell>
        </row>
        <row r="1346">
          <cell r="C1346" t="str">
            <v>Humboldt Community Service District</v>
          </cell>
          <cell r="K1346">
            <v>950518400</v>
          </cell>
          <cell r="M1346">
            <v>120</v>
          </cell>
          <cell r="V1346">
            <v>20032</v>
          </cell>
          <cell r="AB1346">
            <v>72364000</v>
          </cell>
          <cell r="AC1346">
            <v>76309000</v>
          </cell>
          <cell r="AE1346">
            <v>72364000</v>
          </cell>
        </row>
        <row r="1347">
          <cell r="C1347" t="str">
            <v>Huntington Beach  City of</v>
          </cell>
          <cell r="K1347">
            <v>11887367085</v>
          </cell>
          <cell r="M1347">
            <v>137</v>
          </cell>
          <cell r="V1347">
            <v>196041</v>
          </cell>
          <cell r="AB1347">
            <v>602336363</v>
          </cell>
          <cell r="AC1347">
            <v>593929396</v>
          </cell>
          <cell r="AE1347">
            <v>409588726.84000003</v>
          </cell>
        </row>
        <row r="1348">
          <cell r="C1348" t="str">
            <v>Huntington Beach  City of</v>
          </cell>
          <cell r="K1348">
            <v>11887367085</v>
          </cell>
          <cell r="M1348">
            <v>137</v>
          </cell>
          <cell r="V1348">
            <v>196041</v>
          </cell>
          <cell r="AB1348">
            <v>617781720</v>
          </cell>
          <cell r="AC1348">
            <v>640982342</v>
          </cell>
          <cell r="AE1348">
            <v>420091569.60000002</v>
          </cell>
        </row>
        <row r="1349">
          <cell r="C1349" t="str">
            <v>Huntington Beach  City of</v>
          </cell>
          <cell r="K1349">
            <v>11887367085</v>
          </cell>
          <cell r="M1349">
            <v>137</v>
          </cell>
          <cell r="V1349">
            <v>196041</v>
          </cell>
          <cell r="AB1349">
            <v>567242164</v>
          </cell>
          <cell r="AC1349">
            <v>716416947</v>
          </cell>
          <cell r="AE1349">
            <v>385724671.52000004</v>
          </cell>
        </row>
        <row r="1350">
          <cell r="C1350" t="str">
            <v>Huntington Beach  City of</v>
          </cell>
          <cell r="K1350">
            <v>11887367085</v>
          </cell>
          <cell r="M1350">
            <v>137</v>
          </cell>
          <cell r="V1350">
            <v>196041</v>
          </cell>
          <cell r="AB1350">
            <v>702112070</v>
          </cell>
          <cell r="AC1350">
            <v>794262853</v>
          </cell>
          <cell r="AE1350">
            <v>477436207.60000002</v>
          </cell>
        </row>
        <row r="1351">
          <cell r="C1351" t="str">
            <v>Huntington Beach  City of</v>
          </cell>
          <cell r="K1351">
            <v>11887367085</v>
          </cell>
          <cell r="M1351">
            <v>137</v>
          </cell>
          <cell r="V1351">
            <v>196041</v>
          </cell>
          <cell r="AB1351">
            <v>827825550</v>
          </cell>
          <cell r="AC1351">
            <v>903227571</v>
          </cell>
          <cell r="AE1351">
            <v>562921374</v>
          </cell>
        </row>
        <row r="1352">
          <cell r="C1352" t="str">
            <v>Huntington Beach  City of</v>
          </cell>
          <cell r="K1352">
            <v>11887367085</v>
          </cell>
          <cell r="M1352">
            <v>137</v>
          </cell>
          <cell r="V1352">
            <v>196041</v>
          </cell>
          <cell r="AB1352">
            <v>885664179</v>
          </cell>
          <cell r="AC1352">
            <v>908799630</v>
          </cell>
          <cell r="AE1352">
            <v>593394999.93000007</v>
          </cell>
        </row>
        <row r="1353">
          <cell r="C1353" t="str">
            <v>Huntington Beach  City of</v>
          </cell>
          <cell r="K1353">
            <v>11887367085</v>
          </cell>
          <cell r="M1353">
            <v>137</v>
          </cell>
          <cell r="V1353">
            <v>196041</v>
          </cell>
          <cell r="AB1353">
            <v>950052421</v>
          </cell>
          <cell r="AC1353">
            <v>994824407</v>
          </cell>
          <cell r="AE1353">
            <v>646035646.28000009</v>
          </cell>
        </row>
        <row r="1354">
          <cell r="C1354" t="str">
            <v>Huntington Beach  City of</v>
          </cell>
          <cell r="K1354">
            <v>11887367085</v>
          </cell>
          <cell r="M1354">
            <v>137</v>
          </cell>
          <cell r="V1354">
            <v>196041</v>
          </cell>
          <cell r="AB1354">
            <v>995019917</v>
          </cell>
          <cell r="AC1354">
            <v>975892439</v>
          </cell>
          <cell r="AE1354">
            <v>726364539.40999997</v>
          </cell>
        </row>
        <row r="1355">
          <cell r="C1355" t="str">
            <v>Huntington Beach  City of</v>
          </cell>
          <cell r="K1355">
            <v>11887367085</v>
          </cell>
          <cell r="M1355">
            <v>137</v>
          </cell>
          <cell r="V1355">
            <v>196041</v>
          </cell>
          <cell r="AB1355">
            <v>968854048</v>
          </cell>
          <cell r="AC1355">
            <v>978205984</v>
          </cell>
          <cell r="AE1355">
            <v>707263455.03999996</v>
          </cell>
        </row>
        <row r="1356">
          <cell r="C1356" t="str">
            <v>Huntington Park  City of</v>
          </cell>
          <cell r="K1356">
            <v>1804874995</v>
          </cell>
          <cell r="M1356">
            <v>76</v>
          </cell>
          <cell r="V1356">
            <v>64219</v>
          </cell>
          <cell r="AB1356">
            <v>105250011</v>
          </cell>
          <cell r="AC1356">
            <v>112418742</v>
          </cell>
          <cell r="AE1356">
            <v>105250011</v>
          </cell>
        </row>
        <row r="1357">
          <cell r="C1357" t="str">
            <v>Huntington Park  City of</v>
          </cell>
          <cell r="K1357">
            <v>1804874995</v>
          </cell>
          <cell r="M1357">
            <v>76</v>
          </cell>
          <cell r="V1357">
            <v>64219</v>
          </cell>
          <cell r="AB1357">
            <v>112418742</v>
          </cell>
          <cell r="AC1357">
            <v>117306514</v>
          </cell>
          <cell r="AE1357">
            <v>112418742</v>
          </cell>
        </row>
        <row r="1358">
          <cell r="C1358" t="str">
            <v>Huntington Park  City of</v>
          </cell>
          <cell r="K1358">
            <v>1804874995</v>
          </cell>
          <cell r="M1358">
            <v>76</v>
          </cell>
          <cell r="V1358">
            <v>64219</v>
          </cell>
          <cell r="AB1358">
            <v>110789485</v>
          </cell>
          <cell r="AC1358">
            <v>121216731</v>
          </cell>
          <cell r="AE1358">
            <v>110789485</v>
          </cell>
        </row>
        <row r="1359">
          <cell r="C1359" t="str">
            <v>Huntington Park  City of</v>
          </cell>
          <cell r="K1359">
            <v>1804874995</v>
          </cell>
          <cell r="M1359">
            <v>76</v>
          </cell>
          <cell r="V1359">
            <v>64219</v>
          </cell>
          <cell r="AB1359">
            <v>116003108</v>
          </cell>
          <cell r="AC1359">
            <v>124149394</v>
          </cell>
          <cell r="AE1359">
            <v>116003108</v>
          </cell>
        </row>
        <row r="1360">
          <cell r="C1360" t="str">
            <v>Huntington Park  City of</v>
          </cell>
          <cell r="K1360">
            <v>1804874995</v>
          </cell>
          <cell r="M1360">
            <v>76</v>
          </cell>
          <cell r="V1360">
            <v>64219</v>
          </cell>
          <cell r="AB1360">
            <v>125778651</v>
          </cell>
          <cell r="AC1360">
            <v>131969828</v>
          </cell>
          <cell r="AE1360">
            <v>125778651</v>
          </cell>
        </row>
        <row r="1361">
          <cell r="C1361" t="str">
            <v>Huntington Park  City of</v>
          </cell>
          <cell r="K1361">
            <v>1804874995</v>
          </cell>
          <cell r="M1361">
            <v>76</v>
          </cell>
          <cell r="V1361">
            <v>64219</v>
          </cell>
          <cell r="AB1361">
            <v>130666422</v>
          </cell>
          <cell r="AC1361">
            <v>140116114</v>
          </cell>
          <cell r="AE1361">
            <v>130666422</v>
          </cell>
        </row>
        <row r="1362">
          <cell r="C1362" t="str">
            <v>Huntington Park  City of</v>
          </cell>
          <cell r="K1362">
            <v>1804874995</v>
          </cell>
          <cell r="M1362">
            <v>76</v>
          </cell>
          <cell r="V1362">
            <v>64219</v>
          </cell>
          <cell r="AB1362">
            <v>145655588</v>
          </cell>
          <cell r="AC1362">
            <v>144678034</v>
          </cell>
          <cell r="AE1362">
            <v>145655588</v>
          </cell>
        </row>
        <row r="1363">
          <cell r="C1363" t="str">
            <v>Huntington Park  City of</v>
          </cell>
          <cell r="K1363">
            <v>1804874995</v>
          </cell>
          <cell r="M1363">
            <v>76</v>
          </cell>
          <cell r="V1363">
            <v>64219</v>
          </cell>
          <cell r="AB1363">
            <v>144678034</v>
          </cell>
          <cell r="AC1363">
            <v>142071222</v>
          </cell>
          <cell r="AE1363">
            <v>144678034</v>
          </cell>
        </row>
        <row r="1364">
          <cell r="C1364" t="str">
            <v>Huntington Park  City of</v>
          </cell>
          <cell r="K1364">
            <v>1804874995</v>
          </cell>
          <cell r="M1364">
            <v>76</v>
          </cell>
          <cell r="V1364">
            <v>64219</v>
          </cell>
          <cell r="AB1364">
            <v>137183451</v>
          </cell>
          <cell r="AC1364">
            <v>137835154</v>
          </cell>
          <cell r="AE1364">
            <v>137183451</v>
          </cell>
        </row>
        <row r="1365">
          <cell r="C1365" t="str">
            <v>Imperial, City of</v>
          </cell>
          <cell r="K1365">
            <v>1062427400</v>
          </cell>
          <cell r="M1365">
            <v>200</v>
          </cell>
          <cell r="V1365">
            <v>18022</v>
          </cell>
          <cell r="AB1365">
            <v>52756000</v>
          </cell>
          <cell r="AC1365">
            <v>51000000</v>
          </cell>
          <cell r="AE1365">
            <v>52756000</v>
          </cell>
        </row>
        <row r="1366">
          <cell r="C1366" t="str">
            <v>Imperial, City of</v>
          </cell>
          <cell r="K1366">
            <v>1062427400</v>
          </cell>
          <cell r="M1366">
            <v>200</v>
          </cell>
          <cell r="V1366">
            <v>18022</v>
          </cell>
          <cell r="AB1366">
            <v>51815000</v>
          </cell>
          <cell r="AC1366">
            <v>57130000</v>
          </cell>
          <cell r="AE1366">
            <v>51815000</v>
          </cell>
        </row>
        <row r="1367">
          <cell r="C1367" t="str">
            <v>Imperial, City of</v>
          </cell>
          <cell r="K1367">
            <v>1062427400</v>
          </cell>
          <cell r="M1367">
            <v>200</v>
          </cell>
          <cell r="V1367">
            <v>17354</v>
          </cell>
          <cell r="AB1367">
            <v>50907000</v>
          </cell>
          <cell r="AC1367">
            <v>56620000</v>
          </cell>
          <cell r="AE1367">
            <v>50907000</v>
          </cell>
        </row>
        <row r="1368">
          <cell r="C1368" t="str">
            <v>Imperial, City of</v>
          </cell>
          <cell r="K1368">
            <v>1062427400</v>
          </cell>
          <cell r="M1368">
            <v>200</v>
          </cell>
          <cell r="V1368">
            <v>17354</v>
          </cell>
          <cell r="AB1368">
            <v>65380000</v>
          </cell>
          <cell r="AC1368">
            <v>65640000</v>
          </cell>
          <cell r="AE1368">
            <v>65380000</v>
          </cell>
        </row>
        <row r="1369">
          <cell r="C1369" t="str">
            <v>Imperial, City of</v>
          </cell>
          <cell r="K1369">
            <v>1062427400</v>
          </cell>
          <cell r="M1369">
            <v>200</v>
          </cell>
          <cell r="V1369">
            <v>17354</v>
          </cell>
          <cell r="AB1369">
            <v>75167000</v>
          </cell>
          <cell r="AC1369">
            <v>80410000</v>
          </cell>
          <cell r="AE1369">
            <v>75167000</v>
          </cell>
        </row>
        <row r="1370">
          <cell r="C1370" t="str">
            <v>Imperial, City of</v>
          </cell>
          <cell r="K1370">
            <v>1062427400</v>
          </cell>
          <cell r="M1370">
            <v>200</v>
          </cell>
          <cell r="V1370">
            <v>17354</v>
          </cell>
          <cell r="AB1370">
            <v>81265000</v>
          </cell>
          <cell r="AC1370">
            <v>82100000</v>
          </cell>
          <cell r="AE1370">
            <v>81265000</v>
          </cell>
        </row>
        <row r="1371">
          <cell r="C1371" t="str">
            <v>Imperial, City of</v>
          </cell>
          <cell r="K1371">
            <v>1062427400</v>
          </cell>
          <cell r="M1371">
            <v>200</v>
          </cell>
          <cell r="V1371">
            <v>17354</v>
          </cell>
          <cell r="AB1371">
            <v>88136000</v>
          </cell>
          <cell r="AC1371">
            <v>93350000</v>
          </cell>
          <cell r="AE1371">
            <v>88136000</v>
          </cell>
        </row>
        <row r="1372">
          <cell r="C1372" t="str">
            <v>Imperial, City of</v>
          </cell>
          <cell r="K1372">
            <v>1062427400</v>
          </cell>
          <cell r="M1372">
            <v>200</v>
          </cell>
          <cell r="V1372">
            <v>17354</v>
          </cell>
          <cell r="AB1372">
            <v>105111000</v>
          </cell>
          <cell r="AC1372">
            <v>100340000</v>
          </cell>
          <cell r="AE1372">
            <v>105111000</v>
          </cell>
        </row>
        <row r="1373">
          <cell r="C1373" t="str">
            <v>Imperial, City of</v>
          </cell>
          <cell r="K1373">
            <v>1062427400</v>
          </cell>
          <cell r="M1373">
            <v>200</v>
          </cell>
          <cell r="V1373">
            <v>17354</v>
          </cell>
          <cell r="AB1373">
            <v>100590000</v>
          </cell>
          <cell r="AC1373">
            <v>100830000</v>
          </cell>
          <cell r="AE1373">
            <v>100590000</v>
          </cell>
        </row>
        <row r="1374">
          <cell r="C1374" t="str">
            <v>Indian Wells Valley Water District</v>
          </cell>
          <cell r="K1374">
            <v>2998723200</v>
          </cell>
          <cell r="M1374">
            <v>214</v>
          </cell>
          <cell r="V1374">
            <v>31120</v>
          </cell>
          <cell r="AB1374">
            <v>100399000</v>
          </cell>
          <cell r="AC1374">
            <v>114142000</v>
          </cell>
          <cell r="AE1374">
            <v>73291270</v>
          </cell>
        </row>
        <row r="1375">
          <cell r="C1375" t="str">
            <v>Indian Wells Valley Water District</v>
          </cell>
          <cell r="K1375">
            <v>2998723200</v>
          </cell>
          <cell r="M1375">
            <v>214</v>
          </cell>
          <cell r="V1375">
            <v>31120</v>
          </cell>
          <cell r="AB1375">
            <v>102686000</v>
          </cell>
          <cell r="AC1375">
            <v>124342000</v>
          </cell>
          <cell r="AE1375">
            <v>89336820</v>
          </cell>
        </row>
        <row r="1376">
          <cell r="C1376" t="str">
            <v>Indian Wells Valley Water District</v>
          </cell>
          <cell r="K1376">
            <v>2998723200</v>
          </cell>
          <cell r="M1376">
            <v>214</v>
          </cell>
          <cell r="V1376">
            <v>31120</v>
          </cell>
          <cell r="AB1376">
            <v>122749000</v>
          </cell>
          <cell r="AC1376">
            <v>132988000</v>
          </cell>
          <cell r="AE1376">
            <v>95744220</v>
          </cell>
        </row>
        <row r="1377">
          <cell r="C1377" t="str">
            <v>Indian Wells Valley Water District</v>
          </cell>
          <cell r="K1377">
            <v>2998723200</v>
          </cell>
          <cell r="M1377">
            <v>214</v>
          </cell>
          <cell r="V1377">
            <v>31120</v>
          </cell>
          <cell r="AB1377">
            <v>138644000</v>
          </cell>
          <cell r="AC1377">
            <v>138507000</v>
          </cell>
          <cell r="AE1377">
            <v>116460960</v>
          </cell>
        </row>
        <row r="1378">
          <cell r="C1378" t="str">
            <v>Indian Wells Valley Water District</v>
          </cell>
          <cell r="K1378">
            <v>2998723200</v>
          </cell>
          <cell r="M1378">
            <v>214</v>
          </cell>
          <cell r="V1378">
            <v>31120</v>
          </cell>
          <cell r="AB1378">
            <v>211426000</v>
          </cell>
          <cell r="AC1378">
            <v>206243000</v>
          </cell>
          <cell r="AE1378">
            <v>175483580</v>
          </cell>
        </row>
        <row r="1379">
          <cell r="C1379" t="str">
            <v>Indian Wells Valley Water District</v>
          </cell>
          <cell r="K1379">
            <v>2998723200</v>
          </cell>
          <cell r="M1379">
            <v>214</v>
          </cell>
          <cell r="V1379">
            <v>31120</v>
          </cell>
          <cell r="AB1379">
            <v>268155000</v>
          </cell>
          <cell r="AC1379">
            <v>264960000</v>
          </cell>
          <cell r="AE1379">
            <v>227931750</v>
          </cell>
        </row>
        <row r="1380">
          <cell r="C1380" t="str">
            <v>Indian Wells Valley Water District</v>
          </cell>
          <cell r="K1380">
            <v>2998723200</v>
          </cell>
          <cell r="M1380">
            <v>214</v>
          </cell>
          <cell r="V1380">
            <v>31120</v>
          </cell>
          <cell r="AB1380">
            <v>267974000</v>
          </cell>
          <cell r="AC1380">
            <v>285557000</v>
          </cell>
          <cell r="AE1380">
            <v>246536080</v>
          </cell>
        </row>
        <row r="1381">
          <cell r="C1381" t="str">
            <v>Indian Wells Valley Water District</v>
          </cell>
          <cell r="K1381">
            <v>2998723200</v>
          </cell>
          <cell r="M1381">
            <v>214</v>
          </cell>
          <cell r="V1381">
            <v>31120</v>
          </cell>
          <cell r="AB1381">
            <v>304190000</v>
          </cell>
          <cell r="AC1381">
            <v>328226000</v>
          </cell>
          <cell r="AE1381">
            <v>279854800</v>
          </cell>
        </row>
        <row r="1382">
          <cell r="C1382" t="str">
            <v>Indian Wells Valley Water District</v>
          </cell>
          <cell r="K1382">
            <v>2998723200</v>
          </cell>
          <cell r="M1382">
            <v>214</v>
          </cell>
          <cell r="V1382">
            <v>31120</v>
          </cell>
          <cell r="AB1382">
            <v>273142000</v>
          </cell>
          <cell r="AC1382">
            <v>266919000</v>
          </cell>
          <cell r="AE1382">
            <v>251290640</v>
          </cell>
        </row>
        <row r="1383">
          <cell r="C1383" t="str">
            <v>Indio  City of</v>
          </cell>
          <cell r="K1383">
            <v>8214929440</v>
          </cell>
          <cell r="M1383">
            <v>236</v>
          </cell>
          <cell r="V1383">
            <v>81393</v>
          </cell>
          <cell r="AB1383">
            <v>390500000</v>
          </cell>
          <cell r="AC1383">
            <v>391100000</v>
          </cell>
          <cell r="AE1383">
            <v>281160000</v>
          </cell>
        </row>
        <row r="1384">
          <cell r="C1384" t="str">
            <v>Indio  City of</v>
          </cell>
          <cell r="K1384">
            <v>8214929440</v>
          </cell>
          <cell r="M1384">
            <v>236</v>
          </cell>
          <cell r="V1384">
            <v>81393</v>
          </cell>
          <cell r="AB1384">
            <v>384700000</v>
          </cell>
          <cell r="AC1384">
            <v>438500000</v>
          </cell>
          <cell r="AE1384">
            <v>276984000</v>
          </cell>
        </row>
        <row r="1385">
          <cell r="C1385" t="str">
            <v>Indio  City of</v>
          </cell>
          <cell r="K1385">
            <v>8214929440</v>
          </cell>
          <cell r="M1385">
            <v>236</v>
          </cell>
          <cell r="V1385">
            <v>81393</v>
          </cell>
          <cell r="AB1385">
            <v>356500000</v>
          </cell>
          <cell r="AC1385">
            <v>453900000</v>
          </cell>
          <cell r="AE1385">
            <v>256680000</v>
          </cell>
        </row>
        <row r="1386">
          <cell r="C1386" t="str">
            <v>Indio  City of</v>
          </cell>
          <cell r="K1386">
            <v>8214929440</v>
          </cell>
          <cell r="M1386">
            <v>236</v>
          </cell>
          <cell r="V1386">
            <v>81393</v>
          </cell>
          <cell r="AB1386">
            <v>526400000</v>
          </cell>
          <cell r="AC1386">
            <v>572600000</v>
          </cell>
          <cell r="AE1386">
            <v>379008000</v>
          </cell>
        </row>
        <row r="1387">
          <cell r="C1387" t="str">
            <v>Indio  City of</v>
          </cell>
          <cell r="K1387">
            <v>8214929440</v>
          </cell>
          <cell r="M1387">
            <v>236</v>
          </cell>
          <cell r="V1387">
            <v>81393</v>
          </cell>
          <cell r="AB1387">
            <v>561300000</v>
          </cell>
          <cell r="AC1387">
            <v>587600000</v>
          </cell>
          <cell r="AE1387">
            <v>404136000</v>
          </cell>
        </row>
        <row r="1388">
          <cell r="C1388" t="str">
            <v>Indio  City of</v>
          </cell>
          <cell r="K1388">
            <v>8214929440</v>
          </cell>
          <cell r="M1388">
            <v>236</v>
          </cell>
          <cell r="V1388">
            <v>81393</v>
          </cell>
          <cell r="AB1388">
            <v>594000000</v>
          </cell>
          <cell r="AC1388">
            <v>599900000</v>
          </cell>
          <cell r="AE1388">
            <v>427680000</v>
          </cell>
        </row>
        <row r="1389">
          <cell r="C1389" t="str">
            <v>Indio  City of</v>
          </cell>
          <cell r="K1389">
            <v>8214929440</v>
          </cell>
          <cell r="M1389">
            <v>236</v>
          </cell>
          <cell r="V1389">
            <v>71563</v>
          </cell>
          <cell r="AB1389">
            <v>705500000</v>
          </cell>
          <cell r="AC1389">
            <v>758400000</v>
          </cell>
          <cell r="AE1389">
            <v>507960000</v>
          </cell>
        </row>
        <row r="1390">
          <cell r="C1390" t="str">
            <v>Indio  City of</v>
          </cell>
          <cell r="K1390">
            <v>8214929440</v>
          </cell>
          <cell r="M1390">
            <v>236</v>
          </cell>
          <cell r="V1390">
            <v>71563</v>
          </cell>
          <cell r="AB1390">
            <v>762700000</v>
          </cell>
          <cell r="AC1390">
            <v>796200000</v>
          </cell>
          <cell r="AE1390">
            <v>549144000</v>
          </cell>
        </row>
        <row r="1391">
          <cell r="C1391" t="str">
            <v>Indio  City of</v>
          </cell>
          <cell r="K1391">
            <v>8214929440</v>
          </cell>
          <cell r="M1391">
            <v>236</v>
          </cell>
          <cell r="V1391">
            <v>71563</v>
          </cell>
          <cell r="AB1391">
            <v>724500000</v>
          </cell>
          <cell r="AC1391">
            <v>741800000</v>
          </cell>
          <cell r="AE1391">
            <v>521640000</v>
          </cell>
        </row>
        <row r="1392">
          <cell r="C1392" t="str">
            <v>Inglewood  City of</v>
          </cell>
          <cell r="K1392">
            <v>3877902350</v>
          </cell>
          <cell r="M1392">
            <v>102</v>
          </cell>
          <cell r="V1392">
            <v>92386</v>
          </cell>
          <cell r="AB1392">
            <v>225579122</v>
          </cell>
          <cell r="AC1392">
            <v>229721998</v>
          </cell>
          <cell r="AE1392">
            <v>157905385.39999998</v>
          </cell>
        </row>
        <row r="1393">
          <cell r="C1393" t="str">
            <v>Inglewood  City of</v>
          </cell>
          <cell r="K1393">
            <v>3877902350</v>
          </cell>
          <cell r="M1393">
            <v>102</v>
          </cell>
          <cell r="V1393">
            <v>92386</v>
          </cell>
          <cell r="AB1393">
            <v>219647975</v>
          </cell>
          <cell r="AC1393">
            <v>250728336</v>
          </cell>
          <cell r="AE1393">
            <v>153753582.5</v>
          </cell>
        </row>
        <row r="1394">
          <cell r="C1394" t="str">
            <v>Inglewood  City of</v>
          </cell>
          <cell r="K1394">
            <v>3877902350</v>
          </cell>
          <cell r="M1394">
            <v>102</v>
          </cell>
          <cell r="V1394">
            <v>92386</v>
          </cell>
          <cell r="AB1394">
            <v>224228142</v>
          </cell>
          <cell r="AC1394">
            <v>255215636</v>
          </cell>
          <cell r="AE1394">
            <v>156959699.39999998</v>
          </cell>
        </row>
        <row r="1395">
          <cell r="C1395" t="str">
            <v>Inglewood  City of</v>
          </cell>
          <cell r="K1395">
            <v>3877902350</v>
          </cell>
          <cell r="M1395">
            <v>102</v>
          </cell>
          <cell r="V1395">
            <v>92386</v>
          </cell>
          <cell r="AB1395">
            <v>249905561</v>
          </cell>
          <cell r="AC1395">
            <v>257919225</v>
          </cell>
          <cell r="AE1395">
            <v>174933892.69999999</v>
          </cell>
        </row>
        <row r="1396">
          <cell r="C1396" t="str">
            <v>Inglewood  City of</v>
          </cell>
          <cell r="K1396">
            <v>3877902350</v>
          </cell>
          <cell r="M1396">
            <v>102</v>
          </cell>
          <cell r="V1396">
            <v>92386</v>
          </cell>
          <cell r="AB1396">
            <v>277069513</v>
          </cell>
          <cell r="AC1396">
            <v>293513280</v>
          </cell>
          <cell r="AE1396">
            <v>193948659.09999999</v>
          </cell>
        </row>
        <row r="1397">
          <cell r="C1397" t="str">
            <v>Inglewood  City of</v>
          </cell>
          <cell r="K1397">
            <v>3877902350</v>
          </cell>
          <cell r="M1397">
            <v>102</v>
          </cell>
          <cell r="V1397">
            <v>92386</v>
          </cell>
          <cell r="AB1397">
            <v>277164336</v>
          </cell>
          <cell r="AC1397">
            <v>294934318</v>
          </cell>
          <cell r="AE1397">
            <v>194015035.19999999</v>
          </cell>
        </row>
        <row r="1398">
          <cell r="C1398" t="str">
            <v>Inglewood  City of</v>
          </cell>
          <cell r="K1398">
            <v>3877902350</v>
          </cell>
          <cell r="M1398">
            <v>102</v>
          </cell>
          <cell r="V1398">
            <v>111200</v>
          </cell>
          <cell r="AB1398">
            <v>283788570</v>
          </cell>
          <cell r="AC1398">
            <v>322470718</v>
          </cell>
          <cell r="AE1398">
            <v>198651999</v>
          </cell>
        </row>
        <row r="1399">
          <cell r="C1399" t="str">
            <v>Inglewood  City of</v>
          </cell>
          <cell r="K1399">
            <v>3877902350</v>
          </cell>
          <cell r="M1399">
            <v>102</v>
          </cell>
          <cell r="V1399">
            <v>115904</v>
          </cell>
          <cell r="AB1399">
            <v>244920000</v>
          </cell>
          <cell r="AC1399">
            <v>244800000</v>
          </cell>
          <cell r="AE1399">
            <v>244920000</v>
          </cell>
        </row>
        <row r="1400">
          <cell r="C1400" t="str">
            <v>Inglewood  City of</v>
          </cell>
          <cell r="K1400">
            <v>3877902350</v>
          </cell>
          <cell r="M1400">
            <v>102</v>
          </cell>
          <cell r="V1400">
            <v>111200</v>
          </cell>
          <cell r="AB1400">
            <v>282472782</v>
          </cell>
          <cell r="AC1400">
            <v>308661135</v>
          </cell>
          <cell r="AE1400">
            <v>197730947.39999998</v>
          </cell>
        </row>
        <row r="1401">
          <cell r="C1401" t="str">
            <v>Irvine Ranch Water District</v>
          </cell>
          <cell r="K1401">
            <v>26268169620</v>
          </cell>
          <cell r="M1401">
            <v>170</v>
          </cell>
          <cell r="V1401">
            <v>384154</v>
          </cell>
          <cell r="AB1401">
            <v>1332634581</v>
          </cell>
          <cell r="AC1401">
            <v>1204933407</v>
          </cell>
          <cell r="AE1401">
            <v>706296327.93000007</v>
          </cell>
        </row>
        <row r="1402">
          <cell r="C1402" t="str">
            <v>Irvine Ranch Water District</v>
          </cell>
          <cell r="K1402">
            <v>26268169620</v>
          </cell>
          <cell r="M1402">
            <v>170</v>
          </cell>
          <cell r="V1402">
            <v>383305</v>
          </cell>
          <cell r="AB1402">
            <v>1278966851</v>
          </cell>
          <cell r="AC1402">
            <v>1410024295</v>
          </cell>
          <cell r="AE1402">
            <v>805749116.13</v>
          </cell>
        </row>
        <row r="1403">
          <cell r="C1403" t="str">
            <v>Irvine Ranch Water District</v>
          </cell>
          <cell r="K1403">
            <v>26268169620</v>
          </cell>
          <cell r="M1403">
            <v>170</v>
          </cell>
          <cell r="V1403">
            <v>382411</v>
          </cell>
          <cell r="AB1403">
            <v>1373170499</v>
          </cell>
          <cell r="AC1403">
            <v>1466722443</v>
          </cell>
          <cell r="AE1403">
            <v>796438889.41999996</v>
          </cell>
        </row>
        <row r="1404">
          <cell r="C1404" t="str">
            <v>Irvine Ranch Water District</v>
          </cell>
          <cell r="K1404">
            <v>26268169620</v>
          </cell>
          <cell r="M1404">
            <v>170</v>
          </cell>
          <cell r="V1404">
            <v>381880</v>
          </cell>
          <cell r="AB1404">
            <v>1460368340</v>
          </cell>
          <cell r="AC1404">
            <v>1494550155</v>
          </cell>
          <cell r="AE1404">
            <v>847013637.19999993</v>
          </cell>
        </row>
        <row r="1405">
          <cell r="C1405" t="str">
            <v>Irvine Ranch Water District</v>
          </cell>
          <cell r="K1405">
            <v>26268169620</v>
          </cell>
          <cell r="M1405">
            <v>170</v>
          </cell>
          <cell r="V1405">
            <v>381003</v>
          </cell>
          <cell r="AB1405">
            <v>1811831690</v>
          </cell>
          <cell r="AC1405">
            <v>1962309879</v>
          </cell>
          <cell r="AE1405">
            <v>996507429.50000012</v>
          </cell>
        </row>
        <row r="1406">
          <cell r="C1406" t="str">
            <v>Irvine Ranch Water District</v>
          </cell>
          <cell r="K1406">
            <v>26268169620</v>
          </cell>
          <cell r="M1406">
            <v>170</v>
          </cell>
          <cell r="V1406">
            <v>380104</v>
          </cell>
          <cell r="AB1406">
            <v>1985445330</v>
          </cell>
          <cell r="AC1406">
            <v>1923403218</v>
          </cell>
          <cell r="AE1406">
            <v>1052286024.9000001</v>
          </cell>
        </row>
        <row r="1407">
          <cell r="C1407" t="str">
            <v>Irvine Ranch Water District</v>
          </cell>
          <cell r="K1407">
            <v>26268169620</v>
          </cell>
          <cell r="M1407">
            <v>170</v>
          </cell>
          <cell r="V1407">
            <v>378750</v>
          </cell>
          <cell r="AB1407">
            <v>1881205458</v>
          </cell>
          <cell r="AC1407">
            <v>1982610422</v>
          </cell>
          <cell r="AE1407">
            <v>1015850947.3200001</v>
          </cell>
        </row>
        <row r="1408">
          <cell r="C1408" t="str">
            <v>Irvine Ranch Water District</v>
          </cell>
          <cell r="K1408">
            <v>26268169620</v>
          </cell>
          <cell r="M1408">
            <v>170</v>
          </cell>
          <cell r="V1408">
            <v>368975</v>
          </cell>
          <cell r="AB1408">
            <v>2004931245</v>
          </cell>
          <cell r="AC1408">
            <v>1979319323</v>
          </cell>
          <cell r="AE1408">
            <v>1102712184.75</v>
          </cell>
        </row>
        <row r="1409">
          <cell r="C1409" t="str">
            <v>Irvine Ranch Water District</v>
          </cell>
          <cell r="K1409">
            <v>26268169620</v>
          </cell>
          <cell r="M1409">
            <v>170</v>
          </cell>
          <cell r="V1409">
            <v>365858</v>
          </cell>
          <cell r="AB1409">
            <v>1886712347</v>
          </cell>
          <cell r="AC1409">
            <v>1982871104</v>
          </cell>
          <cell r="AE1409">
            <v>1018824667.3800001</v>
          </cell>
        </row>
        <row r="1410">
          <cell r="C1410" t="str">
            <v>Joshua Basin Water District</v>
          </cell>
          <cell r="K1410">
            <v>625853820</v>
          </cell>
          <cell r="M1410">
            <v>156</v>
          </cell>
          <cell r="V1410">
            <v>9514</v>
          </cell>
          <cell r="AB1410">
            <v>27305046</v>
          </cell>
          <cell r="AC1410">
            <v>29530937</v>
          </cell>
          <cell r="AE1410">
            <v>24301490.940000001</v>
          </cell>
        </row>
        <row r="1411">
          <cell r="C1411" t="str">
            <v>Joshua Basin Water District</v>
          </cell>
          <cell r="K1411">
            <v>625853820</v>
          </cell>
          <cell r="M1411">
            <v>156</v>
          </cell>
          <cell r="V1411">
            <v>9514</v>
          </cell>
          <cell r="AB1411">
            <v>30558999</v>
          </cell>
          <cell r="AC1411">
            <v>31607914</v>
          </cell>
          <cell r="AE1411">
            <v>27197509.109999999</v>
          </cell>
        </row>
        <row r="1412">
          <cell r="C1412" t="str">
            <v>Joshua Basin Water District</v>
          </cell>
          <cell r="K1412">
            <v>625853820</v>
          </cell>
          <cell r="M1412">
            <v>156</v>
          </cell>
          <cell r="V1412">
            <v>9514</v>
          </cell>
          <cell r="AB1412">
            <v>32423195</v>
          </cell>
          <cell r="AC1412">
            <v>35528559</v>
          </cell>
          <cell r="AE1412">
            <v>27559715.75</v>
          </cell>
        </row>
        <row r="1413">
          <cell r="C1413" t="str">
            <v>Joshua Basin Water District</v>
          </cell>
          <cell r="K1413">
            <v>625853820</v>
          </cell>
          <cell r="M1413">
            <v>156</v>
          </cell>
          <cell r="V1413">
            <v>9514</v>
          </cell>
          <cell r="AB1413">
            <v>29820945</v>
          </cell>
          <cell r="AC1413">
            <v>32669212</v>
          </cell>
          <cell r="AE1413">
            <v>24154965.450000003</v>
          </cell>
        </row>
        <row r="1414">
          <cell r="C1414" t="str">
            <v>Joshua Basin Water District</v>
          </cell>
          <cell r="K1414">
            <v>625853820</v>
          </cell>
          <cell r="M1414">
            <v>156</v>
          </cell>
          <cell r="V1414">
            <v>9514</v>
          </cell>
          <cell r="AB1414">
            <v>41579945</v>
          </cell>
          <cell r="AC1414">
            <v>49788469</v>
          </cell>
          <cell r="AE1414">
            <v>33263956</v>
          </cell>
        </row>
        <row r="1415">
          <cell r="C1415" t="str">
            <v>Joshua Basin Water District</v>
          </cell>
          <cell r="K1415">
            <v>625853820</v>
          </cell>
          <cell r="M1415">
            <v>156</v>
          </cell>
          <cell r="V1415">
            <v>9969</v>
          </cell>
          <cell r="AB1415">
            <v>50457442</v>
          </cell>
          <cell r="AC1415">
            <v>51946583</v>
          </cell>
          <cell r="AE1415">
            <v>48439144.32</v>
          </cell>
        </row>
        <row r="1416">
          <cell r="C1416" t="str">
            <v>Joshua Basin Water District</v>
          </cell>
          <cell r="K1416">
            <v>625853820</v>
          </cell>
          <cell r="M1416">
            <v>156</v>
          </cell>
          <cell r="V1416">
            <v>9969</v>
          </cell>
          <cell r="AB1416">
            <v>51508638</v>
          </cell>
          <cell r="AC1416">
            <v>58591019</v>
          </cell>
          <cell r="AE1416">
            <v>49448292.479999997</v>
          </cell>
        </row>
        <row r="1417">
          <cell r="C1417" t="str">
            <v>Joshua Basin Water District</v>
          </cell>
          <cell r="K1417">
            <v>625853820</v>
          </cell>
          <cell r="M1417">
            <v>156</v>
          </cell>
          <cell r="V1417">
            <v>9969</v>
          </cell>
          <cell r="AB1417">
            <v>60699278</v>
          </cell>
          <cell r="AC1417">
            <v>65638534</v>
          </cell>
          <cell r="AE1417">
            <v>58271306.879999995</v>
          </cell>
        </row>
        <row r="1418">
          <cell r="C1418" t="str">
            <v>Joshua Basin Water District</v>
          </cell>
          <cell r="K1418">
            <v>625853820</v>
          </cell>
          <cell r="M1418">
            <v>156</v>
          </cell>
          <cell r="V1418">
            <v>9969</v>
          </cell>
          <cell r="AB1418">
            <v>58251156</v>
          </cell>
          <cell r="AC1418">
            <v>53776890</v>
          </cell>
          <cell r="AE1418">
            <v>55921109.759999998</v>
          </cell>
        </row>
        <row r="1419">
          <cell r="C1419" t="str">
            <v>Jurupa Community Service District</v>
          </cell>
          <cell r="K1419">
            <v>9205884000</v>
          </cell>
          <cell r="M1419">
            <v>199</v>
          </cell>
          <cell r="V1419">
            <v>118731</v>
          </cell>
          <cell r="AB1419">
            <v>428746510</v>
          </cell>
          <cell r="AC1419">
            <v>397567416</v>
          </cell>
          <cell r="AE1419">
            <v>295835091.89999998</v>
          </cell>
        </row>
        <row r="1420">
          <cell r="C1420" t="str">
            <v>Jurupa Community Service District</v>
          </cell>
          <cell r="K1420">
            <v>9205884000</v>
          </cell>
          <cell r="M1420">
            <v>199</v>
          </cell>
          <cell r="V1420">
            <v>118731</v>
          </cell>
          <cell r="AB1420">
            <v>423498998</v>
          </cell>
          <cell r="AC1420">
            <v>439521439</v>
          </cell>
          <cell r="AE1420">
            <v>292214308.62</v>
          </cell>
        </row>
        <row r="1421">
          <cell r="C1421" t="str">
            <v>Jurupa Community Service District</v>
          </cell>
          <cell r="K1421">
            <v>9205884000</v>
          </cell>
          <cell r="M1421">
            <v>199</v>
          </cell>
          <cell r="V1421">
            <v>118731</v>
          </cell>
          <cell r="AB1421">
            <v>330077068</v>
          </cell>
          <cell r="AC1421">
            <v>543768153</v>
          </cell>
          <cell r="AE1421">
            <v>277264737.12</v>
          </cell>
        </row>
        <row r="1422">
          <cell r="C1422" t="str">
            <v>Jurupa Community Service District</v>
          </cell>
          <cell r="K1422">
            <v>9205884000</v>
          </cell>
          <cell r="M1422">
            <v>199</v>
          </cell>
          <cell r="V1422">
            <v>118731</v>
          </cell>
          <cell r="AB1422">
            <v>565565984</v>
          </cell>
          <cell r="AC1422">
            <v>602747261</v>
          </cell>
          <cell r="AE1422">
            <v>378929209.28000003</v>
          </cell>
        </row>
        <row r="1423">
          <cell r="C1423" t="str">
            <v>Jurupa Community Service District</v>
          </cell>
          <cell r="K1423">
            <v>9205884000</v>
          </cell>
          <cell r="M1423">
            <v>199</v>
          </cell>
          <cell r="V1423">
            <v>101700</v>
          </cell>
          <cell r="AB1423">
            <v>730001042</v>
          </cell>
          <cell r="AC1423">
            <v>757937262</v>
          </cell>
          <cell r="AE1423">
            <v>423400604.35999995</v>
          </cell>
        </row>
        <row r="1424">
          <cell r="C1424" t="str">
            <v>Jurupa Community Service District</v>
          </cell>
          <cell r="K1424">
            <v>9205884000</v>
          </cell>
          <cell r="M1424">
            <v>199</v>
          </cell>
          <cell r="V1424">
            <v>101700</v>
          </cell>
          <cell r="AB1424">
            <v>816701634</v>
          </cell>
          <cell r="AC1424">
            <v>895701054</v>
          </cell>
          <cell r="AE1424">
            <v>530856062.10000002</v>
          </cell>
        </row>
        <row r="1425">
          <cell r="C1425" t="str">
            <v>Jurupa Community Service District</v>
          </cell>
          <cell r="K1425">
            <v>9205884000</v>
          </cell>
          <cell r="M1425">
            <v>199</v>
          </cell>
          <cell r="V1425">
            <v>101700</v>
          </cell>
          <cell r="AB1425">
            <v>889444707</v>
          </cell>
          <cell r="AC1425">
            <v>979544256</v>
          </cell>
          <cell r="AE1425">
            <v>747133553.88</v>
          </cell>
        </row>
        <row r="1426">
          <cell r="C1426" t="str">
            <v>Jurupa Community Service District</v>
          </cell>
          <cell r="K1426">
            <v>9205884000</v>
          </cell>
          <cell r="M1426">
            <v>199</v>
          </cell>
          <cell r="V1426">
            <v>101700</v>
          </cell>
          <cell r="AB1426">
            <v>983842236</v>
          </cell>
          <cell r="AC1426">
            <v>999322460</v>
          </cell>
          <cell r="AE1426">
            <v>580466919.24000001</v>
          </cell>
        </row>
        <row r="1427">
          <cell r="C1427" t="str">
            <v>Jurupa Community Service District</v>
          </cell>
          <cell r="K1427">
            <v>9205884000</v>
          </cell>
          <cell r="M1427">
            <v>199</v>
          </cell>
          <cell r="V1427">
            <v>101700</v>
          </cell>
          <cell r="AB1427">
            <v>939820686</v>
          </cell>
          <cell r="AC1427">
            <v>930061110</v>
          </cell>
          <cell r="AE1427">
            <v>592087032.17999995</v>
          </cell>
        </row>
        <row r="1428">
          <cell r="C1428" t="str">
            <v>Kerman, City of</v>
          </cell>
          <cell r="K1428">
            <v>1251367095</v>
          </cell>
          <cell r="M1428">
            <v>202</v>
          </cell>
          <cell r="V1428">
            <v>13551</v>
          </cell>
          <cell r="AB1428">
            <v>41793000</v>
          </cell>
          <cell r="AC1428">
            <v>47969000</v>
          </cell>
          <cell r="AE1428">
            <v>31344750</v>
          </cell>
        </row>
        <row r="1429">
          <cell r="C1429" t="str">
            <v>Kerman, City of</v>
          </cell>
          <cell r="K1429">
            <v>1251367095</v>
          </cell>
          <cell r="M1429">
            <v>202</v>
          </cell>
          <cell r="V1429">
            <v>13551</v>
          </cell>
          <cell r="AB1429">
            <v>39930000</v>
          </cell>
          <cell r="AC1429">
            <v>57927000</v>
          </cell>
          <cell r="AE1429">
            <v>29947500</v>
          </cell>
        </row>
        <row r="1430">
          <cell r="C1430" t="str">
            <v>Kerman, City of</v>
          </cell>
          <cell r="K1430">
            <v>1251367095</v>
          </cell>
          <cell r="M1430">
            <v>202</v>
          </cell>
          <cell r="V1430">
            <v>13551</v>
          </cell>
          <cell r="AB1430">
            <v>42216000</v>
          </cell>
          <cell r="AC1430">
            <v>53135000</v>
          </cell>
          <cell r="AE1430">
            <v>33772800</v>
          </cell>
        </row>
        <row r="1431">
          <cell r="C1431" t="str">
            <v>Kerman, City of</v>
          </cell>
          <cell r="K1431">
            <v>1251367095</v>
          </cell>
          <cell r="M1431">
            <v>202</v>
          </cell>
          <cell r="V1431">
            <v>13551</v>
          </cell>
          <cell r="AB1431">
            <v>57293000</v>
          </cell>
          <cell r="AC1431">
            <v>71453000</v>
          </cell>
          <cell r="AE1431">
            <v>57293000</v>
          </cell>
        </row>
        <row r="1432">
          <cell r="C1432" t="str">
            <v>Kerman, City of</v>
          </cell>
          <cell r="K1432">
            <v>1251367095</v>
          </cell>
          <cell r="M1432">
            <v>202</v>
          </cell>
          <cell r="V1432">
            <v>13551</v>
          </cell>
          <cell r="AB1432">
            <v>90769000</v>
          </cell>
          <cell r="AC1432">
            <v>98742000</v>
          </cell>
          <cell r="AE1432">
            <v>68076750</v>
          </cell>
        </row>
        <row r="1433">
          <cell r="C1433" t="str">
            <v>Kerman, City of</v>
          </cell>
          <cell r="K1433">
            <v>1251367095</v>
          </cell>
          <cell r="M1433">
            <v>202</v>
          </cell>
          <cell r="V1433">
            <v>13551</v>
          </cell>
          <cell r="AB1433">
            <v>105535000</v>
          </cell>
          <cell r="AC1433">
            <v>121421000</v>
          </cell>
          <cell r="AE1433">
            <v>79151250</v>
          </cell>
        </row>
        <row r="1434">
          <cell r="C1434" t="str">
            <v>Kerman, City of</v>
          </cell>
          <cell r="K1434">
            <v>1251367095</v>
          </cell>
          <cell r="M1434">
            <v>202</v>
          </cell>
          <cell r="V1434">
            <v>13551</v>
          </cell>
          <cell r="AB1434">
            <v>119544000</v>
          </cell>
          <cell r="AC1434">
            <v>137152000</v>
          </cell>
          <cell r="AE1434">
            <v>89658000</v>
          </cell>
        </row>
        <row r="1435">
          <cell r="C1435" t="str">
            <v>Kerman, City of</v>
          </cell>
          <cell r="K1435">
            <v>1251367095</v>
          </cell>
          <cell r="M1435">
            <v>202</v>
          </cell>
          <cell r="V1435">
            <v>13551</v>
          </cell>
          <cell r="AB1435">
            <v>137105000</v>
          </cell>
          <cell r="AC1435">
            <v>149800000</v>
          </cell>
          <cell r="AE1435">
            <v>102828750</v>
          </cell>
        </row>
        <row r="1436">
          <cell r="C1436" t="str">
            <v>Kerman, City of</v>
          </cell>
          <cell r="K1436">
            <v>1251367095</v>
          </cell>
          <cell r="M1436">
            <v>202</v>
          </cell>
          <cell r="V1436">
            <v>13551</v>
          </cell>
          <cell r="AB1436">
            <v>135439000</v>
          </cell>
          <cell r="AC1436">
            <v>142866000</v>
          </cell>
          <cell r="AE1436">
            <v>101579250</v>
          </cell>
        </row>
        <row r="1437">
          <cell r="C1437" t="str">
            <v>La Habra  City of Public Works</v>
          </cell>
          <cell r="K1437">
            <v>3663053130</v>
          </cell>
          <cell r="M1437">
            <v>142</v>
          </cell>
          <cell r="V1437">
            <v>63118</v>
          </cell>
          <cell r="AB1437">
            <v>217235371</v>
          </cell>
          <cell r="AC1437">
            <v>165630280</v>
          </cell>
          <cell r="AE1437">
            <v>123824161.46999998</v>
          </cell>
        </row>
        <row r="1438">
          <cell r="C1438" t="str">
            <v>La Habra  City of Public Works</v>
          </cell>
          <cell r="K1438">
            <v>3663053130</v>
          </cell>
          <cell r="M1438">
            <v>142</v>
          </cell>
          <cell r="V1438">
            <v>63118</v>
          </cell>
          <cell r="AB1438">
            <v>197948225</v>
          </cell>
          <cell r="AC1438">
            <v>181499245</v>
          </cell>
          <cell r="AE1438">
            <v>108871523.75000001</v>
          </cell>
        </row>
        <row r="1439">
          <cell r="C1439" t="str">
            <v>La Habra  City of Public Works</v>
          </cell>
          <cell r="K1439">
            <v>3663053130</v>
          </cell>
          <cell r="M1439">
            <v>142</v>
          </cell>
          <cell r="V1439">
            <v>63118</v>
          </cell>
          <cell r="AB1439">
            <v>214110456</v>
          </cell>
          <cell r="AC1439">
            <v>229718739</v>
          </cell>
          <cell r="AE1439">
            <v>139171796.40000001</v>
          </cell>
        </row>
        <row r="1440">
          <cell r="C1440" t="str">
            <v>La Habra  City of Public Works</v>
          </cell>
          <cell r="K1440">
            <v>3663053130</v>
          </cell>
          <cell r="M1440">
            <v>142</v>
          </cell>
          <cell r="V1440">
            <v>63118</v>
          </cell>
          <cell r="AB1440">
            <v>226701355</v>
          </cell>
          <cell r="AC1440">
            <v>229718739</v>
          </cell>
          <cell r="AE1440">
            <v>133753799.44999999</v>
          </cell>
        </row>
        <row r="1441">
          <cell r="C1441" t="str">
            <v>La Habra  City of Public Works</v>
          </cell>
          <cell r="K1441">
            <v>3663053130</v>
          </cell>
          <cell r="M1441">
            <v>142</v>
          </cell>
          <cell r="V1441">
            <v>63118</v>
          </cell>
          <cell r="AB1441">
            <v>288701106</v>
          </cell>
          <cell r="AC1441">
            <v>299385774</v>
          </cell>
          <cell r="AE1441">
            <v>210751807.38</v>
          </cell>
        </row>
        <row r="1442">
          <cell r="C1442" t="str">
            <v>La Habra  City of Public Works</v>
          </cell>
          <cell r="K1442">
            <v>3663053130</v>
          </cell>
          <cell r="M1442">
            <v>142</v>
          </cell>
          <cell r="V1442">
            <v>63118</v>
          </cell>
          <cell r="AB1442">
            <v>344343495</v>
          </cell>
          <cell r="AC1442">
            <v>336809810</v>
          </cell>
          <cell r="AE1442">
            <v>316796015.40000004</v>
          </cell>
        </row>
        <row r="1443">
          <cell r="C1443" t="str">
            <v>La Habra  City of Public Works</v>
          </cell>
          <cell r="K1443">
            <v>3663053130</v>
          </cell>
          <cell r="M1443">
            <v>142</v>
          </cell>
          <cell r="V1443">
            <v>63118</v>
          </cell>
          <cell r="AB1443">
            <v>327470909</v>
          </cell>
          <cell r="AC1443">
            <v>316460389</v>
          </cell>
          <cell r="AE1443">
            <v>229229636.29999998</v>
          </cell>
        </row>
        <row r="1444">
          <cell r="C1444" t="str">
            <v>La Habra  City of Public Works</v>
          </cell>
          <cell r="K1444">
            <v>3663053130</v>
          </cell>
          <cell r="M1444">
            <v>142</v>
          </cell>
          <cell r="V1444">
            <v>63118</v>
          </cell>
          <cell r="AB1444">
            <v>360717530</v>
          </cell>
          <cell r="AC1444">
            <v>326014353</v>
          </cell>
          <cell r="AE1444">
            <v>252502270.99999997</v>
          </cell>
        </row>
        <row r="1445">
          <cell r="C1445" t="str">
            <v>La Habra  City of Public Works</v>
          </cell>
          <cell r="K1445">
            <v>3663053130</v>
          </cell>
          <cell r="M1445">
            <v>142</v>
          </cell>
          <cell r="V1445">
            <v>63118</v>
          </cell>
          <cell r="AB1445">
            <v>357804418</v>
          </cell>
          <cell r="AC1445">
            <v>312491518</v>
          </cell>
          <cell r="AE1445">
            <v>250463092.59999999</v>
          </cell>
        </row>
        <row r="1446">
          <cell r="C1446" t="str">
            <v>La Palma  City of</v>
          </cell>
          <cell r="K1446">
            <v>885075360</v>
          </cell>
          <cell r="M1446">
            <v>136</v>
          </cell>
          <cell r="V1446">
            <v>15544</v>
          </cell>
          <cell r="AB1446">
            <v>41630778</v>
          </cell>
          <cell r="AC1446">
            <v>42950477</v>
          </cell>
          <cell r="AE1446">
            <v>23313235.680000003</v>
          </cell>
        </row>
        <row r="1447">
          <cell r="C1447" t="str">
            <v>La Palma  City of</v>
          </cell>
          <cell r="K1447">
            <v>885075360</v>
          </cell>
          <cell r="M1447">
            <v>136</v>
          </cell>
          <cell r="V1447">
            <v>15544</v>
          </cell>
          <cell r="AB1447">
            <v>44446135</v>
          </cell>
          <cell r="AC1447">
            <v>51025075</v>
          </cell>
          <cell r="AE1447">
            <v>24889835.600000001</v>
          </cell>
        </row>
        <row r="1448">
          <cell r="C1448" t="str">
            <v>La Palma  City of</v>
          </cell>
          <cell r="K1448">
            <v>885075360</v>
          </cell>
          <cell r="M1448">
            <v>136</v>
          </cell>
          <cell r="V1448">
            <v>15544</v>
          </cell>
          <cell r="AB1448">
            <v>40991132</v>
          </cell>
          <cell r="AC1448">
            <v>49516383</v>
          </cell>
          <cell r="AE1448">
            <v>22955033.920000002</v>
          </cell>
        </row>
        <row r="1449">
          <cell r="C1449" t="str">
            <v>La Palma  City of</v>
          </cell>
          <cell r="K1449">
            <v>885075360</v>
          </cell>
          <cell r="M1449">
            <v>136</v>
          </cell>
          <cell r="V1449">
            <v>15544</v>
          </cell>
          <cell r="AB1449">
            <v>51223844</v>
          </cell>
          <cell r="AC1449">
            <v>56307127</v>
          </cell>
          <cell r="AE1449">
            <v>28685352.640000004</v>
          </cell>
        </row>
        <row r="1450">
          <cell r="C1450" t="str">
            <v>La Palma  City of</v>
          </cell>
          <cell r="K1450">
            <v>885075360</v>
          </cell>
          <cell r="M1450">
            <v>136</v>
          </cell>
          <cell r="V1450">
            <v>15544</v>
          </cell>
          <cell r="AB1450">
            <v>56942211</v>
          </cell>
          <cell r="AC1450">
            <v>64712464</v>
          </cell>
          <cell r="AE1450">
            <v>35873592.93</v>
          </cell>
        </row>
        <row r="1451">
          <cell r="C1451" t="str">
            <v>La Palma  City of</v>
          </cell>
          <cell r="K1451">
            <v>885075360</v>
          </cell>
          <cell r="M1451">
            <v>136</v>
          </cell>
          <cell r="V1451">
            <v>15544</v>
          </cell>
          <cell r="AB1451">
            <v>59363613</v>
          </cell>
          <cell r="AC1451">
            <v>70514249</v>
          </cell>
          <cell r="AE1451">
            <v>59363613</v>
          </cell>
        </row>
        <row r="1452">
          <cell r="C1452" t="str">
            <v>La Palma  City of</v>
          </cell>
          <cell r="K1452">
            <v>885075360</v>
          </cell>
          <cell r="M1452">
            <v>136</v>
          </cell>
          <cell r="V1452">
            <v>15544</v>
          </cell>
          <cell r="AB1452">
            <v>65766594</v>
          </cell>
          <cell r="AC1452">
            <v>73150387</v>
          </cell>
          <cell r="AE1452">
            <v>65766594</v>
          </cell>
        </row>
        <row r="1453">
          <cell r="C1453" t="str">
            <v>La Palma  City of</v>
          </cell>
          <cell r="K1453">
            <v>885075360</v>
          </cell>
          <cell r="M1453">
            <v>136</v>
          </cell>
          <cell r="V1453">
            <v>15544</v>
          </cell>
          <cell r="AB1453">
            <v>69810410</v>
          </cell>
          <cell r="AC1453">
            <v>70592453</v>
          </cell>
          <cell r="AE1453">
            <v>69810410</v>
          </cell>
        </row>
        <row r="1454">
          <cell r="C1454" t="str">
            <v>La Palma  City of</v>
          </cell>
          <cell r="K1454">
            <v>885075360</v>
          </cell>
          <cell r="M1454">
            <v>136</v>
          </cell>
          <cell r="V1454">
            <v>15544</v>
          </cell>
          <cell r="AB1454">
            <v>67167755</v>
          </cell>
          <cell r="AC1454">
            <v>66633358</v>
          </cell>
          <cell r="AE1454">
            <v>67167755</v>
          </cell>
        </row>
        <row r="1455">
          <cell r="C1455" t="str">
            <v>La Verne  City of</v>
          </cell>
          <cell r="K1455">
            <v>2830128240</v>
          </cell>
          <cell r="M1455">
            <v>219</v>
          </cell>
          <cell r="V1455">
            <v>32228</v>
          </cell>
          <cell r="AB1455">
            <v>141611772</v>
          </cell>
          <cell r="AC1455">
            <v>122158441</v>
          </cell>
          <cell r="AE1455">
            <v>120370006.2</v>
          </cell>
        </row>
        <row r="1456">
          <cell r="C1456" t="str">
            <v>La Verne  City of</v>
          </cell>
          <cell r="K1456">
            <v>2830128240</v>
          </cell>
          <cell r="M1456">
            <v>219</v>
          </cell>
          <cell r="V1456">
            <v>32228</v>
          </cell>
          <cell r="AB1456">
            <v>131367003</v>
          </cell>
          <cell r="AC1456">
            <v>133452452</v>
          </cell>
          <cell r="AE1456">
            <v>78820201.799999997</v>
          </cell>
        </row>
        <row r="1457">
          <cell r="C1457" t="str">
            <v>La Verne  City of</v>
          </cell>
          <cell r="K1457">
            <v>2830128240</v>
          </cell>
          <cell r="M1457">
            <v>219</v>
          </cell>
          <cell r="V1457">
            <v>32228</v>
          </cell>
          <cell r="AB1457">
            <v>110844880</v>
          </cell>
          <cell r="AC1457">
            <v>150768197</v>
          </cell>
          <cell r="AE1457">
            <v>84242108.799999997</v>
          </cell>
        </row>
        <row r="1458">
          <cell r="C1458" t="str">
            <v>La Verne  City of</v>
          </cell>
          <cell r="K1458">
            <v>2830128240</v>
          </cell>
          <cell r="M1458">
            <v>219</v>
          </cell>
          <cell r="V1458">
            <v>32228</v>
          </cell>
          <cell r="AB1458">
            <v>170166132</v>
          </cell>
          <cell r="AC1458">
            <v>185155298</v>
          </cell>
          <cell r="AE1458">
            <v>96994695.239999995</v>
          </cell>
        </row>
        <row r="1459">
          <cell r="C1459" t="str">
            <v>La Verne  City of</v>
          </cell>
          <cell r="K1459">
            <v>2830128240</v>
          </cell>
          <cell r="M1459">
            <v>219</v>
          </cell>
          <cell r="V1459">
            <v>32228</v>
          </cell>
          <cell r="AB1459">
            <v>244486326</v>
          </cell>
          <cell r="AC1459">
            <v>243863949</v>
          </cell>
          <cell r="AE1459">
            <v>178475017.97999999</v>
          </cell>
        </row>
        <row r="1460">
          <cell r="C1460" t="str">
            <v>La Verne  City of</v>
          </cell>
          <cell r="K1460">
            <v>2830128240</v>
          </cell>
          <cell r="M1460">
            <v>219</v>
          </cell>
          <cell r="V1460">
            <v>32228</v>
          </cell>
          <cell r="AB1460">
            <v>264644473</v>
          </cell>
          <cell r="AC1460">
            <v>306372029</v>
          </cell>
          <cell r="AE1460">
            <v>150847349.60999998</v>
          </cell>
        </row>
        <row r="1461">
          <cell r="C1461" t="str">
            <v>La Verne  City of</v>
          </cell>
          <cell r="K1461">
            <v>2830128240</v>
          </cell>
          <cell r="M1461">
            <v>219</v>
          </cell>
          <cell r="V1461">
            <v>32228</v>
          </cell>
          <cell r="AB1461">
            <v>276810787</v>
          </cell>
          <cell r="AC1461">
            <v>328839485</v>
          </cell>
          <cell r="AE1461">
            <v>193767550.89999998</v>
          </cell>
        </row>
        <row r="1462">
          <cell r="C1462" t="str">
            <v>La Verne  City of</v>
          </cell>
          <cell r="K1462">
            <v>2830128240</v>
          </cell>
          <cell r="M1462">
            <v>219</v>
          </cell>
          <cell r="V1462">
            <v>32228</v>
          </cell>
          <cell r="AB1462">
            <v>314762703</v>
          </cell>
          <cell r="AC1462">
            <v>323782270</v>
          </cell>
          <cell r="AE1462">
            <v>179414740.70999998</v>
          </cell>
        </row>
        <row r="1463">
          <cell r="C1463" t="str">
            <v>La Verne  City of</v>
          </cell>
          <cell r="K1463">
            <v>2830128240</v>
          </cell>
          <cell r="M1463">
            <v>219</v>
          </cell>
          <cell r="V1463">
            <v>32228</v>
          </cell>
          <cell r="AB1463">
            <v>300962895</v>
          </cell>
          <cell r="AC1463">
            <v>299767020</v>
          </cell>
          <cell r="AE1463">
            <v>213683655.44999999</v>
          </cell>
        </row>
        <row r="1464">
          <cell r="C1464" t="str">
            <v>Laguna Beach County Water District</v>
          </cell>
          <cell r="K1464">
            <v>1529660250</v>
          </cell>
          <cell r="M1464">
            <v>161</v>
          </cell>
          <cell r="V1464">
            <v>19121</v>
          </cell>
          <cell r="AB1464">
            <v>73661974</v>
          </cell>
          <cell r="AC1464">
            <v>69790859</v>
          </cell>
          <cell r="AE1464">
            <v>47143663.359999999</v>
          </cell>
        </row>
        <row r="1465">
          <cell r="C1465" t="str">
            <v>Laguna Beach County Water District</v>
          </cell>
          <cell r="K1465">
            <v>1529660250</v>
          </cell>
          <cell r="M1465">
            <v>161</v>
          </cell>
          <cell r="V1465">
            <v>19121</v>
          </cell>
          <cell r="AB1465">
            <v>74378847</v>
          </cell>
          <cell r="AC1465">
            <v>75004481</v>
          </cell>
          <cell r="AE1465">
            <v>49833827.490000002</v>
          </cell>
        </row>
        <row r="1466">
          <cell r="C1466" t="str">
            <v>Laguna Beach County Water District</v>
          </cell>
          <cell r="K1466">
            <v>1529660250</v>
          </cell>
          <cell r="M1466">
            <v>161</v>
          </cell>
          <cell r="V1466">
            <v>19121</v>
          </cell>
          <cell r="AB1466">
            <v>67728219</v>
          </cell>
          <cell r="AC1466">
            <v>84636650</v>
          </cell>
          <cell r="AE1466">
            <v>56891703.960000001</v>
          </cell>
        </row>
        <row r="1467">
          <cell r="C1467" t="str">
            <v>Laguna Beach County Water District</v>
          </cell>
          <cell r="K1467">
            <v>1529660250</v>
          </cell>
          <cell r="M1467">
            <v>161</v>
          </cell>
          <cell r="V1467">
            <v>19121</v>
          </cell>
          <cell r="AB1467">
            <v>86419057</v>
          </cell>
          <cell r="AC1467">
            <v>92489669</v>
          </cell>
          <cell r="AE1467">
            <v>59629149.329999998</v>
          </cell>
        </row>
        <row r="1468">
          <cell r="C1468" t="str">
            <v>Laguna Beach County Water District</v>
          </cell>
          <cell r="K1468">
            <v>1529660250</v>
          </cell>
          <cell r="M1468">
            <v>161</v>
          </cell>
          <cell r="V1468">
            <v>19121</v>
          </cell>
          <cell r="AB1468">
            <v>100358981</v>
          </cell>
          <cell r="AC1468">
            <v>101825312</v>
          </cell>
          <cell r="AE1468">
            <v>66236927.460000001</v>
          </cell>
        </row>
        <row r="1469">
          <cell r="C1469" t="str">
            <v>Laguna Beach County Water District</v>
          </cell>
          <cell r="K1469">
            <v>1529660250</v>
          </cell>
          <cell r="M1469">
            <v>161</v>
          </cell>
          <cell r="V1469">
            <v>19120</v>
          </cell>
          <cell r="AB1469">
            <v>109228657</v>
          </cell>
          <cell r="AC1469">
            <v>105513951</v>
          </cell>
          <cell r="AE1469">
            <v>75367773.329999998</v>
          </cell>
        </row>
        <row r="1470">
          <cell r="C1470" t="str">
            <v>Laguna Beach County Water District</v>
          </cell>
          <cell r="K1470">
            <v>1529660250</v>
          </cell>
          <cell r="M1470">
            <v>161</v>
          </cell>
          <cell r="V1470">
            <v>20850</v>
          </cell>
          <cell r="AB1470">
            <v>126658450</v>
          </cell>
          <cell r="AC1470">
            <v>125746066</v>
          </cell>
          <cell r="AE1470">
            <v>74728485.5</v>
          </cell>
        </row>
        <row r="1471">
          <cell r="C1471" t="str">
            <v>Laguna Beach County Water District</v>
          </cell>
          <cell r="K1471">
            <v>1529660250</v>
          </cell>
          <cell r="M1471">
            <v>161</v>
          </cell>
          <cell r="V1471">
            <v>19121</v>
          </cell>
          <cell r="AB1471">
            <v>117580229</v>
          </cell>
          <cell r="AC1471">
            <v>112578410</v>
          </cell>
          <cell r="AE1471">
            <v>68196532.819999993</v>
          </cell>
        </row>
        <row r="1472">
          <cell r="C1472" t="str">
            <v>Laguna Beach County Water District</v>
          </cell>
          <cell r="K1472">
            <v>1529660250</v>
          </cell>
          <cell r="M1472">
            <v>161</v>
          </cell>
          <cell r="V1472">
            <v>19121</v>
          </cell>
          <cell r="AB1472">
            <v>111050166</v>
          </cell>
          <cell r="AC1472">
            <v>104497294</v>
          </cell>
          <cell r="AE1472">
            <v>68851102.920000002</v>
          </cell>
        </row>
        <row r="1473">
          <cell r="C1473" t="str">
            <v>Lake Arrowhead Community Services District</v>
          </cell>
          <cell r="K1473">
            <v>694027425</v>
          </cell>
          <cell r="M1473">
            <v>162</v>
          </cell>
          <cell r="V1473">
            <v>12424</v>
          </cell>
          <cell r="AB1473">
            <v>21242255</v>
          </cell>
          <cell r="AC1473">
            <v>18769042</v>
          </cell>
          <cell r="AE1473">
            <v>17631071.649999999</v>
          </cell>
        </row>
        <row r="1474">
          <cell r="C1474" t="str">
            <v>Lake Arrowhead Community Services District</v>
          </cell>
          <cell r="K1474">
            <v>694027425</v>
          </cell>
          <cell r="M1474">
            <v>162</v>
          </cell>
          <cell r="V1474">
            <v>12424</v>
          </cell>
          <cell r="AB1474">
            <v>26341829</v>
          </cell>
          <cell r="AC1474">
            <v>23242982</v>
          </cell>
          <cell r="AE1474">
            <v>22127136.359999999</v>
          </cell>
        </row>
        <row r="1475">
          <cell r="C1475" t="str">
            <v>Lake Arrowhead Community Services District</v>
          </cell>
          <cell r="K1475">
            <v>694027425</v>
          </cell>
          <cell r="M1475">
            <v>162</v>
          </cell>
          <cell r="V1475">
            <v>12424</v>
          </cell>
          <cell r="AB1475">
            <v>25722712</v>
          </cell>
          <cell r="AC1475">
            <v>30431265</v>
          </cell>
          <cell r="AE1475">
            <v>22378759.440000001</v>
          </cell>
        </row>
        <row r="1476">
          <cell r="C1476" t="str">
            <v>Lake Arrowhead Community Services District</v>
          </cell>
          <cell r="K1476">
            <v>694027425</v>
          </cell>
          <cell r="M1476">
            <v>162</v>
          </cell>
          <cell r="V1476">
            <v>12424</v>
          </cell>
          <cell r="AB1476">
            <v>28046032</v>
          </cell>
          <cell r="AC1476">
            <v>27593099</v>
          </cell>
          <cell r="AE1476">
            <v>23558666.879999999</v>
          </cell>
        </row>
        <row r="1477">
          <cell r="C1477" t="str">
            <v>Lake Arrowhead Community Services District</v>
          </cell>
          <cell r="K1477">
            <v>694027425</v>
          </cell>
          <cell r="M1477">
            <v>162</v>
          </cell>
          <cell r="V1477">
            <v>12424</v>
          </cell>
          <cell r="AB1477">
            <v>43879153</v>
          </cell>
          <cell r="AC1477">
            <v>44315794</v>
          </cell>
          <cell r="AE1477">
            <v>37736071.579999998</v>
          </cell>
        </row>
        <row r="1478">
          <cell r="C1478" t="str">
            <v>Lake Arrowhead Community Services District</v>
          </cell>
          <cell r="K1478">
            <v>694027425</v>
          </cell>
          <cell r="M1478">
            <v>162</v>
          </cell>
          <cell r="V1478">
            <v>12424</v>
          </cell>
          <cell r="AB1478">
            <v>55358899</v>
          </cell>
          <cell r="AC1478">
            <v>69663777</v>
          </cell>
          <cell r="AE1478">
            <v>47608653.140000001</v>
          </cell>
        </row>
        <row r="1479">
          <cell r="C1479" t="str">
            <v>Lake Arrowhead Community Services District</v>
          </cell>
          <cell r="K1479">
            <v>694027425</v>
          </cell>
          <cell r="M1479">
            <v>162</v>
          </cell>
          <cell r="V1479">
            <v>12424</v>
          </cell>
          <cell r="AB1479">
            <v>59337545</v>
          </cell>
          <cell r="AC1479">
            <v>76793406</v>
          </cell>
          <cell r="AE1479">
            <v>53403790.5</v>
          </cell>
        </row>
        <row r="1480">
          <cell r="C1480" t="str">
            <v>Lake Arrowhead Community Services District</v>
          </cell>
          <cell r="K1480">
            <v>694027425</v>
          </cell>
          <cell r="M1480">
            <v>162</v>
          </cell>
          <cell r="V1480">
            <v>12424</v>
          </cell>
          <cell r="AB1480">
            <v>67350231</v>
          </cell>
          <cell r="AC1480">
            <v>80371254</v>
          </cell>
          <cell r="AE1480">
            <v>61288710.210000001</v>
          </cell>
        </row>
        <row r="1481">
          <cell r="C1481" t="str">
            <v>Lake Arrowhead Community Services District</v>
          </cell>
          <cell r="K1481">
            <v>694027425</v>
          </cell>
          <cell r="M1481">
            <v>162</v>
          </cell>
          <cell r="V1481">
            <v>12424</v>
          </cell>
          <cell r="AB1481">
            <v>58959557</v>
          </cell>
          <cell r="AC1481">
            <v>69468266</v>
          </cell>
          <cell r="AE1481">
            <v>56011579.149999999</v>
          </cell>
        </row>
        <row r="1482">
          <cell r="C1482" t="str">
            <v>Lake Hemet Municipal Water District</v>
          </cell>
          <cell r="K1482">
            <v>3128804820</v>
          </cell>
          <cell r="M1482">
            <v>142</v>
          </cell>
          <cell r="V1482">
            <v>52914</v>
          </cell>
          <cell r="AB1482">
            <v>180326180</v>
          </cell>
          <cell r="AC1482">
            <v>117208758</v>
          </cell>
          <cell r="AE1482">
            <v>113605493.40000001</v>
          </cell>
        </row>
        <row r="1483">
          <cell r="C1483" t="str">
            <v>Lake Hemet Municipal Water District</v>
          </cell>
          <cell r="K1483">
            <v>3128804820</v>
          </cell>
          <cell r="M1483">
            <v>142</v>
          </cell>
          <cell r="V1483">
            <v>52914</v>
          </cell>
          <cell r="AB1483">
            <v>288834705</v>
          </cell>
          <cell r="AC1483">
            <v>209848319</v>
          </cell>
          <cell r="AE1483">
            <v>124198923.14999999</v>
          </cell>
        </row>
        <row r="1484">
          <cell r="C1484" t="str">
            <v>Lake Hemet Municipal Water District</v>
          </cell>
          <cell r="K1484">
            <v>3128804820</v>
          </cell>
          <cell r="M1484">
            <v>142</v>
          </cell>
          <cell r="V1484">
            <v>52914</v>
          </cell>
          <cell r="AB1484">
            <v>128613558</v>
          </cell>
          <cell r="AC1484">
            <v>248494298</v>
          </cell>
          <cell r="AE1484">
            <v>128613558</v>
          </cell>
        </row>
        <row r="1485">
          <cell r="C1485" t="str">
            <v>Lake Hemet Municipal Water District</v>
          </cell>
          <cell r="K1485">
            <v>3128804820</v>
          </cell>
          <cell r="M1485">
            <v>142</v>
          </cell>
          <cell r="V1485">
            <v>52914</v>
          </cell>
          <cell r="AB1485">
            <v>262864346</v>
          </cell>
          <cell r="AC1485">
            <v>288052661</v>
          </cell>
          <cell r="AE1485">
            <v>181376398.73999998</v>
          </cell>
        </row>
        <row r="1486">
          <cell r="C1486" t="str">
            <v>Lake Hemet Municipal Water District</v>
          </cell>
          <cell r="K1486">
            <v>3128804820</v>
          </cell>
          <cell r="M1486">
            <v>142</v>
          </cell>
          <cell r="V1486">
            <v>52914</v>
          </cell>
          <cell r="AB1486">
            <v>300858623</v>
          </cell>
          <cell r="AC1486">
            <v>367462654</v>
          </cell>
          <cell r="AE1486">
            <v>195558104.95000002</v>
          </cell>
        </row>
        <row r="1487">
          <cell r="C1487" t="str">
            <v>Lake Hemet Municipal Water District</v>
          </cell>
          <cell r="K1487">
            <v>3128804820</v>
          </cell>
          <cell r="M1487">
            <v>142</v>
          </cell>
          <cell r="V1487">
            <v>52914</v>
          </cell>
          <cell r="AB1487">
            <v>309265589</v>
          </cell>
          <cell r="AC1487">
            <v>399819701</v>
          </cell>
          <cell r="AE1487">
            <v>216485912.29999998</v>
          </cell>
        </row>
        <row r="1488">
          <cell r="C1488" t="str">
            <v>Lake Hemet Municipal Water District</v>
          </cell>
          <cell r="K1488">
            <v>3128804820</v>
          </cell>
          <cell r="M1488">
            <v>142</v>
          </cell>
          <cell r="V1488">
            <v>52914</v>
          </cell>
          <cell r="AB1488">
            <v>359088273</v>
          </cell>
          <cell r="AC1488">
            <v>448697415</v>
          </cell>
          <cell r="AE1488">
            <v>265725322.02000001</v>
          </cell>
        </row>
        <row r="1489">
          <cell r="C1489" t="str">
            <v>Lake Hemet Municipal Water District</v>
          </cell>
          <cell r="K1489">
            <v>3128804820</v>
          </cell>
          <cell r="M1489">
            <v>142</v>
          </cell>
          <cell r="V1489">
            <v>52914</v>
          </cell>
          <cell r="AB1489">
            <v>392976821</v>
          </cell>
          <cell r="AC1489">
            <v>422303449</v>
          </cell>
          <cell r="AE1489">
            <v>275083774.69999999</v>
          </cell>
        </row>
        <row r="1490">
          <cell r="C1490" t="str">
            <v>Lake Hemet Municipal Water District</v>
          </cell>
          <cell r="K1490">
            <v>3128804820</v>
          </cell>
          <cell r="M1490">
            <v>142</v>
          </cell>
          <cell r="V1490">
            <v>52914</v>
          </cell>
          <cell r="AB1490">
            <v>357133164</v>
          </cell>
          <cell r="AC1490">
            <v>378965210</v>
          </cell>
          <cell r="AE1490">
            <v>232136556.59999999</v>
          </cell>
        </row>
        <row r="1491">
          <cell r="C1491" t="str">
            <v>Lakeside Water District</v>
          </cell>
          <cell r="K1491">
            <v>1818151140</v>
          </cell>
          <cell r="M1491">
            <v>142</v>
          </cell>
          <cell r="V1491">
            <v>33657</v>
          </cell>
          <cell r="AB1491">
            <v>78833236</v>
          </cell>
          <cell r="AC1491">
            <v>67900920</v>
          </cell>
          <cell r="AE1491">
            <v>70949912.400000006</v>
          </cell>
        </row>
        <row r="1492">
          <cell r="C1492" t="str">
            <v>Lakeside Water District</v>
          </cell>
          <cell r="K1492">
            <v>1818151140</v>
          </cell>
          <cell r="M1492">
            <v>142</v>
          </cell>
          <cell r="V1492">
            <v>33657</v>
          </cell>
          <cell r="AB1492">
            <v>72948359</v>
          </cell>
          <cell r="AC1492">
            <v>104748200</v>
          </cell>
          <cell r="AE1492">
            <v>65653523.100000001</v>
          </cell>
        </row>
        <row r="1493">
          <cell r="C1493" t="str">
            <v>Lakeside Water District</v>
          </cell>
          <cell r="K1493">
            <v>1818151140</v>
          </cell>
          <cell r="M1493">
            <v>142</v>
          </cell>
          <cell r="V1493">
            <v>33657</v>
          </cell>
          <cell r="AB1493">
            <v>68037778</v>
          </cell>
          <cell r="AC1493">
            <v>85959606</v>
          </cell>
          <cell r="AE1493">
            <v>61234000.200000003</v>
          </cell>
        </row>
        <row r="1494">
          <cell r="C1494" t="str">
            <v>Lakeside Water District</v>
          </cell>
          <cell r="K1494">
            <v>1818151140</v>
          </cell>
          <cell r="M1494">
            <v>142</v>
          </cell>
          <cell r="V1494">
            <v>33657</v>
          </cell>
          <cell r="AB1494">
            <v>97559917</v>
          </cell>
          <cell r="AC1494">
            <v>97559917</v>
          </cell>
          <cell r="AE1494">
            <v>87803925.299999997</v>
          </cell>
        </row>
        <row r="1495">
          <cell r="C1495" t="str">
            <v>Lakeside Water District</v>
          </cell>
          <cell r="K1495">
            <v>1818151140</v>
          </cell>
          <cell r="M1495">
            <v>142</v>
          </cell>
          <cell r="V1495">
            <v>33657</v>
          </cell>
          <cell r="AB1495">
            <v>121803263</v>
          </cell>
          <cell r="AC1495">
            <v>117612814</v>
          </cell>
          <cell r="AE1495">
            <v>109622936.7</v>
          </cell>
        </row>
        <row r="1496">
          <cell r="C1496" t="str">
            <v>Lakeside Water District</v>
          </cell>
          <cell r="K1496">
            <v>1818151140</v>
          </cell>
          <cell r="M1496">
            <v>142</v>
          </cell>
          <cell r="V1496">
            <v>33657</v>
          </cell>
          <cell r="AB1496">
            <v>128939410</v>
          </cell>
          <cell r="AC1496">
            <v>143863405</v>
          </cell>
          <cell r="AE1496">
            <v>116045469</v>
          </cell>
        </row>
        <row r="1497">
          <cell r="C1497" t="str">
            <v>Lakeside Water District</v>
          </cell>
          <cell r="K1497">
            <v>1818151140</v>
          </cell>
          <cell r="M1497">
            <v>142</v>
          </cell>
          <cell r="V1497">
            <v>33657</v>
          </cell>
          <cell r="AB1497">
            <v>133599085</v>
          </cell>
          <cell r="AC1497">
            <v>150217508</v>
          </cell>
          <cell r="AE1497">
            <v>120239176.5</v>
          </cell>
        </row>
        <row r="1498">
          <cell r="C1498" t="str">
            <v>Lakeside Water District</v>
          </cell>
          <cell r="K1498">
            <v>1818151140</v>
          </cell>
          <cell r="M1498">
            <v>142</v>
          </cell>
          <cell r="V1498">
            <v>33657</v>
          </cell>
          <cell r="AB1498">
            <v>139347104</v>
          </cell>
          <cell r="AC1498">
            <v>150077392</v>
          </cell>
          <cell r="AE1498">
            <v>118445038.39999999</v>
          </cell>
        </row>
        <row r="1499">
          <cell r="C1499" t="str">
            <v>Lakeside Water District</v>
          </cell>
          <cell r="K1499">
            <v>1818151140</v>
          </cell>
          <cell r="M1499">
            <v>142</v>
          </cell>
          <cell r="V1499">
            <v>33657</v>
          </cell>
          <cell r="AB1499">
            <v>136873892</v>
          </cell>
          <cell r="AC1499">
            <v>146626625</v>
          </cell>
          <cell r="AE1499">
            <v>116342808.2</v>
          </cell>
        </row>
        <row r="1500">
          <cell r="C1500" t="str">
            <v>Lakewood  City of</v>
          </cell>
          <cell r="K1500">
            <v>3067839600</v>
          </cell>
          <cell r="M1500">
            <v>100</v>
          </cell>
          <cell r="V1500">
            <v>59081</v>
          </cell>
          <cell r="AB1500">
            <v>156415202</v>
          </cell>
          <cell r="AC1500">
            <v>168162146</v>
          </cell>
          <cell r="AE1500">
            <v>129824617.66</v>
          </cell>
        </row>
        <row r="1501">
          <cell r="C1501" t="str">
            <v>Lakewood  City of</v>
          </cell>
          <cell r="K1501">
            <v>3067839600</v>
          </cell>
          <cell r="M1501">
            <v>100</v>
          </cell>
          <cell r="V1501">
            <v>80048</v>
          </cell>
          <cell r="AB1501">
            <v>167024924</v>
          </cell>
          <cell r="AC1501">
            <v>206840710</v>
          </cell>
          <cell r="AE1501">
            <v>138630686.91999999</v>
          </cell>
        </row>
        <row r="1502">
          <cell r="C1502" t="str">
            <v>Lakewood  City of</v>
          </cell>
          <cell r="K1502">
            <v>3067839600</v>
          </cell>
          <cell r="M1502">
            <v>100</v>
          </cell>
          <cell r="V1502">
            <v>59081</v>
          </cell>
          <cell r="AB1502">
            <v>150386951</v>
          </cell>
          <cell r="AC1502">
            <v>196631785</v>
          </cell>
          <cell r="AE1502">
            <v>150386951</v>
          </cell>
        </row>
        <row r="1503">
          <cell r="C1503" t="str">
            <v>Lakewood  City of</v>
          </cell>
          <cell r="K1503">
            <v>3067839600</v>
          </cell>
          <cell r="M1503">
            <v>100</v>
          </cell>
          <cell r="V1503">
            <v>59081</v>
          </cell>
          <cell r="AB1503">
            <v>186843208</v>
          </cell>
          <cell r="AC1503">
            <v>207280610</v>
          </cell>
          <cell r="AE1503">
            <v>170027319.28</v>
          </cell>
        </row>
        <row r="1504">
          <cell r="C1504" t="str">
            <v>Lakewood  City of</v>
          </cell>
          <cell r="K1504">
            <v>3067839600</v>
          </cell>
          <cell r="M1504">
            <v>100</v>
          </cell>
          <cell r="V1504">
            <v>59081</v>
          </cell>
          <cell r="AB1504">
            <v>210689016</v>
          </cell>
          <cell r="AC1504">
            <v>245333539</v>
          </cell>
          <cell r="AE1504">
            <v>181192553.75999999</v>
          </cell>
        </row>
        <row r="1505">
          <cell r="C1505" t="str">
            <v>Lakewood  City of</v>
          </cell>
          <cell r="K1505">
            <v>3067839600</v>
          </cell>
          <cell r="M1505">
            <v>100</v>
          </cell>
          <cell r="V1505">
            <v>59081</v>
          </cell>
          <cell r="AB1505">
            <v>223084404</v>
          </cell>
          <cell r="AC1505">
            <v>258540298</v>
          </cell>
          <cell r="AE1505">
            <v>196314275.52000001</v>
          </cell>
        </row>
        <row r="1506">
          <cell r="C1506" t="str">
            <v>Lakewood  City of</v>
          </cell>
          <cell r="K1506">
            <v>3067839600</v>
          </cell>
          <cell r="M1506">
            <v>100</v>
          </cell>
          <cell r="V1506">
            <v>59081</v>
          </cell>
          <cell r="AB1506">
            <v>242202107</v>
          </cell>
          <cell r="AC1506">
            <v>282910726</v>
          </cell>
          <cell r="AE1506">
            <v>179229559.18000001</v>
          </cell>
        </row>
        <row r="1507">
          <cell r="C1507" t="str">
            <v>Lakewood  City of</v>
          </cell>
          <cell r="K1507">
            <v>3067839600</v>
          </cell>
          <cell r="M1507">
            <v>100</v>
          </cell>
          <cell r="V1507">
            <v>80048</v>
          </cell>
          <cell r="AB1507">
            <v>263848417</v>
          </cell>
          <cell r="AC1507">
            <v>266536692</v>
          </cell>
          <cell r="AE1507">
            <v>195247828.57999998</v>
          </cell>
        </row>
        <row r="1508">
          <cell r="C1508" t="str">
            <v>Lakewood  City of</v>
          </cell>
          <cell r="K1508">
            <v>3067839600</v>
          </cell>
          <cell r="M1508">
            <v>100</v>
          </cell>
          <cell r="V1508">
            <v>59081</v>
          </cell>
          <cell r="AB1508">
            <v>256086636</v>
          </cell>
          <cell r="AC1508">
            <v>254395468</v>
          </cell>
          <cell r="AE1508">
            <v>189504110.63999999</v>
          </cell>
        </row>
        <row r="1509">
          <cell r="C1509" t="str">
            <v>Las Virgenes Municipal Water District</v>
          </cell>
          <cell r="K1509">
            <v>8447154120</v>
          </cell>
          <cell r="M1509">
            <v>246</v>
          </cell>
          <cell r="V1509">
            <v>75384</v>
          </cell>
          <cell r="AB1509">
            <v>410572798</v>
          </cell>
          <cell r="AC1509">
            <v>420315756</v>
          </cell>
          <cell r="AE1509">
            <v>365409790.22000003</v>
          </cell>
        </row>
        <row r="1510">
          <cell r="C1510" t="str">
            <v>Las Virgenes Municipal Water District</v>
          </cell>
          <cell r="K1510">
            <v>8447154120</v>
          </cell>
          <cell r="M1510">
            <v>246</v>
          </cell>
          <cell r="V1510">
            <v>75384</v>
          </cell>
          <cell r="AB1510">
            <v>363356926</v>
          </cell>
          <cell r="AC1510">
            <v>389327285</v>
          </cell>
          <cell r="AE1510">
            <v>323387664.13999999</v>
          </cell>
        </row>
        <row r="1511">
          <cell r="C1511" t="str">
            <v>Las Virgenes Municipal Water District</v>
          </cell>
          <cell r="K1511">
            <v>8447154120</v>
          </cell>
          <cell r="M1511">
            <v>246</v>
          </cell>
          <cell r="V1511">
            <v>75384</v>
          </cell>
          <cell r="AB1511">
            <v>327611025</v>
          </cell>
          <cell r="AC1511">
            <v>492491847</v>
          </cell>
          <cell r="AE1511">
            <v>291573812.25</v>
          </cell>
        </row>
        <row r="1512">
          <cell r="C1512" t="str">
            <v>Las Virgenes Municipal Water District</v>
          </cell>
          <cell r="K1512">
            <v>8447154120</v>
          </cell>
          <cell r="M1512">
            <v>246</v>
          </cell>
          <cell r="V1512">
            <v>75384</v>
          </cell>
          <cell r="AB1512">
            <v>486822032</v>
          </cell>
          <cell r="AC1512">
            <v>538990845</v>
          </cell>
          <cell r="AE1512">
            <v>433271608.48000002</v>
          </cell>
        </row>
        <row r="1513">
          <cell r="C1513" t="str">
            <v>Las Virgenes Municipal Water District</v>
          </cell>
          <cell r="K1513">
            <v>8447154120</v>
          </cell>
          <cell r="M1513">
            <v>246</v>
          </cell>
          <cell r="V1513">
            <v>75384</v>
          </cell>
          <cell r="AB1513">
            <v>644208271</v>
          </cell>
          <cell r="AC1513">
            <v>691391558</v>
          </cell>
          <cell r="AE1513">
            <v>573345361.19000006</v>
          </cell>
        </row>
        <row r="1514">
          <cell r="C1514" t="str">
            <v>Las Virgenes Municipal Water District</v>
          </cell>
          <cell r="K1514">
            <v>8447154120</v>
          </cell>
          <cell r="M1514">
            <v>246</v>
          </cell>
          <cell r="V1514">
            <v>75384</v>
          </cell>
          <cell r="AB1514">
            <v>820852330</v>
          </cell>
          <cell r="AC1514">
            <v>834016727</v>
          </cell>
          <cell r="AE1514">
            <v>730558573.70000005</v>
          </cell>
        </row>
        <row r="1515">
          <cell r="C1515" t="str">
            <v>Las Virgenes Municipal Water District</v>
          </cell>
          <cell r="K1515">
            <v>8447154120</v>
          </cell>
          <cell r="M1515">
            <v>246</v>
          </cell>
          <cell r="V1515">
            <v>75384</v>
          </cell>
          <cell r="AB1515">
            <v>837438167</v>
          </cell>
          <cell r="AC1515">
            <v>866764796</v>
          </cell>
          <cell r="AE1515">
            <v>711822441.94999993</v>
          </cell>
        </row>
        <row r="1516">
          <cell r="C1516" t="str">
            <v>Las Virgenes Municipal Water District</v>
          </cell>
          <cell r="K1516">
            <v>8447154120</v>
          </cell>
          <cell r="M1516">
            <v>246</v>
          </cell>
          <cell r="V1516">
            <v>75384</v>
          </cell>
          <cell r="AB1516">
            <v>790320051</v>
          </cell>
          <cell r="AC1516">
            <v>722575539</v>
          </cell>
          <cell r="AE1516">
            <v>671772043.35000002</v>
          </cell>
        </row>
        <row r="1517">
          <cell r="C1517" t="str">
            <v>Las Virgenes Municipal Water District</v>
          </cell>
          <cell r="K1517">
            <v>8447154120</v>
          </cell>
          <cell r="M1517">
            <v>246</v>
          </cell>
          <cell r="V1517">
            <v>75384</v>
          </cell>
          <cell r="AB1517">
            <v>789603178</v>
          </cell>
          <cell r="AC1517">
            <v>758288856</v>
          </cell>
          <cell r="AE1517">
            <v>671162701.29999995</v>
          </cell>
        </row>
        <row r="1518">
          <cell r="C1518" t="str">
            <v>Lemoore  City of</v>
          </cell>
          <cell r="K1518">
            <v>1742070540</v>
          </cell>
          <cell r="M1518">
            <v>179</v>
          </cell>
          <cell r="V1518">
            <v>25281</v>
          </cell>
          <cell r="AB1518">
            <v>122433000</v>
          </cell>
          <cell r="AC1518">
            <v>136619000</v>
          </cell>
          <cell r="AE1518">
            <v>56319180</v>
          </cell>
        </row>
        <row r="1519">
          <cell r="C1519" t="str">
            <v>Lemoore  City of</v>
          </cell>
          <cell r="K1519">
            <v>1742070540</v>
          </cell>
          <cell r="M1519">
            <v>179</v>
          </cell>
          <cell r="V1519">
            <v>25281</v>
          </cell>
          <cell r="AB1519">
            <v>133568000</v>
          </cell>
          <cell r="AC1519">
            <v>157273000</v>
          </cell>
          <cell r="AE1519">
            <v>65448320</v>
          </cell>
        </row>
        <row r="1520">
          <cell r="C1520" t="str">
            <v>Lemoore  City of</v>
          </cell>
          <cell r="K1520">
            <v>1742070540</v>
          </cell>
          <cell r="M1520">
            <v>179</v>
          </cell>
          <cell r="V1520">
            <v>25281</v>
          </cell>
          <cell r="AB1520">
            <v>132430000</v>
          </cell>
          <cell r="AC1520">
            <v>151140000</v>
          </cell>
          <cell r="AE1520">
            <v>60917800</v>
          </cell>
        </row>
        <row r="1521">
          <cell r="C1521" t="str">
            <v>Lemoore  City of</v>
          </cell>
          <cell r="K1521">
            <v>1742070540</v>
          </cell>
          <cell r="M1521">
            <v>179</v>
          </cell>
          <cell r="V1521">
            <v>25281</v>
          </cell>
          <cell r="AB1521">
            <v>159366000</v>
          </cell>
          <cell r="AC1521">
            <v>172908000</v>
          </cell>
          <cell r="AE1521">
            <v>84463980</v>
          </cell>
        </row>
        <row r="1522">
          <cell r="C1522" t="str">
            <v>Lemoore  City of</v>
          </cell>
          <cell r="K1522">
            <v>1742070540</v>
          </cell>
          <cell r="M1522">
            <v>179</v>
          </cell>
          <cell r="V1522">
            <v>25281</v>
          </cell>
          <cell r="AB1522">
            <v>205834000</v>
          </cell>
          <cell r="AC1522">
            <v>223710000</v>
          </cell>
          <cell r="AE1522">
            <v>127617080</v>
          </cell>
        </row>
        <row r="1523">
          <cell r="C1523" t="str">
            <v>Lemoore  City of</v>
          </cell>
          <cell r="K1523">
            <v>1742070540</v>
          </cell>
          <cell r="M1523">
            <v>179</v>
          </cell>
          <cell r="V1523">
            <v>25281</v>
          </cell>
          <cell r="AB1523">
            <v>227128000</v>
          </cell>
          <cell r="AC1523">
            <v>254390000</v>
          </cell>
          <cell r="AE1523">
            <v>131734239.99999999</v>
          </cell>
        </row>
        <row r="1524">
          <cell r="C1524" t="str">
            <v>Lemoore  City of</v>
          </cell>
          <cell r="K1524">
            <v>1742070540</v>
          </cell>
          <cell r="M1524">
            <v>179</v>
          </cell>
          <cell r="V1524">
            <v>25281</v>
          </cell>
          <cell r="AB1524">
            <v>257037000</v>
          </cell>
          <cell r="AC1524">
            <v>282965000</v>
          </cell>
          <cell r="AE1524">
            <v>154222200</v>
          </cell>
        </row>
        <row r="1525">
          <cell r="C1525" t="str">
            <v>Lemoore  City of</v>
          </cell>
          <cell r="K1525">
            <v>1742070540</v>
          </cell>
          <cell r="M1525">
            <v>179</v>
          </cell>
          <cell r="V1525">
            <v>25281</v>
          </cell>
          <cell r="AB1525">
            <v>280327000</v>
          </cell>
          <cell r="AC1525">
            <v>296652000</v>
          </cell>
          <cell r="AE1525">
            <v>176606010</v>
          </cell>
        </row>
        <row r="1526">
          <cell r="C1526" t="str">
            <v>Lemoore  City of</v>
          </cell>
          <cell r="K1526">
            <v>1742070540</v>
          </cell>
          <cell r="M1526">
            <v>179</v>
          </cell>
          <cell r="V1526">
            <v>25281</v>
          </cell>
          <cell r="AB1526">
            <v>265231000</v>
          </cell>
          <cell r="AC1526">
            <v>291387000</v>
          </cell>
          <cell r="AE1526">
            <v>175052460</v>
          </cell>
        </row>
        <row r="1527">
          <cell r="C1527" t="str">
            <v>Lincoln  City of</v>
          </cell>
          <cell r="K1527">
            <v>3694050390</v>
          </cell>
          <cell r="M1527">
            <v>197</v>
          </cell>
          <cell r="V1527">
            <v>45206</v>
          </cell>
          <cell r="AB1527">
            <v>114700000</v>
          </cell>
          <cell r="AC1527">
            <v>136900000</v>
          </cell>
          <cell r="AE1527">
            <v>98642000</v>
          </cell>
        </row>
        <row r="1528">
          <cell r="C1528" t="str">
            <v>Lincoln  City of</v>
          </cell>
          <cell r="K1528">
            <v>3694050390</v>
          </cell>
          <cell r="M1528">
            <v>197</v>
          </cell>
          <cell r="V1528">
            <v>45206</v>
          </cell>
          <cell r="AB1528">
            <v>126100000</v>
          </cell>
          <cell r="AC1528">
            <v>123300000</v>
          </cell>
          <cell r="AE1528">
            <v>107185000</v>
          </cell>
        </row>
        <row r="1529">
          <cell r="C1529" t="str">
            <v>Lincoln  City of</v>
          </cell>
          <cell r="K1529">
            <v>3694050390</v>
          </cell>
          <cell r="M1529">
            <v>197</v>
          </cell>
          <cell r="V1529">
            <v>45206</v>
          </cell>
          <cell r="AB1529">
            <v>112600000</v>
          </cell>
          <cell r="AC1529">
            <v>162400000</v>
          </cell>
          <cell r="AE1529">
            <v>97962000</v>
          </cell>
        </row>
        <row r="1530">
          <cell r="C1530" t="str">
            <v>Lincoln  City of</v>
          </cell>
          <cell r="K1530">
            <v>3694050390</v>
          </cell>
          <cell r="M1530">
            <v>197</v>
          </cell>
          <cell r="V1530">
            <v>45206</v>
          </cell>
          <cell r="AB1530">
            <v>151200000</v>
          </cell>
          <cell r="AC1530">
            <v>215900000</v>
          </cell>
          <cell r="AE1530">
            <v>130032000</v>
          </cell>
        </row>
        <row r="1531">
          <cell r="C1531" t="str">
            <v>Lincoln  City of</v>
          </cell>
          <cell r="K1531">
            <v>3694050390</v>
          </cell>
          <cell r="M1531">
            <v>197</v>
          </cell>
          <cell r="V1531">
            <v>45206</v>
          </cell>
          <cell r="AB1531">
            <v>248120000</v>
          </cell>
          <cell r="AC1531">
            <v>306800000</v>
          </cell>
          <cell r="AE1531">
            <v>213383200</v>
          </cell>
        </row>
        <row r="1532">
          <cell r="C1532" t="str">
            <v>Lincoln  City of</v>
          </cell>
          <cell r="K1532">
            <v>3694050390</v>
          </cell>
          <cell r="M1532">
            <v>197</v>
          </cell>
          <cell r="V1532">
            <v>45206</v>
          </cell>
          <cell r="AB1532">
            <v>295100000</v>
          </cell>
          <cell r="AC1532">
            <v>362100000</v>
          </cell>
          <cell r="AE1532">
            <v>286247000</v>
          </cell>
        </row>
        <row r="1533">
          <cell r="C1533" t="str">
            <v>Lincoln  City of</v>
          </cell>
          <cell r="K1533">
            <v>3694050390</v>
          </cell>
          <cell r="M1533">
            <v>197</v>
          </cell>
          <cell r="V1533">
            <v>44390</v>
          </cell>
          <cell r="AB1533">
            <v>353500000</v>
          </cell>
          <cell r="AC1533">
            <v>425100000</v>
          </cell>
          <cell r="AE1533">
            <v>342895000</v>
          </cell>
        </row>
        <row r="1534">
          <cell r="C1534" t="str">
            <v>Lincoln  City of</v>
          </cell>
          <cell r="K1534">
            <v>3694050390</v>
          </cell>
          <cell r="M1534">
            <v>197</v>
          </cell>
          <cell r="V1534">
            <v>41141</v>
          </cell>
          <cell r="AB1534">
            <v>397130000</v>
          </cell>
          <cell r="AC1534">
            <v>454450000</v>
          </cell>
          <cell r="AE1534">
            <v>377273500</v>
          </cell>
        </row>
        <row r="1535">
          <cell r="C1535" t="str">
            <v>Lincoln  City of</v>
          </cell>
          <cell r="K1535">
            <v>3694050390</v>
          </cell>
          <cell r="M1535">
            <v>197</v>
          </cell>
          <cell r="V1535">
            <v>41141</v>
          </cell>
          <cell r="AB1535">
            <v>359600000</v>
          </cell>
          <cell r="AC1535">
            <v>405240000</v>
          </cell>
          <cell r="AE1535">
            <v>341620000</v>
          </cell>
        </row>
        <row r="1536">
          <cell r="C1536" t="str">
            <v>Lincoln Avenue Water Company</v>
          </cell>
          <cell r="K1536">
            <v>912328450</v>
          </cell>
          <cell r="M1536">
            <v>142</v>
          </cell>
          <cell r="V1536">
            <v>16126</v>
          </cell>
          <cell r="AB1536">
            <v>42197760</v>
          </cell>
          <cell r="AC1536">
            <v>41643812</v>
          </cell>
          <cell r="AE1536">
            <v>33758208</v>
          </cell>
        </row>
        <row r="1537">
          <cell r="C1537" t="str">
            <v>Lincoln Avenue Water Company</v>
          </cell>
          <cell r="K1537">
            <v>912328450</v>
          </cell>
          <cell r="M1537">
            <v>142</v>
          </cell>
          <cell r="V1537">
            <v>16126</v>
          </cell>
          <cell r="AB1537">
            <v>42005507</v>
          </cell>
          <cell r="AC1537">
            <v>43862861</v>
          </cell>
          <cell r="AE1537">
            <v>33604405.600000001</v>
          </cell>
        </row>
        <row r="1538">
          <cell r="C1538" t="str">
            <v>Lincoln Avenue Water Company</v>
          </cell>
          <cell r="K1538">
            <v>912328450</v>
          </cell>
          <cell r="M1538">
            <v>142</v>
          </cell>
          <cell r="V1538">
            <v>16126</v>
          </cell>
          <cell r="AB1538">
            <v>35889276</v>
          </cell>
          <cell r="AC1538">
            <v>49066708</v>
          </cell>
          <cell r="AE1538">
            <v>28711420.800000001</v>
          </cell>
        </row>
        <row r="1539">
          <cell r="C1539" t="str">
            <v>Lincoln Avenue Water Company</v>
          </cell>
          <cell r="K1539">
            <v>912328450</v>
          </cell>
          <cell r="M1539">
            <v>142</v>
          </cell>
          <cell r="V1539">
            <v>16126</v>
          </cell>
          <cell r="AB1539">
            <v>53240865</v>
          </cell>
          <cell r="AC1539">
            <v>61651090</v>
          </cell>
          <cell r="AE1539">
            <v>42592692</v>
          </cell>
        </row>
        <row r="1540">
          <cell r="C1540" t="str">
            <v>Lincoln Avenue Water Company</v>
          </cell>
          <cell r="K1540">
            <v>912328450</v>
          </cell>
          <cell r="M1540">
            <v>142</v>
          </cell>
          <cell r="V1540">
            <v>16126</v>
          </cell>
          <cell r="AB1540">
            <v>69100054</v>
          </cell>
          <cell r="AC1540">
            <v>71889342</v>
          </cell>
          <cell r="AE1540">
            <v>60117046.979999997</v>
          </cell>
        </row>
        <row r="1541">
          <cell r="C1541" t="str">
            <v>Lincoln Avenue Water Company</v>
          </cell>
          <cell r="K1541">
            <v>912328450</v>
          </cell>
          <cell r="M1541">
            <v>142</v>
          </cell>
          <cell r="V1541">
            <v>16126</v>
          </cell>
          <cell r="AB1541">
            <v>74398398</v>
          </cell>
          <cell r="AC1541">
            <v>85245992</v>
          </cell>
          <cell r="AE1541">
            <v>64726606.259999998</v>
          </cell>
        </row>
        <row r="1542">
          <cell r="C1542" t="str">
            <v>Lincoln Avenue Water Company</v>
          </cell>
          <cell r="K1542">
            <v>912328450</v>
          </cell>
          <cell r="M1542">
            <v>142</v>
          </cell>
          <cell r="V1542">
            <v>16126</v>
          </cell>
          <cell r="AB1542">
            <v>76575085</v>
          </cell>
          <cell r="AC1542">
            <v>97103725</v>
          </cell>
          <cell r="AE1542">
            <v>66620323.950000003</v>
          </cell>
        </row>
        <row r="1543">
          <cell r="C1543" t="str">
            <v>Lincoln Avenue Water Company</v>
          </cell>
          <cell r="K1543">
            <v>912328450</v>
          </cell>
          <cell r="M1543">
            <v>142</v>
          </cell>
          <cell r="V1543">
            <v>16126</v>
          </cell>
          <cell r="AB1543">
            <v>82961773</v>
          </cell>
          <cell r="AC1543">
            <v>86285458</v>
          </cell>
          <cell r="AE1543">
            <v>72176742.510000005</v>
          </cell>
        </row>
        <row r="1544">
          <cell r="C1544" t="str">
            <v>Lincoln Avenue Water Company</v>
          </cell>
          <cell r="K1544">
            <v>912328450</v>
          </cell>
          <cell r="M1544">
            <v>142</v>
          </cell>
          <cell r="V1544">
            <v>16126</v>
          </cell>
          <cell r="AB1544">
            <v>81299931</v>
          </cell>
          <cell r="AC1544">
            <v>76281819</v>
          </cell>
          <cell r="AE1544">
            <v>70730939.969999999</v>
          </cell>
        </row>
        <row r="1545">
          <cell r="C1545" t="str">
            <v>Linda County Water District</v>
          </cell>
          <cell r="K1545">
            <v>1338659400</v>
          </cell>
          <cell r="M1545">
            <v>167</v>
          </cell>
          <cell r="V1545">
            <v>18808</v>
          </cell>
          <cell r="AB1545">
            <v>53307000</v>
          </cell>
          <cell r="AC1545">
            <v>50700000</v>
          </cell>
          <cell r="AE1545">
            <v>47976300</v>
          </cell>
        </row>
        <row r="1546">
          <cell r="C1546" t="str">
            <v>Linda County Water District</v>
          </cell>
          <cell r="K1546">
            <v>1338659400</v>
          </cell>
          <cell r="M1546">
            <v>167</v>
          </cell>
          <cell r="V1546">
            <v>18808</v>
          </cell>
          <cell r="AB1546">
            <v>57287000</v>
          </cell>
          <cell r="AC1546">
            <v>69506000</v>
          </cell>
          <cell r="AE1546">
            <v>51558300</v>
          </cell>
        </row>
        <row r="1547">
          <cell r="C1547" t="str">
            <v>Linda County Water District</v>
          </cell>
          <cell r="K1547">
            <v>1338659400</v>
          </cell>
          <cell r="M1547">
            <v>167</v>
          </cell>
          <cell r="V1547">
            <v>17770</v>
          </cell>
          <cell r="AB1547">
            <v>57877000</v>
          </cell>
          <cell r="AC1547">
            <v>69300000</v>
          </cell>
          <cell r="AE1547">
            <v>52089300</v>
          </cell>
        </row>
        <row r="1548">
          <cell r="C1548" t="str">
            <v>Linda County Water District</v>
          </cell>
          <cell r="K1548">
            <v>1338659400</v>
          </cell>
          <cell r="M1548">
            <v>167</v>
          </cell>
          <cell r="V1548">
            <v>12000</v>
          </cell>
          <cell r="AB1548">
            <v>65600000</v>
          </cell>
          <cell r="AC1548">
            <v>82100000</v>
          </cell>
          <cell r="AE1548">
            <v>62320000</v>
          </cell>
        </row>
        <row r="1549">
          <cell r="C1549" t="str">
            <v>Linda County Water District</v>
          </cell>
          <cell r="K1549">
            <v>1338659400</v>
          </cell>
          <cell r="M1549">
            <v>167</v>
          </cell>
          <cell r="V1549">
            <v>12000</v>
          </cell>
          <cell r="AB1549">
            <v>95045000</v>
          </cell>
          <cell r="AC1549">
            <v>106500000</v>
          </cell>
          <cell r="AE1549">
            <v>90292750</v>
          </cell>
        </row>
        <row r="1550">
          <cell r="C1550" t="str">
            <v>Linda County Water District</v>
          </cell>
          <cell r="K1550">
            <v>1338659400</v>
          </cell>
          <cell r="M1550">
            <v>167</v>
          </cell>
          <cell r="V1550">
            <v>12000</v>
          </cell>
          <cell r="AB1550">
            <v>118344000</v>
          </cell>
          <cell r="AC1550">
            <v>124000000</v>
          </cell>
          <cell r="AE1550">
            <v>112426800</v>
          </cell>
        </row>
        <row r="1551">
          <cell r="C1551" t="str">
            <v>Linda County Water District</v>
          </cell>
          <cell r="K1551">
            <v>1338659400</v>
          </cell>
          <cell r="M1551">
            <v>167</v>
          </cell>
          <cell r="V1551">
            <v>12000</v>
          </cell>
          <cell r="AB1551">
            <v>135554000</v>
          </cell>
          <cell r="AC1551">
            <v>153400000</v>
          </cell>
          <cell r="AE1551">
            <v>128776300</v>
          </cell>
        </row>
        <row r="1552">
          <cell r="C1552" t="str">
            <v>Linda County Water District</v>
          </cell>
          <cell r="K1552">
            <v>1338659400</v>
          </cell>
          <cell r="M1552">
            <v>167</v>
          </cell>
          <cell r="V1552">
            <v>12000</v>
          </cell>
          <cell r="AB1552">
            <v>151803000</v>
          </cell>
          <cell r="AC1552">
            <v>168000000</v>
          </cell>
          <cell r="AE1552">
            <v>144212850</v>
          </cell>
        </row>
        <row r="1553">
          <cell r="C1553" t="str">
            <v>Linda County Water District</v>
          </cell>
          <cell r="K1553">
            <v>1338659400</v>
          </cell>
          <cell r="M1553">
            <v>167</v>
          </cell>
          <cell r="V1553">
            <v>12000</v>
          </cell>
          <cell r="AB1553">
            <v>145220000</v>
          </cell>
          <cell r="AC1553">
            <v>148200000</v>
          </cell>
          <cell r="AE1553">
            <v>137959000</v>
          </cell>
        </row>
        <row r="1554">
          <cell r="C1554" t="str">
            <v>Livermore  City of Division of Water Resources</v>
          </cell>
          <cell r="K1554">
            <v>2277172950</v>
          </cell>
          <cell r="M1554">
            <v>156</v>
          </cell>
          <cell r="V1554">
            <v>27033</v>
          </cell>
          <cell r="AB1554">
            <v>83234000</v>
          </cell>
          <cell r="AC1554">
            <v>89211000</v>
          </cell>
          <cell r="AE1554">
            <v>53269760</v>
          </cell>
        </row>
        <row r="1555">
          <cell r="C1555" t="str">
            <v>Livermore  City of Division of Water Resources</v>
          </cell>
          <cell r="K1555">
            <v>2277172950</v>
          </cell>
          <cell r="M1555">
            <v>156</v>
          </cell>
          <cell r="V1555">
            <v>27033</v>
          </cell>
          <cell r="AB1555">
            <v>86037000</v>
          </cell>
          <cell r="AC1555">
            <v>86441000</v>
          </cell>
          <cell r="AE1555">
            <v>55924050</v>
          </cell>
        </row>
        <row r="1556">
          <cell r="C1556" t="str">
            <v>Livermore  City of Division of Water Resources</v>
          </cell>
          <cell r="K1556">
            <v>2277172950</v>
          </cell>
          <cell r="M1556">
            <v>156</v>
          </cell>
          <cell r="V1556">
            <v>27033</v>
          </cell>
          <cell r="AB1556">
            <v>77183000</v>
          </cell>
          <cell r="AC1556">
            <v>103802000</v>
          </cell>
          <cell r="AE1556">
            <v>47853460</v>
          </cell>
        </row>
        <row r="1557">
          <cell r="C1557" t="str">
            <v>Livermore  City of Division of Water Resources</v>
          </cell>
          <cell r="K1557">
            <v>2277172950</v>
          </cell>
          <cell r="M1557">
            <v>156</v>
          </cell>
          <cell r="V1557">
            <v>27033</v>
          </cell>
          <cell r="AB1557">
            <v>107202000</v>
          </cell>
          <cell r="AC1557">
            <v>144768000</v>
          </cell>
          <cell r="AE1557">
            <v>58961100.000000007</v>
          </cell>
        </row>
        <row r="1558">
          <cell r="C1558" t="str">
            <v>Livermore  City of Division of Water Resources</v>
          </cell>
          <cell r="K1558">
            <v>2277172950</v>
          </cell>
          <cell r="M1558">
            <v>156</v>
          </cell>
          <cell r="V1558">
            <v>27033</v>
          </cell>
          <cell r="AB1558">
            <v>149291000</v>
          </cell>
          <cell r="AC1558">
            <v>196765000</v>
          </cell>
          <cell r="AE1558">
            <v>82110050</v>
          </cell>
        </row>
        <row r="1559">
          <cell r="C1559" t="str">
            <v>Livermore  City of Division of Water Resources</v>
          </cell>
          <cell r="K1559">
            <v>2277172950</v>
          </cell>
          <cell r="M1559">
            <v>156</v>
          </cell>
          <cell r="V1559">
            <v>27033</v>
          </cell>
          <cell r="AB1559">
            <v>164255000</v>
          </cell>
          <cell r="AC1559">
            <v>231663000</v>
          </cell>
          <cell r="AE1559">
            <v>91982800.000000015</v>
          </cell>
        </row>
        <row r="1560">
          <cell r="C1560" t="str">
            <v>Livermore  City of Division of Water Resources</v>
          </cell>
          <cell r="K1560">
            <v>2277172950</v>
          </cell>
          <cell r="M1560">
            <v>156</v>
          </cell>
          <cell r="V1560">
            <v>31994</v>
          </cell>
          <cell r="AB1560">
            <v>174870000</v>
          </cell>
          <cell r="AC1560">
            <v>261763000</v>
          </cell>
          <cell r="AE1560">
            <v>85686300</v>
          </cell>
        </row>
        <row r="1561">
          <cell r="C1561" t="str">
            <v>Livermore  City of Division of Water Resources</v>
          </cell>
          <cell r="K1561">
            <v>2277172950</v>
          </cell>
          <cell r="M1561">
            <v>156</v>
          </cell>
          <cell r="V1561">
            <v>31994</v>
          </cell>
          <cell r="AB1561">
            <v>181709000</v>
          </cell>
          <cell r="AC1561">
            <v>279681000</v>
          </cell>
          <cell r="AE1561">
            <v>101757040.00000001</v>
          </cell>
        </row>
        <row r="1562">
          <cell r="C1562" t="str">
            <v>Livermore  City of Division of Water Resources</v>
          </cell>
          <cell r="K1562">
            <v>2277172950</v>
          </cell>
          <cell r="M1562">
            <v>156</v>
          </cell>
          <cell r="V1562">
            <v>31994</v>
          </cell>
          <cell r="AB1562">
            <v>175733000</v>
          </cell>
          <cell r="AC1562">
            <v>248521000</v>
          </cell>
          <cell r="AE1562">
            <v>94895820</v>
          </cell>
        </row>
        <row r="1563">
          <cell r="C1563" t="str">
            <v>Lodi  City of Public Works Department</v>
          </cell>
          <cell r="K1563">
            <v>5752455480</v>
          </cell>
          <cell r="M1563">
            <v>199</v>
          </cell>
          <cell r="V1563">
            <v>63651</v>
          </cell>
          <cell r="AB1563">
            <v>192600000</v>
          </cell>
          <cell r="AC1563">
            <v>225400000</v>
          </cell>
          <cell r="AE1563">
            <v>140598000</v>
          </cell>
        </row>
        <row r="1564">
          <cell r="C1564" t="str">
            <v>Lodi  City of Public Works Department</v>
          </cell>
          <cell r="K1564">
            <v>5752455480</v>
          </cell>
          <cell r="M1564">
            <v>199</v>
          </cell>
          <cell r="V1564">
            <v>63651</v>
          </cell>
          <cell r="AB1564">
            <v>206000000</v>
          </cell>
          <cell r="AC1564">
            <v>230400000</v>
          </cell>
          <cell r="AE1564">
            <v>150380000</v>
          </cell>
        </row>
        <row r="1565">
          <cell r="C1565" t="str">
            <v>Lodi  City of Public Works Department</v>
          </cell>
          <cell r="K1565">
            <v>5752455480</v>
          </cell>
          <cell r="M1565">
            <v>199</v>
          </cell>
          <cell r="V1565">
            <v>63651</v>
          </cell>
          <cell r="AB1565">
            <v>199900000</v>
          </cell>
          <cell r="AC1565">
            <v>250400000</v>
          </cell>
          <cell r="AE1565">
            <v>145927000</v>
          </cell>
        </row>
        <row r="1566">
          <cell r="C1566" t="str">
            <v>Lodi  City of Public Works Department</v>
          </cell>
          <cell r="K1566">
            <v>5752455480</v>
          </cell>
          <cell r="M1566">
            <v>199</v>
          </cell>
          <cell r="V1566">
            <v>63651</v>
          </cell>
          <cell r="AB1566">
            <v>264800000</v>
          </cell>
          <cell r="AC1566">
            <v>315800000</v>
          </cell>
          <cell r="AE1566">
            <v>193304000</v>
          </cell>
        </row>
        <row r="1567">
          <cell r="C1567" t="str">
            <v>Lodi  City of Public Works Department</v>
          </cell>
          <cell r="K1567">
            <v>5752455480</v>
          </cell>
          <cell r="M1567">
            <v>199</v>
          </cell>
          <cell r="V1567">
            <v>63651</v>
          </cell>
          <cell r="AB1567">
            <v>479400000</v>
          </cell>
          <cell r="AC1567">
            <v>448200000</v>
          </cell>
          <cell r="AE1567">
            <v>349962000</v>
          </cell>
        </row>
        <row r="1568">
          <cell r="C1568" t="str">
            <v>Lodi  City of Public Works Department</v>
          </cell>
          <cell r="K1568">
            <v>5752455480</v>
          </cell>
          <cell r="M1568">
            <v>199</v>
          </cell>
          <cell r="V1568">
            <v>63651</v>
          </cell>
          <cell r="AB1568">
            <v>550100000</v>
          </cell>
          <cell r="AC1568">
            <v>515500000</v>
          </cell>
          <cell r="AE1568">
            <v>401573000</v>
          </cell>
        </row>
        <row r="1569">
          <cell r="C1569" t="str">
            <v>Lodi  City of Public Works Department</v>
          </cell>
          <cell r="K1569">
            <v>5752455480</v>
          </cell>
          <cell r="M1569">
            <v>199</v>
          </cell>
          <cell r="V1569">
            <v>62930</v>
          </cell>
          <cell r="AB1569">
            <v>632320000</v>
          </cell>
          <cell r="AC1569">
            <v>642430000</v>
          </cell>
          <cell r="AE1569">
            <v>594380800</v>
          </cell>
        </row>
        <row r="1570">
          <cell r="C1570" t="str">
            <v>Lodi  City of Public Works Department</v>
          </cell>
          <cell r="K1570">
            <v>5752455480</v>
          </cell>
          <cell r="M1570">
            <v>199</v>
          </cell>
          <cell r="V1570">
            <v>62930</v>
          </cell>
          <cell r="AB1570">
            <v>721300000</v>
          </cell>
          <cell r="AC1570">
            <v>664300000</v>
          </cell>
          <cell r="AE1570">
            <v>678022000</v>
          </cell>
        </row>
        <row r="1571">
          <cell r="C1571" t="str">
            <v>Lodi  City of Public Works Department</v>
          </cell>
          <cell r="K1571">
            <v>5752455480</v>
          </cell>
          <cell r="M1571">
            <v>199</v>
          </cell>
          <cell r="V1571">
            <v>62930</v>
          </cell>
          <cell r="AB1571">
            <v>686300000</v>
          </cell>
          <cell r="AC1571">
            <v>611800000</v>
          </cell>
          <cell r="AE1571">
            <v>645122000</v>
          </cell>
        </row>
        <row r="1572">
          <cell r="C1572" t="str">
            <v>Lomita  City of</v>
          </cell>
          <cell r="K1572">
            <v>931573440</v>
          </cell>
          <cell r="M1572">
            <v>115</v>
          </cell>
          <cell r="V1572">
            <v>20463</v>
          </cell>
          <cell r="AB1572">
            <v>48177133</v>
          </cell>
          <cell r="AC1572">
            <v>51201035</v>
          </cell>
          <cell r="AE1572">
            <v>43359419.700000003</v>
          </cell>
        </row>
        <row r="1573">
          <cell r="C1573" t="str">
            <v>Lomita  City of</v>
          </cell>
          <cell r="K1573">
            <v>931573440</v>
          </cell>
          <cell r="M1573">
            <v>115</v>
          </cell>
          <cell r="V1573">
            <v>20463</v>
          </cell>
          <cell r="AB1573">
            <v>53247382</v>
          </cell>
          <cell r="AC1573">
            <v>59366871</v>
          </cell>
          <cell r="AE1573">
            <v>47922643.800000004</v>
          </cell>
        </row>
        <row r="1574">
          <cell r="C1574" t="str">
            <v>Lomita  City of</v>
          </cell>
          <cell r="K1574">
            <v>931573440</v>
          </cell>
          <cell r="M1574">
            <v>115</v>
          </cell>
          <cell r="V1574">
            <v>20463</v>
          </cell>
          <cell r="AB1574">
            <v>50249549</v>
          </cell>
          <cell r="AC1574">
            <v>57033775</v>
          </cell>
          <cell r="AE1574">
            <v>45224594.100000001</v>
          </cell>
        </row>
        <row r="1575">
          <cell r="C1575" t="str">
            <v>Lomita  City of</v>
          </cell>
          <cell r="K1575">
            <v>931573440</v>
          </cell>
          <cell r="M1575">
            <v>115</v>
          </cell>
          <cell r="V1575">
            <v>20463</v>
          </cell>
          <cell r="AB1575">
            <v>57978744</v>
          </cell>
          <cell r="AC1575">
            <v>62635161</v>
          </cell>
          <cell r="AE1575">
            <v>52180869.600000001</v>
          </cell>
        </row>
        <row r="1576">
          <cell r="C1576" t="str">
            <v>Lomita  City of</v>
          </cell>
          <cell r="K1576">
            <v>931573440</v>
          </cell>
          <cell r="M1576">
            <v>115</v>
          </cell>
          <cell r="V1576">
            <v>20463</v>
          </cell>
          <cell r="AB1576">
            <v>63560579</v>
          </cell>
          <cell r="AC1576">
            <v>69432422</v>
          </cell>
          <cell r="AE1576">
            <v>57204521.100000001</v>
          </cell>
        </row>
        <row r="1577">
          <cell r="C1577" t="str">
            <v>Lomita  City of</v>
          </cell>
          <cell r="K1577">
            <v>931573440</v>
          </cell>
          <cell r="M1577">
            <v>115</v>
          </cell>
          <cell r="V1577">
            <v>20463</v>
          </cell>
          <cell r="AB1577">
            <v>66460657</v>
          </cell>
          <cell r="AC1577">
            <v>70331772</v>
          </cell>
          <cell r="AE1577">
            <v>59814591.300000004</v>
          </cell>
        </row>
        <row r="1578">
          <cell r="C1578" t="str">
            <v>Lomita  City of</v>
          </cell>
          <cell r="K1578">
            <v>931573440</v>
          </cell>
          <cell r="M1578">
            <v>115</v>
          </cell>
          <cell r="V1578">
            <v>20463</v>
          </cell>
          <cell r="AB1578">
            <v>69539953</v>
          </cell>
          <cell r="AC1578">
            <v>74838297</v>
          </cell>
          <cell r="AE1578">
            <v>62585957.700000003</v>
          </cell>
        </row>
        <row r="1579">
          <cell r="C1579" t="str">
            <v>Lomita  City of</v>
          </cell>
          <cell r="K1579">
            <v>931573440</v>
          </cell>
          <cell r="M1579">
            <v>115</v>
          </cell>
          <cell r="V1579">
            <v>20300</v>
          </cell>
          <cell r="AB1579">
            <v>68986006</v>
          </cell>
          <cell r="AC1579">
            <v>72700712</v>
          </cell>
          <cell r="AE1579">
            <v>62087405.399999999</v>
          </cell>
        </row>
        <row r="1580">
          <cell r="C1580" t="str">
            <v>Lomita  City of</v>
          </cell>
          <cell r="K1580">
            <v>931573440</v>
          </cell>
          <cell r="M1580">
            <v>115</v>
          </cell>
          <cell r="V1580">
            <v>20300</v>
          </cell>
          <cell r="AB1580">
            <v>69432422</v>
          </cell>
          <cell r="AC1580">
            <v>73472980</v>
          </cell>
          <cell r="AE1580">
            <v>62489179.800000004</v>
          </cell>
        </row>
        <row r="1581">
          <cell r="C1581" t="str">
            <v>Lompoc  City of</v>
          </cell>
          <cell r="K1581">
            <v>1795056860</v>
          </cell>
          <cell r="M1581">
            <v>117</v>
          </cell>
          <cell r="V1581">
            <v>39846</v>
          </cell>
          <cell r="AB1581">
            <v>92900000</v>
          </cell>
          <cell r="AC1581">
            <v>96000000</v>
          </cell>
          <cell r="AE1581">
            <v>69675000</v>
          </cell>
        </row>
        <row r="1582">
          <cell r="C1582" t="str">
            <v>Lompoc  City of</v>
          </cell>
          <cell r="K1582">
            <v>1795056860</v>
          </cell>
          <cell r="M1582">
            <v>117</v>
          </cell>
          <cell r="V1582">
            <v>39846</v>
          </cell>
          <cell r="AB1582">
            <v>101500000</v>
          </cell>
          <cell r="AC1582">
            <v>131700000</v>
          </cell>
          <cell r="AE1582">
            <v>73080000</v>
          </cell>
        </row>
        <row r="1583">
          <cell r="C1583" t="str">
            <v>Lompoc  City of</v>
          </cell>
          <cell r="K1583">
            <v>1795056860</v>
          </cell>
          <cell r="M1583">
            <v>117</v>
          </cell>
          <cell r="V1583">
            <v>39846</v>
          </cell>
          <cell r="AB1583">
            <v>96800000</v>
          </cell>
          <cell r="AC1583">
            <v>106000000</v>
          </cell>
          <cell r="AE1583">
            <v>66791999.999999993</v>
          </cell>
        </row>
        <row r="1584">
          <cell r="C1584" t="str">
            <v>Lompoc  City of</v>
          </cell>
          <cell r="K1584">
            <v>1795056860</v>
          </cell>
          <cell r="M1584">
            <v>117</v>
          </cell>
          <cell r="V1584">
            <v>39661</v>
          </cell>
          <cell r="AB1584">
            <v>111200000</v>
          </cell>
          <cell r="AC1584">
            <v>138000000</v>
          </cell>
          <cell r="AE1584">
            <v>76728000</v>
          </cell>
        </row>
        <row r="1585">
          <cell r="C1585" t="str">
            <v>Lompoc  City of</v>
          </cell>
          <cell r="K1585">
            <v>1795056860</v>
          </cell>
          <cell r="M1585">
            <v>117</v>
          </cell>
          <cell r="V1585">
            <v>39661</v>
          </cell>
          <cell r="AB1585">
            <v>128900000</v>
          </cell>
          <cell r="AC1585">
            <v>149100000</v>
          </cell>
          <cell r="AE1585">
            <v>88941000</v>
          </cell>
        </row>
        <row r="1586">
          <cell r="C1586" t="str">
            <v>Lompoc  City of</v>
          </cell>
          <cell r="K1586">
            <v>1795056860</v>
          </cell>
          <cell r="M1586">
            <v>117</v>
          </cell>
          <cell r="V1586">
            <v>39661</v>
          </cell>
          <cell r="AB1586">
            <v>129000000</v>
          </cell>
          <cell r="AC1586">
            <v>136800000</v>
          </cell>
          <cell r="AE1586">
            <v>83850000</v>
          </cell>
        </row>
        <row r="1587">
          <cell r="C1587" t="str">
            <v>Lompoc  City of</v>
          </cell>
          <cell r="K1587">
            <v>1795056860</v>
          </cell>
          <cell r="M1587">
            <v>117</v>
          </cell>
          <cell r="V1587">
            <v>39661</v>
          </cell>
          <cell r="AB1587">
            <v>150100000</v>
          </cell>
          <cell r="AC1587">
            <v>169700000</v>
          </cell>
          <cell r="AE1587">
            <v>97565000</v>
          </cell>
        </row>
        <row r="1588">
          <cell r="C1588" t="str">
            <v>Lompoc  City of</v>
          </cell>
          <cell r="K1588">
            <v>1795056860</v>
          </cell>
          <cell r="M1588">
            <v>117</v>
          </cell>
          <cell r="V1588">
            <v>39661</v>
          </cell>
          <cell r="AB1588">
            <v>150800000</v>
          </cell>
          <cell r="AC1588">
            <v>163600000</v>
          </cell>
          <cell r="AE1588">
            <v>98020000</v>
          </cell>
        </row>
        <row r="1589">
          <cell r="C1589" t="str">
            <v>Lompoc  City of</v>
          </cell>
          <cell r="K1589">
            <v>1795056860</v>
          </cell>
          <cell r="M1589">
            <v>117</v>
          </cell>
          <cell r="V1589">
            <v>39661</v>
          </cell>
          <cell r="AB1589">
            <v>145600000</v>
          </cell>
          <cell r="AC1589">
            <v>162300000</v>
          </cell>
          <cell r="AE1589">
            <v>94640000</v>
          </cell>
        </row>
        <row r="1590">
          <cell r="C1590" t="str">
            <v>Long Beach  City of</v>
          </cell>
          <cell r="K1590">
            <v>22608989870</v>
          </cell>
          <cell r="M1590">
            <v>107</v>
          </cell>
          <cell r="V1590">
            <v>472853</v>
          </cell>
          <cell r="AB1590">
            <v>1292652611</v>
          </cell>
          <cell r="AC1590">
            <v>1310574439</v>
          </cell>
          <cell r="AE1590">
            <v>930709879.91999996</v>
          </cell>
        </row>
        <row r="1591">
          <cell r="C1591" t="str">
            <v>Long Beach  City of</v>
          </cell>
          <cell r="K1591">
            <v>22608989870</v>
          </cell>
          <cell r="M1591">
            <v>107</v>
          </cell>
          <cell r="V1591">
            <v>472656</v>
          </cell>
          <cell r="AB1591">
            <v>1364991628</v>
          </cell>
          <cell r="AC1591">
            <v>1413217639</v>
          </cell>
          <cell r="AE1591">
            <v>1010093804.72</v>
          </cell>
        </row>
        <row r="1592">
          <cell r="C1592" t="str">
            <v>Long Beach  City of</v>
          </cell>
          <cell r="K1592">
            <v>22608989870</v>
          </cell>
          <cell r="M1592">
            <v>107</v>
          </cell>
          <cell r="V1592">
            <v>472459</v>
          </cell>
          <cell r="AB1592">
            <v>1302102302</v>
          </cell>
          <cell r="AC1592">
            <v>1462421204</v>
          </cell>
          <cell r="AE1592">
            <v>924492634.41999996</v>
          </cell>
        </row>
        <row r="1593">
          <cell r="C1593" t="str">
            <v>Long Beach  City of</v>
          </cell>
          <cell r="K1593">
            <v>22608989870</v>
          </cell>
          <cell r="M1593">
            <v>107</v>
          </cell>
          <cell r="V1593">
            <v>472262</v>
          </cell>
          <cell r="AB1593">
            <v>1457533433</v>
          </cell>
          <cell r="AC1593">
            <v>1536389478</v>
          </cell>
          <cell r="AE1593">
            <v>1020273403.0999999</v>
          </cell>
        </row>
        <row r="1594">
          <cell r="C1594" t="str">
            <v>Long Beach  City of</v>
          </cell>
          <cell r="K1594">
            <v>22608989870</v>
          </cell>
          <cell r="M1594">
            <v>107</v>
          </cell>
          <cell r="V1594">
            <v>472065</v>
          </cell>
          <cell r="AB1594">
            <v>1614593821</v>
          </cell>
          <cell r="AC1594">
            <v>1734832997</v>
          </cell>
          <cell r="AE1594">
            <v>1097923798.28</v>
          </cell>
        </row>
        <row r="1595">
          <cell r="C1595" t="str">
            <v>Long Beach  City of</v>
          </cell>
          <cell r="K1595">
            <v>22608989870</v>
          </cell>
          <cell r="M1595">
            <v>107</v>
          </cell>
          <cell r="V1595">
            <v>471868</v>
          </cell>
          <cell r="AB1595">
            <v>1666078346</v>
          </cell>
          <cell r="AC1595">
            <v>1780126346</v>
          </cell>
          <cell r="AE1595">
            <v>1166254842.1999998</v>
          </cell>
        </row>
        <row r="1596">
          <cell r="C1596" t="str">
            <v>Long Beach  City of</v>
          </cell>
          <cell r="K1596">
            <v>22608989870</v>
          </cell>
          <cell r="M1596">
            <v>107</v>
          </cell>
          <cell r="V1596">
            <v>471000</v>
          </cell>
          <cell r="AB1596">
            <v>1715281912</v>
          </cell>
          <cell r="AC1596">
            <v>1840408860</v>
          </cell>
          <cell r="AE1596">
            <v>1183544519.28</v>
          </cell>
        </row>
        <row r="1597">
          <cell r="C1597" t="str">
            <v>Long Beach  City of</v>
          </cell>
          <cell r="K1597">
            <v>22608989870</v>
          </cell>
          <cell r="M1597">
            <v>107</v>
          </cell>
          <cell r="V1597">
            <v>471000</v>
          </cell>
          <cell r="AB1597">
            <v>1742001729</v>
          </cell>
          <cell r="AC1597">
            <v>1819880220</v>
          </cell>
          <cell r="AE1597">
            <v>1289081279.46</v>
          </cell>
        </row>
        <row r="1598">
          <cell r="C1598" t="str">
            <v>Long Beach  City of</v>
          </cell>
          <cell r="K1598">
            <v>22608989870</v>
          </cell>
          <cell r="M1598">
            <v>107</v>
          </cell>
          <cell r="V1598">
            <v>471000</v>
          </cell>
          <cell r="AB1598">
            <v>1686932838</v>
          </cell>
          <cell r="AC1598">
            <v>1760249409</v>
          </cell>
          <cell r="AE1598">
            <v>1231460971.74</v>
          </cell>
        </row>
        <row r="1599">
          <cell r="C1599" t="str">
            <v>Los Angeles County Public Works Waterworks District 29</v>
          </cell>
          <cell r="K1599">
            <v>3636148615</v>
          </cell>
          <cell r="M1599">
            <v>256</v>
          </cell>
          <cell r="V1599">
            <v>31040</v>
          </cell>
          <cell r="AB1599">
            <v>203494216</v>
          </cell>
          <cell r="AC1599">
            <v>190437349</v>
          </cell>
          <cell r="AE1599">
            <v>154655604.16</v>
          </cell>
        </row>
        <row r="1600">
          <cell r="C1600" t="str">
            <v>Los Angeles County Public Works Waterworks District 29</v>
          </cell>
          <cell r="K1600">
            <v>3636148615</v>
          </cell>
          <cell r="M1600">
            <v>256</v>
          </cell>
          <cell r="V1600">
            <v>31040</v>
          </cell>
          <cell r="AB1600">
            <v>208544913</v>
          </cell>
          <cell r="AC1600">
            <v>196283124</v>
          </cell>
          <cell r="AE1600">
            <v>158494133.88</v>
          </cell>
        </row>
        <row r="1601">
          <cell r="C1601" t="str">
            <v>Los Angeles County Public Works Waterworks District 29</v>
          </cell>
          <cell r="K1601">
            <v>3636148615</v>
          </cell>
          <cell r="M1601">
            <v>256</v>
          </cell>
          <cell r="V1601">
            <v>31053</v>
          </cell>
          <cell r="AB1601">
            <v>155691812</v>
          </cell>
          <cell r="AC1601">
            <v>237578275</v>
          </cell>
          <cell r="AE1601">
            <v>118325777.12</v>
          </cell>
        </row>
        <row r="1602">
          <cell r="C1602" t="str">
            <v>Los Angeles County Public Works Waterworks District 29</v>
          </cell>
          <cell r="K1602">
            <v>3636148615</v>
          </cell>
          <cell r="M1602">
            <v>256</v>
          </cell>
          <cell r="V1602">
            <v>31034</v>
          </cell>
          <cell r="AB1602">
            <v>250905599</v>
          </cell>
          <cell r="AC1602">
            <v>251883153</v>
          </cell>
          <cell r="AE1602">
            <v>190688255.24000001</v>
          </cell>
        </row>
        <row r="1603">
          <cell r="C1603" t="str">
            <v>Los Angeles County Public Works Waterworks District 29</v>
          </cell>
          <cell r="K1603">
            <v>3636148615</v>
          </cell>
          <cell r="M1603">
            <v>256</v>
          </cell>
          <cell r="V1603">
            <v>31034</v>
          </cell>
          <cell r="AB1603">
            <v>291637027</v>
          </cell>
          <cell r="AC1603">
            <v>289681919</v>
          </cell>
          <cell r="AE1603">
            <v>221644140.52000001</v>
          </cell>
        </row>
        <row r="1604">
          <cell r="C1604" t="str">
            <v>Los Angeles County Public Works Waterworks District 29</v>
          </cell>
          <cell r="K1604">
            <v>3636148615</v>
          </cell>
          <cell r="M1604">
            <v>256</v>
          </cell>
          <cell r="V1604">
            <v>31039</v>
          </cell>
          <cell r="AB1604">
            <v>297502353</v>
          </cell>
          <cell r="AC1604">
            <v>307277896</v>
          </cell>
          <cell r="AE1604">
            <v>226101788.28</v>
          </cell>
        </row>
        <row r="1605">
          <cell r="C1605" t="str">
            <v>Los Angeles County Public Works Waterworks District 29</v>
          </cell>
          <cell r="K1605">
            <v>3636148615</v>
          </cell>
          <cell r="M1605">
            <v>256</v>
          </cell>
          <cell r="V1605">
            <v>31039</v>
          </cell>
          <cell r="AB1605">
            <v>312165667</v>
          </cell>
          <cell r="AC1605">
            <v>316401736</v>
          </cell>
          <cell r="AE1605">
            <v>237245906.92000002</v>
          </cell>
        </row>
        <row r="1606">
          <cell r="C1606" t="str">
            <v>Los Angeles County Public Works Waterworks District 29</v>
          </cell>
          <cell r="K1606">
            <v>3636148615</v>
          </cell>
          <cell r="M1606">
            <v>256</v>
          </cell>
          <cell r="V1606">
            <v>31037</v>
          </cell>
          <cell r="AB1606">
            <v>325336582</v>
          </cell>
          <cell r="AC1606">
            <v>309930326</v>
          </cell>
          <cell r="AE1606">
            <v>247255802.31999999</v>
          </cell>
        </row>
        <row r="1607">
          <cell r="C1607" t="str">
            <v>Los Angeles County Public Works Waterworks District 29</v>
          </cell>
          <cell r="K1607">
            <v>3636148615</v>
          </cell>
          <cell r="M1607">
            <v>256</v>
          </cell>
          <cell r="V1607">
            <v>31037</v>
          </cell>
          <cell r="AB1607">
            <v>310803608</v>
          </cell>
          <cell r="AC1607">
            <v>283953451</v>
          </cell>
          <cell r="AE1607">
            <v>236210742.08000001</v>
          </cell>
        </row>
        <row r="1608">
          <cell r="C1608" t="str">
            <v>Los Angeles County Public Works Waterworks District 40</v>
          </cell>
          <cell r="K1608">
            <v>33731621000</v>
          </cell>
          <cell r="M1608">
            <v>282</v>
          </cell>
          <cell r="V1608">
            <v>206372</v>
          </cell>
          <cell r="AB1608">
            <v>674678638</v>
          </cell>
          <cell r="AC1608">
            <v>718997691</v>
          </cell>
          <cell r="AE1608">
            <v>519502551.25999999</v>
          </cell>
        </row>
        <row r="1609">
          <cell r="C1609" t="str">
            <v>Los Angeles County Public Works Waterworks District 40</v>
          </cell>
          <cell r="K1609">
            <v>33731621000</v>
          </cell>
          <cell r="M1609">
            <v>282</v>
          </cell>
          <cell r="V1609">
            <v>206372</v>
          </cell>
          <cell r="AB1609">
            <v>689221387</v>
          </cell>
          <cell r="AC1609">
            <v>763205954</v>
          </cell>
          <cell r="AE1609">
            <v>530700467.99000001</v>
          </cell>
        </row>
        <row r="1610">
          <cell r="C1610" t="str">
            <v>Los Angeles County Public Works Waterworks District 40</v>
          </cell>
          <cell r="K1610">
            <v>33731621000</v>
          </cell>
          <cell r="M1610">
            <v>282</v>
          </cell>
          <cell r="V1610">
            <v>206550</v>
          </cell>
          <cell r="AB1610">
            <v>680703631</v>
          </cell>
          <cell r="AC1610">
            <v>710356111</v>
          </cell>
          <cell r="AE1610">
            <v>524141795.87</v>
          </cell>
        </row>
        <row r="1611">
          <cell r="C1611" t="str">
            <v>Los Angeles County Public Works Waterworks District 40</v>
          </cell>
          <cell r="K1611">
            <v>33731621000</v>
          </cell>
          <cell r="M1611">
            <v>282</v>
          </cell>
          <cell r="V1611">
            <v>206616</v>
          </cell>
          <cell r="AB1611">
            <v>1128749343</v>
          </cell>
          <cell r="AC1611">
            <v>1172413434</v>
          </cell>
          <cell r="AE1611">
            <v>869136994.11000001</v>
          </cell>
        </row>
        <row r="1612">
          <cell r="C1612" t="str">
            <v>Los Angeles County Public Works Waterworks District 40</v>
          </cell>
          <cell r="K1612">
            <v>33731621000</v>
          </cell>
          <cell r="M1612">
            <v>282</v>
          </cell>
          <cell r="V1612">
            <v>206554</v>
          </cell>
          <cell r="AB1612">
            <v>1404093799</v>
          </cell>
          <cell r="AC1612">
            <v>1387801228</v>
          </cell>
          <cell r="AE1612">
            <v>1081152225.23</v>
          </cell>
        </row>
        <row r="1613">
          <cell r="C1613" t="str">
            <v>Los Angeles County Public Works Waterworks District 40</v>
          </cell>
          <cell r="K1613">
            <v>33731621000</v>
          </cell>
          <cell r="M1613">
            <v>282</v>
          </cell>
          <cell r="V1613">
            <v>206554</v>
          </cell>
          <cell r="AB1613">
            <v>1493377090</v>
          </cell>
          <cell r="AC1613">
            <v>1652392586</v>
          </cell>
          <cell r="AE1613">
            <v>1149900359.3</v>
          </cell>
        </row>
        <row r="1614">
          <cell r="C1614" t="str">
            <v>Los Angeles County Public Works Waterworks District 40</v>
          </cell>
          <cell r="K1614">
            <v>33731621000</v>
          </cell>
          <cell r="M1614">
            <v>282</v>
          </cell>
          <cell r="V1614">
            <v>206526</v>
          </cell>
          <cell r="AB1614">
            <v>2077302847</v>
          </cell>
          <cell r="AC1614">
            <v>2334725474</v>
          </cell>
          <cell r="AE1614">
            <v>1599523192.1900001</v>
          </cell>
        </row>
        <row r="1615">
          <cell r="C1615" t="str">
            <v>Los Angeles County Public Works Waterworks District 40</v>
          </cell>
          <cell r="K1615">
            <v>33731621000</v>
          </cell>
          <cell r="M1615">
            <v>282</v>
          </cell>
          <cell r="V1615">
            <v>206324</v>
          </cell>
          <cell r="AB1615">
            <v>1932624814</v>
          </cell>
          <cell r="AC1615">
            <v>1971075282</v>
          </cell>
          <cell r="AE1615">
            <v>1488121106.78</v>
          </cell>
        </row>
        <row r="1616">
          <cell r="C1616" t="str">
            <v>Los Angeles County Public Works Waterworks District 40</v>
          </cell>
          <cell r="K1616">
            <v>33731621000</v>
          </cell>
          <cell r="M1616">
            <v>282</v>
          </cell>
          <cell r="V1616">
            <v>206324</v>
          </cell>
          <cell r="AB1616">
            <v>1900039671</v>
          </cell>
          <cell r="AC1616">
            <v>2159743258</v>
          </cell>
          <cell r="AE1616">
            <v>1463030546.6700001</v>
          </cell>
        </row>
        <row r="1617">
          <cell r="C1617" t="str">
            <v>Los Angeles Department of Water and Power</v>
          </cell>
          <cell r="K1617">
            <v>227482424800</v>
          </cell>
          <cell r="M1617">
            <v>138</v>
          </cell>
          <cell r="V1617">
            <v>3935257</v>
          </cell>
          <cell r="AB1617">
            <v>11255885843</v>
          </cell>
          <cell r="AC1617">
            <v>11967219508</v>
          </cell>
          <cell r="AE1617">
            <v>7654002373.2400007</v>
          </cell>
        </row>
        <row r="1618">
          <cell r="C1618" t="str">
            <v>Los Angeles Department of Water and Power</v>
          </cell>
          <cell r="K1618">
            <v>227482424800</v>
          </cell>
          <cell r="M1618">
            <v>138</v>
          </cell>
          <cell r="V1618">
            <v>3935257</v>
          </cell>
          <cell r="AB1618">
            <v>12508784580</v>
          </cell>
          <cell r="AC1618">
            <v>12653136762</v>
          </cell>
          <cell r="AE1618">
            <v>8505973514.4000006</v>
          </cell>
        </row>
        <row r="1619">
          <cell r="C1619" t="str">
            <v>Los Angeles Department of Water and Power</v>
          </cell>
          <cell r="K1619">
            <v>227482424800</v>
          </cell>
          <cell r="M1619">
            <v>138</v>
          </cell>
          <cell r="V1619">
            <v>3935257</v>
          </cell>
          <cell r="AB1619">
            <v>11036913684</v>
          </cell>
          <cell r="AC1619">
            <v>13950677144</v>
          </cell>
          <cell r="AE1619">
            <v>7505101305.1200008</v>
          </cell>
        </row>
        <row r="1620">
          <cell r="C1620" t="str">
            <v>Los Angeles Department of Water and Power</v>
          </cell>
          <cell r="K1620">
            <v>227482424800</v>
          </cell>
          <cell r="M1620">
            <v>138</v>
          </cell>
          <cell r="V1620">
            <v>3935257</v>
          </cell>
          <cell r="AB1620">
            <v>13390212690</v>
          </cell>
          <cell r="AC1620">
            <v>14376890811</v>
          </cell>
          <cell r="AE1620">
            <v>9105344629.2000008</v>
          </cell>
        </row>
        <row r="1621">
          <cell r="C1621" t="str">
            <v>Los Angeles Department of Water and Power</v>
          </cell>
          <cell r="K1621">
            <v>227482424800</v>
          </cell>
          <cell r="M1621">
            <v>138</v>
          </cell>
          <cell r="V1621">
            <v>3935257</v>
          </cell>
          <cell r="AB1621">
            <v>15881020998</v>
          </cell>
          <cell r="AC1621">
            <v>16278559739</v>
          </cell>
          <cell r="AE1621">
            <v>10799094278.640001</v>
          </cell>
        </row>
        <row r="1622">
          <cell r="C1622" t="str">
            <v>Los Angeles Department of Water and Power</v>
          </cell>
          <cell r="K1622">
            <v>227482424800</v>
          </cell>
          <cell r="M1622">
            <v>138</v>
          </cell>
          <cell r="V1622">
            <v>3935257</v>
          </cell>
          <cell r="AB1622">
            <v>16103903374</v>
          </cell>
          <cell r="AC1622">
            <v>17563391915</v>
          </cell>
          <cell r="AE1622">
            <v>10950654294.320002</v>
          </cell>
        </row>
        <row r="1623">
          <cell r="C1623" t="str">
            <v>Los Angeles Department of Water and Power</v>
          </cell>
          <cell r="K1623">
            <v>227482424800</v>
          </cell>
          <cell r="M1623">
            <v>138</v>
          </cell>
          <cell r="V1623">
            <v>3935257</v>
          </cell>
          <cell r="AB1623">
            <v>16456800469</v>
          </cell>
          <cell r="AC1623">
            <v>18046955433</v>
          </cell>
          <cell r="AE1623">
            <v>10861488309.540001</v>
          </cell>
        </row>
        <row r="1624">
          <cell r="C1624" t="str">
            <v>Los Angeles Department of Water and Power</v>
          </cell>
          <cell r="K1624">
            <v>227482424800</v>
          </cell>
          <cell r="M1624">
            <v>138</v>
          </cell>
          <cell r="V1624">
            <v>3935257</v>
          </cell>
          <cell r="AB1624">
            <v>17097098523</v>
          </cell>
          <cell r="AC1624">
            <v>17890872599</v>
          </cell>
          <cell r="AE1624">
            <v>11113114039.950001</v>
          </cell>
        </row>
        <row r="1625">
          <cell r="C1625" t="str">
            <v>Los Angeles Department of Water and Power</v>
          </cell>
          <cell r="K1625">
            <v>227482424800</v>
          </cell>
          <cell r="M1625">
            <v>138</v>
          </cell>
          <cell r="V1625">
            <v>3935257</v>
          </cell>
          <cell r="AB1625">
            <v>16612883303</v>
          </cell>
          <cell r="AC1625">
            <v>16724976194</v>
          </cell>
          <cell r="AE1625">
            <v>10964502979.980001</v>
          </cell>
        </row>
        <row r="1626">
          <cell r="C1626" t="str">
            <v>Los Banos, City of</v>
          </cell>
          <cell r="K1626">
            <v>3059238740</v>
          </cell>
          <cell r="M1626">
            <v>186</v>
          </cell>
          <cell r="V1626">
            <v>37168</v>
          </cell>
          <cell r="AB1626">
            <v>117939000</v>
          </cell>
          <cell r="AC1626">
            <v>123565000</v>
          </cell>
          <cell r="AE1626">
            <v>117939000</v>
          </cell>
        </row>
        <row r="1627">
          <cell r="C1627" t="str">
            <v>Los Banos, City of</v>
          </cell>
          <cell r="K1627">
            <v>3059238740</v>
          </cell>
          <cell r="M1627">
            <v>186</v>
          </cell>
          <cell r="V1627">
            <v>37168</v>
          </cell>
          <cell r="AB1627">
            <v>127196000</v>
          </cell>
          <cell r="AC1627">
            <v>121426000</v>
          </cell>
          <cell r="AE1627">
            <v>127196000</v>
          </cell>
        </row>
        <row r="1628">
          <cell r="C1628" t="str">
            <v>Los Banos, City of</v>
          </cell>
          <cell r="K1628">
            <v>3059238740</v>
          </cell>
          <cell r="M1628">
            <v>186</v>
          </cell>
          <cell r="V1628">
            <v>36757</v>
          </cell>
          <cell r="AB1628">
            <v>127370000</v>
          </cell>
          <cell r="AC1628">
            <v>124110000</v>
          </cell>
          <cell r="AE1628">
            <v>127370000</v>
          </cell>
        </row>
        <row r="1629">
          <cell r="C1629" t="str">
            <v>Los Banos, City of</v>
          </cell>
          <cell r="K1629">
            <v>3059238740</v>
          </cell>
          <cell r="M1629">
            <v>186</v>
          </cell>
          <cell r="V1629">
            <v>36757</v>
          </cell>
          <cell r="AB1629">
            <v>148411000</v>
          </cell>
          <cell r="AC1629">
            <v>180075000</v>
          </cell>
          <cell r="AE1629">
            <v>148411000</v>
          </cell>
        </row>
        <row r="1630">
          <cell r="C1630" t="str">
            <v>Los Banos, City of</v>
          </cell>
          <cell r="K1630">
            <v>3059238740</v>
          </cell>
          <cell r="M1630">
            <v>186</v>
          </cell>
          <cell r="V1630">
            <v>36757</v>
          </cell>
          <cell r="AB1630">
            <v>227812000</v>
          </cell>
          <cell r="AC1630">
            <v>234625000</v>
          </cell>
          <cell r="AE1630">
            <v>227812000</v>
          </cell>
        </row>
        <row r="1631">
          <cell r="C1631" t="str">
            <v>Los Banos, City of</v>
          </cell>
          <cell r="K1631">
            <v>3059238740</v>
          </cell>
          <cell r="M1631">
            <v>186</v>
          </cell>
          <cell r="V1631">
            <v>36757</v>
          </cell>
          <cell r="AB1631">
            <v>252715000</v>
          </cell>
          <cell r="AC1631">
            <v>285980000</v>
          </cell>
          <cell r="AE1631">
            <v>252715000</v>
          </cell>
        </row>
        <row r="1632">
          <cell r="C1632" t="str">
            <v>Los Banos, City of</v>
          </cell>
          <cell r="K1632">
            <v>3059238740</v>
          </cell>
          <cell r="M1632">
            <v>186</v>
          </cell>
          <cell r="V1632">
            <v>36757</v>
          </cell>
          <cell r="AB1632">
            <v>291669000</v>
          </cell>
          <cell r="AC1632">
            <v>324811000</v>
          </cell>
          <cell r="AE1632">
            <v>291669000</v>
          </cell>
        </row>
        <row r="1633">
          <cell r="C1633" t="str">
            <v>Los Banos, City of</v>
          </cell>
          <cell r="K1633">
            <v>3059238740</v>
          </cell>
          <cell r="M1633">
            <v>186</v>
          </cell>
          <cell r="V1633">
            <v>36757</v>
          </cell>
          <cell r="AB1633">
            <v>311181000</v>
          </cell>
          <cell r="AC1633">
            <v>337551000</v>
          </cell>
          <cell r="AE1633">
            <v>311181000</v>
          </cell>
        </row>
        <row r="1634">
          <cell r="C1634" t="str">
            <v>Los Banos, City of</v>
          </cell>
          <cell r="K1634">
            <v>3059238740</v>
          </cell>
          <cell r="M1634">
            <v>186</v>
          </cell>
          <cell r="V1634">
            <v>35972</v>
          </cell>
          <cell r="AB1634">
            <v>300808000</v>
          </cell>
          <cell r="AC1634">
            <v>321727000</v>
          </cell>
          <cell r="AE1634">
            <v>300808000</v>
          </cell>
        </row>
        <row r="1635">
          <cell r="C1635" t="str">
            <v>Lynwood  City of</v>
          </cell>
          <cell r="K1635">
            <v>2383645275</v>
          </cell>
          <cell r="M1635">
            <v>88</v>
          </cell>
          <cell r="V1635">
            <v>65965</v>
          </cell>
          <cell r="AB1635">
            <v>129402119</v>
          </cell>
          <cell r="AC1635">
            <v>129418411</v>
          </cell>
          <cell r="AE1635">
            <v>129402119</v>
          </cell>
        </row>
        <row r="1636">
          <cell r="C1636" t="str">
            <v>Lynwood  City of</v>
          </cell>
          <cell r="K1636">
            <v>2383645275</v>
          </cell>
          <cell r="M1636">
            <v>88</v>
          </cell>
          <cell r="V1636">
            <v>65965</v>
          </cell>
          <cell r="AB1636">
            <v>141201199</v>
          </cell>
          <cell r="AC1636">
            <v>134654844</v>
          </cell>
          <cell r="AE1636">
            <v>141201199</v>
          </cell>
        </row>
        <row r="1637">
          <cell r="C1637" t="str">
            <v>Lynwood  City of</v>
          </cell>
          <cell r="K1637">
            <v>2383645275</v>
          </cell>
          <cell r="M1637">
            <v>88</v>
          </cell>
          <cell r="V1637">
            <v>65965</v>
          </cell>
          <cell r="AB1637">
            <v>133700099</v>
          </cell>
          <cell r="AC1637">
            <v>134390904</v>
          </cell>
          <cell r="AE1637">
            <v>133700099</v>
          </cell>
        </row>
        <row r="1638">
          <cell r="C1638" t="str">
            <v>Lynwood  City of</v>
          </cell>
          <cell r="K1638">
            <v>2383645275</v>
          </cell>
          <cell r="M1638">
            <v>88</v>
          </cell>
          <cell r="V1638">
            <v>65965</v>
          </cell>
          <cell r="AB1638">
            <v>146346393</v>
          </cell>
          <cell r="AC1638">
            <v>138001338</v>
          </cell>
          <cell r="AE1638">
            <v>146346393</v>
          </cell>
        </row>
        <row r="1639">
          <cell r="C1639" t="str">
            <v>Lynwood  City of</v>
          </cell>
          <cell r="K1639">
            <v>2383645275</v>
          </cell>
          <cell r="M1639">
            <v>88</v>
          </cell>
          <cell r="V1639">
            <v>65965</v>
          </cell>
          <cell r="AB1639">
            <v>162889870</v>
          </cell>
          <cell r="AC1639">
            <v>183698742</v>
          </cell>
          <cell r="AE1639">
            <v>162889870</v>
          </cell>
        </row>
        <row r="1640">
          <cell r="C1640" t="str">
            <v>Lynwood  City of</v>
          </cell>
          <cell r="K1640">
            <v>2383645275</v>
          </cell>
          <cell r="M1640">
            <v>88</v>
          </cell>
          <cell r="V1640">
            <v>65965</v>
          </cell>
          <cell r="AB1640">
            <v>167103129</v>
          </cell>
          <cell r="AC1640">
            <v>163232014</v>
          </cell>
          <cell r="AE1640">
            <v>167103129</v>
          </cell>
        </row>
        <row r="1641">
          <cell r="C1641" t="str">
            <v>Lynwood  City of</v>
          </cell>
          <cell r="K1641">
            <v>2383645275</v>
          </cell>
          <cell r="M1641">
            <v>88</v>
          </cell>
          <cell r="V1641">
            <v>65965</v>
          </cell>
          <cell r="AB1641">
            <v>173962301</v>
          </cell>
          <cell r="AC1641">
            <v>196289641</v>
          </cell>
          <cell r="AE1641">
            <v>173962301</v>
          </cell>
        </row>
        <row r="1642">
          <cell r="C1642" t="str">
            <v>Lynwood  City of</v>
          </cell>
          <cell r="K1642">
            <v>2383645275</v>
          </cell>
          <cell r="M1642">
            <v>88</v>
          </cell>
          <cell r="V1642">
            <v>65965</v>
          </cell>
          <cell r="AB1642">
            <v>182766807</v>
          </cell>
          <cell r="AC1642">
            <v>184663262</v>
          </cell>
          <cell r="AE1642">
            <v>182766807</v>
          </cell>
        </row>
        <row r="1643">
          <cell r="C1643" t="str">
            <v>Madera  City of</v>
          </cell>
          <cell r="K1643">
            <v>5250897665</v>
          </cell>
          <cell r="M1643">
            <v>197</v>
          </cell>
          <cell r="V1643">
            <v>63105</v>
          </cell>
          <cell r="AB1643">
            <v>156598000</v>
          </cell>
          <cell r="AC1643">
            <v>161001000</v>
          </cell>
          <cell r="AE1643">
            <v>133108300</v>
          </cell>
        </row>
        <row r="1644">
          <cell r="C1644" t="str">
            <v>Madera  City of</v>
          </cell>
          <cell r="K1644">
            <v>5250897665</v>
          </cell>
          <cell r="M1644">
            <v>197</v>
          </cell>
          <cell r="V1644">
            <v>58243</v>
          </cell>
          <cell r="AB1644">
            <v>167925000</v>
          </cell>
          <cell r="AC1644">
            <v>172585000</v>
          </cell>
          <cell r="AE1644">
            <v>142736250</v>
          </cell>
        </row>
        <row r="1645">
          <cell r="C1645" t="str">
            <v>Madera  City of</v>
          </cell>
          <cell r="K1645">
            <v>5250897665</v>
          </cell>
          <cell r="M1645">
            <v>197</v>
          </cell>
          <cell r="V1645">
            <v>58243</v>
          </cell>
          <cell r="AB1645">
            <v>169276000</v>
          </cell>
          <cell r="AC1645">
            <v>252689000</v>
          </cell>
          <cell r="AE1645">
            <v>143884600</v>
          </cell>
        </row>
        <row r="1646">
          <cell r="C1646" t="str">
            <v>Madera  City of</v>
          </cell>
          <cell r="K1646">
            <v>5250897665</v>
          </cell>
          <cell r="M1646">
            <v>197</v>
          </cell>
          <cell r="V1646">
            <v>58243</v>
          </cell>
          <cell r="AB1646">
            <v>213133000</v>
          </cell>
          <cell r="AC1646">
            <v>252689000</v>
          </cell>
          <cell r="AE1646">
            <v>181163050</v>
          </cell>
        </row>
        <row r="1647">
          <cell r="C1647" t="str">
            <v>Madera  City of</v>
          </cell>
          <cell r="K1647">
            <v>5250897665</v>
          </cell>
          <cell r="M1647">
            <v>197</v>
          </cell>
          <cell r="V1647">
            <v>58243</v>
          </cell>
          <cell r="AB1647">
            <v>314922000</v>
          </cell>
          <cell r="AC1647">
            <v>331816000</v>
          </cell>
          <cell r="AE1647">
            <v>267683700</v>
          </cell>
        </row>
        <row r="1648">
          <cell r="C1648" t="str">
            <v>Madera  City of</v>
          </cell>
          <cell r="K1648">
            <v>5250897665</v>
          </cell>
          <cell r="M1648">
            <v>197</v>
          </cell>
          <cell r="V1648">
            <v>58243</v>
          </cell>
          <cell r="AB1648">
            <v>338785000</v>
          </cell>
          <cell r="AC1648">
            <v>236384000</v>
          </cell>
          <cell r="AE1648">
            <v>287967250</v>
          </cell>
        </row>
        <row r="1649">
          <cell r="C1649" t="str">
            <v>Madera  City of</v>
          </cell>
          <cell r="K1649">
            <v>5250897665</v>
          </cell>
          <cell r="M1649">
            <v>197</v>
          </cell>
          <cell r="V1649">
            <v>58243</v>
          </cell>
          <cell r="AB1649">
            <v>380986000</v>
          </cell>
          <cell r="AC1649">
            <v>413016000</v>
          </cell>
          <cell r="AE1649">
            <v>323838100</v>
          </cell>
        </row>
        <row r="1650">
          <cell r="C1650" t="str">
            <v>Madera  City of</v>
          </cell>
          <cell r="K1650">
            <v>5250897665</v>
          </cell>
          <cell r="M1650">
            <v>197</v>
          </cell>
          <cell r="V1650">
            <v>58243</v>
          </cell>
          <cell r="AB1650">
            <v>374090000</v>
          </cell>
          <cell r="AC1650">
            <v>448055000</v>
          </cell>
          <cell r="AE1650">
            <v>317976500</v>
          </cell>
        </row>
        <row r="1651">
          <cell r="C1651" t="str">
            <v>Mammoth Community Water District</v>
          </cell>
          <cell r="K1651">
            <v>1075313360</v>
          </cell>
          <cell r="M1651">
            <v>141</v>
          </cell>
          <cell r="V1651">
            <v>8253</v>
          </cell>
          <cell r="AB1651">
            <v>34176000</v>
          </cell>
          <cell r="AC1651">
            <v>45587000</v>
          </cell>
          <cell r="AE1651">
            <v>20505600</v>
          </cell>
        </row>
        <row r="1652">
          <cell r="C1652" t="str">
            <v>Mammoth Community Water District</v>
          </cell>
          <cell r="K1652">
            <v>1075313360</v>
          </cell>
          <cell r="M1652">
            <v>141</v>
          </cell>
          <cell r="V1652">
            <v>8253</v>
          </cell>
          <cell r="AB1652">
            <v>40616000</v>
          </cell>
          <cell r="AC1652">
            <v>47353000</v>
          </cell>
          <cell r="AE1652">
            <v>40616000</v>
          </cell>
        </row>
        <row r="1653">
          <cell r="C1653" t="str">
            <v>Mammoth Community Water District</v>
          </cell>
          <cell r="K1653">
            <v>1075313360</v>
          </cell>
          <cell r="M1653">
            <v>141</v>
          </cell>
          <cell r="V1653">
            <v>8253</v>
          </cell>
          <cell r="AB1653">
            <v>38107000</v>
          </cell>
          <cell r="AC1653">
            <v>40540000</v>
          </cell>
          <cell r="AE1653">
            <v>22864200</v>
          </cell>
        </row>
        <row r="1654">
          <cell r="C1654" t="str">
            <v>Mammoth Community Water District</v>
          </cell>
          <cell r="K1654">
            <v>1075313360</v>
          </cell>
          <cell r="M1654">
            <v>141</v>
          </cell>
          <cell r="V1654">
            <v>8253</v>
          </cell>
          <cell r="AB1654">
            <v>27333000</v>
          </cell>
          <cell r="AC1654">
            <v>27982000</v>
          </cell>
          <cell r="AE1654">
            <v>16399800</v>
          </cell>
        </row>
        <row r="1655">
          <cell r="C1655" t="str">
            <v>Mammoth Community Water District</v>
          </cell>
          <cell r="K1655">
            <v>1075313360</v>
          </cell>
          <cell r="M1655">
            <v>141</v>
          </cell>
          <cell r="V1655">
            <v>8253</v>
          </cell>
          <cell r="AB1655">
            <v>42956000</v>
          </cell>
          <cell r="AC1655">
            <v>37342000</v>
          </cell>
          <cell r="AE1655">
            <v>25773600</v>
          </cell>
        </row>
        <row r="1656">
          <cell r="C1656" t="str">
            <v>Mammoth Community Water District</v>
          </cell>
          <cell r="K1656">
            <v>1075313360</v>
          </cell>
          <cell r="M1656">
            <v>141</v>
          </cell>
          <cell r="V1656">
            <v>8253</v>
          </cell>
          <cell r="AB1656">
            <v>72459000</v>
          </cell>
          <cell r="AC1656">
            <v>78788000</v>
          </cell>
          <cell r="AE1656">
            <v>43475400</v>
          </cell>
        </row>
        <row r="1657">
          <cell r="C1657" t="str">
            <v>Mammoth Community Water District</v>
          </cell>
          <cell r="K1657">
            <v>1075313360</v>
          </cell>
          <cell r="M1657">
            <v>141</v>
          </cell>
          <cell r="V1657">
            <v>8253</v>
          </cell>
          <cell r="AB1657">
            <v>97880000</v>
          </cell>
          <cell r="AC1657">
            <v>112416000</v>
          </cell>
          <cell r="AE1657">
            <v>78304000</v>
          </cell>
        </row>
        <row r="1658">
          <cell r="C1658" t="str">
            <v>Mammoth Community Water District</v>
          </cell>
          <cell r="K1658">
            <v>1075313360</v>
          </cell>
          <cell r="M1658">
            <v>141</v>
          </cell>
          <cell r="V1658">
            <v>8253</v>
          </cell>
          <cell r="AB1658">
            <v>93880000</v>
          </cell>
          <cell r="AC1658">
            <v>109475000</v>
          </cell>
          <cell r="AE1658">
            <v>75104000</v>
          </cell>
        </row>
        <row r="1659">
          <cell r="C1659" t="str">
            <v>Manhattan Beach  City of</v>
          </cell>
          <cell r="K1659">
            <v>2257072400</v>
          </cell>
          <cell r="M1659">
            <v>142</v>
          </cell>
          <cell r="V1659">
            <v>35726</v>
          </cell>
          <cell r="AB1659">
            <v>112092891</v>
          </cell>
          <cell r="AC1659">
            <v>116003108</v>
          </cell>
          <cell r="AE1659">
            <v>86311526.070000008</v>
          </cell>
        </row>
        <row r="1660">
          <cell r="C1660" t="str">
            <v>Manhattan Beach  City of</v>
          </cell>
          <cell r="K1660">
            <v>2257072400</v>
          </cell>
          <cell r="M1660">
            <v>142</v>
          </cell>
          <cell r="V1660">
            <v>35135</v>
          </cell>
          <cell r="AB1660">
            <v>112092891</v>
          </cell>
          <cell r="AC1660">
            <v>133599085</v>
          </cell>
          <cell r="AE1660">
            <v>87432454.980000004</v>
          </cell>
        </row>
        <row r="1661">
          <cell r="C1661" t="str">
            <v>Manhattan Beach  City of</v>
          </cell>
          <cell r="K1661">
            <v>2257072400</v>
          </cell>
          <cell r="M1661">
            <v>142</v>
          </cell>
          <cell r="V1661">
            <v>35135</v>
          </cell>
          <cell r="AB1661">
            <v>131643977</v>
          </cell>
          <cell r="AC1661">
            <v>142071222</v>
          </cell>
          <cell r="AE1661">
            <v>102682302.06</v>
          </cell>
        </row>
        <row r="1662">
          <cell r="C1662" t="str">
            <v>Manhattan Beach  City of</v>
          </cell>
          <cell r="K1662">
            <v>2257072400</v>
          </cell>
          <cell r="M1662">
            <v>142</v>
          </cell>
          <cell r="V1662">
            <v>35135</v>
          </cell>
          <cell r="AB1662">
            <v>148914102</v>
          </cell>
          <cell r="AC1662">
            <v>157712091</v>
          </cell>
          <cell r="AE1662">
            <v>116152999.56</v>
          </cell>
        </row>
        <row r="1663">
          <cell r="C1663" t="str">
            <v>Manhattan Beach  City of</v>
          </cell>
          <cell r="K1663">
            <v>2257072400</v>
          </cell>
          <cell r="M1663">
            <v>142</v>
          </cell>
          <cell r="V1663">
            <v>35135</v>
          </cell>
          <cell r="AB1663">
            <v>154453576</v>
          </cell>
          <cell r="AC1663">
            <v>163577416</v>
          </cell>
          <cell r="AE1663">
            <v>118929253.52</v>
          </cell>
        </row>
        <row r="1664">
          <cell r="C1664" t="str">
            <v>Manhattan Beach  City of</v>
          </cell>
          <cell r="K1664">
            <v>2257072400</v>
          </cell>
          <cell r="M1664">
            <v>142</v>
          </cell>
          <cell r="V1664">
            <v>35135</v>
          </cell>
          <cell r="AB1664">
            <v>160970605</v>
          </cell>
          <cell r="AC1664">
            <v>169116891</v>
          </cell>
          <cell r="AE1664">
            <v>125557071.90000001</v>
          </cell>
        </row>
        <row r="1665">
          <cell r="C1665" t="str">
            <v>Manhattan Beach  City of</v>
          </cell>
          <cell r="K1665">
            <v>2257072400</v>
          </cell>
          <cell r="M1665">
            <v>142</v>
          </cell>
          <cell r="V1665">
            <v>35135</v>
          </cell>
          <cell r="AB1665">
            <v>169442742</v>
          </cell>
          <cell r="AC1665">
            <v>172375405</v>
          </cell>
          <cell r="AE1665">
            <v>132165338.76000001</v>
          </cell>
        </row>
        <row r="1666">
          <cell r="C1666" t="str">
            <v>Manhattan Beach  City of</v>
          </cell>
          <cell r="K1666">
            <v>2257072400</v>
          </cell>
          <cell r="M1666">
            <v>142</v>
          </cell>
          <cell r="V1666">
            <v>35135</v>
          </cell>
          <cell r="AB1666">
            <v>163577416</v>
          </cell>
          <cell r="AC1666">
            <v>165206673</v>
          </cell>
          <cell r="AE1666">
            <v>127590384.48</v>
          </cell>
        </row>
        <row r="1667">
          <cell r="C1667" t="str">
            <v>Marin Municipal Water District</v>
          </cell>
          <cell r="K1667">
            <v>10157074000</v>
          </cell>
          <cell r="M1667">
            <v>124</v>
          </cell>
          <cell r="V1667">
            <v>188200</v>
          </cell>
          <cell r="AB1667">
            <v>459121402</v>
          </cell>
          <cell r="AC1667">
            <v>498432118</v>
          </cell>
          <cell r="AE1667">
            <v>344341051.5</v>
          </cell>
        </row>
        <row r="1668">
          <cell r="C1668" t="str">
            <v>Marin Municipal Water District</v>
          </cell>
          <cell r="K1668">
            <v>10157074000</v>
          </cell>
          <cell r="M1668">
            <v>124</v>
          </cell>
          <cell r="V1668">
            <v>188200</v>
          </cell>
          <cell r="AB1668">
            <v>504092158</v>
          </cell>
          <cell r="AC1668">
            <v>612926534</v>
          </cell>
          <cell r="AE1668">
            <v>378069118.5</v>
          </cell>
        </row>
        <row r="1669">
          <cell r="C1669" t="str">
            <v>Marin Municipal Water District</v>
          </cell>
          <cell r="K1669">
            <v>10157074000</v>
          </cell>
          <cell r="M1669">
            <v>124</v>
          </cell>
          <cell r="V1669">
            <v>187500</v>
          </cell>
          <cell r="AB1669">
            <v>458798809</v>
          </cell>
          <cell r="AC1669">
            <v>615207494</v>
          </cell>
          <cell r="AE1669">
            <v>344099106.75</v>
          </cell>
        </row>
        <row r="1670">
          <cell r="C1670" t="str">
            <v>Marin Municipal Water District</v>
          </cell>
          <cell r="K1670">
            <v>10157074000</v>
          </cell>
          <cell r="M1670">
            <v>124</v>
          </cell>
          <cell r="V1670">
            <v>187500</v>
          </cell>
          <cell r="AB1670">
            <v>534722192</v>
          </cell>
          <cell r="AC1670">
            <v>681029482</v>
          </cell>
          <cell r="AE1670">
            <v>401041644</v>
          </cell>
        </row>
        <row r="1671">
          <cell r="C1671" t="str">
            <v>Marin Municipal Water District</v>
          </cell>
          <cell r="K1671">
            <v>10157074000</v>
          </cell>
          <cell r="M1671">
            <v>124</v>
          </cell>
          <cell r="V1671">
            <v>187500</v>
          </cell>
          <cell r="AB1671">
            <v>690153322</v>
          </cell>
          <cell r="AC1671">
            <v>846887859</v>
          </cell>
          <cell r="AE1671">
            <v>517614991.5</v>
          </cell>
        </row>
        <row r="1672">
          <cell r="C1672" t="str">
            <v>Marin Municipal Water District</v>
          </cell>
          <cell r="K1672">
            <v>10157074000</v>
          </cell>
          <cell r="M1672">
            <v>124</v>
          </cell>
          <cell r="V1672">
            <v>187500</v>
          </cell>
          <cell r="AB1672">
            <v>748806579</v>
          </cell>
          <cell r="AC1672">
            <v>893484613</v>
          </cell>
          <cell r="AE1672">
            <v>561604934.25</v>
          </cell>
        </row>
        <row r="1673">
          <cell r="C1673" t="str">
            <v>Marin Municipal Water District</v>
          </cell>
          <cell r="K1673">
            <v>10157074000</v>
          </cell>
          <cell r="M1673">
            <v>124</v>
          </cell>
          <cell r="V1673">
            <v>187500</v>
          </cell>
          <cell r="AB1673">
            <v>843955196</v>
          </cell>
          <cell r="AC1673">
            <v>964520224</v>
          </cell>
          <cell r="AE1673">
            <v>632966397</v>
          </cell>
        </row>
        <row r="1674">
          <cell r="C1674" t="str">
            <v>Marin Municipal Water District</v>
          </cell>
          <cell r="K1674">
            <v>10157074000</v>
          </cell>
          <cell r="M1674">
            <v>124</v>
          </cell>
          <cell r="V1674">
            <v>187500</v>
          </cell>
          <cell r="AB1674">
            <v>876540339</v>
          </cell>
          <cell r="AC1674">
            <v>970059698</v>
          </cell>
          <cell r="AE1674">
            <v>657405254.25</v>
          </cell>
        </row>
        <row r="1675">
          <cell r="C1675" t="str">
            <v>Marin Municipal Water District</v>
          </cell>
          <cell r="K1675">
            <v>10157074000</v>
          </cell>
          <cell r="M1675">
            <v>124</v>
          </cell>
          <cell r="V1675">
            <v>187500</v>
          </cell>
          <cell r="AB1675">
            <v>850472224</v>
          </cell>
          <cell r="AC1675">
            <v>924114647</v>
          </cell>
          <cell r="AE1675">
            <v>637854168</v>
          </cell>
        </row>
        <row r="1676">
          <cell r="C1676" t="str">
            <v>Marina Coast Water District</v>
          </cell>
          <cell r="K1676">
            <v>1562372280</v>
          </cell>
          <cell r="M1676">
            <v>117</v>
          </cell>
          <cell r="V1676">
            <v>31405</v>
          </cell>
          <cell r="AB1676">
            <v>78640983</v>
          </cell>
          <cell r="AC1676">
            <v>90938616</v>
          </cell>
          <cell r="AE1676">
            <v>55048688.099999994</v>
          </cell>
        </row>
        <row r="1677">
          <cell r="C1677" t="str">
            <v>Marina Coast Water District</v>
          </cell>
          <cell r="K1677">
            <v>1562372280</v>
          </cell>
          <cell r="M1677">
            <v>117</v>
          </cell>
          <cell r="V1677">
            <v>31405</v>
          </cell>
          <cell r="AB1677">
            <v>80700364</v>
          </cell>
          <cell r="AC1677">
            <v>79201448</v>
          </cell>
          <cell r="AE1677">
            <v>66174298.479999997</v>
          </cell>
        </row>
        <row r="1678">
          <cell r="C1678" t="str">
            <v>Marina Coast Water District</v>
          </cell>
          <cell r="K1678">
            <v>1562372280</v>
          </cell>
          <cell r="M1678">
            <v>117</v>
          </cell>
          <cell r="V1678">
            <v>31218</v>
          </cell>
          <cell r="AB1678">
            <v>67350231</v>
          </cell>
          <cell r="AC1678">
            <v>95559189</v>
          </cell>
          <cell r="AE1678">
            <v>53206682.490000002</v>
          </cell>
        </row>
        <row r="1679">
          <cell r="C1679" t="str">
            <v>Marina Coast Water District</v>
          </cell>
          <cell r="K1679">
            <v>1562372280</v>
          </cell>
          <cell r="M1679">
            <v>117</v>
          </cell>
          <cell r="V1679">
            <v>31218</v>
          </cell>
          <cell r="AB1679">
            <v>80198553</v>
          </cell>
          <cell r="AC1679">
            <v>107599400</v>
          </cell>
          <cell r="AE1679">
            <v>58544943.689999998</v>
          </cell>
        </row>
        <row r="1680">
          <cell r="C1680" t="str">
            <v>Marina Coast Water District</v>
          </cell>
          <cell r="K1680">
            <v>1562372280</v>
          </cell>
          <cell r="M1680">
            <v>117</v>
          </cell>
          <cell r="V1680">
            <v>31218</v>
          </cell>
          <cell r="AB1680">
            <v>113200786</v>
          </cell>
          <cell r="AC1680">
            <v>129125145</v>
          </cell>
          <cell r="AE1680">
            <v>66788463.739999995</v>
          </cell>
        </row>
        <row r="1681">
          <cell r="C1681" t="str">
            <v>Marina Coast Water District</v>
          </cell>
          <cell r="K1681">
            <v>1562372280</v>
          </cell>
          <cell r="M1681">
            <v>117</v>
          </cell>
          <cell r="V1681">
            <v>31218</v>
          </cell>
          <cell r="AB1681">
            <v>119000941</v>
          </cell>
          <cell r="AC1681">
            <v>137000974</v>
          </cell>
          <cell r="AE1681">
            <v>70210555.189999998</v>
          </cell>
        </row>
        <row r="1682">
          <cell r="C1682" t="str">
            <v>Marina Coast Water District</v>
          </cell>
          <cell r="K1682">
            <v>1562372280</v>
          </cell>
          <cell r="M1682">
            <v>117</v>
          </cell>
          <cell r="V1682">
            <v>31218</v>
          </cell>
          <cell r="AB1682">
            <v>134501694</v>
          </cell>
          <cell r="AC1682">
            <v>142999899</v>
          </cell>
          <cell r="AE1682">
            <v>72630914.760000005</v>
          </cell>
        </row>
        <row r="1683">
          <cell r="C1683" t="str">
            <v>Marina Coast Water District</v>
          </cell>
          <cell r="K1683">
            <v>1562372280</v>
          </cell>
          <cell r="M1683">
            <v>117</v>
          </cell>
          <cell r="V1683">
            <v>32184</v>
          </cell>
          <cell r="AB1683">
            <v>139001702</v>
          </cell>
          <cell r="AC1683">
            <v>141500982</v>
          </cell>
          <cell r="AE1683">
            <v>77840953.120000005</v>
          </cell>
        </row>
        <row r="1684">
          <cell r="C1684" t="str">
            <v>Marina Coast Water District</v>
          </cell>
          <cell r="K1684">
            <v>1562372280</v>
          </cell>
          <cell r="M1684">
            <v>117</v>
          </cell>
          <cell r="V1684">
            <v>32184</v>
          </cell>
          <cell r="AB1684">
            <v>133801113</v>
          </cell>
          <cell r="AC1684">
            <v>139500254</v>
          </cell>
          <cell r="AE1684">
            <v>74928623.280000001</v>
          </cell>
        </row>
        <row r="1685">
          <cell r="C1685" t="str">
            <v>Martinez  City of</v>
          </cell>
          <cell r="K1685">
            <v>1763154400</v>
          </cell>
          <cell r="M1685">
            <v>128</v>
          </cell>
          <cell r="V1685">
            <v>30191</v>
          </cell>
          <cell r="AB1685">
            <v>66536977</v>
          </cell>
          <cell r="AC1685">
            <v>72978452</v>
          </cell>
          <cell r="AE1685">
            <v>35929967.580000006</v>
          </cell>
        </row>
        <row r="1686">
          <cell r="C1686" t="str">
            <v>Martinez  City of</v>
          </cell>
          <cell r="K1686">
            <v>1763154400</v>
          </cell>
          <cell r="M1686">
            <v>128</v>
          </cell>
          <cell r="V1686">
            <v>30191</v>
          </cell>
          <cell r="AB1686">
            <v>70257039</v>
          </cell>
          <cell r="AC1686">
            <v>97358961</v>
          </cell>
          <cell r="AE1686">
            <v>43559364.18</v>
          </cell>
        </row>
        <row r="1687">
          <cell r="C1687" t="str">
            <v>Martinez  City of</v>
          </cell>
          <cell r="K1687">
            <v>1763154400</v>
          </cell>
          <cell r="M1687">
            <v>128</v>
          </cell>
          <cell r="V1687">
            <v>30191</v>
          </cell>
          <cell r="AB1687">
            <v>75607855</v>
          </cell>
          <cell r="AC1687">
            <v>91165839</v>
          </cell>
          <cell r="AE1687">
            <v>43096477.349999994</v>
          </cell>
        </row>
        <row r="1688">
          <cell r="C1688" t="str">
            <v>Martinez  City of</v>
          </cell>
          <cell r="K1688">
            <v>1763154400</v>
          </cell>
          <cell r="M1688">
            <v>128</v>
          </cell>
          <cell r="V1688">
            <v>30191</v>
          </cell>
          <cell r="AB1688">
            <v>119125777</v>
          </cell>
          <cell r="AC1688">
            <v>138506306</v>
          </cell>
          <cell r="AE1688">
            <v>89344332.75</v>
          </cell>
        </row>
        <row r="1689">
          <cell r="C1689" t="str">
            <v>Martinez  City of</v>
          </cell>
          <cell r="K1689">
            <v>1763154400</v>
          </cell>
          <cell r="M1689">
            <v>128</v>
          </cell>
          <cell r="V1689">
            <v>30191</v>
          </cell>
          <cell r="AB1689">
            <v>107499553</v>
          </cell>
          <cell r="AC1689">
            <v>122917652</v>
          </cell>
          <cell r="AE1689">
            <v>66649722.859999999</v>
          </cell>
        </row>
        <row r="1690">
          <cell r="C1690" t="str">
            <v>Martinez  City of</v>
          </cell>
          <cell r="K1690">
            <v>1763154400</v>
          </cell>
          <cell r="M1690">
            <v>128</v>
          </cell>
          <cell r="V1690">
            <v>30191</v>
          </cell>
          <cell r="AB1690">
            <v>150724987</v>
          </cell>
          <cell r="AC1690">
            <v>189412738</v>
          </cell>
          <cell r="AE1690">
            <v>116058239.99000001</v>
          </cell>
        </row>
        <row r="1691">
          <cell r="C1691" t="str">
            <v>Martinez  City of</v>
          </cell>
          <cell r="K1691">
            <v>1763154400</v>
          </cell>
          <cell r="M1691">
            <v>128</v>
          </cell>
          <cell r="V1691">
            <v>30191</v>
          </cell>
          <cell r="AB1691">
            <v>117549631</v>
          </cell>
          <cell r="AC1691">
            <v>129929891</v>
          </cell>
          <cell r="AE1691">
            <v>74056267.530000001</v>
          </cell>
        </row>
        <row r="1692">
          <cell r="C1692" t="str">
            <v>Martinez  City of</v>
          </cell>
          <cell r="K1692">
            <v>1763154400</v>
          </cell>
          <cell r="M1692">
            <v>128</v>
          </cell>
          <cell r="V1692">
            <v>30191</v>
          </cell>
          <cell r="AB1692">
            <v>164393392</v>
          </cell>
          <cell r="AC1692">
            <v>185409912</v>
          </cell>
          <cell r="AE1692">
            <v>120007176.16</v>
          </cell>
        </row>
        <row r="1693">
          <cell r="C1693" t="str">
            <v>McKinleyville Community Service District</v>
          </cell>
          <cell r="K1693">
            <v>642319700</v>
          </cell>
          <cell r="M1693">
            <v>107</v>
          </cell>
          <cell r="V1693">
            <v>16900</v>
          </cell>
          <cell r="AB1693">
            <v>29867000</v>
          </cell>
          <cell r="AC1693">
            <v>33751000</v>
          </cell>
          <cell r="AE1693">
            <v>26880300</v>
          </cell>
        </row>
        <row r="1694">
          <cell r="C1694" t="str">
            <v>McKinleyville Community Service District</v>
          </cell>
          <cell r="K1694">
            <v>642319700</v>
          </cell>
          <cell r="M1694">
            <v>107</v>
          </cell>
          <cell r="V1694">
            <v>16900</v>
          </cell>
          <cell r="AB1694">
            <v>32781000</v>
          </cell>
          <cell r="AC1694">
            <v>38263000</v>
          </cell>
          <cell r="AE1694">
            <v>29502900</v>
          </cell>
        </row>
        <row r="1695">
          <cell r="C1695" t="str">
            <v>McKinleyville Community Service District</v>
          </cell>
          <cell r="K1695">
            <v>642319700</v>
          </cell>
          <cell r="M1695">
            <v>107</v>
          </cell>
          <cell r="V1695">
            <v>16900</v>
          </cell>
          <cell r="AB1695">
            <v>33146000</v>
          </cell>
          <cell r="AC1695">
            <v>35203000</v>
          </cell>
          <cell r="AE1695">
            <v>29831400</v>
          </cell>
        </row>
        <row r="1696">
          <cell r="C1696" t="str">
            <v>McKinleyville Community Service District</v>
          </cell>
          <cell r="K1696">
            <v>642319700</v>
          </cell>
          <cell r="M1696">
            <v>107</v>
          </cell>
          <cell r="V1696">
            <v>16900</v>
          </cell>
          <cell r="AB1696">
            <v>30795000</v>
          </cell>
          <cell r="AC1696">
            <v>34879000</v>
          </cell>
          <cell r="AE1696">
            <v>27715500</v>
          </cell>
        </row>
        <row r="1697">
          <cell r="C1697" t="str">
            <v>McKinleyville Community Service District</v>
          </cell>
          <cell r="K1697">
            <v>642319700</v>
          </cell>
          <cell r="M1697">
            <v>107</v>
          </cell>
          <cell r="V1697">
            <v>16900</v>
          </cell>
          <cell r="AB1697">
            <v>36393000</v>
          </cell>
          <cell r="AC1697">
            <v>39439000</v>
          </cell>
          <cell r="AE1697">
            <v>32753700</v>
          </cell>
        </row>
        <row r="1698">
          <cell r="C1698" t="str">
            <v>McKinleyville Community Service District</v>
          </cell>
          <cell r="K1698">
            <v>642319700</v>
          </cell>
          <cell r="M1698">
            <v>107</v>
          </cell>
          <cell r="V1698">
            <v>16900</v>
          </cell>
          <cell r="AB1698">
            <v>40619000</v>
          </cell>
          <cell r="AC1698">
            <v>45702000</v>
          </cell>
          <cell r="AE1698">
            <v>36557100</v>
          </cell>
        </row>
        <row r="1699">
          <cell r="C1699" t="str">
            <v>McKinleyville Community Service District</v>
          </cell>
          <cell r="K1699">
            <v>642319700</v>
          </cell>
          <cell r="M1699">
            <v>107</v>
          </cell>
          <cell r="V1699">
            <v>16900</v>
          </cell>
          <cell r="AB1699">
            <v>46600000</v>
          </cell>
          <cell r="AC1699">
            <v>55908000</v>
          </cell>
          <cell r="AE1699">
            <v>41940000</v>
          </cell>
        </row>
        <row r="1700">
          <cell r="C1700" t="str">
            <v>McKinleyville Community Service District</v>
          </cell>
          <cell r="K1700">
            <v>642319700</v>
          </cell>
          <cell r="M1700">
            <v>107</v>
          </cell>
          <cell r="V1700">
            <v>16900</v>
          </cell>
          <cell r="AB1700">
            <v>50668000</v>
          </cell>
          <cell r="AC1700">
            <v>61303000</v>
          </cell>
          <cell r="AE1700">
            <v>45601200</v>
          </cell>
        </row>
        <row r="1701">
          <cell r="C1701" t="str">
            <v>Menlo Park  City of</v>
          </cell>
          <cell r="K1701">
            <v>1357754740</v>
          </cell>
          <cell r="M1701">
            <v>210</v>
          </cell>
          <cell r="V1701">
            <v>16066</v>
          </cell>
          <cell r="AB1701">
            <v>56618556</v>
          </cell>
          <cell r="AC1701">
            <v>60699179</v>
          </cell>
          <cell r="AE1701">
            <v>25478350.199999999</v>
          </cell>
        </row>
        <row r="1702">
          <cell r="C1702" t="str">
            <v>Menlo Park  City of</v>
          </cell>
          <cell r="K1702">
            <v>1357754740</v>
          </cell>
          <cell r="M1702">
            <v>210</v>
          </cell>
          <cell r="V1702">
            <v>16066</v>
          </cell>
          <cell r="AB1702">
            <v>63572447</v>
          </cell>
          <cell r="AC1702">
            <v>46059055</v>
          </cell>
          <cell r="AE1702">
            <v>34329121.380000003</v>
          </cell>
        </row>
        <row r="1703">
          <cell r="C1703" t="str">
            <v>Menlo Park  City of</v>
          </cell>
          <cell r="K1703">
            <v>1357754740</v>
          </cell>
          <cell r="M1703">
            <v>210</v>
          </cell>
          <cell r="V1703">
            <v>16066</v>
          </cell>
          <cell r="AB1703">
            <v>47123532</v>
          </cell>
          <cell r="AC1703">
            <v>68862670</v>
          </cell>
          <cell r="AE1703">
            <v>22619295.359999999</v>
          </cell>
        </row>
        <row r="1704">
          <cell r="C1704" t="str">
            <v>Menlo Park  City of</v>
          </cell>
          <cell r="K1704">
            <v>1357754740</v>
          </cell>
          <cell r="M1704">
            <v>210</v>
          </cell>
          <cell r="V1704">
            <v>16066</v>
          </cell>
          <cell r="AB1704">
            <v>85206857</v>
          </cell>
          <cell r="AC1704">
            <v>90311564</v>
          </cell>
          <cell r="AE1704">
            <v>39195154.219999999</v>
          </cell>
        </row>
        <row r="1705">
          <cell r="C1705" t="str">
            <v>Menlo Park  City of</v>
          </cell>
          <cell r="K1705">
            <v>1357754740</v>
          </cell>
          <cell r="M1705">
            <v>210</v>
          </cell>
          <cell r="V1705">
            <v>16066</v>
          </cell>
          <cell r="AB1705">
            <v>83573860</v>
          </cell>
          <cell r="AC1705">
            <v>112020779</v>
          </cell>
          <cell r="AE1705">
            <v>33429544</v>
          </cell>
        </row>
        <row r="1706">
          <cell r="C1706" t="str">
            <v>Menlo Park  City of</v>
          </cell>
          <cell r="K1706">
            <v>1357754740</v>
          </cell>
          <cell r="M1706">
            <v>210</v>
          </cell>
          <cell r="V1706">
            <v>16066</v>
          </cell>
          <cell r="AB1706">
            <v>81598255</v>
          </cell>
          <cell r="AC1706">
            <v>183592893</v>
          </cell>
          <cell r="AE1706">
            <v>32639302</v>
          </cell>
        </row>
        <row r="1707">
          <cell r="C1707" t="str">
            <v>Menlo Park  City of</v>
          </cell>
          <cell r="K1707">
            <v>1357754740</v>
          </cell>
          <cell r="M1707">
            <v>210</v>
          </cell>
          <cell r="V1707">
            <v>16066</v>
          </cell>
          <cell r="AB1707">
            <v>112931158</v>
          </cell>
          <cell r="AC1707">
            <v>170350878</v>
          </cell>
          <cell r="AE1707">
            <v>35008658.979999997</v>
          </cell>
        </row>
        <row r="1708">
          <cell r="C1708" t="str">
            <v>Menlo Park  City of</v>
          </cell>
          <cell r="K1708">
            <v>1357754740</v>
          </cell>
          <cell r="M1708">
            <v>210</v>
          </cell>
          <cell r="V1708">
            <v>16000</v>
          </cell>
          <cell r="AB1708">
            <v>122845839</v>
          </cell>
          <cell r="AC1708">
            <v>180169060</v>
          </cell>
          <cell r="AE1708">
            <v>63879836.280000001</v>
          </cell>
        </row>
        <row r="1709">
          <cell r="C1709" t="str">
            <v>Menlo Park  City of</v>
          </cell>
          <cell r="K1709">
            <v>1357754740</v>
          </cell>
          <cell r="M1709">
            <v>210</v>
          </cell>
          <cell r="V1709">
            <v>14198</v>
          </cell>
          <cell r="AB1709">
            <v>115624893</v>
          </cell>
          <cell r="AC1709">
            <v>146174587</v>
          </cell>
          <cell r="AE1709">
            <v>52031201.850000001</v>
          </cell>
        </row>
        <row r="1710">
          <cell r="C1710" t="str">
            <v>Merced  City of</v>
          </cell>
          <cell r="K1710">
            <v>9436710000</v>
          </cell>
          <cell r="M1710">
            <v>248</v>
          </cell>
          <cell r="V1710">
            <v>83400</v>
          </cell>
          <cell r="AB1710">
            <v>320210000</v>
          </cell>
          <cell r="AC1710">
            <v>351680000</v>
          </cell>
          <cell r="AE1710">
            <v>230551200</v>
          </cell>
        </row>
        <row r="1711">
          <cell r="C1711" t="str">
            <v>Merced  City of</v>
          </cell>
          <cell r="K1711">
            <v>9436710000</v>
          </cell>
          <cell r="M1711">
            <v>248</v>
          </cell>
          <cell r="V1711">
            <v>83400</v>
          </cell>
          <cell r="AB1711">
            <v>335350000</v>
          </cell>
          <cell r="AC1711">
            <v>389480000</v>
          </cell>
          <cell r="AE1711">
            <v>241452000</v>
          </cell>
        </row>
        <row r="1712">
          <cell r="C1712" t="str">
            <v>Merced  City of</v>
          </cell>
          <cell r="K1712">
            <v>9436710000</v>
          </cell>
          <cell r="M1712">
            <v>248</v>
          </cell>
          <cell r="V1712">
            <v>83400</v>
          </cell>
          <cell r="AB1712">
            <v>350400000</v>
          </cell>
          <cell r="AC1712">
            <v>406140000</v>
          </cell>
          <cell r="AE1712">
            <v>252288000</v>
          </cell>
        </row>
        <row r="1713">
          <cell r="C1713" t="str">
            <v>Merced  City of</v>
          </cell>
          <cell r="K1713">
            <v>9436710000</v>
          </cell>
          <cell r="M1713">
            <v>248</v>
          </cell>
          <cell r="V1713">
            <v>83400</v>
          </cell>
          <cell r="AB1713">
            <v>442680000</v>
          </cell>
          <cell r="AC1713">
            <v>547270000</v>
          </cell>
          <cell r="AE1713">
            <v>318729600</v>
          </cell>
        </row>
        <row r="1714">
          <cell r="C1714" t="str">
            <v>Merced  City of</v>
          </cell>
          <cell r="K1714">
            <v>9436710000</v>
          </cell>
          <cell r="M1714">
            <v>248</v>
          </cell>
          <cell r="V1714">
            <v>83400</v>
          </cell>
          <cell r="AB1714">
            <v>776570000</v>
          </cell>
          <cell r="AC1714">
            <v>781840000</v>
          </cell>
          <cell r="AE1714">
            <v>559130400</v>
          </cell>
        </row>
        <row r="1715">
          <cell r="C1715" t="str">
            <v>Merced  City of</v>
          </cell>
          <cell r="K1715">
            <v>9436710000</v>
          </cell>
          <cell r="M1715">
            <v>248</v>
          </cell>
          <cell r="V1715">
            <v>83400</v>
          </cell>
          <cell r="AB1715">
            <v>932870000</v>
          </cell>
          <cell r="AC1715">
            <v>970910000</v>
          </cell>
          <cell r="AE1715">
            <v>699652500</v>
          </cell>
        </row>
        <row r="1716">
          <cell r="C1716" t="str">
            <v>Merced  City of</v>
          </cell>
          <cell r="K1716">
            <v>9436710000</v>
          </cell>
          <cell r="M1716">
            <v>248</v>
          </cell>
          <cell r="V1716">
            <v>83400</v>
          </cell>
          <cell r="AB1716">
            <v>1034100000</v>
          </cell>
          <cell r="AC1716">
            <v>1155680000</v>
          </cell>
          <cell r="AE1716">
            <v>775575000</v>
          </cell>
        </row>
        <row r="1717">
          <cell r="C1717" t="str">
            <v>Merced  City of</v>
          </cell>
          <cell r="K1717">
            <v>9436710000</v>
          </cell>
          <cell r="M1717">
            <v>248</v>
          </cell>
          <cell r="V1717">
            <v>83400</v>
          </cell>
          <cell r="AB1717">
            <v>1089540000</v>
          </cell>
          <cell r="AC1717">
            <v>1197140000</v>
          </cell>
          <cell r="AE1717">
            <v>817155000</v>
          </cell>
        </row>
        <row r="1718">
          <cell r="C1718" t="str">
            <v>Merced  City of</v>
          </cell>
          <cell r="K1718">
            <v>9436710000</v>
          </cell>
          <cell r="M1718">
            <v>248</v>
          </cell>
          <cell r="V1718">
            <v>83400</v>
          </cell>
          <cell r="AB1718">
            <v>990190000</v>
          </cell>
          <cell r="AC1718">
            <v>1071990000</v>
          </cell>
          <cell r="AE1718">
            <v>742642500</v>
          </cell>
        </row>
        <row r="1719">
          <cell r="C1719" t="str">
            <v>Mesa Consolidated Water District</v>
          </cell>
          <cell r="K1719">
            <v>7263030610</v>
          </cell>
          <cell r="M1719">
            <v>143</v>
          </cell>
          <cell r="V1719">
            <v>108000</v>
          </cell>
          <cell r="AB1719">
            <v>364627747</v>
          </cell>
          <cell r="AC1719">
            <v>390076743</v>
          </cell>
          <cell r="AE1719">
            <v>237008035.55000001</v>
          </cell>
        </row>
        <row r="1720">
          <cell r="C1720" t="str">
            <v>Mesa Consolidated Water District</v>
          </cell>
          <cell r="K1720">
            <v>7263030610</v>
          </cell>
          <cell r="M1720">
            <v>143</v>
          </cell>
          <cell r="V1720">
            <v>108000</v>
          </cell>
          <cell r="AB1720">
            <v>385058631</v>
          </cell>
          <cell r="AC1720">
            <v>509468706</v>
          </cell>
          <cell r="AE1720">
            <v>238736351.22</v>
          </cell>
        </row>
        <row r="1721">
          <cell r="C1721" t="str">
            <v>Mesa Consolidated Water District</v>
          </cell>
          <cell r="K1721">
            <v>7263030610</v>
          </cell>
          <cell r="M1721">
            <v>143</v>
          </cell>
          <cell r="V1721">
            <v>108000</v>
          </cell>
          <cell r="AB1721">
            <v>332694307</v>
          </cell>
          <cell r="AC1721">
            <v>407412039</v>
          </cell>
          <cell r="AE1721">
            <v>212924356.48000002</v>
          </cell>
        </row>
        <row r="1722">
          <cell r="C1722" t="str">
            <v>Mesa Consolidated Water District</v>
          </cell>
          <cell r="K1722">
            <v>7263030610</v>
          </cell>
          <cell r="M1722">
            <v>143</v>
          </cell>
          <cell r="V1722">
            <v>108000</v>
          </cell>
          <cell r="AB1722">
            <v>445145634</v>
          </cell>
          <cell r="AC1722">
            <v>408454764</v>
          </cell>
          <cell r="AE1722">
            <v>271538836.74000001</v>
          </cell>
        </row>
        <row r="1723">
          <cell r="C1723" t="str">
            <v>Mesa Consolidated Water District</v>
          </cell>
          <cell r="K1723">
            <v>7263030610</v>
          </cell>
          <cell r="M1723">
            <v>143</v>
          </cell>
          <cell r="V1723">
            <v>108000</v>
          </cell>
          <cell r="AB1723">
            <v>508882174</v>
          </cell>
          <cell r="AC1723">
            <v>451630078</v>
          </cell>
          <cell r="AE1723">
            <v>305329304.39999998</v>
          </cell>
        </row>
        <row r="1724">
          <cell r="C1724" t="str">
            <v>Mesa Consolidated Water District</v>
          </cell>
          <cell r="K1724">
            <v>7263030610</v>
          </cell>
          <cell r="M1724">
            <v>143</v>
          </cell>
          <cell r="V1724">
            <v>108000</v>
          </cell>
          <cell r="AB1724">
            <v>514519403</v>
          </cell>
          <cell r="AC1724">
            <v>510544016</v>
          </cell>
          <cell r="AE1724">
            <v>303566447.76999998</v>
          </cell>
        </row>
        <row r="1725">
          <cell r="C1725" t="str">
            <v>Mesa Consolidated Water District</v>
          </cell>
          <cell r="K1725">
            <v>7263030610</v>
          </cell>
          <cell r="M1725">
            <v>143</v>
          </cell>
          <cell r="V1725">
            <v>108000</v>
          </cell>
          <cell r="AB1725">
            <v>562875755</v>
          </cell>
          <cell r="AC1725">
            <v>604258886</v>
          </cell>
          <cell r="AE1725">
            <v>506588179.5</v>
          </cell>
        </row>
        <row r="1726">
          <cell r="C1726" t="str">
            <v>Mesa Consolidated Water District</v>
          </cell>
          <cell r="K1726">
            <v>7263030610</v>
          </cell>
          <cell r="M1726">
            <v>143</v>
          </cell>
          <cell r="V1726">
            <v>108000</v>
          </cell>
          <cell r="AB1726">
            <v>600218329</v>
          </cell>
          <cell r="AC1726">
            <v>585229163</v>
          </cell>
          <cell r="AE1726">
            <v>354128814.10999995</v>
          </cell>
        </row>
        <row r="1727">
          <cell r="C1727" t="str">
            <v>Mesa Consolidated Water District</v>
          </cell>
          <cell r="K1727">
            <v>7263030610</v>
          </cell>
          <cell r="M1727">
            <v>143</v>
          </cell>
          <cell r="V1727">
            <v>108000</v>
          </cell>
          <cell r="AB1727">
            <v>569034347</v>
          </cell>
          <cell r="AC1727">
            <v>567535430</v>
          </cell>
          <cell r="AE1727">
            <v>335730264.72999996</v>
          </cell>
        </row>
        <row r="1728">
          <cell r="C1728" t="str">
            <v>Mid-Peninsula Water District</v>
          </cell>
          <cell r="K1728">
            <v>1235123500</v>
          </cell>
          <cell r="M1728">
            <v>119</v>
          </cell>
          <cell r="V1728">
            <v>26030</v>
          </cell>
          <cell r="AB1728">
            <v>59681081</v>
          </cell>
          <cell r="AC1728">
            <v>64690036</v>
          </cell>
          <cell r="AE1728">
            <v>50728918.850000001</v>
          </cell>
        </row>
        <row r="1729">
          <cell r="C1729" t="str">
            <v>Mid-Peninsula Water District</v>
          </cell>
          <cell r="K1729">
            <v>1235123500</v>
          </cell>
          <cell r="M1729">
            <v>119</v>
          </cell>
          <cell r="V1729">
            <v>26030</v>
          </cell>
          <cell r="AB1729">
            <v>61609558</v>
          </cell>
          <cell r="AC1729">
            <v>62987470</v>
          </cell>
          <cell r="AE1729">
            <v>52368124.299999997</v>
          </cell>
        </row>
        <row r="1730">
          <cell r="C1730" t="str">
            <v>Mid-Peninsula Water District</v>
          </cell>
          <cell r="K1730">
            <v>1235123500</v>
          </cell>
          <cell r="M1730">
            <v>119</v>
          </cell>
          <cell r="V1730">
            <v>26030</v>
          </cell>
          <cell r="AB1730">
            <v>54484364</v>
          </cell>
          <cell r="AC1730">
            <v>70363262</v>
          </cell>
          <cell r="AE1730">
            <v>46311709.399999999</v>
          </cell>
        </row>
        <row r="1731">
          <cell r="C1731" t="str">
            <v>Mid-Peninsula Water District</v>
          </cell>
          <cell r="K1731">
            <v>1235123500</v>
          </cell>
          <cell r="M1731">
            <v>119</v>
          </cell>
          <cell r="V1731">
            <v>26030</v>
          </cell>
          <cell r="AB1731">
            <v>64833662</v>
          </cell>
          <cell r="AC1731">
            <v>79693714</v>
          </cell>
          <cell r="AE1731">
            <v>55108612.699999996</v>
          </cell>
        </row>
        <row r="1732">
          <cell r="C1732" t="str">
            <v>Mid-Peninsula Water District</v>
          </cell>
          <cell r="K1732">
            <v>1235123500</v>
          </cell>
          <cell r="M1732">
            <v>119</v>
          </cell>
          <cell r="V1732">
            <v>26030</v>
          </cell>
          <cell r="AB1732">
            <v>82025392</v>
          </cell>
          <cell r="AC1732">
            <v>91349860</v>
          </cell>
          <cell r="AE1732">
            <v>69721583.200000003</v>
          </cell>
        </row>
        <row r="1733">
          <cell r="C1733" t="str">
            <v>Mid-Peninsula Water District</v>
          </cell>
          <cell r="K1733">
            <v>1235123500</v>
          </cell>
          <cell r="M1733">
            <v>119</v>
          </cell>
          <cell r="V1733">
            <v>26030</v>
          </cell>
          <cell r="AB1733">
            <v>88482577</v>
          </cell>
          <cell r="AC1733">
            <v>108879709</v>
          </cell>
          <cell r="AE1733">
            <v>75210190.450000003</v>
          </cell>
        </row>
        <row r="1734">
          <cell r="C1734" t="str">
            <v>Mid-Peninsula Water District</v>
          </cell>
          <cell r="K1734">
            <v>1235123500</v>
          </cell>
          <cell r="M1734">
            <v>119</v>
          </cell>
          <cell r="V1734">
            <v>26030</v>
          </cell>
          <cell r="AB1734">
            <v>96441849</v>
          </cell>
          <cell r="AC1734">
            <v>116537517</v>
          </cell>
          <cell r="AE1734">
            <v>81975571.649999991</v>
          </cell>
        </row>
        <row r="1735">
          <cell r="C1735" t="str">
            <v>Mid-Peninsula Water District</v>
          </cell>
          <cell r="K1735">
            <v>1235123500</v>
          </cell>
          <cell r="M1735">
            <v>119</v>
          </cell>
          <cell r="V1735">
            <v>26030</v>
          </cell>
          <cell r="AB1735">
            <v>100739408</v>
          </cell>
          <cell r="AC1735">
            <v>116756696</v>
          </cell>
          <cell r="AE1735">
            <v>85628496.799999997</v>
          </cell>
        </row>
        <row r="1736">
          <cell r="C1736" t="str">
            <v>Mid-Peninsula Water District</v>
          </cell>
          <cell r="K1736">
            <v>1235123500</v>
          </cell>
          <cell r="M1736">
            <v>119</v>
          </cell>
          <cell r="V1736">
            <v>26030</v>
          </cell>
          <cell r="AB1736">
            <v>104524551</v>
          </cell>
          <cell r="AC1736">
            <v>112667096</v>
          </cell>
          <cell r="AE1736">
            <v>88845868.349999994</v>
          </cell>
        </row>
        <row r="1737">
          <cell r="C1737" t="str">
            <v>Millbrae  City of</v>
          </cell>
          <cell r="K1737">
            <v>935242420</v>
          </cell>
          <cell r="M1737">
            <v>113</v>
          </cell>
          <cell r="V1737">
            <v>21532</v>
          </cell>
          <cell r="AB1737">
            <v>46038857</v>
          </cell>
          <cell r="AC1737">
            <v>50816665</v>
          </cell>
          <cell r="AE1737">
            <v>33147977.039999999</v>
          </cell>
        </row>
        <row r="1738">
          <cell r="C1738" t="str">
            <v>Millbrae  City of</v>
          </cell>
          <cell r="K1738">
            <v>935242420</v>
          </cell>
          <cell r="M1738">
            <v>113</v>
          </cell>
          <cell r="V1738">
            <v>21532</v>
          </cell>
          <cell r="AB1738">
            <v>51911813</v>
          </cell>
          <cell r="AC1738">
            <v>45515221</v>
          </cell>
          <cell r="AE1738">
            <v>37376505.359999999</v>
          </cell>
        </row>
        <row r="1739">
          <cell r="C1739" t="str">
            <v>Millbrae  City of</v>
          </cell>
          <cell r="K1739">
            <v>935242420</v>
          </cell>
          <cell r="M1739">
            <v>113</v>
          </cell>
          <cell r="V1739">
            <v>21532</v>
          </cell>
          <cell r="AB1739">
            <v>43850057</v>
          </cell>
          <cell r="AC1739">
            <v>65444073</v>
          </cell>
          <cell r="AE1739">
            <v>31572041.039999999</v>
          </cell>
        </row>
        <row r="1740">
          <cell r="C1740" t="str">
            <v>Millbrae  City of</v>
          </cell>
          <cell r="K1740">
            <v>935242420</v>
          </cell>
          <cell r="M1740">
            <v>113</v>
          </cell>
          <cell r="V1740">
            <v>21532</v>
          </cell>
          <cell r="AB1740">
            <v>62128706</v>
          </cell>
          <cell r="AC1740">
            <v>73323304</v>
          </cell>
          <cell r="AE1740">
            <v>44732668.32</v>
          </cell>
        </row>
        <row r="1741">
          <cell r="C1741" t="str">
            <v>Millbrae  City of</v>
          </cell>
          <cell r="K1741">
            <v>935242420</v>
          </cell>
          <cell r="M1741">
            <v>113</v>
          </cell>
          <cell r="V1741">
            <v>21532</v>
          </cell>
          <cell r="AB1741">
            <v>70595158</v>
          </cell>
          <cell r="AC1741">
            <v>77137621</v>
          </cell>
          <cell r="AE1741">
            <v>50828513.759999998</v>
          </cell>
        </row>
        <row r="1742">
          <cell r="C1742" t="str">
            <v>Millbrae  City of</v>
          </cell>
          <cell r="K1742">
            <v>935242420</v>
          </cell>
          <cell r="M1742">
            <v>113</v>
          </cell>
          <cell r="V1742">
            <v>21532</v>
          </cell>
          <cell r="AB1742">
            <v>78600810</v>
          </cell>
          <cell r="AC1742">
            <v>93246919</v>
          </cell>
          <cell r="AE1742">
            <v>56592583.199999996</v>
          </cell>
        </row>
        <row r="1743">
          <cell r="C1743" t="str">
            <v>Millbrae  City of</v>
          </cell>
          <cell r="K1743">
            <v>935242420</v>
          </cell>
          <cell r="M1743">
            <v>113</v>
          </cell>
          <cell r="V1743">
            <v>21532</v>
          </cell>
          <cell r="AB1743">
            <v>89401932</v>
          </cell>
          <cell r="AC1743">
            <v>88809475</v>
          </cell>
          <cell r="AE1743">
            <v>64369391.039999999</v>
          </cell>
        </row>
        <row r="1744">
          <cell r="C1744" t="str">
            <v>Millbrae  City of</v>
          </cell>
          <cell r="K1744">
            <v>935242420</v>
          </cell>
          <cell r="M1744">
            <v>113</v>
          </cell>
          <cell r="V1744">
            <v>21532</v>
          </cell>
          <cell r="AB1744">
            <v>77528852</v>
          </cell>
          <cell r="AC1744">
            <v>94211906</v>
          </cell>
          <cell r="AE1744">
            <v>55820773.439999998</v>
          </cell>
        </row>
        <row r="1745">
          <cell r="C1745" t="str">
            <v>Millbrae  City of</v>
          </cell>
          <cell r="K1745">
            <v>935242420</v>
          </cell>
          <cell r="M1745">
            <v>113</v>
          </cell>
          <cell r="V1745">
            <v>21532</v>
          </cell>
          <cell r="AB1745">
            <v>83211055</v>
          </cell>
          <cell r="AC1745">
            <v>80380426</v>
          </cell>
          <cell r="AE1745">
            <v>83211055</v>
          </cell>
        </row>
        <row r="1746">
          <cell r="C1746" t="str">
            <v>Milpitas  City of</v>
          </cell>
          <cell r="K1746">
            <v>4549284080</v>
          </cell>
          <cell r="M1746">
            <v>141</v>
          </cell>
          <cell r="V1746">
            <v>70817</v>
          </cell>
          <cell r="AB1746">
            <v>215503293</v>
          </cell>
          <cell r="AC1746">
            <v>249896478</v>
          </cell>
          <cell r="AE1746">
            <v>122836877.00999999</v>
          </cell>
        </row>
        <row r="1747">
          <cell r="C1747" t="str">
            <v>Milpitas  City of</v>
          </cell>
          <cell r="K1747">
            <v>4549284080</v>
          </cell>
          <cell r="M1747">
            <v>141</v>
          </cell>
          <cell r="V1747">
            <v>70817</v>
          </cell>
          <cell r="AB1747">
            <v>209359543</v>
          </cell>
          <cell r="AC1747">
            <v>233500675</v>
          </cell>
          <cell r="AE1747">
            <v>98398985.209999993</v>
          </cell>
        </row>
        <row r="1748">
          <cell r="C1748" t="str">
            <v>Milpitas  City of</v>
          </cell>
          <cell r="K1748">
            <v>4549284080</v>
          </cell>
          <cell r="M1748">
            <v>141</v>
          </cell>
          <cell r="V1748">
            <v>70817</v>
          </cell>
          <cell r="AB1748">
            <v>217783356</v>
          </cell>
          <cell r="AC1748">
            <v>258735460</v>
          </cell>
          <cell r="AE1748">
            <v>119780845.80000001</v>
          </cell>
        </row>
        <row r="1749">
          <cell r="C1749" t="str">
            <v>Milpitas  City of</v>
          </cell>
          <cell r="K1749">
            <v>4549284080</v>
          </cell>
          <cell r="M1749">
            <v>141</v>
          </cell>
          <cell r="V1749">
            <v>70817</v>
          </cell>
          <cell r="AB1749">
            <v>287239231</v>
          </cell>
          <cell r="AC1749">
            <v>312603429</v>
          </cell>
          <cell r="AE1749">
            <v>129257653.95</v>
          </cell>
        </row>
        <row r="1750">
          <cell r="C1750" t="str">
            <v>Milpitas  City of</v>
          </cell>
          <cell r="K1750">
            <v>4549284080</v>
          </cell>
          <cell r="M1750">
            <v>141</v>
          </cell>
          <cell r="V1750">
            <v>70817</v>
          </cell>
          <cell r="AB1750">
            <v>264857517</v>
          </cell>
          <cell r="AC1750">
            <v>293393455</v>
          </cell>
          <cell r="AE1750">
            <v>143023059.18000001</v>
          </cell>
        </row>
        <row r="1751">
          <cell r="C1751" t="str">
            <v>Milpitas  City of</v>
          </cell>
          <cell r="K1751">
            <v>4549284080</v>
          </cell>
          <cell r="M1751">
            <v>141</v>
          </cell>
          <cell r="V1751">
            <v>70817</v>
          </cell>
          <cell r="AB1751">
            <v>264857517</v>
          </cell>
          <cell r="AC1751">
            <v>293393455</v>
          </cell>
          <cell r="AE1751">
            <v>235723190.13</v>
          </cell>
        </row>
        <row r="1752">
          <cell r="C1752" t="str">
            <v>Milpitas  City of</v>
          </cell>
          <cell r="K1752">
            <v>4549284080</v>
          </cell>
          <cell r="M1752">
            <v>141</v>
          </cell>
          <cell r="V1752">
            <v>70817</v>
          </cell>
          <cell r="AB1752">
            <v>327414109</v>
          </cell>
          <cell r="AC1752">
            <v>375810826</v>
          </cell>
          <cell r="AE1752">
            <v>147336349.05000001</v>
          </cell>
        </row>
        <row r="1753">
          <cell r="C1753" t="str">
            <v>Milpitas  City of</v>
          </cell>
          <cell r="K1753">
            <v>4549284080</v>
          </cell>
          <cell r="M1753">
            <v>141</v>
          </cell>
          <cell r="V1753">
            <v>70817</v>
          </cell>
          <cell r="AB1753">
            <v>334751751</v>
          </cell>
          <cell r="AC1753">
            <v>371707761</v>
          </cell>
          <cell r="AE1753">
            <v>334751751</v>
          </cell>
        </row>
        <row r="1754">
          <cell r="C1754" t="str">
            <v>Milpitas  City of</v>
          </cell>
          <cell r="K1754">
            <v>4549284080</v>
          </cell>
          <cell r="M1754">
            <v>141</v>
          </cell>
          <cell r="V1754">
            <v>70817</v>
          </cell>
          <cell r="AB1754">
            <v>303008914</v>
          </cell>
          <cell r="AC1754">
            <v>330646442</v>
          </cell>
          <cell r="AE1754">
            <v>303008914</v>
          </cell>
        </row>
        <row r="1755">
          <cell r="C1755" t="str">
            <v>Mission Springs Water District</v>
          </cell>
          <cell r="K1755">
            <v>4149495930</v>
          </cell>
          <cell r="M1755">
            <v>265</v>
          </cell>
          <cell r="V1755">
            <v>34766</v>
          </cell>
          <cell r="AB1755">
            <v>163903268</v>
          </cell>
          <cell r="AC1755">
            <v>185735313</v>
          </cell>
          <cell r="AE1755">
            <v>106537124.2</v>
          </cell>
        </row>
        <row r="1756">
          <cell r="C1756" t="str">
            <v>Mission Springs Water District</v>
          </cell>
          <cell r="K1756">
            <v>4149495930</v>
          </cell>
          <cell r="M1756">
            <v>265</v>
          </cell>
          <cell r="V1756">
            <v>34766</v>
          </cell>
          <cell r="AB1756">
            <v>171723702</v>
          </cell>
          <cell r="AC1756">
            <v>198443519</v>
          </cell>
          <cell r="AE1756">
            <v>111620406.3</v>
          </cell>
        </row>
        <row r="1757">
          <cell r="C1757" t="str">
            <v>Mission Springs Water District</v>
          </cell>
          <cell r="K1757">
            <v>4149495930</v>
          </cell>
          <cell r="M1757">
            <v>265</v>
          </cell>
          <cell r="V1757">
            <v>34766</v>
          </cell>
          <cell r="AB1757">
            <v>192578193</v>
          </cell>
          <cell r="AC1757">
            <v>206263953</v>
          </cell>
          <cell r="AE1757">
            <v>125175825.45</v>
          </cell>
        </row>
        <row r="1758">
          <cell r="C1758" t="str">
            <v>Mission Springs Water District</v>
          </cell>
          <cell r="K1758">
            <v>4149495930</v>
          </cell>
          <cell r="M1758">
            <v>265</v>
          </cell>
          <cell r="V1758">
            <v>34766</v>
          </cell>
          <cell r="AB1758">
            <v>174004662</v>
          </cell>
          <cell r="AC1758">
            <v>181499245</v>
          </cell>
          <cell r="AE1758">
            <v>113103030.3</v>
          </cell>
        </row>
        <row r="1759">
          <cell r="C1759" t="str">
            <v>Mission Springs Water District</v>
          </cell>
          <cell r="K1759">
            <v>4149495930</v>
          </cell>
          <cell r="M1759">
            <v>265</v>
          </cell>
          <cell r="V1759">
            <v>34766</v>
          </cell>
          <cell r="AB1759">
            <v>233309622</v>
          </cell>
          <cell r="AC1759">
            <v>233309622</v>
          </cell>
          <cell r="AE1759">
            <v>151651254.30000001</v>
          </cell>
        </row>
        <row r="1760">
          <cell r="C1760" t="str">
            <v>Mission Springs Water District</v>
          </cell>
          <cell r="K1760">
            <v>4149495930</v>
          </cell>
          <cell r="M1760">
            <v>265</v>
          </cell>
          <cell r="V1760">
            <v>34766</v>
          </cell>
          <cell r="AB1760">
            <v>261006993</v>
          </cell>
          <cell r="AC1760">
            <v>235916433</v>
          </cell>
          <cell r="AE1760">
            <v>169654545.45000002</v>
          </cell>
        </row>
        <row r="1761">
          <cell r="C1761" t="str">
            <v>Mission Springs Water District</v>
          </cell>
          <cell r="K1761">
            <v>4149495930</v>
          </cell>
          <cell r="M1761">
            <v>265</v>
          </cell>
          <cell r="V1761">
            <v>34766</v>
          </cell>
          <cell r="AB1761">
            <v>238102896</v>
          </cell>
          <cell r="AC1761">
            <v>270000492</v>
          </cell>
          <cell r="AE1761">
            <v>185720258.88</v>
          </cell>
        </row>
        <row r="1762">
          <cell r="C1762" t="str">
            <v>Mission Springs Water District</v>
          </cell>
          <cell r="K1762">
            <v>4149495930</v>
          </cell>
          <cell r="M1762">
            <v>265</v>
          </cell>
          <cell r="V1762">
            <v>34766</v>
          </cell>
          <cell r="AB1762">
            <v>279906376</v>
          </cell>
          <cell r="AC1762">
            <v>307219242</v>
          </cell>
          <cell r="AE1762">
            <v>218326973.28</v>
          </cell>
        </row>
        <row r="1763">
          <cell r="C1763" t="str">
            <v>Mission Springs Water District</v>
          </cell>
          <cell r="K1763">
            <v>4149495930</v>
          </cell>
          <cell r="M1763">
            <v>265</v>
          </cell>
          <cell r="V1763">
            <v>34766</v>
          </cell>
          <cell r="AB1763">
            <v>264904176</v>
          </cell>
          <cell r="AC1763">
            <v>254444345</v>
          </cell>
          <cell r="AE1763">
            <v>206625257.28</v>
          </cell>
        </row>
        <row r="1764">
          <cell r="C1764" t="str">
            <v>Modesto, City of</v>
          </cell>
          <cell r="K1764">
            <v>27480700350</v>
          </cell>
          <cell r="M1764">
            <v>228</v>
          </cell>
          <cell r="V1764">
            <v>217269</v>
          </cell>
          <cell r="AB1764">
            <v>832442734</v>
          </cell>
          <cell r="AC1764">
            <v>907007141</v>
          </cell>
          <cell r="AE1764">
            <v>607683195.81999993</v>
          </cell>
        </row>
        <row r="1765">
          <cell r="C1765" t="str">
            <v>Modesto, City of</v>
          </cell>
          <cell r="K1765">
            <v>27480700350</v>
          </cell>
          <cell r="M1765">
            <v>228</v>
          </cell>
          <cell r="V1765">
            <v>217269</v>
          </cell>
          <cell r="AB1765">
            <v>884138971</v>
          </cell>
          <cell r="AC1765">
            <v>1119916195</v>
          </cell>
          <cell r="AE1765">
            <v>636580059.12</v>
          </cell>
        </row>
        <row r="1766">
          <cell r="C1766" t="str">
            <v>Modesto, City of</v>
          </cell>
          <cell r="K1766">
            <v>27480700350</v>
          </cell>
          <cell r="M1766">
            <v>228</v>
          </cell>
          <cell r="V1766">
            <v>217269</v>
          </cell>
          <cell r="AB1766">
            <v>876078583</v>
          </cell>
          <cell r="AC1766">
            <v>1093153522</v>
          </cell>
          <cell r="AE1766">
            <v>639537365.59000003</v>
          </cell>
        </row>
        <row r="1767">
          <cell r="C1767" t="str">
            <v>Modesto, City of</v>
          </cell>
          <cell r="K1767">
            <v>27480700350</v>
          </cell>
          <cell r="M1767">
            <v>228</v>
          </cell>
          <cell r="V1767">
            <v>217269</v>
          </cell>
          <cell r="AB1767">
            <v>1055075403</v>
          </cell>
          <cell r="AC1767">
            <v>1302876190</v>
          </cell>
          <cell r="AE1767">
            <v>706900520.00999999</v>
          </cell>
        </row>
        <row r="1768">
          <cell r="C1768" t="str">
            <v>Modesto, City of</v>
          </cell>
          <cell r="K1768">
            <v>27480700350</v>
          </cell>
          <cell r="M1768">
            <v>228</v>
          </cell>
          <cell r="V1768">
            <v>217269</v>
          </cell>
          <cell r="AB1768">
            <v>1570423294</v>
          </cell>
          <cell r="AC1768">
            <v>1718920025</v>
          </cell>
          <cell r="AE1768">
            <v>989366675.22000003</v>
          </cell>
        </row>
        <row r="1769">
          <cell r="C1769" t="str">
            <v>Modesto, City of</v>
          </cell>
          <cell r="K1769">
            <v>27480700350</v>
          </cell>
          <cell r="M1769">
            <v>228</v>
          </cell>
          <cell r="V1769">
            <v>217269</v>
          </cell>
          <cell r="AB1769">
            <v>1842137955</v>
          </cell>
          <cell r="AC1769">
            <v>2062593033</v>
          </cell>
          <cell r="AE1769">
            <v>1252653809.4000001</v>
          </cell>
        </row>
        <row r="1770">
          <cell r="C1770" t="str">
            <v>Modesto, City of</v>
          </cell>
          <cell r="K1770">
            <v>27480700350</v>
          </cell>
          <cell r="M1770">
            <v>228</v>
          </cell>
          <cell r="V1770">
            <v>217269</v>
          </cell>
          <cell r="AB1770">
            <v>2247225128</v>
          </cell>
          <cell r="AC1770">
            <v>2509910263</v>
          </cell>
          <cell r="AE1770">
            <v>1528113087.0400002</v>
          </cell>
        </row>
        <row r="1771">
          <cell r="C1771" t="str">
            <v>Modesto, City of</v>
          </cell>
          <cell r="K1771">
            <v>27480700350</v>
          </cell>
          <cell r="M1771">
            <v>228</v>
          </cell>
          <cell r="V1771">
            <v>217269</v>
          </cell>
          <cell r="AB1771">
            <v>2291185234</v>
          </cell>
          <cell r="AC1771">
            <v>2581933075</v>
          </cell>
          <cell r="AE1771">
            <v>2130802267.6200001</v>
          </cell>
        </row>
        <row r="1772">
          <cell r="C1772" t="str">
            <v>Modesto, City of</v>
          </cell>
          <cell r="K1772">
            <v>27480700350</v>
          </cell>
          <cell r="M1772">
            <v>228</v>
          </cell>
          <cell r="V1772">
            <v>217269</v>
          </cell>
          <cell r="AB1772">
            <v>2099379623</v>
          </cell>
          <cell r="AC1772">
            <v>2293460739</v>
          </cell>
          <cell r="AE1772">
            <v>1952423049.3900001</v>
          </cell>
        </row>
        <row r="1773">
          <cell r="C1773" t="str">
            <v>Monrovia  City of</v>
          </cell>
          <cell r="K1773">
            <v>2870456360</v>
          </cell>
          <cell r="M1773">
            <v>162</v>
          </cell>
          <cell r="V1773">
            <v>39147</v>
          </cell>
          <cell r="AB1773">
            <v>147000000</v>
          </cell>
          <cell r="AC1773">
            <v>201000000</v>
          </cell>
          <cell r="AE1773">
            <v>110250000</v>
          </cell>
        </row>
        <row r="1774">
          <cell r="C1774" t="str">
            <v>Monrovia  City of</v>
          </cell>
          <cell r="K1774">
            <v>2870456360</v>
          </cell>
          <cell r="M1774">
            <v>162</v>
          </cell>
          <cell r="V1774">
            <v>39147</v>
          </cell>
          <cell r="AB1774">
            <v>136000000</v>
          </cell>
          <cell r="AC1774">
            <v>180000000</v>
          </cell>
          <cell r="AE1774">
            <v>102000000</v>
          </cell>
        </row>
        <row r="1775">
          <cell r="C1775" t="str">
            <v>Monrovia  City of</v>
          </cell>
          <cell r="K1775">
            <v>2870456360</v>
          </cell>
          <cell r="M1775">
            <v>162</v>
          </cell>
          <cell r="V1775">
            <v>39147</v>
          </cell>
          <cell r="AB1775">
            <v>179000000</v>
          </cell>
          <cell r="AC1775">
            <v>197000000</v>
          </cell>
          <cell r="AE1775">
            <v>134250000</v>
          </cell>
        </row>
        <row r="1776">
          <cell r="C1776" t="str">
            <v>Monrovia  City of</v>
          </cell>
          <cell r="K1776">
            <v>2870456360</v>
          </cell>
          <cell r="M1776">
            <v>162</v>
          </cell>
          <cell r="V1776">
            <v>39147</v>
          </cell>
          <cell r="AB1776">
            <v>219000000</v>
          </cell>
          <cell r="AC1776">
            <v>239000000</v>
          </cell>
          <cell r="AE1776">
            <v>164250000</v>
          </cell>
        </row>
        <row r="1777">
          <cell r="C1777" t="str">
            <v>Monrovia  City of</v>
          </cell>
          <cell r="K1777">
            <v>2870456360</v>
          </cell>
          <cell r="M1777">
            <v>162</v>
          </cell>
          <cell r="V1777">
            <v>39147</v>
          </cell>
          <cell r="AB1777">
            <v>231000000</v>
          </cell>
          <cell r="AC1777">
            <v>266000000</v>
          </cell>
          <cell r="AE1777">
            <v>173250000</v>
          </cell>
        </row>
        <row r="1778">
          <cell r="C1778" t="str">
            <v>Monrovia  City of</v>
          </cell>
          <cell r="K1778">
            <v>2870456360</v>
          </cell>
          <cell r="M1778">
            <v>162</v>
          </cell>
          <cell r="V1778">
            <v>39147</v>
          </cell>
          <cell r="AB1778">
            <v>250000000</v>
          </cell>
          <cell r="AC1778">
            <v>279000000</v>
          </cell>
          <cell r="AE1778">
            <v>187500000</v>
          </cell>
        </row>
        <row r="1779">
          <cell r="C1779" t="str">
            <v>Monrovia  City of</v>
          </cell>
          <cell r="K1779">
            <v>2870456360</v>
          </cell>
          <cell r="M1779">
            <v>162</v>
          </cell>
          <cell r="V1779">
            <v>38932</v>
          </cell>
          <cell r="AB1779">
            <v>260000000</v>
          </cell>
          <cell r="AC1779">
            <v>273000000</v>
          </cell>
          <cell r="AE1779">
            <v>195000000</v>
          </cell>
        </row>
        <row r="1780">
          <cell r="C1780" t="str">
            <v>Monrovia  City of</v>
          </cell>
          <cell r="K1780">
            <v>2870456360</v>
          </cell>
          <cell r="M1780">
            <v>162</v>
          </cell>
          <cell r="V1780">
            <v>38932</v>
          </cell>
          <cell r="AB1780">
            <v>251000000</v>
          </cell>
          <cell r="AC1780">
            <v>250000000</v>
          </cell>
          <cell r="AE1780">
            <v>185740000</v>
          </cell>
        </row>
        <row r="1781">
          <cell r="C1781" t="str">
            <v>Monte Vista Water District</v>
          </cell>
          <cell r="K1781">
            <v>4042363320</v>
          </cell>
          <cell r="M1781">
            <v>169</v>
          </cell>
          <cell r="V1781">
            <v>53457</v>
          </cell>
          <cell r="AB1781">
            <v>187038719</v>
          </cell>
          <cell r="AC1781">
            <v>197465965</v>
          </cell>
          <cell r="AE1781">
            <v>129056716.10999998</v>
          </cell>
        </row>
        <row r="1782">
          <cell r="C1782" t="str">
            <v>Monte Vista Water District</v>
          </cell>
          <cell r="K1782">
            <v>4042363320</v>
          </cell>
          <cell r="M1782">
            <v>169</v>
          </cell>
          <cell r="V1782">
            <v>53457</v>
          </cell>
          <cell r="AB1782">
            <v>186650956</v>
          </cell>
          <cell r="AC1782">
            <v>233876603</v>
          </cell>
          <cell r="AE1782">
            <v>128789159.63999999</v>
          </cell>
        </row>
        <row r="1783">
          <cell r="C1783" t="str">
            <v>Monte Vista Water District</v>
          </cell>
          <cell r="K1783">
            <v>4042363320</v>
          </cell>
          <cell r="M1783">
            <v>169</v>
          </cell>
          <cell r="V1783">
            <v>53457</v>
          </cell>
          <cell r="AB1783">
            <v>184757759</v>
          </cell>
          <cell r="AC1783">
            <v>258400182</v>
          </cell>
          <cell r="AE1783">
            <v>127482853.70999999</v>
          </cell>
        </row>
        <row r="1784">
          <cell r="C1784" t="str">
            <v>Monte Vista Water District</v>
          </cell>
          <cell r="K1784">
            <v>4042363320</v>
          </cell>
          <cell r="M1784">
            <v>169</v>
          </cell>
          <cell r="V1784">
            <v>53457</v>
          </cell>
          <cell r="AB1784">
            <v>208574240</v>
          </cell>
          <cell r="AC1784">
            <v>243893276</v>
          </cell>
          <cell r="AE1784">
            <v>143916225.59999999</v>
          </cell>
        </row>
        <row r="1785">
          <cell r="C1785" t="str">
            <v>Monte Vista Water District</v>
          </cell>
          <cell r="K1785">
            <v>4042363320</v>
          </cell>
          <cell r="M1785">
            <v>169</v>
          </cell>
          <cell r="V1785">
            <v>53457</v>
          </cell>
          <cell r="AB1785">
            <v>286104070</v>
          </cell>
          <cell r="AC1785">
            <v>288544697</v>
          </cell>
          <cell r="AE1785">
            <v>197411808.29999998</v>
          </cell>
        </row>
        <row r="1786">
          <cell r="C1786" t="str">
            <v>Monte Vista Water District</v>
          </cell>
          <cell r="K1786">
            <v>4042363320</v>
          </cell>
          <cell r="M1786">
            <v>169</v>
          </cell>
          <cell r="V1786">
            <v>53457</v>
          </cell>
          <cell r="AB1786">
            <v>309884707</v>
          </cell>
          <cell r="AC1786">
            <v>325851427</v>
          </cell>
          <cell r="AE1786">
            <v>213820447.82999998</v>
          </cell>
        </row>
        <row r="1787">
          <cell r="C1787" t="str">
            <v>Monte Vista Water District</v>
          </cell>
          <cell r="K1787">
            <v>4042363320</v>
          </cell>
          <cell r="M1787">
            <v>169</v>
          </cell>
          <cell r="V1787">
            <v>54460</v>
          </cell>
          <cell r="AB1787">
            <v>320963656</v>
          </cell>
          <cell r="AC1787">
            <v>346054215</v>
          </cell>
          <cell r="AE1787">
            <v>208626376.40000001</v>
          </cell>
        </row>
        <row r="1788">
          <cell r="C1788" t="str">
            <v>Monte Vista Water District</v>
          </cell>
          <cell r="K1788">
            <v>4042363320</v>
          </cell>
          <cell r="M1788">
            <v>169</v>
          </cell>
          <cell r="V1788">
            <v>54460</v>
          </cell>
          <cell r="AB1788">
            <v>348009324</v>
          </cell>
          <cell r="AC1788">
            <v>386133941</v>
          </cell>
          <cell r="AE1788">
            <v>226206060.59999999</v>
          </cell>
        </row>
        <row r="1789">
          <cell r="C1789" t="str">
            <v>Monte Vista Water District</v>
          </cell>
          <cell r="K1789">
            <v>4042363320</v>
          </cell>
          <cell r="M1789">
            <v>169</v>
          </cell>
          <cell r="V1789">
            <v>54460</v>
          </cell>
          <cell r="AB1789">
            <v>327480684</v>
          </cell>
          <cell r="AC1789">
            <v>323244616</v>
          </cell>
          <cell r="AE1789">
            <v>212862444.59999999</v>
          </cell>
        </row>
        <row r="1790">
          <cell r="C1790" t="str">
            <v>Montebello Land and Water Company</v>
          </cell>
          <cell r="K1790">
            <v>1352392525</v>
          </cell>
          <cell r="M1790">
            <v>92</v>
          </cell>
          <cell r="V1790">
            <v>32219</v>
          </cell>
          <cell r="AB1790">
            <v>71690572</v>
          </cell>
          <cell r="AC1790">
            <v>76578344</v>
          </cell>
          <cell r="AE1790">
            <v>57352457.600000001</v>
          </cell>
        </row>
        <row r="1791">
          <cell r="C1791" t="str">
            <v>Montebello Land and Water Company</v>
          </cell>
          <cell r="K1791">
            <v>1352392525</v>
          </cell>
          <cell r="M1791">
            <v>92</v>
          </cell>
          <cell r="V1791">
            <v>32219</v>
          </cell>
          <cell r="AB1791">
            <v>75793042</v>
          </cell>
          <cell r="AC1791">
            <v>80895875</v>
          </cell>
          <cell r="AE1791">
            <v>60634433.600000001</v>
          </cell>
        </row>
        <row r="1792">
          <cell r="C1792" t="str">
            <v>Montebello Land and Water Company</v>
          </cell>
          <cell r="K1792">
            <v>1352392525</v>
          </cell>
          <cell r="M1792">
            <v>92</v>
          </cell>
          <cell r="V1792">
            <v>32219</v>
          </cell>
          <cell r="AB1792">
            <v>72075077</v>
          </cell>
          <cell r="AC1792">
            <v>86099723</v>
          </cell>
          <cell r="AE1792">
            <v>57660061.600000001</v>
          </cell>
        </row>
        <row r="1793">
          <cell r="C1793" t="str">
            <v>Montebello Land and Water Company</v>
          </cell>
          <cell r="K1793">
            <v>1352392525</v>
          </cell>
          <cell r="M1793">
            <v>92</v>
          </cell>
          <cell r="V1793">
            <v>32219</v>
          </cell>
          <cell r="AB1793">
            <v>80420132</v>
          </cell>
          <cell r="AC1793">
            <v>90961426</v>
          </cell>
          <cell r="AE1793">
            <v>64336105.600000001</v>
          </cell>
        </row>
        <row r="1794">
          <cell r="C1794" t="str">
            <v>Montebello Land and Water Company</v>
          </cell>
          <cell r="K1794">
            <v>1352392525</v>
          </cell>
          <cell r="M1794">
            <v>92</v>
          </cell>
          <cell r="V1794">
            <v>32219</v>
          </cell>
          <cell r="AB1794">
            <v>92574390</v>
          </cell>
          <cell r="AC1794">
            <v>98706914</v>
          </cell>
          <cell r="AE1794">
            <v>74059512</v>
          </cell>
        </row>
        <row r="1795">
          <cell r="C1795" t="str">
            <v>Montebello Land and Water Company</v>
          </cell>
          <cell r="K1795">
            <v>1352392525</v>
          </cell>
          <cell r="M1795">
            <v>92</v>
          </cell>
          <cell r="V1795">
            <v>32219</v>
          </cell>
          <cell r="AB1795">
            <v>94868384</v>
          </cell>
          <cell r="AC1795">
            <v>103141752</v>
          </cell>
          <cell r="AE1795">
            <v>75894707.200000003</v>
          </cell>
        </row>
        <row r="1796">
          <cell r="C1796" t="str">
            <v>Montebello Land and Water Company</v>
          </cell>
          <cell r="K1796">
            <v>1352392525</v>
          </cell>
          <cell r="M1796">
            <v>92</v>
          </cell>
          <cell r="V1796">
            <v>32219</v>
          </cell>
          <cell r="AB1796">
            <v>101118215</v>
          </cell>
          <cell r="AC1796">
            <v>108981010</v>
          </cell>
          <cell r="AE1796">
            <v>80894572</v>
          </cell>
        </row>
        <row r="1797">
          <cell r="C1797" t="str">
            <v>Montebello Land and Water Company</v>
          </cell>
          <cell r="K1797">
            <v>1352392525</v>
          </cell>
          <cell r="M1797">
            <v>92</v>
          </cell>
          <cell r="V1797">
            <v>32219</v>
          </cell>
          <cell r="AB1797">
            <v>102193525</v>
          </cell>
          <cell r="AC1797">
            <v>108984268</v>
          </cell>
          <cell r="AE1797">
            <v>81754820</v>
          </cell>
        </row>
        <row r="1798">
          <cell r="C1798" t="str">
            <v>Montebello Land and Water Company</v>
          </cell>
          <cell r="K1798">
            <v>1352392525</v>
          </cell>
          <cell r="M1798">
            <v>92</v>
          </cell>
          <cell r="V1798">
            <v>32219</v>
          </cell>
          <cell r="AB1798">
            <v>100665281</v>
          </cell>
          <cell r="AC1798">
            <v>105057759</v>
          </cell>
          <cell r="AE1798">
            <v>80532224.800000012</v>
          </cell>
        </row>
        <row r="1799">
          <cell r="C1799" t="str">
            <v>Morgan Hill  City of</v>
          </cell>
          <cell r="K1799">
            <v>2964016445</v>
          </cell>
          <cell r="M1799">
            <v>159</v>
          </cell>
          <cell r="V1799">
            <v>40807</v>
          </cell>
          <cell r="AB1799">
            <v>115579000</v>
          </cell>
          <cell r="AC1799">
            <v>119439000</v>
          </cell>
          <cell r="AE1799">
            <v>80905300</v>
          </cell>
        </row>
        <row r="1800">
          <cell r="C1800" t="str">
            <v>Morgan Hill  City of</v>
          </cell>
          <cell r="K1800">
            <v>2964016445</v>
          </cell>
          <cell r="M1800">
            <v>159</v>
          </cell>
          <cell r="V1800">
            <v>40807</v>
          </cell>
          <cell r="AB1800">
            <v>113289000</v>
          </cell>
          <cell r="AC1800">
            <v>178076000</v>
          </cell>
          <cell r="AE1800">
            <v>79302300</v>
          </cell>
        </row>
        <row r="1801">
          <cell r="C1801" t="str">
            <v>Morgan Hill  City of</v>
          </cell>
          <cell r="K1801">
            <v>2964016445</v>
          </cell>
          <cell r="M1801">
            <v>159</v>
          </cell>
          <cell r="V1801">
            <v>40807</v>
          </cell>
          <cell r="AB1801">
            <v>108452000</v>
          </cell>
          <cell r="AC1801">
            <v>168649000</v>
          </cell>
          <cell r="AE1801">
            <v>75916400</v>
          </cell>
        </row>
        <row r="1802">
          <cell r="C1802" t="str">
            <v>Morgan Hill  City of</v>
          </cell>
          <cell r="K1802">
            <v>2964016445</v>
          </cell>
          <cell r="M1802">
            <v>159</v>
          </cell>
          <cell r="V1802">
            <v>40807</v>
          </cell>
          <cell r="AB1802">
            <v>126585000</v>
          </cell>
          <cell r="AC1802">
            <v>216579000</v>
          </cell>
          <cell r="AE1802">
            <v>88609500</v>
          </cell>
        </row>
        <row r="1803">
          <cell r="C1803" t="str">
            <v>Morgan Hill  City of</v>
          </cell>
          <cell r="K1803">
            <v>2964016445</v>
          </cell>
          <cell r="M1803">
            <v>159</v>
          </cell>
          <cell r="V1803">
            <v>40807</v>
          </cell>
          <cell r="AB1803">
            <v>221176000</v>
          </cell>
          <cell r="AC1803">
            <v>291431000</v>
          </cell>
          <cell r="AE1803">
            <v>194634880</v>
          </cell>
        </row>
        <row r="1804">
          <cell r="C1804" t="str">
            <v>Morgan Hill  City of</v>
          </cell>
          <cell r="K1804">
            <v>2964016445</v>
          </cell>
          <cell r="M1804">
            <v>159</v>
          </cell>
          <cell r="V1804">
            <v>40807</v>
          </cell>
          <cell r="AB1804">
            <v>269111000</v>
          </cell>
          <cell r="AC1804">
            <v>311039000</v>
          </cell>
          <cell r="AE1804">
            <v>236817680</v>
          </cell>
        </row>
        <row r="1805">
          <cell r="C1805" t="str">
            <v>Morgan Hill  City of</v>
          </cell>
          <cell r="K1805">
            <v>2964016445</v>
          </cell>
          <cell r="M1805">
            <v>159</v>
          </cell>
          <cell r="V1805">
            <v>40807</v>
          </cell>
          <cell r="AB1805">
            <v>277163000</v>
          </cell>
          <cell r="AC1805">
            <v>317894000</v>
          </cell>
          <cell r="AE1805">
            <v>243903440</v>
          </cell>
        </row>
        <row r="1806">
          <cell r="C1806" t="str">
            <v>Morgan Hill  City of</v>
          </cell>
          <cell r="K1806">
            <v>2964016445</v>
          </cell>
          <cell r="M1806">
            <v>159</v>
          </cell>
          <cell r="V1806">
            <v>40807</v>
          </cell>
          <cell r="AB1806">
            <v>300612000</v>
          </cell>
          <cell r="AC1806">
            <v>363519000</v>
          </cell>
          <cell r="AE1806">
            <v>264538560</v>
          </cell>
        </row>
        <row r="1807">
          <cell r="C1807" t="str">
            <v>Morgan Hill  City of</v>
          </cell>
          <cell r="K1807">
            <v>2964016445</v>
          </cell>
          <cell r="M1807">
            <v>159</v>
          </cell>
          <cell r="V1807">
            <v>40807</v>
          </cell>
          <cell r="AB1807">
            <v>254122000</v>
          </cell>
          <cell r="AC1807">
            <v>295685000</v>
          </cell>
          <cell r="AE1807">
            <v>223627360</v>
          </cell>
        </row>
        <row r="1808">
          <cell r="C1808" t="str">
            <v>Morro Bay  City of</v>
          </cell>
          <cell r="K1808">
            <v>483990000</v>
          </cell>
          <cell r="M1808">
            <v>113</v>
          </cell>
          <cell r="V1808">
            <v>10234</v>
          </cell>
          <cell r="AB1808">
            <v>25004393</v>
          </cell>
          <cell r="AC1808">
            <v>25941318</v>
          </cell>
          <cell r="AE1808">
            <v>17253031.169999998</v>
          </cell>
        </row>
        <row r="1809">
          <cell r="C1809" t="str">
            <v>Morro Bay  City of</v>
          </cell>
          <cell r="K1809">
            <v>483990000</v>
          </cell>
          <cell r="M1809">
            <v>113</v>
          </cell>
          <cell r="V1809">
            <v>10234</v>
          </cell>
          <cell r="AB1809">
            <v>29586922</v>
          </cell>
          <cell r="AC1809">
            <v>30427517</v>
          </cell>
          <cell r="AE1809">
            <v>21006714.619999997</v>
          </cell>
        </row>
        <row r="1810">
          <cell r="C1810" t="str">
            <v>Morro Bay  City of</v>
          </cell>
          <cell r="K1810">
            <v>483990000</v>
          </cell>
          <cell r="M1810">
            <v>113</v>
          </cell>
          <cell r="V1810">
            <v>10234</v>
          </cell>
          <cell r="AB1810">
            <v>26365763</v>
          </cell>
          <cell r="AC1810">
            <v>33999367</v>
          </cell>
          <cell r="AE1810">
            <v>17928718.84</v>
          </cell>
        </row>
        <row r="1811">
          <cell r="C1811" t="str">
            <v>Morro Bay  City of</v>
          </cell>
          <cell r="K1811">
            <v>483990000</v>
          </cell>
          <cell r="M1811">
            <v>113</v>
          </cell>
          <cell r="V1811">
            <v>10234</v>
          </cell>
          <cell r="AB1811">
            <v>27062107</v>
          </cell>
          <cell r="AC1811">
            <v>33485435</v>
          </cell>
          <cell r="AE1811">
            <v>18131611.690000001</v>
          </cell>
        </row>
        <row r="1812">
          <cell r="C1812" t="str">
            <v>Morro Bay  City of</v>
          </cell>
          <cell r="K1812">
            <v>483990000</v>
          </cell>
          <cell r="M1812">
            <v>113</v>
          </cell>
          <cell r="V1812">
            <v>10234</v>
          </cell>
          <cell r="AB1812">
            <v>32547457</v>
          </cell>
          <cell r="AC1812">
            <v>37234272</v>
          </cell>
          <cell r="AE1812">
            <v>21155847.050000001</v>
          </cell>
        </row>
        <row r="1813">
          <cell r="C1813" t="str">
            <v>Morro Bay  City of</v>
          </cell>
          <cell r="K1813">
            <v>483990000</v>
          </cell>
          <cell r="M1813">
            <v>113</v>
          </cell>
          <cell r="V1813">
            <v>10234</v>
          </cell>
          <cell r="AB1813">
            <v>32804911</v>
          </cell>
          <cell r="AC1813">
            <v>36627545</v>
          </cell>
          <cell r="AE1813">
            <v>21323192.150000002</v>
          </cell>
        </row>
        <row r="1814">
          <cell r="C1814" t="str">
            <v>Morro Bay  City of</v>
          </cell>
          <cell r="K1814">
            <v>483990000</v>
          </cell>
          <cell r="M1814">
            <v>113</v>
          </cell>
          <cell r="V1814">
            <v>10461</v>
          </cell>
          <cell r="AB1814">
            <v>35695596</v>
          </cell>
          <cell r="AC1814">
            <v>40528972</v>
          </cell>
          <cell r="AE1814">
            <v>22845181.440000001</v>
          </cell>
        </row>
        <row r="1815">
          <cell r="C1815" t="str">
            <v>Morro Bay  City of</v>
          </cell>
          <cell r="K1815">
            <v>483990000</v>
          </cell>
          <cell r="M1815">
            <v>113</v>
          </cell>
          <cell r="V1815">
            <v>10608</v>
          </cell>
          <cell r="AB1815">
            <v>37625206</v>
          </cell>
          <cell r="AC1815">
            <v>42026752</v>
          </cell>
          <cell r="AE1815">
            <v>22951375.66</v>
          </cell>
        </row>
        <row r="1816">
          <cell r="C1816" t="str">
            <v>Morro Bay  City of</v>
          </cell>
          <cell r="K1816">
            <v>483990000</v>
          </cell>
          <cell r="M1816">
            <v>113</v>
          </cell>
          <cell r="V1816">
            <v>10234</v>
          </cell>
          <cell r="AB1816">
            <v>34544401</v>
          </cell>
          <cell r="AC1816">
            <v>36565077</v>
          </cell>
          <cell r="AE1816">
            <v>22799304.66</v>
          </cell>
        </row>
        <row r="1817">
          <cell r="C1817" t="str">
            <v>Moulton Niguel Water District</v>
          </cell>
          <cell r="K1817">
            <v>13503036300</v>
          </cell>
          <cell r="M1817">
            <v>172</v>
          </cell>
          <cell r="V1817">
            <v>172068</v>
          </cell>
          <cell r="AB1817">
            <v>553764949</v>
          </cell>
          <cell r="AC1817">
            <v>589422871</v>
          </cell>
          <cell r="AE1817">
            <v>470700206.64999998</v>
          </cell>
        </row>
        <row r="1818">
          <cell r="C1818" t="str">
            <v>Moulton Niguel Water District</v>
          </cell>
          <cell r="K1818">
            <v>13503036300</v>
          </cell>
          <cell r="M1818">
            <v>172</v>
          </cell>
          <cell r="V1818">
            <v>172068</v>
          </cell>
          <cell r="AB1818">
            <v>539609963</v>
          </cell>
          <cell r="AC1818">
            <v>582840672</v>
          </cell>
          <cell r="AE1818">
            <v>415499671.50999999</v>
          </cell>
        </row>
        <row r="1819">
          <cell r="C1819" t="str">
            <v>Moulton Niguel Water District</v>
          </cell>
          <cell r="K1819">
            <v>13503036300</v>
          </cell>
          <cell r="M1819">
            <v>172</v>
          </cell>
          <cell r="V1819">
            <v>172068</v>
          </cell>
          <cell r="AB1819">
            <v>486202914</v>
          </cell>
          <cell r="AC1819">
            <v>608918562</v>
          </cell>
          <cell r="AE1819">
            <v>384100302.06</v>
          </cell>
        </row>
        <row r="1820">
          <cell r="C1820" t="str">
            <v>Moulton Niguel Water District</v>
          </cell>
          <cell r="K1820">
            <v>13503036300</v>
          </cell>
          <cell r="M1820">
            <v>172</v>
          </cell>
          <cell r="V1820">
            <v>172068</v>
          </cell>
          <cell r="AB1820">
            <v>699218509</v>
          </cell>
          <cell r="AC1820">
            <v>693822409</v>
          </cell>
          <cell r="AE1820">
            <v>489452956.29999995</v>
          </cell>
        </row>
        <row r="1821">
          <cell r="C1821" t="str">
            <v>Moulton Niguel Water District</v>
          </cell>
          <cell r="K1821">
            <v>13503036300</v>
          </cell>
          <cell r="M1821">
            <v>172</v>
          </cell>
          <cell r="V1821">
            <v>172068</v>
          </cell>
          <cell r="AB1821">
            <v>849048254</v>
          </cell>
          <cell r="AC1821">
            <v>827190140</v>
          </cell>
          <cell r="AE1821">
            <v>636786190.5</v>
          </cell>
        </row>
        <row r="1822">
          <cell r="C1822" t="str">
            <v>Moulton Niguel Water District</v>
          </cell>
          <cell r="K1822">
            <v>13503036300</v>
          </cell>
          <cell r="M1822">
            <v>172</v>
          </cell>
          <cell r="V1822">
            <v>172068</v>
          </cell>
          <cell r="AB1822">
            <v>908473778</v>
          </cell>
          <cell r="AC1822">
            <v>951795726</v>
          </cell>
          <cell r="AE1822">
            <v>626846906.81999993</v>
          </cell>
        </row>
        <row r="1823">
          <cell r="C1823" t="str">
            <v>Moulton Niguel Water District</v>
          </cell>
          <cell r="K1823">
            <v>13503036300</v>
          </cell>
          <cell r="M1823">
            <v>172</v>
          </cell>
          <cell r="V1823">
            <v>169212</v>
          </cell>
          <cell r="AB1823">
            <v>948533953</v>
          </cell>
          <cell r="AC1823">
            <v>977925752</v>
          </cell>
          <cell r="AE1823">
            <v>455296297.44</v>
          </cell>
        </row>
        <row r="1824">
          <cell r="C1824" t="str">
            <v>Moulton Niguel Water District</v>
          </cell>
          <cell r="K1824">
            <v>13503036300</v>
          </cell>
          <cell r="M1824">
            <v>172</v>
          </cell>
          <cell r="V1824">
            <v>169212</v>
          </cell>
          <cell r="AB1824">
            <v>959205587</v>
          </cell>
          <cell r="AC1824">
            <v>982595203</v>
          </cell>
          <cell r="AE1824">
            <v>470010737.63</v>
          </cell>
        </row>
        <row r="1825">
          <cell r="C1825" t="str">
            <v>Moulton Niguel Water District</v>
          </cell>
          <cell r="K1825">
            <v>13503036300</v>
          </cell>
          <cell r="M1825">
            <v>172</v>
          </cell>
          <cell r="V1825">
            <v>168930</v>
          </cell>
          <cell r="AB1825">
            <v>920067572</v>
          </cell>
          <cell r="AC1825">
            <v>920696466</v>
          </cell>
          <cell r="AE1825">
            <v>469234461.72000003</v>
          </cell>
        </row>
        <row r="1826">
          <cell r="C1826" t="str">
            <v>Mountain View  City of</v>
          </cell>
          <cell r="K1826">
            <v>4880590200</v>
          </cell>
          <cell r="M1826">
            <v>146</v>
          </cell>
          <cell r="V1826">
            <v>75077</v>
          </cell>
          <cell r="AB1826">
            <v>195836708</v>
          </cell>
          <cell r="AC1826">
            <v>257422627</v>
          </cell>
          <cell r="AE1826">
            <v>107710189.40000001</v>
          </cell>
        </row>
        <row r="1827">
          <cell r="C1827" t="str">
            <v>Mountain View  City of</v>
          </cell>
          <cell r="K1827">
            <v>4880590200</v>
          </cell>
          <cell r="M1827">
            <v>146</v>
          </cell>
          <cell r="V1827">
            <v>75077</v>
          </cell>
          <cell r="AB1827">
            <v>209522468</v>
          </cell>
          <cell r="AC1827">
            <v>210174170</v>
          </cell>
          <cell r="AE1827">
            <v>115237357.40000001</v>
          </cell>
        </row>
        <row r="1828">
          <cell r="C1828" t="str">
            <v>Mountain View  City of</v>
          </cell>
          <cell r="K1828">
            <v>4880590200</v>
          </cell>
          <cell r="M1828">
            <v>146</v>
          </cell>
          <cell r="V1828">
            <v>75077</v>
          </cell>
          <cell r="AB1828">
            <v>183128502</v>
          </cell>
          <cell r="AC1828">
            <v>234613027</v>
          </cell>
          <cell r="AE1828">
            <v>100720676.10000001</v>
          </cell>
        </row>
        <row r="1829">
          <cell r="C1829" t="str">
            <v>Mountain View  City of</v>
          </cell>
          <cell r="K1829">
            <v>4880590200</v>
          </cell>
          <cell r="M1829">
            <v>146</v>
          </cell>
          <cell r="V1829">
            <v>75077</v>
          </cell>
          <cell r="AB1829">
            <v>202353736</v>
          </cell>
          <cell r="AC1829">
            <v>276322010</v>
          </cell>
          <cell r="AE1829">
            <v>111294554.80000001</v>
          </cell>
        </row>
        <row r="1830">
          <cell r="C1830" t="str">
            <v>Mountain View  City of</v>
          </cell>
          <cell r="K1830">
            <v>4880590200</v>
          </cell>
          <cell r="M1830">
            <v>146</v>
          </cell>
          <cell r="V1830">
            <v>75077</v>
          </cell>
          <cell r="AB1830">
            <v>306952044</v>
          </cell>
          <cell r="AC1830">
            <v>352897095</v>
          </cell>
          <cell r="AE1830">
            <v>168823624.20000002</v>
          </cell>
        </row>
        <row r="1831">
          <cell r="C1831" t="str">
            <v>Mountain View  City of</v>
          </cell>
          <cell r="K1831">
            <v>4880590200</v>
          </cell>
          <cell r="M1831">
            <v>146</v>
          </cell>
          <cell r="V1831">
            <v>75077</v>
          </cell>
          <cell r="AB1831">
            <v>303041827</v>
          </cell>
          <cell r="AC1831">
            <v>346705918</v>
          </cell>
          <cell r="AE1831">
            <v>166673004.85000002</v>
          </cell>
        </row>
        <row r="1832">
          <cell r="C1832" t="str">
            <v>Mountain View  City of</v>
          </cell>
          <cell r="K1832">
            <v>4880590200</v>
          </cell>
          <cell r="M1832">
            <v>146</v>
          </cell>
          <cell r="V1832">
            <v>76781</v>
          </cell>
          <cell r="AB1832">
            <v>367560410</v>
          </cell>
          <cell r="AC1832">
            <v>444787198</v>
          </cell>
          <cell r="AE1832">
            <v>202158225.50000003</v>
          </cell>
        </row>
        <row r="1833">
          <cell r="C1833" t="str">
            <v>Mountain View  City of</v>
          </cell>
          <cell r="K1833">
            <v>4880590200</v>
          </cell>
          <cell r="M1833">
            <v>146</v>
          </cell>
          <cell r="V1833">
            <v>76781</v>
          </cell>
          <cell r="AB1833">
            <v>381572021</v>
          </cell>
          <cell r="AC1833">
            <v>443483792</v>
          </cell>
          <cell r="AE1833">
            <v>209864611.55000001</v>
          </cell>
        </row>
        <row r="1834">
          <cell r="C1834" t="str">
            <v>Mountain View  City of</v>
          </cell>
          <cell r="K1834">
            <v>4880590200</v>
          </cell>
          <cell r="M1834">
            <v>146</v>
          </cell>
          <cell r="V1834">
            <v>76781</v>
          </cell>
          <cell r="AB1834">
            <v>381246170</v>
          </cell>
          <cell r="AC1834">
            <v>401448958</v>
          </cell>
          <cell r="AE1834">
            <v>209685393.50000003</v>
          </cell>
        </row>
        <row r="1835">
          <cell r="C1835" t="str">
            <v>Napa  City of</v>
          </cell>
          <cell r="K1835">
            <v>5224097175</v>
          </cell>
          <cell r="M1835">
            <v>132</v>
          </cell>
          <cell r="V1835">
            <v>85679</v>
          </cell>
          <cell r="AB1835">
            <v>210825873</v>
          </cell>
          <cell r="AC1835">
            <v>228421850</v>
          </cell>
          <cell r="AE1835">
            <v>137036817.45000002</v>
          </cell>
        </row>
        <row r="1836">
          <cell r="C1836" t="str">
            <v>Napa  City of</v>
          </cell>
          <cell r="K1836">
            <v>5224097175</v>
          </cell>
          <cell r="M1836">
            <v>132</v>
          </cell>
          <cell r="V1836">
            <v>85679</v>
          </cell>
          <cell r="AB1836">
            <v>225489187</v>
          </cell>
          <cell r="AC1836">
            <v>228421850</v>
          </cell>
          <cell r="AE1836">
            <v>146567971.55000001</v>
          </cell>
        </row>
        <row r="1837">
          <cell r="C1837" t="str">
            <v>Napa  City of</v>
          </cell>
          <cell r="K1837">
            <v>5224097175</v>
          </cell>
          <cell r="M1837">
            <v>132</v>
          </cell>
          <cell r="V1837">
            <v>85679</v>
          </cell>
          <cell r="AB1837">
            <v>217342902</v>
          </cell>
          <cell r="AC1837">
            <v>279580524</v>
          </cell>
          <cell r="AE1837">
            <v>141272886.30000001</v>
          </cell>
        </row>
        <row r="1838">
          <cell r="C1838" t="str">
            <v>Napa  City of</v>
          </cell>
          <cell r="K1838">
            <v>5224097175</v>
          </cell>
          <cell r="M1838">
            <v>132</v>
          </cell>
          <cell r="V1838">
            <v>85679</v>
          </cell>
          <cell r="AB1838">
            <v>274692753</v>
          </cell>
          <cell r="AC1838">
            <v>345076661</v>
          </cell>
          <cell r="AE1838">
            <v>178550289.45000002</v>
          </cell>
        </row>
        <row r="1839">
          <cell r="C1839" t="str">
            <v>Napa  City of</v>
          </cell>
          <cell r="K1839">
            <v>5224097175</v>
          </cell>
          <cell r="M1839">
            <v>132</v>
          </cell>
          <cell r="V1839">
            <v>85679</v>
          </cell>
          <cell r="AB1839">
            <v>393302672</v>
          </cell>
          <cell r="AC1839">
            <v>422303449</v>
          </cell>
          <cell r="AE1839">
            <v>255646736.80000001</v>
          </cell>
        </row>
        <row r="1840">
          <cell r="C1840" t="str">
            <v>Napa  City of</v>
          </cell>
          <cell r="K1840">
            <v>5224097175</v>
          </cell>
          <cell r="M1840">
            <v>132</v>
          </cell>
          <cell r="V1840">
            <v>85679</v>
          </cell>
          <cell r="AB1840">
            <v>425561964</v>
          </cell>
          <cell r="AC1840">
            <v>479327449</v>
          </cell>
          <cell r="AE1840">
            <v>276615276.60000002</v>
          </cell>
        </row>
        <row r="1841">
          <cell r="C1841" t="str">
            <v>Napa  City of</v>
          </cell>
          <cell r="K1841">
            <v>5224097175</v>
          </cell>
          <cell r="M1841">
            <v>132</v>
          </cell>
          <cell r="V1841">
            <v>86000</v>
          </cell>
          <cell r="AB1841">
            <v>500507792</v>
          </cell>
          <cell r="AC1841">
            <v>541239220</v>
          </cell>
          <cell r="AE1841">
            <v>350355454.39999998</v>
          </cell>
        </row>
        <row r="1842">
          <cell r="C1842" t="str">
            <v>Napa  City of</v>
          </cell>
          <cell r="K1842">
            <v>5224097175</v>
          </cell>
          <cell r="M1842">
            <v>132</v>
          </cell>
          <cell r="V1842">
            <v>86000</v>
          </cell>
          <cell r="AB1842">
            <v>504743860</v>
          </cell>
          <cell r="AC1842">
            <v>552318169</v>
          </cell>
          <cell r="AE1842">
            <v>353320702</v>
          </cell>
        </row>
        <row r="1843">
          <cell r="C1843" t="str">
            <v>Napa  City of</v>
          </cell>
          <cell r="K1843">
            <v>5224097175</v>
          </cell>
          <cell r="M1843">
            <v>132</v>
          </cell>
          <cell r="V1843">
            <v>86000</v>
          </cell>
          <cell r="AB1843">
            <v>494968318</v>
          </cell>
          <cell r="AC1843">
            <v>529182717</v>
          </cell>
          <cell r="AE1843">
            <v>346477822.59999996</v>
          </cell>
        </row>
        <row r="1844">
          <cell r="C1844" t="str">
            <v>Nevada Irrigation District</v>
          </cell>
          <cell r="K1844">
            <v>4149792310</v>
          </cell>
          <cell r="M1844">
            <v>203</v>
          </cell>
          <cell r="V1844">
            <v>44761</v>
          </cell>
          <cell r="AB1844">
            <v>125100000</v>
          </cell>
          <cell r="AC1844">
            <v>142500000</v>
          </cell>
          <cell r="AE1844">
            <v>97578000</v>
          </cell>
        </row>
        <row r="1845">
          <cell r="C1845" t="str">
            <v>Nevada Irrigation District</v>
          </cell>
          <cell r="K1845">
            <v>4149792310</v>
          </cell>
          <cell r="M1845">
            <v>203</v>
          </cell>
          <cell r="V1845">
            <v>44761</v>
          </cell>
          <cell r="AB1845">
            <v>141500000</v>
          </cell>
          <cell r="AC1845">
            <v>148800000</v>
          </cell>
          <cell r="AE1845">
            <v>116030000</v>
          </cell>
        </row>
        <row r="1846">
          <cell r="C1846" t="str">
            <v>Nevada Irrigation District</v>
          </cell>
          <cell r="K1846">
            <v>4149792310</v>
          </cell>
          <cell r="M1846">
            <v>203</v>
          </cell>
          <cell r="V1846">
            <v>44761</v>
          </cell>
          <cell r="AB1846">
            <v>132420000</v>
          </cell>
          <cell r="AC1846">
            <v>174300000</v>
          </cell>
          <cell r="AE1846">
            <v>99315000</v>
          </cell>
        </row>
        <row r="1847">
          <cell r="C1847" t="str">
            <v>Nevada Irrigation District</v>
          </cell>
          <cell r="K1847">
            <v>4149792310</v>
          </cell>
          <cell r="M1847">
            <v>203</v>
          </cell>
          <cell r="V1847">
            <v>44761</v>
          </cell>
          <cell r="AB1847">
            <v>161600000</v>
          </cell>
          <cell r="AC1847">
            <v>224300000</v>
          </cell>
          <cell r="AE1847">
            <v>135744000</v>
          </cell>
        </row>
        <row r="1848">
          <cell r="C1848" t="str">
            <v>Nevada Irrigation District</v>
          </cell>
          <cell r="K1848">
            <v>4149792310</v>
          </cell>
          <cell r="M1848">
            <v>203</v>
          </cell>
          <cell r="V1848">
            <v>44761</v>
          </cell>
          <cell r="AB1848">
            <v>254370000</v>
          </cell>
          <cell r="AC1848">
            <v>308000000</v>
          </cell>
          <cell r="AE1848">
            <v>200952300</v>
          </cell>
        </row>
        <row r="1849">
          <cell r="C1849" t="str">
            <v>Nevada Irrigation District</v>
          </cell>
          <cell r="K1849">
            <v>4149792310</v>
          </cell>
          <cell r="M1849">
            <v>203</v>
          </cell>
          <cell r="V1849">
            <v>44761</v>
          </cell>
          <cell r="AB1849">
            <v>332960000</v>
          </cell>
          <cell r="AC1849">
            <v>360400000</v>
          </cell>
          <cell r="AE1849">
            <v>289675200</v>
          </cell>
        </row>
        <row r="1850">
          <cell r="C1850" t="str">
            <v>Nevada Irrigation District</v>
          </cell>
          <cell r="K1850">
            <v>4149792310</v>
          </cell>
          <cell r="M1850">
            <v>203</v>
          </cell>
          <cell r="V1850">
            <v>44761</v>
          </cell>
          <cell r="AB1850">
            <v>389200000</v>
          </cell>
          <cell r="AC1850">
            <v>474900000</v>
          </cell>
          <cell r="AE1850">
            <v>389200000</v>
          </cell>
        </row>
        <row r="1851">
          <cell r="C1851" t="str">
            <v>Nevada Irrigation District</v>
          </cell>
          <cell r="K1851">
            <v>4149792310</v>
          </cell>
          <cell r="M1851">
            <v>203</v>
          </cell>
          <cell r="V1851">
            <v>44761</v>
          </cell>
          <cell r="AB1851">
            <v>423700000</v>
          </cell>
          <cell r="AC1851">
            <v>493900000</v>
          </cell>
          <cell r="AE1851">
            <v>423700000</v>
          </cell>
        </row>
        <row r="1852">
          <cell r="C1852" t="str">
            <v>Nevada Irrigation District</v>
          </cell>
          <cell r="K1852">
            <v>4149792310</v>
          </cell>
          <cell r="M1852">
            <v>203</v>
          </cell>
          <cell r="V1852">
            <v>44761</v>
          </cell>
          <cell r="AB1852">
            <v>379147000</v>
          </cell>
          <cell r="AC1852">
            <v>423629000</v>
          </cell>
          <cell r="AE1852">
            <v>379147000</v>
          </cell>
        </row>
        <row r="1853">
          <cell r="C1853" t="str">
            <v>Newhall County Water District</v>
          </cell>
          <cell r="K1853">
            <v>3946782960</v>
          </cell>
          <cell r="M1853">
            <v>195</v>
          </cell>
          <cell r="V1853">
            <v>44316</v>
          </cell>
          <cell r="AB1853">
            <v>164072711</v>
          </cell>
          <cell r="AC1853">
            <v>172834855</v>
          </cell>
          <cell r="AE1853">
            <v>116491624.80999999</v>
          </cell>
        </row>
        <row r="1854">
          <cell r="C1854" t="str">
            <v>Newhall County Water District</v>
          </cell>
          <cell r="K1854">
            <v>3946782960</v>
          </cell>
          <cell r="M1854">
            <v>195</v>
          </cell>
          <cell r="V1854">
            <v>44316</v>
          </cell>
          <cell r="AB1854">
            <v>169892417</v>
          </cell>
          <cell r="AC1854">
            <v>184985855</v>
          </cell>
          <cell r="AE1854">
            <v>118924691.89999999</v>
          </cell>
        </row>
        <row r="1855">
          <cell r="C1855" t="str">
            <v>Newhall County Water District</v>
          </cell>
          <cell r="K1855">
            <v>3946782960</v>
          </cell>
          <cell r="M1855">
            <v>195</v>
          </cell>
          <cell r="V1855">
            <v>44316</v>
          </cell>
          <cell r="AB1855">
            <v>122119339</v>
          </cell>
          <cell r="AC1855">
            <v>204334913</v>
          </cell>
          <cell r="AE1855">
            <v>87925924.079999998</v>
          </cell>
        </row>
        <row r="1856">
          <cell r="C1856" t="str">
            <v>Newhall County Water District</v>
          </cell>
          <cell r="K1856">
            <v>3946782960</v>
          </cell>
          <cell r="M1856">
            <v>195</v>
          </cell>
          <cell r="V1856">
            <v>44316</v>
          </cell>
          <cell r="AB1856">
            <v>219998591</v>
          </cell>
          <cell r="AC1856">
            <v>231507663</v>
          </cell>
          <cell r="AE1856">
            <v>149599041.88000003</v>
          </cell>
        </row>
        <row r="1857">
          <cell r="C1857" t="str">
            <v>Newhall County Water District</v>
          </cell>
          <cell r="K1857">
            <v>3946782960</v>
          </cell>
          <cell r="M1857">
            <v>195</v>
          </cell>
          <cell r="V1857">
            <v>44316</v>
          </cell>
          <cell r="AB1857">
            <v>284657290</v>
          </cell>
          <cell r="AC1857">
            <v>307440821</v>
          </cell>
          <cell r="AE1857">
            <v>196413530.09999999</v>
          </cell>
        </row>
        <row r="1858">
          <cell r="C1858" t="str">
            <v>Newhall County Water District</v>
          </cell>
          <cell r="K1858">
            <v>3946782960</v>
          </cell>
          <cell r="M1858">
            <v>195</v>
          </cell>
          <cell r="V1858">
            <v>44316</v>
          </cell>
          <cell r="AB1858">
            <v>308288035</v>
          </cell>
          <cell r="AC1858">
            <v>367501756</v>
          </cell>
          <cell r="AE1858">
            <v>237381786.95000002</v>
          </cell>
        </row>
        <row r="1859">
          <cell r="C1859" t="str">
            <v>Newhall County Water District</v>
          </cell>
          <cell r="K1859">
            <v>3946782960</v>
          </cell>
          <cell r="M1859">
            <v>195</v>
          </cell>
          <cell r="V1859">
            <v>44316</v>
          </cell>
          <cell r="AB1859">
            <v>340596204</v>
          </cell>
          <cell r="AC1859">
            <v>393201658</v>
          </cell>
          <cell r="AE1859">
            <v>228199456.68000001</v>
          </cell>
        </row>
        <row r="1860">
          <cell r="C1860" t="str">
            <v>Newhall County Water District</v>
          </cell>
          <cell r="K1860">
            <v>3946782960</v>
          </cell>
          <cell r="M1860">
            <v>195</v>
          </cell>
          <cell r="V1860">
            <v>44316</v>
          </cell>
          <cell r="AB1860">
            <v>368489086</v>
          </cell>
          <cell r="AC1860">
            <v>391051039</v>
          </cell>
          <cell r="AE1860">
            <v>261627251.05999997</v>
          </cell>
        </row>
        <row r="1861">
          <cell r="C1861" t="str">
            <v>Newhall County Water District</v>
          </cell>
          <cell r="K1861">
            <v>3946782960</v>
          </cell>
          <cell r="M1861">
            <v>195</v>
          </cell>
          <cell r="V1861">
            <v>44316</v>
          </cell>
          <cell r="AB1861">
            <v>348025617</v>
          </cell>
          <cell r="AC1861">
            <v>358358365</v>
          </cell>
          <cell r="AE1861">
            <v>212295626.37</v>
          </cell>
        </row>
        <row r="1862">
          <cell r="C1862" t="str">
            <v>Newport Beach  City of</v>
          </cell>
          <cell r="K1862">
            <v>6214351300</v>
          </cell>
          <cell r="M1862">
            <v>203</v>
          </cell>
          <cell r="V1862">
            <v>65551</v>
          </cell>
          <cell r="AB1862">
            <v>305508522</v>
          </cell>
          <cell r="AC1862">
            <v>400699500</v>
          </cell>
          <cell r="AE1862">
            <v>186360198.41999999</v>
          </cell>
        </row>
        <row r="1863">
          <cell r="C1863" t="str">
            <v>Newport Beach  City of</v>
          </cell>
          <cell r="K1863">
            <v>6214351300</v>
          </cell>
          <cell r="M1863">
            <v>203</v>
          </cell>
          <cell r="V1863">
            <v>65551</v>
          </cell>
          <cell r="AB1863">
            <v>311654080</v>
          </cell>
          <cell r="AC1863">
            <v>400080382</v>
          </cell>
          <cell r="AE1863">
            <v>177642825.59999999</v>
          </cell>
        </row>
        <row r="1864">
          <cell r="C1864" t="str">
            <v>Newport Beach  City of</v>
          </cell>
          <cell r="K1864">
            <v>6214351300</v>
          </cell>
          <cell r="M1864">
            <v>203</v>
          </cell>
          <cell r="V1864">
            <v>65551</v>
          </cell>
          <cell r="AB1864">
            <v>296704017</v>
          </cell>
          <cell r="AC1864">
            <v>269772396</v>
          </cell>
          <cell r="AE1864">
            <v>169121289.69</v>
          </cell>
        </row>
        <row r="1865">
          <cell r="C1865" t="str">
            <v>Newport Beach  City of</v>
          </cell>
          <cell r="K1865">
            <v>6214351300</v>
          </cell>
          <cell r="M1865">
            <v>203</v>
          </cell>
          <cell r="V1865">
            <v>65551</v>
          </cell>
          <cell r="AB1865">
            <v>381813151</v>
          </cell>
          <cell r="AC1865">
            <v>421573542</v>
          </cell>
          <cell r="AE1865">
            <v>175634049.46000001</v>
          </cell>
        </row>
        <row r="1866">
          <cell r="C1866" t="str">
            <v>Newport Beach  City of</v>
          </cell>
          <cell r="K1866">
            <v>6214351300</v>
          </cell>
          <cell r="M1866">
            <v>203</v>
          </cell>
          <cell r="V1866">
            <v>67030</v>
          </cell>
          <cell r="AB1866">
            <v>433232506</v>
          </cell>
          <cell r="AC1866">
            <v>583339225</v>
          </cell>
          <cell r="AE1866">
            <v>199286952.76000002</v>
          </cell>
        </row>
        <row r="1867">
          <cell r="C1867" t="str">
            <v>Newport Beach  City of</v>
          </cell>
          <cell r="K1867">
            <v>6214351300</v>
          </cell>
          <cell r="M1867">
            <v>203</v>
          </cell>
          <cell r="V1867">
            <v>65551</v>
          </cell>
          <cell r="AB1867">
            <v>541600915</v>
          </cell>
          <cell r="AC1867">
            <v>510185579</v>
          </cell>
          <cell r="AE1867">
            <v>406200686.25</v>
          </cell>
        </row>
        <row r="1868">
          <cell r="C1868" t="str">
            <v>Newport Beach  City of</v>
          </cell>
          <cell r="K1868">
            <v>6214351300</v>
          </cell>
          <cell r="M1868">
            <v>203</v>
          </cell>
          <cell r="V1868">
            <v>67030</v>
          </cell>
          <cell r="AB1868">
            <v>544253346</v>
          </cell>
          <cell r="AC1868">
            <v>553784500</v>
          </cell>
          <cell r="AE1868">
            <v>304781873.76000005</v>
          </cell>
        </row>
        <row r="1869">
          <cell r="C1869" t="str">
            <v>Newport Beach  City of</v>
          </cell>
          <cell r="K1869">
            <v>6214351300</v>
          </cell>
          <cell r="M1869">
            <v>203</v>
          </cell>
          <cell r="V1869">
            <v>65551</v>
          </cell>
          <cell r="AB1869">
            <v>588256323</v>
          </cell>
          <cell r="AC1869">
            <v>564883000</v>
          </cell>
          <cell r="AE1869">
            <v>323540977.65000004</v>
          </cell>
        </row>
        <row r="1870">
          <cell r="C1870" t="str">
            <v>Newport Beach  City of</v>
          </cell>
          <cell r="K1870">
            <v>6214351300</v>
          </cell>
          <cell r="M1870">
            <v>203</v>
          </cell>
          <cell r="V1870">
            <v>65551</v>
          </cell>
          <cell r="AB1870">
            <v>521534984</v>
          </cell>
          <cell r="AC1870">
            <v>516031354</v>
          </cell>
          <cell r="AE1870">
            <v>286844241.20000005</v>
          </cell>
        </row>
        <row r="1871">
          <cell r="C1871" t="str">
            <v>Nipomo Community Services District</v>
          </cell>
          <cell r="K1871">
            <v>1064164800</v>
          </cell>
          <cell r="M1871">
            <v>204</v>
          </cell>
          <cell r="V1871">
            <v>12148</v>
          </cell>
          <cell r="AB1871">
            <v>43924772</v>
          </cell>
          <cell r="AC1871">
            <v>44413550</v>
          </cell>
          <cell r="AE1871">
            <v>36896808.479999997</v>
          </cell>
        </row>
        <row r="1872">
          <cell r="C1872" t="str">
            <v>Nipomo Community Services District</v>
          </cell>
          <cell r="K1872">
            <v>1064164800</v>
          </cell>
          <cell r="M1872">
            <v>204</v>
          </cell>
          <cell r="V1872">
            <v>12148</v>
          </cell>
          <cell r="AB1872">
            <v>41383131</v>
          </cell>
          <cell r="AC1872">
            <v>63541028</v>
          </cell>
          <cell r="AE1872">
            <v>34761830.039999999</v>
          </cell>
        </row>
        <row r="1873">
          <cell r="C1873" t="str">
            <v>Nipomo Community Services District</v>
          </cell>
          <cell r="K1873">
            <v>1064164800</v>
          </cell>
          <cell r="M1873">
            <v>204</v>
          </cell>
          <cell r="V1873">
            <v>12150</v>
          </cell>
          <cell r="AB1873">
            <v>34409911</v>
          </cell>
          <cell r="AC1873">
            <v>58164480</v>
          </cell>
          <cell r="AE1873">
            <v>28904325.239999998</v>
          </cell>
        </row>
        <row r="1874">
          <cell r="C1874" t="str">
            <v>Nipomo Community Services District</v>
          </cell>
          <cell r="K1874">
            <v>1064164800</v>
          </cell>
          <cell r="M1874">
            <v>204</v>
          </cell>
          <cell r="V1874">
            <v>12148</v>
          </cell>
          <cell r="AB1874">
            <v>47020361</v>
          </cell>
          <cell r="AC1874">
            <v>64648923</v>
          </cell>
          <cell r="AE1874">
            <v>39497103.240000002</v>
          </cell>
        </row>
        <row r="1875">
          <cell r="C1875" t="str">
            <v>Nipomo Community Services District</v>
          </cell>
          <cell r="K1875">
            <v>1064164800</v>
          </cell>
          <cell r="M1875">
            <v>204</v>
          </cell>
          <cell r="V1875">
            <v>12148</v>
          </cell>
          <cell r="AB1875">
            <v>65724233</v>
          </cell>
          <cell r="AC1875">
            <v>78367268</v>
          </cell>
          <cell r="AE1875">
            <v>55208355.719999999</v>
          </cell>
        </row>
        <row r="1876">
          <cell r="C1876" t="str">
            <v>Nipomo Community Services District</v>
          </cell>
          <cell r="K1876">
            <v>1064164800</v>
          </cell>
          <cell r="M1876">
            <v>204</v>
          </cell>
          <cell r="V1876">
            <v>12148</v>
          </cell>
          <cell r="AB1876">
            <v>67940023</v>
          </cell>
          <cell r="AC1876">
            <v>86024777</v>
          </cell>
          <cell r="AE1876">
            <v>57069619.32</v>
          </cell>
        </row>
        <row r="1877">
          <cell r="C1877" t="str">
            <v>Nipomo Community Services District</v>
          </cell>
          <cell r="K1877">
            <v>1064164800</v>
          </cell>
          <cell r="M1877">
            <v>204</v>
          </cell>
          <cell r="V1877">
            <v>12148</v>
          </cell>
          <cell r="AB1877">
            <v>72469357</v>
          </cell>
          <cell r="AC1877">
            <v>89413632</v>
          </cell>
          <cell r="AE1877">
            <v>68845889.149999991</v>
          </cell>
        </row>
        <row r="1878">
          <cell r="C1878" t="str">
            <v>Nipomo Community Services District</v>
          </cell>
          <cell r="K1878">
            <v>1064164800</v>
          </cell>
          <cell r="M1878">
            <v>204</v>
          </cell>
          <cell r="V1878">
            <v>12148</v>
          </cell>
          <cell r="AB1878">
            <v>79996525</v>
          </cell>
          <cell r="AC1878">
            <v>92020443</v>
          </cell>
          <cell r="AE1878">
            <v>59197428.5</v>
          </cell>
        </row>
        <row r="1879">
          <cell r="C1879" t="str">
            <v>Nipomo Community Services District</v>
          </cell>
          <cell r="K1879">
            <v>1064164800</v>
          </cell>
          <cell r="M1879">
            <v>204</v>
          </cell>
          <cell r="V1879">
            <v>12148</v>
          </cell>
          <cell r="AB1879">
            <v>74163785</v>
          </cell>
          <cell r="AC1879">
            <v>88664173</v>
          </cell>
          <cell r="AE1879">
            <v>51914649.5</v>
          </cell>
        </row>
        <row r="1880">
          <cell r="C1880" t="str">
            <v>North Coast County Water District</v>
          </cell>
          <cell r="K1880">
            <v>1153035000</v>
          </cell>
          <cell r="M1880">
            <v>81</v>
          </cell>
          <cell r="V1880">
            <v>39000</v>
          </cell>
          <cell r="AB1880">
            <v>70310151</v>
          </cell>
          <cell r="AC1880">
            <v>76254919</v>
          </cell>
          <cell r="AE1880">
            <v>58357425.329999998</v>
          </cell>
        </row>
        <row r="1881">
          <cell r="C1881" t="str">
            <v>North Coast County Water District</v>
          </cell>
          <cell r="K1881">
            <v>1153035000</v>
          </cell>
          <cell r="M1881">
            <v>81</v>
          </cell>
          <cell r="V1881">
            <v>39000</v>
          </cell>
          <cell r="AB1881">
            <v>53539574</v>
          </cell>
          <cell r="AC1881">
            <v>57294047</v>
          </cell>
          <cell r="AE1881">
            <v>44973242.159999996</v>
          </cell>
        </row>
        <row r="1882">
          <cell r="C1882" t="str">
            <v>North Coast County Water District</v>
          </cell>
          <cell r="K1882">
            <v>1153035000</v>
          </cell>
          <cell r="M1882">
            <v>81</v>
          </cell>
          <cell r="V1882">
            <v>39000</v>
          </cell>
          <cell r="AB1882">
            <v>71237735</v>
          </cell>
          <cell r="AC1882">
            <v>81441912</v>
          </cell>
          <cell r="AE1882">
            <v>58414942.699999996</v>
          </cell>
        </row>
        <row r="1883">
          <cell r="C1883" t="str">
            <v>North Coast County Water District</v>
          </cell>
          <cell r="K1883">
            <v>1153035000</v>
          </cell>
          <cell r="M1883">
            <v>81</v>
          </cell>
          <cell r="V1883">
            <v>39000</v>
          </cell>
          <cell r="AB1883">
            <v>61261714</v>
          </cell>
          <cell r="AC1883">
            <v>75578681</v>
          </cell>
          <cell r="AE1883">
            <v>51459839.759999998</v>
          </cell>
        </row>
        <row r="1884">
          <cell r="C1884" t="str">
            <v>North Coast County Water District</v>
          </cell>
          <cell r="K1884">
            <v>1153035000</v>
          </cell>
          <cell r="M1884">
            <v>81</v>
          </cell>
          <cell r="V1884">
            <v>39000</v>
          </cell>
          <cell r="AB1884">
            <v>78407813</v>
          </cell>
          <cell r="AC1884">
            <v>88647896</v>
          </cell>
          <cell r="AE1884">
            <v>69782953.570000008</v>
          </cell>
        </row>
        <row r="1885">
          <cell r="C1885" t="str">
            <v>North Coast County Water District</v>
          </cell>
          <cell r="K1885">
            <v>1153035000</v>
          </cell>
          <cell r="M1885">
            <v>81</v>
          </cell>
          <cell r="V1885">
            <v>39000</v>
          </cell>
          <cell r="AB1885">
            <v>85532260</v>
          </cell>
          <cell r="AC1885">
            <v>84956260</v>
          </cell>
          <cell r="AE1885">
            <v>59872581.999999993</v>
          </cell>
        </row>
        <row r="1886">
          <cell r="C1886" t="str">
            <v>North Coast County Water District</v>
          </cell>
          <cell r="K1886">
            <v>1153035000</v>
          </cell>
          <cell r="M1886">
            <v>81</v>
          </cell>
          <cell r="V1886">
            <v>39000</v>
          </cell>
          <cell r="AB1886">
            <v>96039397</v>
          </cell>
          <cell r="AC1886">
            <v>119482597</v>
          </cell>
          <cell r="AE1886">
            <v>75871123.63000001</v>
          </cell>
        </row>
        <row r="1887">
          <cell r="C1887" t="str">
            <v>North Coast County Water District</v>
          </cell>
          <cell r="K1887">
            <v>1153035000</v>
          </cell>
          <cell r="M1887">
            <v>81</v>
          </cell>
          <cell r="V1887">
            <v>39000</v>
          </cell>
          <cell r="AB1887">
            <v>94909839</v>
          </cell>
          <cell r="AC1887">
            <v>128032831</v>
          </cell>
          <cell r="AE1887">
            <v>77826067.979999989</v>
          </cell>
        </row>
        <row r="1888">
          <cell r="C1888" t="str">
            <v>North Coast County Water District</v>
          </cell>
          <cell r="K1888">
            <v>1153035000</v>
          </cell>
          <cell r="M1888">
            <v>81</v>
          </cell>
          <cell r="V1888">
            <v>39000</v>
          </cell>
          <cell r="AB1888">
            <v>102094878</v>
          </cell>
          <cell r="AC1888">
            <v>97643221</v>
          </cell>
          <cell r="AE1888">
            <v>81675902.400000006</v>
          </cell>
        </row>
        <row r="1889">
          <cell r="C1889" t="str">
            <v>North Marin Water District</v>
          </cell>
          <cell r="K1889">
            <v>3925682310</v>
          </cell>
          <cell r="M1889">
            <v>143</v>
          </cell>
          <cell r="V1889">
            <v>61294</v>
          </cell>
          <cell r="AB1889">
            <v>137000000</v>
          </cell>
          <cell r="AC1889">
            <v>148000000</v>
          </cell>
          <cell r="AE1889">
            <v>112340000</v>
          </cell>
        </row>
        <row r="1890">
          <cell r="C1890" t="str">
            <v>North Marin Water District</v>
          </cell>
          <cell r="K1890">
            <v>3925682310</v>
          </cell>
          <cell r="M1890">
            <v>143</v>
          </cell>
          <cell r="V1890">
            <v>61299</v>
          </cell>
          <cell r="AB1890">
            <v>130000000</v>
          </cell>
          <cell r="AC1890">
            <v>151000000</v>
          </cell>
          <cell r="AE1890">
            <v>106600000</v>
          </cell>
        </row>
        <row r="1891">
          <cell r="C1891" t="str">
            <v>North Marin Water District</v>
          </cell>
          <cell r="K1891">
            <v>3925682310</v>
          </cell>
          <cell r="M1891">
            <v>143</v>
          </cell>
          <cell r="V1891">
            <v>61307</v>
          </cell>
          <cell r="AB1891">
            <v>158810000</v>
          </cell>
          <cell r="AC1891">
            <v>182000000</v>
          </cell>
          <cell r="AE1891">
            <v>130224199.99999999</v>
          </cell>
        </row>
        <row r="1892">
          <cell r="C1892" t="str">
            <v>North Marin Water District</v>
          </cell>
          <cell r="K1892">
            <v>3925682310</v>
          </cell>
          <cell r="M1892">
            <v>143</v>
          </cell>
          <cell r="V1892">
            <v>61309</v>
          </cell>
          <cell r="AB1892">
            <v>139000000</v>
          </cell>
          <cell r="AC1892">
            <v>229000000</v>
          </cell>
          <cell r="AE1892">
            <v>113980000</v>
          </cell>
        </row>
        <row r="1893">
          <cell r="C1893" t="str">
            <v>North Marin Water District</v>
          </cell>
          <cell r="K1893">
            <v>3925682310</v>
          </cell>
          <cell r="M1893">
            <v>143</v>
          </cell>
          <cell r="V1893">
            <v>61312</v>
          </cell>
          <cell r="AB1893">
            <v>223000000</v>
          </cell>
          <cell r="AC1893">
            <v>313000000</v>
          </cell>
          <cell r="AE1893">
            <v>182860000</v>
          </cell>
        </row>
        <row r="1894">
          <cell r="C1894" t="str">
            <v>North Marin Water District</v>
          </cell>
          <cell r="K1894">
            <v>3925682310</v>
          </cell>
          <cell r="M1894">
            <v>143</v>
          </cell>
          <cell r="V1894">
            <v>61309</v>
          </cell>
          <cell r="AB1894">
            <v>276000000</v>
          </cell>
          <cell r="AC1894">
            <v>332000000</v>
          </cell>
          <cell r="AE1894">
            <v>226320000</v>
          </cell>
        </row>
        <row r="1895">
          <cell r="C1895" t="str">
            <v>North Marin Water District</v>
          </cell>
          <cell r="K1895">
            <v>3925682310</v>
          </cell>
          <cell r="M1895">
            <v>143</v>
          </cell>
          <cell r="V1895">
            <v>61263</v>
          </cell>
          <cell r="AB1895">
            <v>300000000</v>
          </cell>
          <cell r="AC1895">
            <v>360000000</v>
          </cell>
          <cell r="AE1895">
            <v>246000000</v>
          </cell>
        </row>
        <row r="1896">
          <cell r="C1896" t="str">
            <v>North Marin Water District</v>
          </cell>
          <cell r="K1896">
            <v>3925682310</v>
          </cell>
          <cell r="M1896">
            <v>143</v>
          </cell>
          <cell r="V1896">
            <v>61976</v>
          </cell>
          <cell r="AB1896">
            <v>315000000</v>
          </cell>
          <cell r="AC1896">
            <v>385000000</v>
          </cell>
          <cell r="AE1896">
            <v>258299999.99999997</v>
          </cell>
        </row>
        <row r="1897">
          <cell r="C1897" t="str">
            <v>North Marin Water District</v>
          </cell>
          <cell r="K1897">
            <v>3925682310</v>
          </cell>
          <cell r="M1897">
            <v>143</v>
          </cell>
          <cell r="V1897">
            <v>61940</v>
          </cell>
          <cell r="AB1897">
            <v>308000000</v>
          </cell>
          <cell r="AC1897">
            <v>357000000</v>
          </cell>
          <cell r="AE1897">
            <v>252559999.99999997</v>
          </cell>
        </row>
        <row r="1898">
          <cell r="C1898" t="str">
            <v>North Tahoe Public Utility District</v>
          </cell>
          <cell r="K1898">
            <v>484537500</v>
          </cell>
          <cell r="M1898">
            <v>133</v>
          </cell>
          <cell r="V1898">
            <v>7500</v>
          </cell>
          <cell r="AB1898">
            <v>19525000</v>
          </cell>
          <cell r="AC1898">
            <v>25505000</v>
          </cell>
          <cell r="AE1898">
            <v>16596250</v>
          </cell>
        </row>
        <row r="1899">
          <cell r="C1899" t="str">
            <v>North Tahoe Public Utility District</v>
          </cell>
          <cell r="K1899">
            <v>484537500</v>
          </cell>
          <cell r="M1899">
            <v>133</v>
          </cell>
          <cell r="V1899">
            <v>7500</v>
          </cell>
          <cell r="AB1899">
            <v>25765000</v>
          </cell>
          <cell r="AC1899">
            <v>25505000</v>
          </cell>
          <cell r="AE1899">
            <v>22157900</v>
          </cell>
        </row>
        <row r="1900">
          <cell r="C1900" t="str">
            <v>North Tahoe Public Utility District</v>
          </cell>
          <cell r="K1900">
            <v>484537500</v>
          </cell>
          <cell r="M1900">
            <v>133</v>
          </cell>
          <cell r="V1900">
            <v>7500</v>
          </cell>
          <cell r="AB1900">
            <v>25520000</v>
          </cell>
          <cell r="AC1900">
            <v>29058000</v>
          </cell>
          <cell r="AE1900">
            <v>22712800</v>
          </cell>
        </row>
        <row r="1901">
          <cell r="C1901" t="str">
            <v>North Tahoe Public Utility District</v>
          </cell>
          <cell r="K1901">
            <v>484537500</v>
          </cell>
          <cell r="M1901">
            <v>133</v>
          </cell>
          <cell r="V1901">
            <v>7500</v>
          </cell>
          <cell r="AB1901">
            <v>24437000</v>
          </cell>
          <cell r="AC1901">
            <v>23090000</v>
          </cell>
          <cell r="AE1901">
            <v>21015820</v>
          </cell>
        </row>
        <row r="1902">
          <cell r="C1902" t="str">
            <v>North Tahoe Public Utility District</v>
          </cell>
          <cell r="K1902">
            <v>484537500</v>
          </cell>
          <cell r="M1902">
            <v>133</v>
          </cell>
          <cell r="V1902">
            <v>7500</v>
          </cell>
          <cell r="AB1902">
            <v>34202000</v>
          </cell>
          <cell r="AC1902">
            <v>32880000</v>
          </cell>
          <cell r="AE1902">
            <v>29071700</v>
          </cell>
        </row>
        <row r="1903">
          <cell r="C1903" t="str">
            <v>North Tahoe Public Utility District</v>
          </cell>
          <cell r="K1903">
            <v>484537500</v>
          </cell>
          <cell r="M1903">
            <v>133</v>
          </cell>
          <cell r="V1903">
            <v>7500</v>
          </cell>
          <cell r="AB1903">
            <v>44557000</v>
          </cell>
          <cell r="AC1903">
            <v>47688000</v>
          </cell>
          <cell r="AE1903">
            <v>30298760.000000004</v>
          </cell>
        </row>
        <row r="1904">
          <cell r="C1904" t="str">
            <v>North Tahoe Public Utility District</v>
          </cell>
          <cell r="K1904">
            <v>484537500</v>
          </cell>
          <cell r="M1904">
            <v>133</v>
          </cell>
          <cell r="V1904">
            <v>7500</v>
          </cell>
          <cell r="AB1904">
            <v>51391000</v>
          </cell>
          <cell r="AC1904">
            <v>57725000</v>
          </cell>
          <cell r="AE1904">
            <v>36487610</v>
          </cell>
        </row>
        <row r="1905">
          <cell r="C1905" t="str">
            <v>North Tahoe Public Utility District</v>
          </cell>
          <cell r="K1905">
            <v>484537500</v>
          </cell>
          <cell r="M1905">
            <v>133</v>
          </cell>
          <cell r="V1905">
            <v>7500</v>
          </cell>
          <cell r="AB1905">
            <v>57672000</v>
          </cell>
          <cell r="AC1905">
            <v>57797000</v>
          </cell>
          <cell r="AE1905">
            <v>44407440</v>
          </cell>
        </row>
        <row r="1906">
          <cell r="C1906" t="str">
            <v>North Tahoe Public Utility District</v>
          </cell>
          <cell r="K1906">
            <v>484537500</v>
          </cell>
          <cell r="M1906">
            <v>133</v>
          </cell>
          <cell r="V1906">
            <v>7500</v>
          </cell>
          <cell r="AB1906">
            <v>49072000</v>
          </cell>
          <cell r="AC1906">
            <v>50872000</v>
          </cell>
          <cell r="AE1906">
            <v>39257600</v>
          </cell>
        </row>
        <row r="1907">
          <cell r="C1907" t="str">
            <v>Norwalk City of</v>
          </cell>
          <cell r="K1907">
            <v>817615330</v>
          </cell>
          <cell r="M1907">
            <v>112</v>
          </cell>
          <cell r="V1907">
            <v>18361</v>
          </cell>
          <cell r="AB1907">
            <v>47990000</v>
          </cell>
          <cell r="AC1907">
            <v>49040000</v>
          </cell>
          <cell r="AE1907">
            <v>43191000</v>
          </cell>
        </row>
        <row r="1908">
          <cell r="C1908" t="str">
            <v>Norwalk City of</v>
          </cell>
          <cell r="K1908">
            <v>817615330</v>
          </cell>
          <cell r="M1908">
            <v>112</v>
          </cell>
          <cell r="V1908">
            <v>18361</v>
          </cell>
          <cell r="AB1908">
            <v>55640000</v>
          </cell>
          <cell r="AC1908">
            <v>57710000</v>
          </cell>
          <cell r="AE1908">
            <v>50076000</v>
          </cell>
        </row>
        <row r="1909">
          <cell r="C1909" t="str">
            <v>Norwalk City of</v>
          </cell>
          <cell r="K1909">
            <v>817615330</v>
          </cell>
          <cell r="M1909">
            <v>112</v>
          </cell>
          <cell r="V1909">
            <v>18361</v>
          </cell>
          <cell r="AB1909">
            <v>46240000</v>
          </cell>
          <cell r="AC1909">
            <v>55796000</v>
          </cell>
          <cell r="AE1909">
            <v>41616000</v>
          </cell>
        </row>
        <row r="1910">
          <cell r="C1910" t="str">
            <v>Norwalk City of</v>
          </cell>
          <cell r="K1910">
            <v>817615330</v>
          </cell>
          <cell r="M1910">
            <v>112</v>
          </cell>
          <cell r="V1910">
            <v>18361</v>
          </cell>
          <cell r="AB1910">
            <v>54620000</v>
          </cell>
          <cell r="AC1910">
            <v>58170000</v>
          </cell>
          <cell r="AE1910">
            <v>49158000</v>
          </cell>
        </row>
        <row r="1911">
          <cell r="C1911" t="str">
            <v>Norwalk City of</v>
          </cell>
          <cell r="K1911">
            <v>817615330</v>
          </cell>
          <cell r="M1911">
            <v>112</v>
          </cell>
          <cell r="V1911">
            <v>18361</v>
          </cell>
          <cell r="AB1911">
            <v>61430000</v>
          </cell>
          <cell r="AC1911">
            <v>65130000</v>
          </cell>
          <cell r="AE1911">
            <v>55287000</v>
          </cell>
        </row>
        <row r="1912">
          <cell r="C1912" t="str">
            <v>Norwalk City of</v>
          </cell>
          <cell r="K1912">
            <v>817615330</v>
          </cell>
          <cell r="M1912">
            <v>112</v>
          </cell>
          <cell r="V1912">
            <v>18361</v>
          </cell>
          <cell r="AB1912">
            <v>61820000</v>
          </cell>
          <cell r="AC1912">
            <v>68880000</v>
          </cell>
          <cell r="AE1912">
            <v>55638000</v>
          </cell>
        </row>
        <row r="1913">
          <cell r="C1913" t="str">
            <v>Norwalk City of</v>
          </cell>
          <cell r="K1913">
            <v>817615330</v>
          </cell>
          <cell r="M1913">
            <v>112</v>
          </cell>
          <cell r="V1913">
            <v>18361</v>
          </cell>
          <cell r="AB1913">
            <v>64330000</v>
          </cell>
          <cell r="AC1913">
            <v>68850000</v>
          </cell>
          <cell r="AE1913">
            <v>57897000</v>
          </cell>
        </row>
        <row r="1914">
          <cell r="C1914" t="str">
            <v>Norwalk City of</v>
          </cell>
          <cell r="K1914">
            <v>817615330</v>
          </cell>
          <cell r="M1914">
            <v>112</v>
          </cell>
          <cell r="V1914">
            <v>18361</v>
          </cell>
          <cell r="AB1914">
            <v>59070000</v>
          </cell>
          <cell r="AC1914">
            <v>68850000</v>
          </cell>
          <cell r="AE1914">
            <v>53163000</v>
          </cell>
        </row>
        <row r="1915">
          <cell r="C1915" t="str">
            <v>Norwalk City of</v>
          </cell>
          <cell r="K1915">
            <v>817615330</v>
          </cell>
          <cell r="M1915">
            <v>112</v>
          </cell>
          <cell r="V1915">
            <v>18361</v>
          </cell>
          <cell r="AB1915">
            <v>60690000</v>
          </cell>
          <cell r="AC1915">
            <v>67030000</v>
          </cell>
          <cell r="AE1915">
            <v>54621000</v>
          </cell>
        </row>
        <row r="1916">
          <cell r="C1916" t="str">
            <v>Oceanside  City of</v>
          </cell>
          <cell r="K1916">
            <v>11160555725</v>
          </cell>
          <cell r="M1916">
            <v>142</v>
          </cell>
          <cell r="V1916">
            <v>171183</v>
          </cell>
          <cell r="AB1916">
            <v>559910507</v>
          </cell>
          <cell r="AC1916">
            <v>503179774</v>
          </cell>
          <cell r="AE1916">
            <v>363941829.55000001</v>
          </cell>
        </row>
        <row r="1917">
          <cell r="C1917" t="str">
            <v>Oceanside  City of</v>
          </cell>
          <cell r="K1917">
            <v>11160555725</v>
          </cell>
          <cell r="M1917">
            <v>142</v>
          </cell>
          <cell r="V1917">
            <v>171183</v>
          </cell>
          <cell r="AB1917">
            <v>492654772</v>
          </cell>
          <cell r="AC1917">
            <v>511977762</v>
          </cell>
          <cell r="AE1917">
            <v>359637983.56</v>
          </cell>
        </row>
        <row r="1918">
          <cell r="C1918" t="str">
            <v>Oceanside  City of</v>
          </cell>
          <cell r="K1918">
            <v>11160555725</v>
          </cell>
          <cell r="M1918">
            <v>142</v>
          </cell>
          <cell r="V1918">
            <v>171183</v>
          </cell>
          <cell r="AB1918">
            <v>435076825</v>
          </cell>
          <cell r="AC1918">
            <v>580895339</v>
          </cell>
          <cell r="AE1918">
            <v>300203009.25</v>
          </cell>
        </row>
        <row r="1919">
          <cell r="C1919" t="str">
            <v>Oceanside  City of</v>
          </cell>
          <cell r="K1919">
            <v>11160555725</v>
          </cell>
          <cell r="M1919">
            <v>142</v>
          </cell>
          <cell r="V1919">
            <v>171183</v>
          </cell>
          <cell r="AB1919">
            <v>655841167</v>
          </cell>
          <cell r="AC1919">
            <v>645283581</v>
          </cell>
          <cell r="AE1919">
            <v>406621523.54000002</v>
          </cell>
        </row>
        <row r="1920">
          <cell r="C1920" t="str">
            <v>Oceanside  City of</v>
          </cell>
          <cell r="K1920">
            <v>11160555725</v>
          </cell>
          <cell r="M1920">
            <v>142</v>
          </cell>
          <cell r="V1920">
            <v>171183</v>
          </cell>
          <cell r="AB1920">
            <v>846366496</v>
          </cell>
          <cell r="AC1920">
            <v>825740101</v>
          </cell>
          <cell r="AE1920">
            <v>490892567.67999995</v>
          </cell>
        </row>
        <row r="1921">
          <cell r="C1921" t="str">
            <v>Oceanside  City of</v>
          </cell>
          <cell r="K1921">
            <v>11160555725</v>
          </cell>
          <cell r="M1921">
            <v>142</v>
          </cell>
          <cell r="V1921">
            <v>171183</v>
          </cell>
          <cell r="AB1921">
            <v>907919831</v>
          </cell>
          <cell r="AC1921">
            <v>939299323</v>
          </cell>
          <cell r="AE1921">
            <v>517514303.66999996</v>
          </cell>
        </row>
        <row r="1922">
          <cell r="C1922" t="str">
            <v>Oceanside  City of</v>
          </cell>
          <cell r="K1922">
            <v>11160555725</v>
          </cell>
          <cell r="M1922">
            <v>142</v>
          </cell>
          <cell r="V1922">
            <v>170320</v>
          </cell>
          <cell r="AB1922">
            <v>933238487</v>
          </cell>
          <cell r="AC1922">
            <v>1012746235</v>
          </cell>
          <cell r="AE1922">
            <v>550610707.32999992</v>
          </cell>
        </row>
        <row r="1923">
          <cell r="C1923" t="str">
            <v>Oceanside  City of</v>
          </cell>
          <cell r="K1923">
            <v>11160555725</v>
          </cell>
          <cell r="M1923">
            <v>142</v>
          </cell>
          <cell r="V1923">
            <v>171289</v>
          </cell>
          <cell r="AB1923">
            <v>992217595</v>
          </cell>
          <cell r="AC1923">
            <v>1004697705</v>
          </cell>
          <cell r="AE1923">
            <v>595330557</v>
          </cell>
        </row>
        <row r="1924">
          <cell r="C1924" t="str">
            <v>Oceanside  City of</v>
          </cell>
          <cell r="K1924">
            <v>11160555725</v>
          </cell>
          <cell r="M1924">
            <v>142</v>
          </cell>
          <cell r="V1924">
            <v>171289</v>
          </cell>
          <cell r="AB1924">
            <v>942329742</v>
          </cell>
          <cell r="AC1924">
            <v>964292128</v>
          </cell>
          <cell r="AE1924">
            <v>555974547.77999997</v>
          </cell>
        </row>
        <row r="1925">
          <cell r="C1925" t="str">
            <v>Oildale Mutual Water Company</v>
          </cell>
          <cell r="K1925">
            <v>2663197680</v>
          </cell>
          <cell r="M1925">
            <v>250</v>
          </cell>
          <cell r="V1925">
            <v>27000</v>
          </cell>
          <cell r="AB1925">
            <v>138812708</v>
          </cell>
          <cell r="AC1925">
            <v>156408685</v>
          </cell>
          <cell r="AE1925">
            <v>111050166.40000001</v>
          </cell>
        </row>
        <row r="1926">
          <cell r="C1926" t="str">
            <v>Oildale Mutual Water Company</v>
          </cell>
          <cell r="K1926">
            <v>2663197680</v>
          </cell>
          <cell r="M1926">
            <v>250</v>
          </cell>
          <cell r="V1926">
            <v>27000</v>
          </cell>
          <cell r="AB1926">
            <v>153801874</v>
          </cell>
          <cell r="AC1926">
            <v>178892433</v>
          </cell>
          <cell r="AE1926">
            <v>123041499.2</v>
          </cell>
        </row>
        <row r="1927">
          <cell r="C1927" t="str">
            <v>Oildale Mutual Water Company</v>
          </cell>
          <cell r="K1927">
            <v>2663197680</v>
          </cell>
          <cell r="M1927">
            <v>250</v>
          </cell>
          <cell r="V1927">
            <v>27000</v>
          </cell>
          <cell r="AB1927">
            <v>146633142</v>
          </cell>
          <cell r="AC1927">
            <v>167813485</v>
          </cell>
          <cell r="AE1927">
            <v>117306513.60000001</v>
          </cell>
        </row>
        <row r="1928">
          <cell r="C1928" t="str">
            <v>Oildale Mutual Water Company</v>
          </cell>
          <cell r="K1928">
            <v>2663197680</v>
          </cell>
          <cell r="M1928">
            <v>250</v>
          </cell>
          <cell r="V1928">
            <v>27000</v>
          </cell>
          <cell r="AB1928">
            <v>194207450</v>
          </cell>
          <cell r="AC1928">
            <v>203982993</v>
          </cell>
          <cell r="AE1928">
            <v>155365960</v>
          </cell>
        </row>
        <row r="1929">
          <cell r="C1929" t="str">
            <v>Oildale Mutual Water Company</v>
          </cell>
          <cell r="K1929">
            <v>2663197680</v>
          </cell>
          <cell r="M1929">
            <v>250</v>
          </cell>
          <cell r="V1929">
            <v>27000</v>
          </cell>
          <cell r="AB1929">
            <v>269479130</v>
          </cell>
          <cell r="AC1929">
            <v>278928822</v>
          </cell>
          <cell r="AE1929">
            <v>215583304</v>
          </cell>
        </row>
        <row r="1930">
          <cell r="C1930" t="str">
            <v>Oildale Mutual Water Company</v>
          </cell>
          <cell r="K1930">
            <v>2663197680</v>
          </cell>
          <cell r="M1930">
            <v>250</v>
          </cell>
          <cell r="V1930">
            <v>27000</v>
          </cell>
          <cell r="AB1930">
            <v>307277896</v>
          </cell>
          <cell r="AC1930">
            <v>335952821</v>
          </cell>
          <cell r="AE1930">
            <v>245822316.80000001</v>
          </cell>
        </row>
        <row r="1931">
          <cell r="C1931" t="str">
            <v>Oildale Mutual Water Company</v>
          </cell>
          <cell r="K1931">
            <v>2663197680</v>
          </cell>
          <cell r="M1931">
            <v>250</v>
          </cell>
          <cell r="V1931">
            <v>27000</v>
          </cell>
          <cell r="AB1931">
            <v>375706695</v>
          </cell>
          <cell r="AC1931">
            <v>399167998</v>
          </cell>
          <cell r="AE1931">
            <v>300565356</v>
          </cell>
        </row>
        <row r="1932">
          <cell r="C1932" t="str">
            <v>Oildale Mutual Water Company</v>
          </cell>
          <cell r="K1932">
            <v>2663197680</v>
          </cell>
          <cell r="M1932">
            <v>250</v>
          </cell>
          <cell r="V1932">
            <v>29230</v>
          </cell>
          <cell r="AB1932">
            <v>362672638</v>
          </cell>
          <cell r="AC1932">
            <v>388740752</v>
          </cell>
          <cell r="AE1932">
            <v>235737214.70000002</v>
          </cell>
        </row>
        <row r="1933">
          <cell r="C1933" t="str">
            <v>Oildale Mutual Water Company</v>
          </cell>
          <cell r="K1933">
            <v>2663197680</v>
          </cell>
          <cell r="M1933">
            <v>250</v>
          </cell>
          <cell r="V1933">
            <v>29230</v>
          </cell>
          <cell r="AB1933">
            <v>368537964</v>
          </cell>
          <cell r="AC1933">
            <v>376032547</v>
          </cell>
          <cell r="AE1933">
            <v>239549676.59999999</v>
          </cell>
        </row>
        <row r="1934">
          <cell r="C1934" t="str">
            <v>Olivehurst Public Utilities District</v>
          </cell>
          <cell r="K1934">
            <v>1324466010</v>
          </cell>
          <cell r="M1934">
            <v>149</v>
          </cell>
          <cell r="V1934">
            <v>19509</v>
          </cell>
          <cell r="AB1934">
            <v>47000000</v>
          </cell>
          <cell r="AC1934">
            <v>52500000</v>
          </cell>
          <cell r="AE1934">
            <v>44650000</v>
          </cell>
        </row>
        <row r="1935">
          <cell r="C1935" t="str">
            <v>Olivehurst Public Utilities District</v>
          </cell>
          <cell r="K1935">
            <v>1324466010</v>
          </cell>
          <cell r="M1935">
            <v>149</v>
          </cell>
          <cell r="V1935">
            <v>19509</v>
          </cell>
          <cell r="AB1935">
            <v>51000000</v>
          </cell>
          <cell r="AC1935">
            <v>48400000</v>
          </cell>
          <cell r="AE1935">
            <v>48450000</v>
          </cell>
        </row>
        <row r="1936">
          <cell r="C1936" t="str">
            <v>Olivehurst Public Utilities District</v>
          </cell>
          <cell r="K1936">
            <v>1324466010</v>
          </cell>
          <cell r="M1936">
            <v>149</v>
          </cell>
          <cell r="V1936">
            <v>19509</v>
          </cell>
          <cell r="AB1936">
            <v>44000000</v>
          </cell>
          <cell r="AC1936">
            <v>60000000</v>
          </cell>
          <cell r="AE1936">
            <v>41800000</v>
          </cell>
        </row>
        <row r="1937">
          <cell r="C1937" t="str">
            <v>Olivehurst Public Utilities District</v>
          </cell>
          <cell r="K1937">
            <v>1324466010</v>
          </cell>
          <cell r="M1937">
            <v>149</v>
          </cell>
          <cell r="V1937">
            <v>19509</v>
          </cell>
          <cell r="AB1937">
            <v>59000000</v>
          </cell>
          <cell r="AC1937">
            <v>84000000</v>
          </cell>
          <cell r="AE1937">
            <v>56050000</v>
          </cell>
        </row>
        <row r="1938">
          <cell r="C1938" t="str">
            <v>Olivehurst Public Utilities District</v>
          </cell>
          <cell r="K1938">
            <v>1324466010</v>
          </cell>
          <cell r="M1938">
            <v>149</v>
          </cell>
          <cell r="V1938">
            <v>19509</v>
          </cell>
          <cell r="AB1938">
            <v>108000000</v>
          </cell>
          <cell r="AC1938">
            <v>120000000</v>
          </cell>
          <cell r="AE1938">
            <v>102600000</v>
          </cell>
        </row>
        <row r="1939">
          <cell r="C1939" t="str">
            <v>Olivehurst Public Utilities District</v>
          </cell>
          <cell r="K1939">
            <v>1324466010</v>
          </cell>
          <cell r="M1939">
            <v>149</v>
          </cell>
          <cell r="V1939">
            <v>19509</v>
          </cell>
          <cell r="AB1939">
            <v>137000000</v>
          </cell>
          <cell r="AC1939">
            <v>164000000</v>
          </cell>
          <cell r="AE1939">
            <v>130150000</v>
          </cell>
        </row>
        <row r="1940">
          <cell r="C1940" t="str">
            <v>Olivehurst Public Utilities District</v>
          </cell>
          <cell r="K1940">
            <v>1324466010</v>
          </cell>
          <cell r="M1940">
            <v>149</v>
          </cell>
          <cell r="V1940">
            <v>19509</v>
          </cell>
          <cell r="AB1940">
            <v>161000000</v>
          </cell>
          <cell r="AC1940">
            <v>215000000</v>
          </cell>
          <cell r="AE1940">
            <v>152950000</v>
          </cell>
        </row>
        <row r="1941">
          <cell r="C1941" t="str">
            <v>Olivehurst Public Utilities District</v>
          </cell>
          <cell r="K1941">
            <v>1324466010</v>
          </cell>
          <cell r="M1941">
            <v>149</v>
          </cell>
          <cell r="V1941">
            <v>19509</v>
          </cell>
          <cell r="AB1941">
            <v>185735313</v>
          </cell>
          <cell r="AC1941">
            <v>224837485</v>
          </cell>
          <cell r="AE1941">
            <v>176448547.34999999</v>
          </cell>
        </row>
        <row r="1942">
          <cell r="C1942" t="str">
            <v>Olivehurst Public Utilities District</v>
          </cell>
          <cell r="K1942">
            <v>1324466010</v>
          </cell>
          <cell r="M1942">
            <v>149</v>
          </cell>
          <cell r="V1942">
            <v>19509</v>
          </cell>
          <cell r="AB1942">
            <v>166510079</v>
          </cell>
          <cell r="AC1942">
            <v>192904045</v>
          </cell>
          <cell r="AE1942">
            <v>158184575.04999998</v>
          </cell>
        </row>
        <row r="1943">
          <cell r="C1943" t="str">
            <v>Olivenhain Municipal Water District</v>
          </cell>
          <cell r="K1943">
            <v>8640531120</v>
          </cell>
          <cell r="M1943">
            <v>283</v>
          </cell>
          <cell r="V1943">
            <v>78713</v>
          </cell>
          <cell r="AB1943">
            <v>398418540</v>
          </cell>
          <cell r="AC1943">
            <v>314511797</v>
          </cell>
          <cell r="AE1943">
            <v>286861348.80000001</v>
          </cell>
        </row>
        <row r="1944">
          <cell r="C1944" t="str">
            <v>Olivenhain Municipal Water District</v>
          </cell>
          <cell r="K1944">
            <v>8640531120</v>
          </cell>
          <cell r="M1944">
            <v>283</v>
          </cell>
          <cell r="V1944">
            <v>78686</v>
          </cell>
          <cell r="AB1944">
            <v>333117914</v>
          </cell>
          <cell r="AC1944">
            <v>518625131</v>
          </cell>
          <cell r="AE1944">
            <v>246507256.35999998</v>
          </cell>
        </row>
        <row r="1945">
          <cell r="C1945" t="str">
            <v>Olivenhain Municipal Water District</v>
          </cell>
          <cell r="K1945">
            <v>8640531120</v>
          </cell>
          <cell r="M1945">
            <v>283</v>
          </cell>
          <cell r="V1945">
            <v>78551</v>
          </cell>
          <cell r="AB1945">
            <v>259182225</v>
          </cell>
          <cell r="AC1945">
            <v>418523573</v>
          </cell>
          <cell r="AE1945">
            <v>196978491</v>
          </cell>
        </row>
        <row r="1946">
          <cell r="C1946" t="str">
            <v>Olivenhain Municipal Water District</v>
          </cell>
          <cell r="K1946">
            <v>8640531120</v>
          </cell>
          <cell r="M1946">
            <v>283</v>
          </cell>
          <cell r="V1946">
            <v>78529</v>
          </cell>
          <cell r="AB1946">
            <v>482064601</v>
          </cell>
          <cell r="AC1946">
            <v>439769086</v>
          </cell>
          <cell r="AE1946">
            <v>366369096.75999999</v>
          </cell>
        </row>
        <row r="1947">
          <cell r="C1947" t="str">
            <v>Olivenhain Municipal Water District</v>
          </cell>
          <cell r="K1947">
            <v>8640531120</v>
          </cell>
          <cell r="M1947">
            <v>283</v>
          </cell>
          <cell r="V1947">
            <v>78488</v>
          </cell>
          <cell r="AB1947">
            <v>661380641</v>
          </cell>
          <cell r="AC1947">
            <v>609439924</v>
          </cell>
          <cell r="AE1947">
            <v>489421674.33999997</v>
          </cell>
        </row>
        <row r="1948">
          <cell r="C1948" t="str">
            <v>Olivenhain Municipal Water District</v>
          </cell>
          <cell r="K1948">
            <v>8640531120</v>
          </cell>
          <cell r="M1948">
            <v>283</v>
          </cell>
          <cell r="V1948">
            <v>78439</v>
          </cell>
          <cell r="AB1948">
            <v>715537149</v>
          </cell>
          <cell r="AC1948">
            <v>729483590</v>
          </cell>
          <cell r="AE1948">
            <v>522342118.76999998</v>
          </cell>
        </row>
        <row r="1949">
          <cell r="C1949" t="str">
            <v>Olivenhain Municipal Water District</v>
          </cell>
          <cell r="K1949">
            <v>8640531120</v>
          </cell>
          <cell r="M1949">
            <v>283</v>
          </cell>
          <cell r="V1949">
            <v>69762</v>
          </cell>
          <cell r="AB1949">
            <v>729939782</v>
          </cell>
          <cell r="AC1949">
            <v>786083982</v>
          </cell>
          <cell r="AE1949">
            <v>620448814.69999993</v>
          </cell>
        </row>
        <row r="1950">
          <cell r="C1950" t="str">
            <v>Olivenhain Municipal Water District</v>
          </cell>
          <cell r="K1950">
            <v>8640531120</v>
          </cell>
          <cell r="M1950">
            <v>283</v>
          </cell>
          <cell r="V1950">
            <v>69762</v>
          </cell>
          <cell r="AB1950">
            <v>801561925</v>
          </cell>
          <cell r="AC1950">
            <v>767673377</v>
          </cell>
          <cell r="AE1950">
            <v>673312017</v>
          </cell>
        </row>
        <row r="1951">
          <cell r="C1951" t="str">
            <v>Olivenhain Municipal Water District</v>
          </cell>
          <cell r="K1951">
            <v>8640531120</v>
          </cell>
          <cell r="M1951">
            <v>283</v>
          </cell>
          <cell r="V1951">
            <v>69762</v>
          </cell>
          <cell r="AB1951">
            <v>768553176</v>
          </cell>
          <cell r="AC1951">
            <v>742387306</v>
          </cell>
          <cell r="AE1951">
            <v>637899136.07999992</v>
          </cell>
        </row>
        <row r="1952">
          <cell r="C1952" t="str">
            <v>Ontario  City of</v>
          </cell>
          <cell r="K1952">
            <v>15276698320</v>
          </cell>
          <cell r="M1952">
            <v>198</v>
          </cell>
          <cell r="V1952">
            <v>166866</v>
          </cell>
          <cell r="AB1952">
            <v>659849140</v>
          </cell>
          <cell r="AC1952">
            <v>634106877</v>
          </cell>
          <cell r="AE1952">
            <v>369515518.40000004</v>
          </cell>
        </row>
        <row r="1953">
          <cell r="C1953" t="str">
            <v>Ontario  City of</v>
          </cell>
          <cell r="K1953">
            <v>15276698320</v>
          </cell>
          <cell r="M1953">
            <v>198</v>
          </cell>
          <cell r="V1953">
            <v>166866</v>
          </cell>
          <cell r="AB1953">
            <v>672883197</v>
          </cell>
          <cell r="AC1953">
            <v>684287997</v>
          </cell>
          <cell r="AE1953">
            <v>397001086.22999996</v>
          </cell>
        </row>
        <row r="1954">
          <cell r="C1954" t="str">
            <v>Ontario  City of</v>
          </cell>
          <cell r="K1954">
            <v>15276698320</v>
          </cell>
          <cell r="M1954">
            <v>198</v>
          </cell>
          <cell r="V1954">
            <v>166866</v>
          </cell>
          <cell r="AB1954">
            <v>590768637</v>
          </cell>
          <cell r="AC1954">
            <v>780414168</v>
          </cell>
          <cell r="AE1954">
            <v>324922750.35000002</v>
          </cell>
        </row>
        <row r="1955">
          <cell r="C1955" t="str">
            <v>Ontario  City of</v>
          </cell>
          <cell r="K1955">
            <v>15276698320</v>
          </cell>
          <cell r="M1955">
            <v>198</v>
          </cell>
          <cell r="V1955">
            <v>166866</v>
          </cell>
          <cell r="AB1955">
            <v>810392499</v>
          </cell>
          <cell r="AC1955">
            <v>860573619</v>
          </cell>
          <cell r="AE1955">
            <v>437611949.46000004</v>
          </cell>
        </row>
        <row r="1956">
          <cell r="C1956" t="str">
            <v>Ontario  City of</v>
          </cell>
          <cell r="K1956">
            <v>15276698320</v>
          </cell>
          <cell r="M1956">
            <v>198</v>
          </cell>
          <cell r="V1956">
            <v>166866</v>
          </cell>
          <cell r="AB1956">
            <v>1031645618</v>
          </cell>
          <cell r="AC1956">
            <v>1054129366</v>
          </cell>
          <cell r="AE1956">
            <v>495189896.63999999</v>
          </cell>
        </row>
        <row r="1957">
          <cell r="C1957" t="str">
            <v>Ontario  City of</v>
          </cell>
          <cell r="K1957">
            <v>15276698320</v>
          </cell>
          <cell r="M1957">
            <v>198</v>
          </cell>
          <cell r="V1957">
            <v>166866</v>
          </cell>
          <cell r="AB1957">
            <v>1133311263</v>
          </cell>
          <cell r="AC1957">
            <v>1160356932</v>
          </cell>
          <cell r="AE1957">
            <v>657320532.53999996</v>
          </cell>
        </row>
        <row r="1958">
          <cell r="C1958" t="str">
            <v>Ontario  City of</v>
          </cell>
          <cell r="K1958">
            <v>15276698320</v>
          </cell>
          <cell r="M1958">
            <v>198</v>
          </cell>
          <cell r="V1958">
            <v>166866</v>
          </cell>
          <cell r="AB1958">
            <v>1187076749</v>
          </cell>
          <cell r="AC1958">
            <v>1239864680</v>
          </cell>
          <cell r="AE1958">
            <v>629150676.97000003</v>
          </cell>
        </row>
        <row r="1959">
          <cell r="C1959" t="str">
            <v>Ontario  City of</v>
          </cell>
          <cell r="K1959">
            <v>15276698320</v>
          </cell>
          <cell r="M1959">
            <v>198</v>
          </cell>
          <cell r="V1959">
            <v>166866</v>
          </cell>
          <cell r="AB1959">
            <v>1248336817</v>
          </cell>
          <cell r="AC1959">
            <v>1234651057</v>
          </cell>
          <cell r="AE1959">
            <v>661618513.00999999</v>
          </cell>
        </row>
        <row r="1960">
          <cell r="C1960" t="str">
            <v>Ontario  City of</v>
          </cell>
          <cell r="K1960">
            <v>15276698320</v>
          </cell>
          <cell r="M1960">
            <v>198</v>
          </cell>
          <cell r="V1960">
            <v>166866</v>
          </cell>
          <cell r="AB1960">
            <v>1165244703</v>
          </cell>
          <cell r="AC1960">
            <v>1134614669</v>
          </cell>
          <cell r="AE1960">
            <v>617579692.59000003</v>
          </cell>
        </row>
        <row r="1961">
          <cell r="C1961" t="str">
            <v>Orange  City of</v>
          </cell>
          <cell r="K1961">
            <v>10655372000</v>
          </cell>
          <cell r="M1961">
            <v>179</v>
          </cell>
          <cell r="V1961">
            <v>139463</v>
          </cell>
          <cell r="AB1961">
            <v>653657963</v>
          </cell>
          <cell r="AC1961">
            <v>596633963</v>
          </cell>
          <cell r="AE1961">
            <v>424877675.94999999</v>
          </cell>
        </row>
        <row r="1962">
          <cell r="C1962" t="str">
            <v>Orange  City of</v>
          </cell>
          <cell r="K1962">
            <v>10655372000</v>
          </cell>
          <cell r="M1962">
            <v>179</v>
          </cell>
          <cell r="V1962">
            <v>138640</v>
          </cell>
          <cell r="AB1962">
            <v>546452843</v>
          </cell>
          <cell r="AC1962">
            <v>621724523</v>
          </cell>
          <cell r="AE1962">
            <v>355194347.94999999</v>
          </cell>
        </row>
        <row r="1963">
          <cell r="C1963" t="str">
            <v>Orange  City of</v>
          </cell>
          <cell r="K1963">
            <v>10655372000</v>
          </cell>
          <cell r="M1963">
            <v>179</v>
          </cell>
          <cell r="V1963">
            <v>138640</v>
          </cell>
          <cell r="AB1963">
            <v>557564377</v>
          </cell>
          <cell r="AC1963">
            <v>755551704</v>
          </cell>
          <cell r="AE1963">
            <v>362416845.05000001</v>
          </cell>
        </row>
        <row r="1964">
          <cell r="C1964" t="str">
            <v>Orange  City of</v>
          </cell>
          <cell r="K1964">
            <v>10655372000</v>
          </cell>
          <cell r="M1964">
            <v>179</v>
          </cell>
          <cell r="V1964">
            <v>138640</v>
          </cell>
          <cell r="AB1964">
            <v>867090647</v>
          </cell>
          <cell r="AC1964">
            <v>762818191</v>
          </cell>
          <cell r="AE1964">
            <v>563608920.55000007</v>
          </cell>
        </row>
        <row r="1965">
          <cell r="C1965" t="str">
            <v>Orange  City of</v>
          </cell>
          <cell r="K1965">
            <v>10655372000</v>
          </cell>
          <cell r="M1965">
            <v>179</v>
          </cell>
          <cell r="V1965">
            <v>138640</v>
          </cell>
          <cell r="AB1965">
            <v>916294213</v>
          </cell>
          <cell r="AC1965">
            <v>998148091</v>
          </cell>
          <cell r="AE1965">
            <v>595591238.45000005</v>
          </cell>
        </row>
        <row r="1966">
          <cell r="C1966" t="str">
            <v>Orange  City of</v>
          </cell>
          <cell r="K1966">
            <v>10655372000</v>
          </cell>
          <cell r="M1966">
            <v>179</v>
          </cell>
          <cell r="V1966">
            <v>138640</v>
          </cell>
          <cell r="AB1966">
            <v>936366661</v>
          </cell>
          <cell r="AC1966">
            <v>994889577</v>
          </cell>
          <cell r="AE1966">
            <v>608638329.64999998</v>
          </cell>
        </row>
        <row r="1967">
          <cell r="C1967" t="str">
            <v>Orange  City of</v>
          </cell>
          <cell r="K1967">
            <v>10655372000</v>
          </cell>
          <cell r="M1967">
            <v>179</v>
          </cell>
          <cell r="V1967">
            <v>138640</v>
          </cell>
          <cell r="AB1967">
            <v>950769294</v>
          </cell>
          <cell r="AC1967">
            <v>1044712260</v>
          </cell>
          <cell r="AE1967">
            <v>618000041.10000002</v>
          </cell>
        </row>
        <row r="1968">
          <cell r="C1968" t="str">
            <v>Orange  City of</v>
          </cell>
          <cell r="K1968">
            <v>10655372000</v>
          </cell>
          <cell r="M1968">
            <v>179</v>
          </cell>
          <cell r="V1968">
            <v>138792</v>
          </cell>
          <cell r="AB1968">
            <v>1031319766</v>
          </cell>
          <cell r="AC1968">
            <v>986254514</v>
          </cell>
          <cell r="AE1968">
            <v>670357847.89999998</v>
          </cell>
        </row>
        <row r="1969">
          <cell r="C1969" t="str">
            <v>Orange  City of</v>
          </cell>
          <cell r="K1969">
            <v>10655372000</v>
          </cell>
          <cell r="M1969">
            <v>179</v>
          </cell>
          <cell r="V1969">
            <v>138792</v>
          </cell>
          <cell r="AB1969">
            <v>977880132</v>
          </cell>
          <cell r="AC1969">
            <v>971884466</v>
          </cell>
          <cell r="AE1969">
            <v>635622085.80000007</v>
          </cell>
        </row>
        <row r="1970">
          <cell r="C1970" t="str">
            <v>Orange Vale Water Company</v>
          </cell>
          <cell r="K1970">
            <v>1925156000</v>
          </cell>
          <cell r="M1970">
            <v>278</v>
          </cell>
          <cell r="V1970">
            <v>15120</v>
          </cell>
          <cell r="AB1970">
            <v>47206096</v>
          </cell>
          <cell r="AC1970">
            <v>53583009</v>
          </cell>
          <cell r="AE1970">
            <v>42013425.439999998</v>
          </cell>
        </row>
        <row r="1971">
          <cell r="C1971" t="str">
            <v>Orange Vale Water Company</v>
          </cell>
          <cell r="K1971">
            <v>1925156000</v>
          </cell>
          <cell r="M1971">
            <v>278</v>
          </cell>
          <cell r="V1971">
            <v>15200</v>
          </cell>
          <cell r="AB1971">
            <v>51781050</v>
          </cell>
          <cell r="AC1971">
            <v>53345137</v>
          </cell>
          <cell r="AE1971">
            <v>44531703</v>
          </cell>
        </row>
        <row r="1972">
          <cell r="C1972" t="str">
            <v>Orange Vale Water Company</v>
          </cell>
          <cell r="K1972">
            <v>1925156000</v>
          </cell>
          <cell r="M1972">
            <v>278</v>
          </cell>
          <cell r="V1972">
            <v>15200</v>
          </cell>
          <cell r="AB1972">
            <v>49946507</v>
          </cell>
          <cell r="AC1972">
            <v>69582314</v>
          </cell>
          <cell r="AE1972">
            <v>47449181.649999999</v>
          </cell>
        </row>
        <row r="1973">
          <cell r="C1973" t="str">
            <v>Orange Vale Water Company</v>
          </cell>
          <cell r="K1973">
            <v>1925156000</v>
          </cell>
          <cell r="M1973">
            <v>278</v>
          </cell>
          <cell r="V1973">
            <v>15200</v>
          </cell>
          <cell r="AB1973">
            <v>64378466</v>
          </cell>
          <cell r="AC1973">
            <v>96429213</v>
          </cell>
          <cell r="AE1973">
            <v>55365480.759999998</v>
          </cell>
        </row>
        <row r="1974">
          <cell r="C1974" t="str">
            <v>Orange Vale Water Company</v>
          </cell>
          <cell r="K1974">
            <v>1925156000</v>
          </cell>
          <cell r="M1974">
            <v>278</v>
          </cell>
          <cell r="V1974">
            <v>15200</v>
          </cell>
          <cell r="AB1974">
            <v>111447705</v>
          </cell>
          <cell r="AC1974">
            <v>144723653</v>
          </cell>
          <cell r="AE1974">
            <v>95845026.299999997</v>
          </cell>
        </row>
        <row r="1975">
          <cell r="C1975" t="str">
            <v>Orange Vale Water Company</v>
          </cell>
          <cell r="K1975">
            <v>1925156000</v>
          </cell>
          <cell r="M1975">
            <v>278</v>
          </cell>
          <cell r="V1975">
            <v>14115</v>
          </cell>
          <cell r="AB1975">
            <v>145261308</v>
          </cell>
          <cell r="AC1975">
            <v>169530722</v>
          </cell>
          <cell r="AE1975">
            <v>142356081.84</v>
          </cell>
        </row>
        <row r="1976">
          <cell r="C1976" t="str">
            <v>Orange Vale Water Company</v>
          </cell>
          <cell r="K1976">
            <v>1925156000</v>
          </cell>
          <cell r="M1976">
            <v>278</v>
          </cell>
          <cell r="V1976">
            <v>15200</v>
          </cell>
          <cell r="AB1976">
            <v>170436589</v>
          </cell>
          <cell r="AC1976">
            <v>240185087</v>
          </cell>
          <cell r="AE1976">
            <v>161914759.54999998</v>
          </cell>
        </row>
        <row r="1977">
          <cell r="C1977" t="str">
            <v>Orange Vale Water Company</v>
          </cell>
          <cell r="K1977">
            <v>1925156000</v>
          </cell>
          <cell r="M1977">
            <v>278</v>
          </cell>
          <cell r="V1977">
            <v>15200</v>
          </cell>
          <cell r="AB1977">
            <v>188788541</v>
          </cell>
          <cell r="AC1977">
            <v>240185087</v>
          </cell>
          <cell r="AE1977">
            <v>179349113.94999999</v>
          </cell>
        </row>
        <row r="1978">
          <cell r="C1978" t="str">
            <v>Orange Vale Water Company</v>
          </cell>
          <cell r="K1978">
            <v>1925156000</v>
          </cell>
          <cell r="M1978">
            <v>278</v>
          </cell>
          <cell r="V1978">
            <v>15200</v>
          </cell>
          <cell r="AB1978">
            <v>178944570</v>
          </cell>
          <cell r="AC1978">
            <v>206905881</v>
          </cell>
          <cell r="AE1978">
            <v>169997341.5</v>
          </cell>
        </row>
        <row r="1979">
          <cell r="C1979" t="str">
            <v>Orchard Dale Water District</v>
          </cell>
          <cell r="K1979">
            <v>784221480</v>
          </cell>
          <cell r="M1979">
            <v>105</v>
          </cell>
          <cell r="V1979">
            <v>19894</v>
          </cell>
          <cell r="AB1979">
            <v>43664091</v>
          </cell>
          <cell r="AC1979">
            <v>43664091</v>
          </cell>
          <cell r="AE1979">
            <v>41044245.539999999</v>
          </cell>
        </row>
        <row r="1980">
          <cell r="C1980" t="str">
            <v>Orchard Dale Water District</v>
          </cell>
          <cell r="K1980">
            <v>784221480</v>
          </cell>
          <cell r="M1980">
            <v>105</v>
          </cell>
          <cell r="V1980">
            <v>19894</v>
          </cell>
          <cell r="AB1980">
            <v>45293348</v>
          </cell>
          <cell r="AC1980">
            <v>58327405</v>
          </cell>
          <cell r="AE1980">
            <v>42575747.119999997</v>
          </cell>
        </row>
        <row r="1981">
          <cell r="C1981" t="str">
            <v>Orchard Dale Water District</v>
          </cell>
          <cell r="K1981">
            <v>784221480</v>
          </cell>
          <cell r="M1981">
            <v>105</v>
          </cell>
          <cell r="V1981">
            <v>19894</v>
          </cell>
          <cell r="AB1981">
            <v>45293348</v>
          </cell>
          <cell r="AC1981">
            <v>48551863</v>
          </cell>
          <cell r="AE1981">
            <v>42575747.119999997</v>
          </cell>
        </row>
        <row r="1982">
          <cell r="C1982" t="str">
            <v>Orchard Dale Water District</v>
          </cell>
          <cell r="K1982">
            <v>784221480</v>
          </cell>
          <cell r="M1982">
            <v>105</v>
          </cell>
          <cell r="V1982">
            <v>19894</v>
          </cell>
          <cell r="AB1982">
            <v>55068891</v>
          </cell>
          <cell r="AC1982">
            <v>70709760</v>
          </cell>
          <cell r="AE1982">
            <v>51764757.539999999</v>
          </cell>
        </row>
        <row r="1983">
          <cell r="C1983" t="str">
            <v>Orchard Dale Water District</v>
          </cell>
          <cell r="K1983">
            <v>784221480</v>
          </cell>
          <cell r="M1983">
            <v>105</v>
          </cell>
          <cell r="V1983">
            <v>19894</v>
          </cell>
          <cell r="AB1983">
            <v>66473691</v>
          </cell>
          <cell r="AC1983">
            <v>67125394</v>
          </cell>
          <cell r="AE1983">
            <v>62485269.539999999</v>
          </cell>
        </row>
        <row r="1984">
          <cell r="C1984" t="str">
            <v>Orchard Dale Water District</v>
          </cell>
          <cell r="K1984">
            <v>784221480</v>
          </cell>
          <cell r="M1984">
            <v>105</v>
          </cell>
          <cell r="V1984">
            <v>19894</v>
          </cell>
          <cell r="AB1984">
            <v>68428800</v>
          </cell>
          <cell r="AC1984">
            <v>75923382</v>
          </cell>
          <cell r="AE1984">
            <v>64323072</v>
          </cell>
        </row>
        <row r="1985">
          <cell r="C1985" t="str">
            <v>Orchard Dale Water District</v>
          </cell>
          <cell r="K1985">
            <v>784221480</v>
          </cell>
          <cell r="M1985">
            <v>105</v>
          </cell>
          <cell r="V1985">
            <v>19894</v>
          </cell>
          <cell r="AB1985">
            <v>74945828</v>
          </cell>
          <cell r="AC1985">
            <v>76900937</v>
          </cell>
          <cell r="AE1985">
            <v>74945828</v>
          </cell>
        </row>
        <row r="1986">
          <cell r="C1986" t="str">
            <v>Orchard Dale Water District</v>
          </cell>
          <cell r="K1986">
            <v>784221480</v>
          </cell>
          <cell r="M1986">
            <v>105</v>
          </cell>
          <cell r="V1986">
            <v>19894</v>
          </cell>
          <cell r="AB1986">
            <v>77917593</v>
          </cell>
          <cell r="AC1986">
            <v>76490364</v>
          </cell>
          <cell r="AE1986">
            <v>77917593</v>
          </cell>
        </row>
        <row r="1987">
          <cell r="C1987" t="str">
            <v>Orchard Dale Water District</v>
          </cell>
          <cell r="K1987">
            <v>784221480</v>
          </cell>
          <cell r="M1987">
            <v>105</v>
          </cell>
          <cell r="V1987">
            <v>19894</v>
          </cell>
          <cell r="AB1987">
            <v>73671749</v>
          </cell>
          <cell r="AC1987">
            <v>71596076</v>
          </cell>
          <cell r="AE1987">
            <v>73671749</v>
          </cell>
        </row>
        <row r="1988">
          <cell r="C1988" t="str">
            <v>Otay Water District</v>
          </cell>
          <cell r="K1988">
            <v>13774019600</v>
          </cell>
          <cell r="M1988">
            <v>152</v>
          </cell>
          <cell r="V1988">
            <v>213000</v>
          </cell>
          <cell r="AB1988">
            <v>657405254</v>
          </cell>
          <cell r="AC1988">
            <v>645837528</v>
          </cell>
          <cell r="AE1988">
            <v>368146942.24000001</v>
          </cell>
        </row>
        <row r="1989">
          <cell r="C1989" t="str">
            <v>Otay Water District</v>
          </cell>
          <cell r="K1989">
            <v>13774019600</v>
          </cell>
          <cell r="M1989">
            <v>152</v>
          </cell>
          <cell r="V1989">
            <v>21300</v>
          </cell>
          <cell r="AB1989">
            <v>592006873</v>
          </cell>
          <cell r="AC1989">
            <v>815736462</v>
          </cell>
          <cell r="AE1989">
            <v>355204123.80000001</v>
          </cell>
        </row>
        <row r="1990">
          <cell r="C1990" t="str">
            <v>Otay Water District</v>
          </cell>
          <cell r="K1990">
            <v>13774019600</v>
          </cell>
          <cell r="M1990">
            <v>152</v>
          </cell>
          <cell r="V1990">
            <v>213000</v>
          </cell>
          <cell r="AB1990">
            <v>556000290</v>
          </cell>
          <cell r="AC1990">
            <v>680833972</v>
          </cell>
          <cell r="AE1990">
            <v>322480168.19999999</v>
          </cell>
        </row>
        <row r="1991">
          <cell r="C1991" t="str">
            <v>Otay Water District</v>
          </cell>
          <cell r="K1991">
            <v>13774019600</v>
          </cell>
          <cell r="M1991">
            <v>152</v>
          </cell>
          <cell r="V1991">
            <v>213000</v>
          </cell>
          <cell r="AB1991">
            <v>793252714</v>
          </cell>
          <cell r="AC1991">
            <v>774614012</v>
          </cell>
          <cell r="AE1991">
            <v>444221519.84000003</v>
          </cell>
        </row>
        <row r="1992">
          <cell r="C1992" t="str">
            <v>Otay Water District</v>
          </cell>
          <cell r="K1992">
            <v>13774019600</v>
          </cell>
          <cell r="M1992">
            <v>152</v>
          </cell>
          <cell r="V1992">
            <v>213000</v>
          </cell>
          <cell r="AB1992">
            <v>993064809</v>
          </cell>
          <cell r="AC1992">
            <v>937572311</v>
          </cell>
          <cell r="AE1992">
            <v>526324348.77000004</v>
          </cell>
        </row>
        <row r="1993">
          <cell r="C1993" t="str">
            <v>Otay Water District</v>
          </cell>
          <cell r="K1993">
            <v>13774019600</v>
          </cell>
          <cell r="M1993">
            <v>152</v>
          </cell>
          <cell r="V1993">
            <v>213000</v>
          </cell>
          <cell r="AB1993">
            <v>1026106144</v>
          </cell>
          <cell r="AC1993">
            <v>1088832543</v>
          </cell>
          <cell r="AE1993">
            <v>574619440.6400001</v>
          </cell>
        </row>
        <row r="1994">
          <cell r="C1994" t="str">
            <v>Otay Water District</v>
          </cell>
          <cell r="K1994">
            <v>13774019600</v>
          </cell>
          <cell r="M1994">
            <v>152</v>
          </cell>
          <cell r="V1994">
            <v>213000</v>
          </cell>
          <cell r="AB1994">
            <v>1067619615</v>
          </cell>
          <cell r="AC1994">
            <v>1125979606</v>
          </cell>
          <cell r="AE1994">
            <v>587190788.25</v>
          </cell>
        </row>
        <row r="1995">
          <cell r="C1995" t="str">
            <v>Otay Water District</v>
          </cell>
          <cell r="K1995">
            <v>13774019600</v>
          </cell>
          <cell r="M1995">
            <v>152</v>
          </cell>
          <cell r="V1995">
            <v>213000</v>
          </cell>
          <cell r="AB1995">
            <v>1137840598</v>
          </cell>
          <cell r="AC1995">
            <v>1090624726</v>
          </cell>
          <cell r="AE1995">
            <v>659947546.83999991</v>
          </cell>
        </row>
        <row r="1996">
          <cell r="C1996" t="str">
            <v>Otay Water District</v>
          </cell>
          <cell r="K1996">
            <v>13774019600</v>
          </cell>
          <cell r="M1996">
            <v>152</v>
          </cell>
          <cell r="V1996">
            <v>213000</v>
          </cell>
          <cell r="AB1996">
            <v>1065338655</v>
          </cell>
          <cell r="AC1996">
            <v>1049241595</v>
          </cell>
          <cell r="AE1996">
            <v>607243033.3499999</v>
          </cell>
        </row>
        <row r="1997">
          <cell r="C1997" t="str">
            <v>Oxnard  City of</v>
          </cell>
          <cell r="K1997">
            <v>10223051765</v>
          </cell>
          <cell r="M1997">
            <v>132</v>
          </cell>
          <cell r="V1997">
            <v>203645</v>
          </cell>
          <cell r="AB1997">
            <v>525031370</v>
          </cell>
          <cell r="AC1997">
            <v>569298287</v>
          </cell>
          <cell r="AE1997">
            <v>362271645.29999995</v>
          </cell>
        </row>
        <row r="1998">
          <cell r="C1998" t="str">
            <v>Oxnard  City of</v>
          </cell>
          <cell r="K1998">
            <v>10223051765</v>
          </cell>
          <cell r="M1998">
            <v>132</v>
          </cell>
          <cell r="V1998">
            <v>203645</v>
          </cell>
          <cell r="AB1998">
            <v>559092620</v>
          </cell>
          <cell r="AC1998">
            <v>595522809</v>
          </cell>
          <cell r="AE1998">
            <v>391364834</v>
          </cell>
        </row>
        <row r="1999">
          <cell r="C1999" t="str">
            <v>Oxnard  City of</v>
          </cell>
          <cell r="K1999">
            <v>10223051765</v>
          </cell>
          <cell r="M1999">
            <v>132</v>
          </cell>
          <cell r="V1999">
            <v>203645</v>
          </cell>
          <cell r="AB1999">
            <v>506203675</v>
          </cell>
          <cell r="AC1999">
            <v>656750293</v>
          </cell>
          <cell r="AE1999">
            <v>339156462.25</v>
          </cell>
        </row>
        <row r="2000">
          <cell r="C2000" t="str">
            <v>Oxnard  City of</v>
          </cell>
          <cell r="K2000">
            <v>10223051765</v>
          </cell>
          <cell r="M2000">
            <v>132</v>
          </cell>
          <cell r="V2000">
            <v>203645</v>
          </cell>
          <cell r="AB2000">
            <v>597741858</v>
          </cell>
          <cell r="AC2000">
            <v>684819135</v>
          </cell>
          <cell r="AE2000">
            <v>364622533.38</v>
          </cell>
        </row>
        <row r="2001">
          <cell r="C2001" t="str">
            <v>Oxnard  City of</v>
          </cell>
          <cell r="K2001">
            <v>10223051765</v>
          </cell>
          <cell r="M2001">
            <v>132</v>
          </cell>
          <cell r="V2001">
            <v>203645</v>
          </cell>
          <cell r="AB2001">
            <v>672687686</v>
          </cell>
          <cell r="AC2001">
            <v>784976088</v>
          </cell>
          <cell r="AE2001">
            <v>396885734.73999995</v>
          </cell>
        </row>
        <row r="2002">
          <cell r="C2002" t="str">
            <v>Oxnard  City of</v>
          </cell>
          <cell r="K2002">
            <v>10223051765</v>
          </cell>
          <cell r="M2002">
            <v>132</v>
          </cell>
          <cell r="V2002">
            <v>203645</v>
          </cell>
          <cell r="AB2002">
            <v>671214837</v>
          </cell>
          <cell r="AC2002">
            <v>784262473</v>
          </cell>
          <cell r="AE2002">
            <v>416153198.94</v>
          </cell>
        </row>
        <row r="2003">
          <cell r="C2003" t="str">
            <v>Oxnard  City of</v>
          </cell>
          <cell r="K2003">
            <v>10223051765</v>
          </cell>
          <cell r="M2003">
            <v>132</v>
          </cell>
          <cell r="V2003">
            <v>203645</v>
          </cell>
          <cell r="AB2003">
            <v>741764930</v>
          </cell>
          <cell r="AC2003">
            <v>825746618</v>
          </cell>
          <cell r="AE2003">
            <v>437641308.69999999</v>
          </cell>
        </row>
        <row r="2004">
          <cell r="C2004" t="str">
            <v>Oxnard  City of</v>
          </cell>
          <cell r="K2004">
            <v>10223051765</v>
          </cell>
          <cell r="M2004">
            <v>132</v>
          </cell>
          <cell r="V2004">
            <v>203645</v>
          </cell>
          <cell r="AB2004">
            <v>812386710</v>
          </cell>
          <cell r="AC2004">
            <v>840755335</v>
          </cell>
          <cell r="AE2004">
            <v>398069487.89999998</v>
          </cell>
        </row>
        <row r="2005">
          <cell r="C2005" t="str">
            <v>Padre Dam Municipal Water District</v>
          </cell>
          <cell r="K2005">
            <v>5453906650</v>
          </cell>
          <cell r="M2005">
            <v>142</v>
          </cell>
          <cell r="V2005">
            <v>88020</v>
          </cell>
          <cell r="AB2005">
            <v>216788954</v>
          </cell>
          <cell r="AC2005">
            <v>192838874</v>
          </cell>
          <cell r="AE2005">
            <v>203781616.75999999</v>
          </cell>
        </row>
        <row r="2006">
          <cell r="C2006" t="str">
            <v>Padre Dam Municipal Water District</v>
          </cell>
          <cell r="K2006">
            <v>5453906650</v>
          </cell>
          <cell r="M2006">
            <v>142</v>
          </cell>
          <cell r="V2006">
            <v>88020</v>
          </cell>
          <cell r="AB2006">
            <v>196292900</v>
          </cell>
          <cell r="AC2006">
            <v>300923793</v>
          </cell>
          <cell r="AE2006">
            <v>184515326</v>
          </cell>
        </row>
        <row r="2007">
          <cell r="C2007" t="str">
            <v>Padre Dam Municipal Water District</v>
          </cell>
          <cell r="K2007">
            <v>5453906650</v>
          </cell>
          <cell r="M2007">
            <v>142</v>
          </cell>
          <cell r="V2007">
            <v>88020</v>
          </cell>
          <cell r="AB2007">
            <v>187918518</v>
          </cell>
          <cell r="AC2007">
            <v>238099638</v>
          </cell>
          <cell r="AE2007">
            <v>176643406.91999999</v>
          </cell>
        </row>
        <row r="2008">
          <cell r="C2008" t="str">
            <v>Padre Dam Municipal Water District</v>
          </cell>
          <cell r="K2008">
            <v>5453906650</v>
          </cell>
          <cell r="M2008">
            <v>142</v>
          </cell>
          <cell r="V2008">
            <v>88020</v>
          </cell>
          <cell r="AB2008">
            <v>272216282</v>
          </cell>
          <cell r="AC2008">
            <v>266057690</v>
          </cell>
          <cell r="AE2008">
            <v>255883305.07999998</v>
          </cell>
        </row>
        <row r="2009">
          <cell r="C2009" t="str">
            <v>Padre Dam Municipal Water District</v>
          </cell>
          <cell r="K2009">
            <v>5453906650</v>
          </cell>
          <cell r="M2009">
            <v>142</v>
          </cell>
          <cell r="V2009">
            <v>88020</v>
          </cell>
          <cell r="AB2009">
            <v>344522714</v>
          </cell>
          <cell r="AC2009">
            <v>327773950</v>
          </cell>
          <cell r="AE2009">
            <v>323851351.15999997</v>
          </cell>
        </row>
        <row r="2010">
          <cell r="C2010" t="str">
            <v>Padre Dam Municipal Water District</v>
          </cell>
          <cell r="K2010">
            <v>5453906650</v>
          </cell>
          <cell r="M2010">
            <v>142</v>
          </cell>
          <cell r="V2010">
            <v>88020</v>
          </cell>
          <cell r="AB2010">
            <v>367625580</v>
          </cell>
          <cell r="AC2010">
            <v>402850119</v>
          </cell>
          <cell r="AE2010">
            <v>345568045.19999999</v>
          </cell>
        </row>
        <row r="2011">
          <cell r="C2011" t="str">
            <v>Padre Dam Municipal Water District</v>
          </cell>
          <cell r="K2011">
            <v>5453906650</v>
          </cell>
          <cell r="M2011">
            <v>142</v>
          </cell>
          <cell r="V2011">
            <v>88020</v>
          </cell>
          <cell r="AB2011">
            <v>377596634</v>
          </cell>
          <cell r="AC2011">
            <v>419077520</v>
          </cell>
          <cell r="AE2011">
            <v>354940835.95999998</v>
          </cell>
        </row>
        <row r="2012">
          <cell r="C2012" t="str">
            <v>Padre Dam Municipal Water District</v>
          </cell>
          <cell r="K2012">
            <v>5453906650</v>
          </cell>
          <cell r="M2012">
            <v>142</v>
          </cell>
          <cell r="V2012">
            <v>88020</v>
          </cell>
          <cell r="AB2012">
            <v>399526435</v>
          </cell>
          <cell r="AC2012">
            <v>423704611</v>
          </cell>
          <cell r="AE2012">
            <v>375554848.89999998</v>
          </cell>
        </row>
        <row r="2013">
          <cell r="C2013" t="str">
            <v>Padre Dam Municipal Water District</v>
          </cell>
          <cell r="K2013">
            <v>5453906650</v>
          </cell>
          <cell r="M2013">
            <v>142</v>
          </cell>
          <cell r="V2013">
            <v>88020</v>
          </cell>
          <cell r="AB2013">
            <v>390370010</v>
          </cell>
          <cell r="AC2013">
            <v>380822563</v>
          </cell>
          <cell r="AE2013">
            <v>366947809.39999998</v>
          </cell>
        </row>
        <row r="2014">
          <cell r="C2014" t="str">
            <v>Palmdale Water District</v>
          </cell>
          <cell r="K2014">
            <v>8784418500</v>
          </cell>
          <cell r="M2014">
            <v>176</v>
          </cell>
          <cell r="V2014">
            <v>109395</v>
          </cell>
          <cell r="AB2014">
            <v>314153361</v>
          </cell>
          <cell r="AC2014">
            <v>326242449</v>
          </cell>
          <cell r="AE2014">
            <v>251322688.80000001</v>
          </cell>
        </row>
        <row r="2015">
          <cell r="C2015" t="str">
            <v>Palmdale Water District</v>
          </cell>
          <cell r="K2015">
            <v>8784418500</v>
          </cell>
          <cell r="M2015">
            <v>176</v>
          </cell>
          <cell r="V2015">
            <v>109395</v>
          </cell>
          <cell r="AB2015">
            <v>319334398</v>
          </cell>
          <cell r="AC2015">
            <v>350941987</v>
          </cell>
          <cell r="AE2015">
            <v>255467518.40000001</v>
          </cell>
        </row>
        <row r="2016">
          <cell r="C2016" t="str">
            <v>Palmdale Water District</v>
          </cell>
          <cell r="K2016">
            <v>8784418500</v>
          </cell>
          <cell r="M2016">
            <v>176</v>
          </cell>
          <cell r="V2016">
            <v>109395</v>
          </cell>
          <cell r="AB2016">
            <v>310112803</v>
          </cell>
          <cell r="AC2016">
            <v>359479294</v>
          </cell>
          <cell r="AE2016">
            <v>248090242.40000001</v>
          </cell>
        </row>
        <row r="2017">
          <cell r="C2017" t="str">
            <v>Palmdale Water District</v>
          </cell>
          <cell r="K2017">
            <v>8784418500</v>
          </cell>
          <cell r="M2017">
            <v>176</v>
          </cell>
          <cell r="V2017">
            <v>109395</v>
          </cell>
          <cell r="AB2017">
            <v>429895788</v>
          </cell>
          <cell r="AC2017">
            <v>444461346</v>
          </cell>
          <cell r="AE2017">
            <v>343916630.40000004</v>
          </cell>
        </row>
        <row r="2018">
          <cell r="C2018" t="str">
            <v>Palmdale Water District</v>
          </cell>
          <cell r="K2018">
            <v>8784418500</v>
          </cell>
          <cell r="M2018">
            <v>176</v>
          </cell>
          <cell r="V2018">
            <v>109395</v>
          </cell>
          <cell r="AB2018">
            <v>572618713</v>
          </cell>
          <cell r="AC2018">
            <v>608103933</v>
          </cell>
          <cell r="AE2018">
            <v>458094970.40000004</v>
          </cell>
        </row>
        <row r="2019">
          <cell r="C2019" t="str">
            <v>Palmdale Water District</v>
          </cell>
          <cell r="K2019">
            <v>8784418500</v>
          </cell>
          <cell r="M2019">
            <v>176</v>
          </cell>
          <cell r="V2019">
            <v>109395</v>
          </cell>
          <cell r="AB2019">
            <v>669461757</v>
          </cell>
          <cell r="AC2019">
            <v>749327942</v>
          </cell>
          <cell r="AE2019">
            <v>535569405.60000002</v>
          </cell>
        </row>
        <row r="2020">
          <cell r="C2020" t="str">
            <v>Palmdale Water District</v>
          </cell>
          <cell r="K2020">
            <v>8784418500</v>
          </cell>
          <cell r="M2020">
            <v>176</v>
          </cell>
          <cell r="V2020">
            <v>109395</v>
          </cell>
          <cell r="AB2020">
            <v>691587069</v>
          </cell>
          <cell r="AC2020">
            <v>728212769</v>
          </cell>
          <cell r="AE2020">
            <v>553269655.20000005</v>
          </cell>
        </row>
        <row r="2021">
          <cell r="C2021" t="str">
            <v>Palmdale Water District</v>
          </cell>
          <cell r="K2021">
            <v>8784418500</v>
          </cell>
          <cell r="M2021">
            <v>176</v>
          </cell>
          <cell r="V2021">
            <v>109395</v>
          </cell>
          <cell r="AB2021">
            <v>851449779</v>
          </cell>
          <cell r="AC2021">
            <v>862202876</v>
          </cell>
          <cell r="AE2021">
            <v>681159823.20000005</v>
          </cell>
        </row>
        <row r="2022">
          <cell r="C2022" t="str">
            <v>Palmdale Water District</v>
          </cell>
          <cell r="K2022">
            <v>8784418500</v>
          </cell>
          <cell r="M2022">
            <v>176</v>
          </cell>
          <cell r="V2022">
            <v>109395</v>
          </cell>
          <cell r="AB2022">
            <v>851449779</v>
          </cell>
          <cell r="AC2022">
            <v>862202876</v>
          </cell>
          <cell r="AE2022">
            <v>681159823.20000005</v>
          </cell>
        </row>
        <row r="2023">
          <cell r="C2023" t="str">
            <v>Palo Alto  City of</v>
          </cell>
          <cell r="K2023">
            <v>5242082185</v>
          </cell>
          <cell r="M2023">
            <v>179</v>
          </cell>
          <cell r="V2023">
            <v>64403</v>
          </cell>
          <cell r="AB2023">
            <v>225353642</v>
          </cell>
          <cell r="AC2023">
            <v>279406379</v>
          </cell>
          <cell r="AE2023">
            <v>126198039.52000001</v>
          </cell>
        </row>
        <row r="2024">
          <cell r="C2024" t="str">
            <v>Palo Alto  City of</v>
          </cell>
          <cell r="K2024">
            <v>5242082185</v>
          </cell>
          <cell r="M2024">
            <v>179</v>
          </cell>
          <cell r="V2024">
            <v>64403</v>
          </cell>
          <cell r="AB2024">
            <v>203086379</v>
          </cell>
          <cell r="AC2024">
            <v>226777184</v>
          </cell>
          <cell r="AE2024">
            <v>134037010.14</v>
          </cell>
        </row>
        <row r="2025">
          <cell r="C2025" t="str">
            <v>Palo Alto  City of</v>
          </cell>
          <cell r="K2025">
            <v>5242082185</v>
          </cell>
          <cell r="M2025">
            <v>179</v>
          </cell>
          <cell r="V2025">
            <v>64403</v>
          </cell>
          <cell r="AB2025">
            <v>216546078</v>
          </cell>
          <cell r="AC2025">
            <v>257828821</v>
          </cell>
          <cell r="AE2025">
            <v>138589489.92000002</v>
          </cell>
        </row>
        <row r="2026">
          <cell r="C2026" t="str">
            <v>Palo Alto  City of</v>
          </cell>
          <cell r="K2026">
            <v>5242082185</v>
          </cell>
          <cell r="M2026">
            <v>179</v>
          </cell>
          <cell r="V2026">
            <v>64403</v>
          </cell>
          <cell r="AB2026">
            <v>177283075</v>
          </cell>
          <cell r="AC2026">
            <v>263241725</v>
          </cell>
          <cell r="AE2026">
            <v>97505691.250000015</v>
          </cell>
        </row>
        <row r="2027">
          <cell r="C2027" t="str">
            <v>Palo Alto  City of</v>
          </cell>
          <cell r="K2027">
            <v>5242082185</v>
          </cell>
          <cell r="M2027">
            <v>179</v>
          </cell>
          <cell r="V2027">
            <v>64403</v>
          </cell>
          <cell r="AB2027">
            <v>303268488</v>
          </cell>
          <cell r="AC2027">
            <v>334154805</v>
          </cell>
          <cell r="AE2027">
            <v>194091832.31999999</v>
          </cell>
        </row>
        <row r="2028">
          <cell r="C2028" t="str">
            <v>Palo Alto  City of</v>
          </cell>
          <cell r="K2028">
            <v>5242082185</v>
          </cell>
          <cell r="M2028">
            <v>179</v>
          </cell>
          <cell r="V2028">
            <v>64403</v>
          </cell>
          <cell r="AB2028">
            <v>345555117</v>
          </cell>
          <cell r="AC2028">
            <v>403164842</v>
          </cell>
          <cell r="AE2028">
            <v>207333070.19999999</v>
          </cell>
        </row>
        <row r="2029">
          <cell r="C2029" t="str">
            <v>Palo Alto  City of</v>
          </cell>
          <cell r="K2029">
            <v>5242082185</v>
          </cell>
          <cell r="M2029">
            <v>179</v>
          </cell>
          <cell r="V2029">
            <v>64403</v>
          </cell>
          <cell r="AB2029">
            <v>365887917</v>
          </cell>
          <cell r="AC2029">
            <v>495520831</v>
          </cell>
          <cell r="AE2029">
            <v>215873871.03</v>
          </cell>
        </row>
        <row r="2030">
          <cell r="C2030" t="str">
            <v>Palo Alto  City of</v>
          </cell>
          <cell r="K2030">
            <v>5242082185</v>
          </cell>
          <cell r="M2030">
            <v>179</v>
          </cell>
          <cell r="V2030">
            <v>64403</v>
          </cell>
          <cell r="AB2030">
            <v>440684883</v>
          </cell>
          <cell r="AC2030">
            <v>436700758</v>
          </cell>
          <cell r="AE2030">
            <v>268817778.63</v>
          </cell>
        </row>
        <row r="2031">
          <cell r="C2031" t="str">
            <v>Palo Alto  City of</v>
          </cell>
          <cell r="K2031">
            <v>5242082185</v>
          </cell>
          <cell r="M2031">
            <v>179</v>
          </cell>
          <cell r="V2031">
            <v>64403</v>
          </cell>
          <cell r="AB2031">
            <v>408333880</v>
          </cell>
          <cell r="AC2031">
            <v>483645506</v>
          </cell>
          <cell r="AE2031">
            <v>249083666.79999998</v>
          </cell>
        </row>
        <row r="2032">
          <cell r="C2032" t="str">
            <v>Paradise Irrigation District</v>
          </cell>
          <cell r="K2032">
            <v>2584456960</v>
          </cell>
          <cell r="M2032">
            <v>218</v>
          </cell>
          <cell r="V2032">
            <v>25785</v>
          </cell>
          <cell r="AB2032">
            <v>73000000</v>
          </cell>
          <cell r="AC2032">
            <v>76100000</v>
          </cell>
          <cell r="AE2032">
            <v>69350000</v>
          </cell>
        </row>
        <row r="2033">
          <cell r="C2033" t="str">
            <v>Paradise Irrigation District</v>
          </cell>
          <cell r="K2033">
            <v>2584456960</v>
          </cell>
          <cell r="M2033">
            <v>218</v>
          </cell>
          <cell r="V2033">
            <v>25785</v>
          </cell>
          <cell r="AB2033">
            <v>82300000</v>
          </cell>
          <cell r="AC2033">
            <v>111200000</v>
          </cell>
          <cell r="AE2033">
            <v>78185000</v>
          </cell>
        </row>
        <row r="2034">
          <cell r="C2034" t="str">
            <v>Paradise Irrigation District</v>
          </cell>
          <cell r="K2034">
            <v>2584456960</v>
          </cell>
          <cell r="M2034">
            <v>218</v>
          </cell>
          <cell r="V2034">
            <v>25785</v>
          </cell>
          <cell r="AB2034">
            <v>78500000</v>
          </cell>
          <cell r="AC2034">
            <v>102300000</v>
          </cell>
          <cell r="AE2034">
            <v>74575000</v>
          </cell>
        </row>
        <row r="2035">
          <cell r="C2035" t="str">
            <v>Paradise Irrigation District</v>
          </cell>
          <cell r="K2035">
            <v>2584456960</v>
          </cell>
          <cell r="M2035">
            <v>218</v>
          </cell>
          <cell r="V2035">
            <v>25785</v>
          </cell>
          <cell r="AB2035">
            <v>85400000</v>
          </cell>
          <cell r="AC2035">
            <v>117400000</v>
          </cell>
          <cell r="AE2035">
            <v>81130000</v>
          </cell>
        </row>
        <row r="2036">
          <cell r="C2036" t="str">
            <v>Paradise Irrigation District</v>
          </cell>
          <cell r="K2036">
            <v>2584456960</v>
          </cell>
          <cell r="M2036">
            <v>218</v>
          </cell>
          <cell r="V2036">
            <v>25785</v>
          </cell>
          <cell r="AB2036">
            <v>137300000</v>
          </cell>
          <cell r="AC2036">
            <v>170700000</v>
          </cell>
          <cell r="AE2036">
            <v>130435000</v>
          </cell>
        </row>
        <row r="2037">
          <cell r="C2037" t="str">
            <v>Paradise Irrigation District</v>
          </cell>
          <cell r="K2037">
            <v>2584456960</v>
          </cell>
          <cell r="M2037">
            <v>218</v>
          </cell>
          <cell r="V2037">
            <v>25785</v>
          </cell>
          <cell r="AB2037">
            <v>196300000</v>
          </cell>
          <cell r="AC2037">
            <v>230100000</v>
          </cell>
          <cell r="AE2037">
            <v>186485000</v>
          </cell>
        </row>
        <row r="2038">
          <cell r="C2038" t="str">
            <v>Paradise Irrigation District</v>
          </cell>
          <cell r="K2038">
            <v>2584456960</v>
          </cell>
          <cell r="M2038">
            <v>218</v>
          </cell>
          <cell r="V2038">
            <v>25785</v>
          </cell>
          <cell r="AB2038">
            <v>220700000</v>
          </cell>
          <cell r="AC2038">
            <v>309900000</v>
          </cell>
          <cell r="AE2038">
            <v>209665000</v>
          </cell>
        </row>
        <row r="2039">
          <cell r="C2039" t="str">
            <v>Paradise Irrigation District</v>
          </cell>
          <cell r="K2039">
            <v>2584456960</v>
          </cell>
          <cell r="M2039">
            <v>218</v>
          </cell>
          <cell r="V2039">
            <v>26032</v>
          </cell>
          <cell r="AB2039">
            <v>252100000</v>
          </cell>
          <cell r="AC2039">
            <v>327500000</v>
          </cell>
          <cell r="AE2039">
            <v>236974000</v>
          </cell>
        </row>
        <row r="2040">
          <cell r="C2040" t="str">
            <v>Paradise Irrigation District</v>
          </cell>
          <cell r="K2040">
            <v>2584456960</v>
          </cell>
          <cell r="M2040">
            <v>218</v>
          </cell>
          <cell r="V2040">
            <v>26032</v>
          </cell>
          <cell r="AB2040">
            <v>230300000</v>
          </cell>
          <cell r="AC2040">
            <v>276200000</v>
          </cell>
          <cell r="AE2040">
            <v>216482000</v>
          </cell>
        </row>
        <row r="2041">
          <cell r="C2041" t="str">
            <v>Paramount  City of</v>
          </cell>
          <cell r="K2041">
            <v>2412922290</v>
          </cell>
          <cell r="M2041">
            <v>109</v>
          </cell>
          <cell r="V2041">
            <v>55051</v>
          </cell>
          <cell r="AB2041">
            <v>147574853</v>
          </cell>
          <cell r="AC2041">
            <v>149709180</v>
          </cell>
          <cell r="AE2041">
            <v>88544911.799999997</v>
          </cell>
        </row>
        <row r="2042">
          <cell r="C2042" t="str">
            <v>Paramount  City of</v>
          </cell>
          <cell r="K2042">
            <v>2412922290</v>
          </cell>
          <cell r="M2042">
            <v>109</v>
          </cell>
          <cell r="V2042">
            <v>55051</v>
          </cell>
          <cell r="AB2042">
            <v>163319994</v>
          </cell>
          <cell r="AC2042">
            <v>163108190</v>
          </cell>
          <cell r="AE2042">
            <v>111057595.92</v>
          </cell>
        </row>
        <row r="2043">
          <cell r="C2043" t="str">
            <v>Paramount  City of</v>
          </cell>
          <cell r="K2043">
            <v>2412922290</v>
          </cell>
          <cell r="M2043">
            <v>109</v>
          </cell>
          <cell r="V2043">
            <v>55051</v>
          </cell>
          <cell r="AB2043">
            <v>154104915</v>
          </cell>
          <cell r="AC2043">
            <v>141328281</v>
          </cell>
          <cell r="AE2043">
            <v>80134555.799999997</v>
          </cell>
        </row>
        <row r="2044">
          <cell r="C2044" t="str">
            <v>Paramount  City of</v>
          </cell>
          <cell r="K2044">
            <v>2412922290</v>
          </cell>
          <cell r="M2044">
            <v>109</v>
          </cell>
          <cell r="V2044">
            <v>55051</v>
          </cell>
          <cell r="AB2044">
            <v>173737464</v>
          </cell>
          <cell r="AC2044">
            <v>178374330</v>
          </cell>
          <cell r="AE2044">
            <v>99030354.479999989</v>
          </cell>
        </row>
        <row r="2045">
          <cell r="C2045" t="str">
            <v>Paramount  City of</v>
          </cell>
          <cell r="K2045">
            <v>2412922290</v>
          </cell>
          <cell r="M2045">
            <v>109</v>
          </cell>
          <cell r="V2045">
            <v>55051</v>
          </cell>
          <cell r="AB2045">
            <v>193282032</v>
          </cell>
          <cell r="AC2045">
            <v>192017729</v>
          </cell>
          <cell r="AE2045">
            <v>117902039.52</v>
          </cell>
        </row>
        <row r="2046">
          <cell r="C2046" t="str">
            <v>Paramount  City of</v>
          </cell>
          <cell r="K2046">
            <v>2412922290</v>
          </cell>
          <cell r="M2046">
            <v>109</v>
          </cell>
          <cell r="V2046">
            <v>55051</v>
          </cell>
          <cell r="AB2046">
            <v>190632860</v>
          </cell>
          <cell r="AC2046">
            <v>189326196</v>
          </cell>
          <cell r="AE2046">
            <v>101035415.80000001</v>
          </cell>
        </row>
        <row r="2047">
          <cell r="C2047" t="str">
            <v>Paramount  City of</v>
          </cell>
          <cell r="K2047">
            <v>2412922290</v>
          </cell>
          <cell r="M2047">
            <v>109</v>
          </cell>
          <cell r="V2047">
            <v>57989</v>
          </cell>
          <cell r="AB2047">
            <v>199658945</v>
          </cell>
          <cell r="AC2047">
            <v>207609720</v>
          </cell>
          <cell r="AE2047">
            <v>109812419.75000001</v>
          </cell>
        </row>
        <row r="2048">
          <cell r="C2048" t="str">
            <v>Paramount  City of</v>
          </cell>
          <cell r="K2048">
            <v>2412922290</v>
          </cell>
          <cell r="M2048">
            <v>109</v>
          </cell>
          <cell r="V2048">
            <v>57989</v>
          </cell>
          <cell r="AB2048">
            <v>203719054</v>
          </cell>
          <cell r="AC2048">
            <v>208078946</v>
          </cell>
          <cell r="AE2048">
            <v>140566147.25999999</v>
          </cell>
        </row>
        <row r="2049">
          <cell r="C2049" t="str">
            <v>Paramount  City of</v>
          </cell>
          <cell r="K2049">
            <v>2412922290</v>
          </cell>
          <cell r="M2049">
            <v>109</v>
          </cell>
          <cell r="V2049">
            <v>57989</v>
          </cell>
          <cell r="AB2049">
            <v>197351917</v>
          </cell>
          <cell r="AC2049">
            <v>199447141</v>
          </cell>
          <cell r="AE2049">
            <v>118411150.2</v>
          </cell>
        </row>
        <row r="2050">
          <cell r="C2050" t="str">
            <v>Park Water Company</v>
          </cell>
          <cell r="K2050">
            <v>4632254055</v>
          </cell>
          <cell r="M2050">
            <v>98</v>
          </cell>
          <cell r="V2050">
            <v>125784</v>
          </cell>
          <cell r="AB2050">
            <v>229399405</v>
          </cell>
          <cell r="AC2050">
            <v>239174947</v>
          </cell>
          <cell r="AE2050">
            <v>160579583.5</v>
          </cell>
        </row>
        <row r="2051">
          <cell r="C2051" t="str">
            <v>Park Water Company</v>
          </cell>
          <cell r="K2051">
            <v>4632254055</v>
          </cell>
          <cell r="M2051">
            <v>98</v>
          </cell>
          <cell r="V2051">
            <v>125784</v>
          </cell>
          <cell r="AB2051">
            <v>240152502</v>
          </cell>
          <cell r="AC2051">
            <v>285771701</v>
          </cell>
          <cell r="AE2051">
            <v>165705226.38</v>
          </cell>
        </row>
        <row r="2052">
          <cell r="C2052" t="str">
            <v>Park Water Company</v>
          </cell>
          <cell r="K2052">
            <v>4632254055</v>
          </cell>
          <cell r="M2052">
            <v>98</v>
          </cell>
          <cell r="V2052">
            <v>125784</v>
          </cell>
          <cell r="AB2052">
            <v>267524022</v>
          </cell>
          <cell r="AC2052">
            <v>297828204</v>
          </cell>
          <cell r="AE2052">
            <v>184591575.17999998</v>
          </cell>
        </row>
        <row r="2053">
          <cell r="C2053" t="str">
            <v>Park Water Company</v>
          </cell>
          <cell r="K2053">
            <v>4632254055</v>
          </cell>
          <cell r="M2053">
            <v>98</v>
          </cell>
          <cell r="V2053">
            <v>133000</v>
          </cell>
          <cell r="AB2053">
            <v>231680365</v>
          </cell>
          <cell r="AC2053">
            <v>260029439</v>
          </cell>
          <cell r="AE2053">
            <v>152909040.90000001</v>
          </cell>
        </row>
        <row r="2054">
          <cell r="C2054" t="str">
            <v>Park Water Company</v>
          </cell>
          <cell r="K2054">
            <v>4632254055</v>
          </cell>
          <cell r="M2054">
            <v>98</v>
          </cell>
          <cell r="V2054">
            <v>133000</v>
          </cell>
          <cell r="AB2054">
            <v>302715976</v>
          </cell>
          <cell r="AC2054">
            <v>323244616</v>
          </cell>
          <cell r="AE2054">
            <v>205846863.68000001</v>
          </cell>
        </row>
        <row r="2055">
          <cell r="C2055" t="str">
            <v>Park Water Company</v>
          </cell>
          <cell r="K2055">
            <v>4632254055</v>
          </cell>
          <cell r="M2055">
            <v>98</v>
          </cell>
          <cell r="V2055">
            <v>133000</v>
          </cell>
          <cell r="AB2055">
            <v>327480684</v>
          </cell>
          <cell r="AC2055">
            <v>359739975</v>
          </cell>
          <cell r="AE2055">
            <v>222686865.12</v>
          </cell>
        </row>
        <row r="2056">
          <cell r="C2056" t="str">
            <v>Park Water Company</v>
          </cell>
          <cell r="K2056">
            <v>4632254055</v>
          </cell>
          <cell r="M2056">
            <v>98</v>
          </cell>
          <cell r="V2056">
            <v>133000</v>
          </cell>
          <cell r="AB2056">
            <v>304351750</v>
          </cell>
          <cell r="AC2056">
            <v>352792823</v>
          </cell>
          <cell r="AE2056">
            <v>210002707.49999997</v>
          </cell>
        </row>
        <row r="2057">
          <cell r="C2057" t="str">
            <v>Park Water Company</v>
          </cell>
          <cell r="K2057">
            <v>4632254055</v>
          </cell>
          <cell r="M2057">
            <v>98</v>
          </cell>
          <cell r="V2057">
            <v>128193</v>
          </cell>
          <cell r="AB2057">
            <v>347510771</v>
          </cell>
          <cell r="AC2057">
            <v>390151689</v>
          </cell>
          <cell r="AE2057">
            <v>239782431.98999998</v>
          </cell>
        </row>
        <row r="2058">
          <cell r="C2058" t="str">
            <v>Park Water Company</v>
          </cell>
          <cell r="K2058">
            <v>4632254055</v>
          </cell>
          <cell r="M2058">
            <v>98</v>
          </cell>
          <cell r="V2058">
            <v>133000</v>
          </cell>
          <cell r="AB2058">
            <v>348006066</v>
          </cell>
          <cell r="AC2058">
            <v>324430715</v>
          </cell>
          <cell r="AE2058">
            <v>250564367.51999998</v>
          </cell>
        </row>
        <row r="2059">
          <cell r="C2059" t="str">
            <v>Pasadena  City of</v>
          </cell>
          <cell r="K2059">
            <v>13487104050</v>
          </cell>
          <cell r="M2059">
            <v>168</v>
          </cell>
          <cell r="V2059">
            <v>165740</v>
          </cell>
          <cell r="AB2059">
            <v>608820806</v>
          </cell>
          <cell r="AC2059">
            <v>581286361</v>
          </cell>
          <cell r="AE2059">
            <v>395733523.90000004</v>
          </cell>
        </row>
        <row r="2060">
          <cell r="C2060" t="str">
            <v>Pasadena  City of</v>
          </cell>
          <cell r="K2060">
            <v>13487104050</v>
          </cell>
          <cell r="M2060">
            <v>168</v>
          </cell>
          <cell r="V2060">
            <v>165740</v>
          </cell>
          <cell r="AB2060">
            <v>618172742</v>
          </cell>
          <cell r="AC2060">
            <v>813325162</v>
          </cell>
          <cell r="AE2060">
            <v>438902646.81999999</v>
          </cell>
        </row>
        <row r="2061">
          <cell r="C2061" t="str">
            <v>Pasadena  City of</v>
          </cell>
          <cell r="K2061">
            <v>13487104050</v>
          </cell>
          <cell r="M2061">
            <v>168</v>
          </cell>
          <cell r="V2061">
            <v>165740</v>
          </cell>
          <cell r="AB2061">
            <v>556893123</v>
          </cell>
          <cell r="AC2061">
            <v>711594346</v>
          </cell>
          <cell r="AE2061">
            <v>334135873.80000001</v>
          </cell>
        </row>
        <row r="2062">
          <cell r="C2062" t="str">
            <v>Pasadena  City of</v>
          </cell>
          <cell r="K2062">
            <v>13487104050</v>
          </cell>
          <cell r="M2062">
            <v>168</v>
          </cell>
          <cell r="V2062">
            <v>165740</v>
          </cell>
          <cell r="AB2062">
            <v>723944115</v>
          </cell>
          <cell r="AC2062">
            <v>821956966</v>
          </cell>
          <cell r="AE2062">
            <v>499521439.34999996</v>
          </cell>
        </row>
        <row r="2063">
          <cell r="C2063" t="str">
            <v>Pasadena  City of</v>
          </cell>
          <cell r="K2063">
            <v>13487104050</v>
          </cell>
          <cell r="M2063">
            <v>168</v>
          </cell>
          <cell r="V2063">
            <v>165740</v>
          </cell>
          <cell r="AB2063">
            <v>939201568</v>
          </cell>
          <cell r="AC2063">
            <v>989122007</v>
          </cell>
          <cell r="AE2063">
            <v>638657066.24000001</v>
          </cell>
        </row>
        <row r="2064">
          <cell r="C2064" t="str">
            <v>Pasadena  City of</v>
          </cell>
          <cell r="K2064">
            <v>13487104050</v>
          </cell>
          <cell r="M2064">
            <v>168</v>
          </cell>
          <cell r="V2064">
            <v>165740</v>
          </cell>
          <cell r="AB2064">
            <v>990197316</v>
          </cell>
          <cell r="AC2064">
            <v>1091928132</v>
          </cell>
          <cell r="AE2064">
            <v>673334174.88</v>
          </cell>
        </row>
        <row r="2065">
          <cell r="C2065" t="str">
            <v>Pasadena  City of</v>
          </cell>
          <cell r="K2065">
            <v>13487104050</v>
          </cell>
          <cell r="M2065">
            <v>168</v>
          </cell>
          <cell r="V2065">
            <v>165740</v>
          </cell>
          <cell r="AB2065">
            <v>1034089504</v>
          </cell>
          <cell r="AC2065">
            <v>1151624113</v>
          </cell>
          <cell r="AE2065">
            <v>703180862.72000003</v>
          </cell>
        </row>
        <row r="2066">
          <cell r="C2066" t="str">
            <v>Pasadena  City of</v>
          </cell>
          <cell r="K2066">
            <v>13487104050</v>
          </cell>
          <cell r="M2066">
            <v>168</v>
          </cell>
          <cell r="V2066">
            <v>165740</v>
          </cell>
          <cell r="AB2066">
            <v>1080663448</v>
          </cell>
          <cell r="AC2066">
            <v>1132473825</v>
          </cell>
          <cell r="AE2066">
            <v>745657779.11999989</v>
          </cell>
        </row>
        <row r="2067">
          <cell r="C2067" t="str">
            <v>Pasadena  City of</v>
          </cell>
          <cell r="K2067">
            <v>13487104050</v>
          </cell>
          <cell r="M2067">
            <v>168</v>
          </cell>
          <cell r="V2067">
            <v>165740</v>
          </cell>
          <cell r="AB2067">
            <v>1062992525</v>
          </cell>
          <cell r="AC2067">
            <v>1055986719</v>
          </cell>
          <cell r="AE2067">
            <v>733464842.25</v>
          </cell>
        </row>
        <row r="2068">
          <cell r="C2068" t="str">
            <v>Paso Robles  City of</v>
          </cell>
          <cell r="K2068">
            <v>2645283480</v>
          </cell>
          <cell r="M2068">
            <v>193</v>
          </cell>
          <cell r="V2068">
            <v>30450</v>
          </cell>
          <cell r="AB2068">
            <v>87028000</v>
          </cell>
          <cell r="AC2068">
            <v>91268000</v>
          </cell>
          <cell r="AE2068">
            <v>60049319.999999993</v>
          </cell>
        </row>
        <row r="2069">
          <cell r="C2069" t="str">
            <v>Paso Robles  City of</v>
          </cell>
          <cell r="K2069">
            <v>2645283480</v>
          </cell>
          <cell r="M2069">
            <v>193</v>
          </cell>
          <cell r="V2069">
            <v>30450</v>
          </cell>
          <cell r="AB2069">
            <v>96730000</v>
          </cell>
          <cell r="AC2069">
            <v>94827000</v>
          </cell>
          <cell r="AE2069">
            <v>58038000</v>
          </cell>
        </row>
        <row r="2070">
          <cell r="C2070" t="str">
            <v>Paso Robles  City of</v>
          </cell>
          <cell r="K2070">
            <v>2645283480</v>
          </cell>
          <cell r="M2070">
            <v>193</v>
          </cell>
          <cell r="V2070">
            <v>30450</v>
          </cell>
          <cell r="AB2070">
            <v>92958000</v>
          </cell>
          <cell r="AC2070">
            <v>119083000</v>
          </cell>
          <cell r="AE2070">
            <v>63211440.000000007</v>
          </cell>
        </row>
        <row r="2071">
          <cell r="C2071" t="str">
            <v>Paso Robles  City of</v>
          </cell>
          <cell r="K2071">
            <v>2645283480</v>
          </cell>
          <cell r="M2071">
            <v>193</v>
          </cell>
          <cell r="V2071">
            <v>30450</v>
          </cell>
          <cell r="AB2071">
            <v>127803000</v>
          </cell>
          <cell r="AC2071">
            <v>157126000</v>
          </cell>
          <cell r="AE2071">
            <v>84349980</v>
          </cell>
        </row>
        <row r="2072">
          <cell r="C2072" t="str">
            <v>Paso Robles  City of</v>
          </cell>
          <cell r="K2072">
            <v>2645283480</v>
          </cell>
          <cell r="M2072">
            <v>193</v>
          </cell>
          <cell r="V2072">
            <v>30450</v>
          </cell>
          <cell r="AB2072">
            <v>192264000</v>
          </cell>
          <cell r="AC2072">
            <v>212911000</v>
          </cell>
          <cell r="AE2072">
            <v>115358400</v>
          </cell>
        </row>
        <row r="2073">
          <cell r="C2073" t="str">
            <v>Paso Robles  City of</v>
          </cell>
          <cell r="K2073">
            <v>2645283480</v>
          </cell>
          <cell r="M2073">
            <v>193</v>
          </cell>
          <cell r="V2073">
            <v>30450</v>
          </cell>
          <cell r="AB2073">
            <v>206585000</v>
          </cell>
          <cell r="AC2073">
            <v>238818000</v>
          </cell>
          <cell r="AE2073">
            <v>136346100</v>
          </cell>
        </row>
        <row r="2074">
          <cell r="C2074" t="str">
            <v>Paso Robles  City of</v>
          </cell>
          <cell r="K2074">
            <v>2645283480</v>
          </cell>
          <cell r="M2074">
            <v>193</v>
          </cell>
          <cell r="V2074">
            <v>30450</v>
          </cell>
          <cell r="AB2074">
            <v>233357000</v>
          </cell>
          <cell r="AC2074">
            <v>267569000</v>
          </cell>
          <cell r="AE2074">
            <v>128346350.00000001</v>
          </cell>
        </row>
        <row r="2075">
          <cell r="C2075" t="str">
            <v>Paso Robles  City of</v>
          </cell>
          <cell r="K2075">
            <v>2645283480</v>
          </cell>
          <cell r="M2075">
            <v>193</v>
          </cell>
          <cell r="V2075">
            <v>30450</v>
          </cell>
          <cell r="AB2075">
            <v>244726000</v>
          </cell>
          <cell r="AC2075">
            <v>279472000</v>
          </cell>
          <cell r="AE2075">
            <v>144388340</v>
          </cell>
        </row>
        <row r="2076">
          <cell r="C2076" t="str">
            <v>Paso Robles  City of</v>
          </cell>
          <cell r="K2076">
            <v>2645283480</v>
          </cell>
          <cell r="M2076">
            <v>193</v>
          </cell>
          <cell r="V2076">
            <v>30450</v>
          </cell>
          <cell r="AB2076">
            <v>229643000</v>
          </cell>
          <cell r="AC2076">
            <v>244400000</v>
          </cell>
          <cell r="AE2076">
            <v>140082230</v>
          </cell>
        </row>
        <row r="2077">
          <cell r="C2077" t="str">
            <v>Patterson  City of</v>
          </cell>
          <cell r="K2077">
            <v>1249738100</v>
          </cell>
          <cell r="M2077">
            <v>160</v>
          </cell>
          <cell r="V2077">
            <v>20922</v>
          </cell>
          <cell r="AB2077">
            <v>55913280</v>
          </cell>
          <cell r="AC2077">
            <v>68393578</v>
          </cell>
          <cell r="AE2077">
            <v>46967155.199999996</v>
          </cell>
        </row>
        <row r="2078">
          <cell r="C2078" t="str">
            <v>Patterson  City of</v>
          </cell>
          <cell r="K2078">
            <v>1249738100</v>
          </cell>
          <cell r="M2078">
            <v>160</v>
          </cell>
          <cell r="V2078">
            <v>20922</v>
          </cell>
          <cell r="AB2078">
            <v>60956080</v>
          </cell>
          <cell r="AC2078">
            <v>66076050</v>
          </cell>
          <cell r="AE2078">
            <v>51203107.199999996</v>
          </cell>
        </row>
        <row r="2079">
          <cell r="C2079" t="str">
            <v>Patterson  City of</v>
          </cell>
          <cell r="K2079">
            <v>1249738100</v>
          </cell>
          <cell r="M2079">
            <v>160</v>
          </cell>
          <cell r="V2079">
            <v>20922</v>
          </cell>
          <cell r="AB2079">
            <v>67735700</v>
          </cell>
          <cell r="AC2079">
            <v>65092244</v>
          </cell>
          <cell r="AE2079">
            <v>53511203</v>
          </cell>
        </row>
        <row r="2080">
          <cell r="C2080" t="str">
            <v>Patterson  City of</v>
          </cell>
          <cell r="K2080">
            <v>1249738100</v>
          </cell>
          <cell r="M2080">
            <v>160</v>
          </cell>
          <cell r="V2080">
            <v>20922</v>
          </cell>
          <cell r="AB2080">
            <v>67145852</v>
          </cell>
          <cell r="AC2080">
            <v>94421016</v>
          </cell>
          <cell r="AE2080">
            <v>45659179.360000007</v>
          </cell>
        </row>
        <row r="2081">
          <cell r="C2081" t="str">
            <v>Patterson  City of</v>
          </cell>
          <cell r="K2081">
            <v>1249738100</v>
          </cell>
          <cell r="M2081">
            <v>160</v>
          </cell>
          <cell r="V2081">
            <v>20922</v>
          </cell>
          <cell r="AB2081">
            <v>114375360</v>
          </cell>
          <cell r="AC2081">
            <v>123642320</v>
          </cell>
          <cell r="AE2081">
            <v>67481462.399999991</v>
          </cell>
        </row>
        <row r="2082">
          <cell r="C2082" t="str">
            <v>Patterson  City of</v>
          </cell>
          <cell r="K2082">
            <v>1249738100</v>
          </cell>
          <cell r="M2082">
            <v>160</v>
          </cell>
          <cell r="V2082">
            <v>20922</v>
          </cell>
          <cell r="AB2082">
            <v>140198688</v>
          </cell>
          <cell r="AC2082">
            <v>149981072</v>
          </cell>
          <cell r="AE2082">
            <v>95335107.840000004</v>
          </cell>
        </row>
        <row r="2083">
          <cell r="C2083" t="str">
            <v>Patterson  City of</v>
          </cell>
          <cell r="K2083">
            <v>1249738100</v>
          </cell>
          <cell r="M2083">
            <v>160</v>
          </cell>
          <cell r="V2083">
            <v>20922</v>
          </cell>
          <cell r="AB2083">
            <v>139405636</v>
          </cell>
          <cell r="AC2083">
            <v>154325852</v>
          </cell>
          <cell r="AE2083">
            <v>80855268.879999995</v>
          </cell>
        </row>
        <row r="2084">
          <cell r="C2084" t="str">
            <v>Patterson  City of</v>
          </cell>
          <cell r="K2084">
            <v>1249738100</v>
          </cell>
          <cell r="M2084">
            <v>160</v>
          </cell>
          <cell r="V2084">
            <v>20922</v>
          </cell>
          <cell r="AB2084">
            <v>153759792</v>
          </cell>
          <cell r="AC2084">
            <v>176494640</v>
          </cell>
          <cell r="AE2084">
            <v>109169452.31999999</v>
          </cell>
        </row>
        <row r="2085">
          <cell r="C2085" t="str">
            <v>Patterson  City of</v>
          </cell>
          <cell r="K2085">
            <v>1249738100</v>
          </cell>
          <cell r="M2085">
            <v>160</v>
          </cell>
          <cell r="V2085">
            <v>20922</v>
          </cell>
          <cell r="AB2085">
            <v>149104932</v>
          </cell>
          <cell r="AC2085">
            <v>141729332</v>
          </cell>
          <cell r="AE2085">
            <v>93936107.159999996</v>
          </cell>
        </row>
        <row r="2086">
          <cell r="C2086" t="str">
            <v>Petaluma  City of</v>
          </cell>
          <cell r="K2086">
            <v>3736278700</v>
          </cell>
          <cell r="M2086">
            <v>136</v>
          </cell>
          <cell r="V2086">
            <v>61258</v>
          </cell>
          <cell r="AB2086">
            <v>155143000</v>
          </cell>
          <cell r="AC2086">
            <v>168764000</v>
          </cell>
          <cell r="AE2086">
            <v>105497240.00000001</v>
          </cell>
        </row>
        <row r="2087">
          <cell r="C2087" t="str">
            <v>Petaluma  City of</v>
          </cell>
          <cell r="K2087">
            <v>3736278700</v>
          </cell>
          <cell r="M2087">
            <v>136</v>
          </cell>
          <cell r="V2087">
            <v>61032</v>
          </cell>
          <cell r="AB2087">
            <v>170753000</v>
          </cell>
          <cell r="AC2087">
            <v>172534000</v>
          </cell>
          <cell r="AE2087">
            <v>150262640</v>
          </cell>
        </row>
        <row r="2088">
          <cell r="C2088" t="str">
            <v>Petaluma  City of</v>
          </cell>
          <cell r="K2088">
            <v>3736278700</v>
          </cell>
          <cell r="M2088">
            <v>136</v>
          </cell>
          <cell r="V2088">
            <v>60214</v>
          </cell>
          <cell r="AB2088">
            <v>169646000</v>
          </cell>
          <cell r="AC2088">
            <v>199507000</v>
          </cell>
          <cell r="AE2088">
            <v>149288480</v>
          </cell>
        </row>
        <row r="2089">
          <cell r="C2089" t="str">
            <v>Petaluma  City of</v>
          </cell>
          <cell r="K2089">
            <v>3736278700</v>
          </cell>
          <cell r="M2089">
            <v>136</v>
          </cell>
          <cell r="V2089">
            <v>60214</v>
          </cell>
          <cell r="AB2089">
            <v>182265000</v>
          </cell>
          <cell r="AC2089">
            <v>238829000</v>
          </cell>
          <cell r="AE2089">
            <v>160393200</v>
          </cell>
        </row>
        <row r="2090">
          <cell r="C2090" t="str">
            <v>Petaluma  City of</v>
          </cell>
          <cell r="K2090">
            <v>3736278700</v>
          </cell>
          <cell r="M2090">
            <v>136</v>
          </cell>
          <cell r="V2090">
            <v>60214</v>
          </cell>
          <cell r="AB2090">
            <v>231932000</v>
          </cell>
          <cell r="AC2090">
            <v>294936000</v>
          </cell>
          <cell r="AE2090">
            <v>204100160</v>
          </cell>
        </row>
        <row r="2091">
          <cell r="C2091" t="str">
            <v>Petaluma  City of</v>
          </cell>
          <cell r="K2091">
            <v>3736278700</v>
          </cell>
          <cell r="M2091">
            <v>136</v>
          </cell>
          <cell r="V2091">
            <v>61032</v>
          </cell>
          <cell r="AB2091">
            <v>260356000</v>
          </cell>
          <cell r="AC2091">
            <v>310009000</v>
          </cell>
          <cell r="AE2091">
            <v>229113280</v>
          </cell>
        </row>
        <row r="2092">
          <cell r="C2092" t="str">
            <v>Petaluma  City of</v>
          </cell>
          <cell r="K2092">
            <v>3736278700</v>
          </cell>
          <cell r="M2092">
            <v>136</v>
          </cell>
          <cell r="V2092">
            <v>60214</v>
          </cell>
          <cell r="AB2092">
            <v>281285000</v>
          </cell>
          <cell r="AC2092">
            <v>339510000</v>
          </cell>
          <cell r="AE2092">
            <v>247530800</v>
          </cell>
        </row>
        <row r="2093">
          <cell r="C2093" t="str">
            <v>Petaluma  City of</v>
          </cell>
          <cell r="K2093">
            <v>3736278700</v>
          </cell>
          <cell r="M2093">
            <v>136</v>
          </cell>
          <cell r="V2093">
            <v>60214</v>
          </cell>
          <cell r="AB2093">
            <v>313105000</v>
          </cell>
          <cell r="AC2093">
            <v>358681000</v>
          </cell>
          <cell r="AE2093">
            <v>241090850</v>
          </cell>
        </row>
        <row r="2094">
          <cell r="C2094" t="str">
            <v>Petaluma  City of</v>
          </cell>
          <cell r="K2094">
            <v>3736278700</v>
          </cell>
          <cell r="M2094">
            <v>136</v>
          </cell>
          <cell r="V2094">
            <v>60214</v>
          </cell>
          <cell r="AB2094">
            <v>307000000</v>
          </cell>
          <cell r="AC2094">
            <v>325000000</v>
          </cell>
          <cell r="AE2094">
            <v>236390000</v>
          </cell>
        </row>
        <row r="2095">
          <cell r="C2095" t="str">
            <v>Phelan Pinon Hills Community Services District</v>
          </cell>
          <cell r="K2095">
            <v>1412150325</v>
          </cell>
          <cell r="M2095">
            <v>162</v>
          </cell>
          <cell r="V2095">
            <v>25160</v>
          </cell>
          <cell r="AB2095">
            <v>55424069</v>
          </cell>
          <cell r="AC2095">
            <v>48903782</v>
          </cell>
          <cell r="AE2095">
            <v>55424069</v>
          </cell>
        </row>
        <row r="2096">
          <cell r="C2096" t="str">
            <v>Phelan Pinon Hills Community Services District</v>
          </cell>
          <cell r="K2096">
            <v>1412150325</v>
          </cell>
          <cell r="M2096">
            <v>162</v>
          </cell>
          <cell r="V2096">
            <v>25160</v>
          </cell>
          <cell r="AB2096">
            <v>52067800</v>
          </cell>
          <cell r="AC2096">
            <v>59643845</v>
          </cell>
          <cell r="AE2096">
            <v>52067800</v>
          </cell>
        </row>
        <row r="2097">
          <cell r="C2097" t="str">
            <v>Phelan Pinon Hills Community Services District</v>
          </cell>
          <cell r="K2097">
            <v>1412150325</v>
          </cell>
          <cell r="M2097">
            <v>162</v>
          </cell>
          <cell r="V2097">
            <v>25160</v>
          </cell>
          <cell r="AB2097">
            <v>57089170</v>
          </cell>
          <cell r="AC2097">
            <v>53488512</v>
          </cell>
          <cell r="AE2097">
            <v>57089170</v>
          </cell>
        </row>
        <row r="2098">
          <cell r="C2098" t="str">
            <v>Phelan Pinon Hills Community Services District</v>
          </cell>
          <cell r="K2098">
            <v>1412150325</v>
          </cell>
          <cell r="M2098">
            <v>162</v>
          </cell>
          <cell r="V2098">
            <v>25160</v>
          </cell>
          <cell r="AB2098">
            <v>66411779</v>
          </cell>
          <cell r="AC2098">
            <v>60018574</v>
          </cell>
          <cell r="AE2098">
            <v>66411779</v>
          </cell>
        </row>
        <row r="2099">
          <cell r="C2099" t="str">
            <v>Phelan Pinon Hills Community Services District</v>
          </cell>
          <cell r="K2099">
            <v>1412150325</v>
          </cell>
          <cell r="M2099">
            <v>162</v>
          </cell>
          <cell r="V2099">
            <v>20913</v>
          </cell>
          <cell r="AB2099">
            <v>94721751</v>
          </cell>
          <cell r="AC2099">
            <v>75910348</v>
          </cell>
          <cell r="AE2099">
            <v>94721751</v>
          </cell>
        </row>
        <row r="2100">
          <cell r="C2100" t="str">
            <v>Phelan Pinon Hills Community Services District</v>
          </cell>
          <cell r="K2100">
            <v>1412150325</v>
          </cell>
          <cell r="M2100">
            <v>162</v>
          </cell>
          <cell r="V2100">
            <v>20913</v>
          </cell>
          <cell r="AB2100">
            <v>94294886</v>
          </cell>
          <cell r="AC2100">
            <v>96530227</v>
          </cell>
          <cell r="AE2100">
            <v>94294886</v>
          </cell>
        </row>
        <row r="2101">
          <cell r="C2101" t="str">
            <v>Phelan Pinon Hills Community Services District</v>
          </cell>
          <cell r="K2101">
            <v>1412150325</v>
          </cell>
          <cell r="M2101">
            <v>162</v>
          </cell>
          <cell r="V2101">
            <v>20913</v>
          </cell>
          <cell r="AB2101">
            <v>123595446</v>
          </cell>
          <cell r="AC2101">
            <v>117684501</v>
          </cell>
          <cell r="AE2101">
            <v>123595446</v>
          </cell>
        </row>
        <row r="2102">
          <cell r="C2102" t="str">
            <v>Phelan Pinon Hills Community Services District</v>
          </cell>
          <cell r="K2102">
            <v>1412150325</v>
          </cell>
          <cell r="M2102">
            <v>162</v>
          </cell>
          <cell r="V2102">
            <v>20913</v>
          </cell>
          <cell r="AB2102">
            <v>131601616</v>
          </cell>
          <cell r="AC2102">
            <v>122960036</v>
          </cell>
          <cell r="AE2102">
            <v>131601616</v>
          </cell>
        </row>
        <row r="2103">
          <cell r="C2103" t="str">
            <v>Pico Rivera  City of</v>
          </cell>
          <cell r="K2103">
            <v>1793701980</v>
          </cell>
          <cell r="M2103">
            <v>101</v>
          </cell>
          <cell r="V2103">
            <v>39002</v>
          </cell>
          <cell r="AB2103">
            <v>104272457</v>
          </cell>
          <cell r="AC2103">
            <v>101665645</v>
          </cell>
          <cell r="AE2103">
            <v>93845211.299999997</v>
          </cell>
        </row>
        <row r="2104">
          <cell r="C2104" t="str">
            <v>Pico Rivera  City of</v>
          </cell>
          <cell r="K2104">
            <v>1793701980</v>
          </cell>
          <cell r="M2104">
            <v>101</v>
          </cell>
          <cell r="V2104">
            <v>39002</v>
          </cell>
          <cell r="AB2104">
            <v>107530971</v>
          </cell>
          <cell r="AC2104">
            <v>108508525</v>
          </cell>
          <cell r="AE2104">
            <v>96777873.900000006</v>
          </cell>
        </row>
        <row r="2105">
          <cell r="C2105" t="str">
            <v>Pico Rivera  City of</v>
          </cell>
          <cell r="K2105">
            <v>1793701980</v>
          </cell>
          <cell r="M2105">
            <v>101</v>
          </cell>
          <cell r="V2105">
            <v>39002</v>
          </cell>
          <cell r="AB2105">
            <v>93845211</v>
          </cell>
          <cell r="AC2105">
            <v>116654811</v>
          </cell>
          <cell r="AE2105">
            <v>84460689.900000006</v>
          </cell>
        </row>
        <row r="2106">
          <cell r="C2106" t="str">
            <v>Pico Rivera  City of</v>
          </cell>
          <cell r="K2106">
            <v>1793701980</v>
          </cell>
          <cell r="M2106">
            <v>101</v>
          </cell>
          <cell r="V2106">
            <v>39002</v>
          </cell>
          <cell r="AB2106">
            <v>120239177</v>
          </cell>
          <cell r="AC2106">
            <v>124801097</v>
          </cell>
          <cell r="AE2106">
            <v>108215259.3</v>
          </cell>
        </row>
        <row r="2107">
          <cell r="C2107" t="str">
            <v>Pico Rivera  City of</v>
          </cell>
          <cell r="K2107">
            <v>1793701980</v>
          </cell>
          <cell r="M2107">
            <v>101</v>
          </cell>
          <cell r="V2107">
            <v>39002</v>
          </cell>
          <cell r="AB2107">
            <v>141093668</v>
          </cell>
          <cell r="AC2107">
            <v>145003885</v>
          </cell>
          <cell r="AE2107">
            <v>126984301.2</v>
          </cell>
        </row>
        <row r="2108">
          <cell r="C2108" t="str">
            <v>Pico Rivera  City of</v>
          </cell>
          <cell r="K2108">
            <v>1793701980</v>
          </cell>
          <cell r="M2108">
            <v>101</v>
          </cell>
          <cell r="V2108">
            <v>39002</v>
          </cell>
          <cell r="AB2108">
            <v>147317430</v>
          </cell>
          <cell r="AC2108">
            <v>163072347</v>
          </cell>
          <cell r="AE2108">
            <v>132585687</v>
          </cell>
        </row>
        <row r="2109">
          <cell r="C2109" t="str">
            <v>Pico Rivera  City of</v>
          </cell>
          <cell r="K2109">
            <v>1793701980</v>
          </cell>
          <cell r="M2109">
            <v>101</v>
          </cell>
          <cell r="V2109">
            <v>39002</v>
          </cell>
          <cell r="AB2109">
            <v>161654893</v>
          </cell>
          <cell r="AC2109">
            <v>172375405</v>
          </cell>
          <cell r="AE2109">
            <v>145489403.70000002</v>
          </cell>
        </row>
        <row r="2110">
          <cell r="C2110" t="str">
            <v>Pico Rivera  City of</v>
          </cell>
          <cell r="K2110">
            <v>1793701980</v>
          </cell>
          <cell r="M2110">
            <v>101</v>
          </cell>
          <cell r="V2110">
            <v>39002</v>
          </cell>
          <cell r="AB2110">
            <v>118284068</v>
          </cell>
          <cell r="AC2110">
            <v>172375405</v>
          </cell>
          <cell r="AE2110">
            <v>112369864.59999999</v>
          </cell>
        </row>
        <row r="2111">
          <cell r="C2111" t="str">
            <v>Pico Rivera  City of</v>
          </cell>
          <cell r="K2111">
            <v>1793701980</v>
          </cell>
          <cell r="M2111">
            <v>101</v>
          </cell>
          <cell r="V2111">
            <v>39002</v>
          </cell>
          <cell r="AB2111">
            <v>104924159</v>
          </cell>
          <cell r="AC2111">
            <v>162599862</v>
          </cell>
          <cell r="AE2111">
            <v>99677951.049999997</v>
          </cell>
        </row>
        <row r="2112">
          <cell r="C2112" t="str">
            <v>Pico Water District</v>
          </cell>
          <cell r="K2112">
            <v>1218198085</v>
          </cell>
          <cell r="M2112">
            <v>128</v>
          </cell>
          <cell r="V2112">
            <v>24100</v>
          </cell>
          <cell r="AB2112">
            <v>65147476</v>
          </cell>
          <cell r="AC2112">
            <v>67809682</v>
          </cell>
          <cell r="AE2112">
            <v>65147476</v>
          </cell>
        </row>
        <row r="2113">
          <cell r="C2113" t="str">
            <v>Pico Water District</v>
          </cell>
          <cell r="K2113">
            <v>1218198085</v>
          </cell>
          <cell r="M2113">
            <v>128</v>
          </cell>
          <cell r="V2113">
            <v>24100</v>
          </cell>
          <cell r="AB2113">
            <v>69318374</v>
          </cell>
          <cell r="AC2113">
            <v>81179366</v>
          </cell>
          <cell r="AE2113">
            <v>69318374</v>
          </cell>
        </row>
        <row r="2114">
          <cell r="C2114" t="str">
            <v>Pico Water District</v>
          </cell>
          <cell r="K2114">
            <v>1218198085</v>
          </cell>
          <cell r="M2114">
            <v>128</v>
          </cell>
          <cell r="V2114">
            <v>24100</v>
          </cell>
          <cell r="AB2114">
            <v>64137336</v>
          </cell>
          <cell r="AC2114">
            <v>76887903</v>
          </cell>
          <cell r="AE2114">
            <v>64137336</v>
          </cell>
        </row>
        <row r="2115">
          <cell r="C2115" t="str">
            <v>Pico Water District</v>
          </cell>
          <cell r="K2115">
            <v>1218198085</v>
          </cell>
          <cell r="M2115">
            <v>128</v>
          </cell>
          <cell r="V2115">
            <v>24100</v>
          </cell>
          <cell r="AB2115">
            <v>76470813</v>
          </cell>
          <cell r="AC2115">
            <v>83997981</v>
          </cell>
          <cell r="AE2115">
            <v>76470813</v>
          </cell>
        </row>
        <row r="2116">
          <cell r="C2116" t="str">
            <v>Pico Water District</v>
          </cell>
          <cell r="K2116">
            <v>1218198085</v>
          </cell>
          <cell r="M2116">
            <v>128</v>
          </cell>
          <cell r="V2116">
            <v>24100</v>
          </cell>
          <cell r="AB2116">
            <v>91424135</v>
          </cell>
          <cell r="AC2116">
            <v>87683360</v>
          </cell>
          <cell r="AE2116">
            <v>91424135</v>
          </cell>
        </row>
        <row r="2117">
          <cell r="C2117" t="str">
            <v>Pico Water District</v>
          </cell>
          <cell r="K2117">
            <v>1218198085</v>
          </cell>
          <cell r="M2117">
            <v>128</v>
          </cell>
          <cell r="V2117">
            <v>24000</v>
          </cell>
          <cell r="AB2117">
            <v>94663098</v>
          </cell>
          <cell r="AC2117">
            <v>103122201</v>
          </cell>
          <cell r="AE2117">
            <v>94663098</v>
          </cell>
        </row>
        <row r="2118">
          <cell r="C2118" t="str">
            <v>Pico Water District</v>
          </cell>
          <cell r="K2118">
            <v>1218198085</v>
          </cell>
          <cell r="M2118">
            <v>128</v>
          </cell>
          <cell r="V2118">
            <v>24100</v>
          </cell>
          <cell r="AB2118">
            <v>97527332</v>
          </cell>
          <cell r="AC2118">
            <v>108400994</v>
          </cell>
          <cell r="AE2118">
            <v>81922958.879999995</v>
          </cell>
        </row>
        <row r="2119">
          <cell r="C2119" t="str">
            <v>Pico Water District</v>
          </cell>
          <cell r="K2119">
            <v>1218198085</v>
          </cell>
          <cell r="M2119">
            <v>128</v>
          </cell>
          <cell r="V2119">
            <v>24100</v>
          </cell>
          <cell r="AB2119">
            <v>103549066</v>
          </cell>
          <cell r="AC2119">
            <v>106999833</v>
          </cell>
          <cell r="AE2119">
            <v>86981215.439999998</v>
          </cell>
        </row>
        <row r="2120">
          <cell r="C2120" t="str">
            <v>Pico Water District</v>
          </cell>
          <cell r="K2120">
            <v>1218198085</v>
          </cell>
          <cell r="M2120">
            <v>128</v>
          </cell>
          <cell r="V2120">
            <v>25000</v>
          </cell>
          <cell r="AB2120">
            <v>297820000</v>
          </cell>
          <cell r="AC2120">
            <v>312920000</v>
          </cell>
          <cell r="AE2120">
            <v>250168800</v>
          </cell>
        </row>
        <row r="2121">
          <cell r="C2121" t="str">
            <v>Pismo Beach  City of</v>
          </cell>
          <cell r="K2121">
            <v>661210640</v>
          </cell>
          <cell r="M2121">
            <v>192</v>
          </cell>
          <cell r="V2121">
            <v>7676</v>
          </cell>
          <cell r="AB2121">
            <v>44374447</v>
          </cell>
          <cell r="AC2121">
            <v>54886414</v>
          </cell>
          <cell r="AE2121">
            <v>31062112.899999999</v>
          </cell>
        </row>
        <row r="2122">
          <cell r="C2122" t="str">
            <v>Pismo Beach  City of</v>
          </cell>
          <cell r="K2122">
            <v>661210640</v>
          </cell>
          <cell r="M2122">
            <v>192</v>
          </cell>
          <cell r="V2122">
            <v>7676</v>
          </cell>
          <cell r="AB2122">
            <v>35159369</v>
          </cell>
          <cell r="AC2122">
            <v>53117041</v>
          </cell>
          <cell r="AE2122">
            <v>24611558.299999997</v>
          </cell>
        </row>
        <row r="2123">
          <cell r="C2123" t="str">
            <v>Pismo Beach  City of</v>
          </cell>
          <cell r="K2123">
            <v>661210640</v>
          </cell>
          <cell r="M2123">
            <v>192</v>
          </cell>
          <cell r="V2123">
            <v>7676</v>
          </cell>
          <cell r="AB2123">
            <v>44501529</v>
          </cell>
          <cell r="AC2123">
            <v>53716608</v>
          </cell>
          <cell r="AE2123">
            <v>31151070.299999997</v>
          </cell>
        </row>
        <row r="2124">
          <cell r="C2124" t="str">
            <v>Pismo Beach  City of</v>
          </cell>
          <cell r="K2124">
            <v>661210640</v>
          </cell>
          <cell r="M2124">
            <v>192</v>
          </cell>
          <cell r="V2124">
            <v>7676</v>
          </cell>
          <cell r="AB2124">
            <v>54938551</v>
          </cell>
          <cell r="AC2124">
            <v>62974047</v>
          </cell>
          <cell r="AE2124">
            <v>41203913.25</v>
          </cell>
        </row>
        <row r="2125">
          <cell r="C2125" t="str">
            <v>Pismo Beach  City of</v>
          </cell>
          <cell r="K2125">
            <v>661210640</v>
          </cell>
          <cell r="M2125">
            <v>192</v>
          </cell>
          <cell r="V2125">
            <v>7676</v>
          </cell>
          <cell r="AB2125">
            <v>53765485</v>
          </cell>
          <cell r="AC2125">
            <v>62889325</v>
          </cell>
          <cell r="AE2125">
            <v>40324113.75</v>
          </cell>
        </row>
        <row r="2126">
          <cell r="C2126" t="str">
            <v>Pismo Beach  City of</v>
          </cell>
          <cell r="K2126">
            <v>661210640</v>
          </cell>
          <cell r="M2126">
            <v>192</v>
          </cell>
          <cell r="V2126">
            <v>7676</v>
          </cell>
          <cell r="AB2126">
            <v>59956663</v>
          </cell>
          <cell r="AC2126">
            <v>71687314</v>
          </cell>
          <cell r="AE2126">
            <v>44967497.25</v>
          </cell>
        </row>
        <row r="2127">
          <cell r="C2127" t="str">
            <v>Pismo Beach  City of</v>
          </cell>
          <cell r="K2127">
            <v>661210640</v>
          </cell>
          <cell r="M2127">
            <v>192</v>
          </cell>
          <cell r="V2127">
            <v>7676</v>
          </cell>
          <cell r="AB2127">
            <v>66799543</v>
          </cell>
          <cell r="AC2127">
            <v>74945828</v>
          </cell>
          <cell r="AE2127">
            <v>50099657.25</v>
          </cell>
        </row>
        <row r="2128">
          <cell r="C2128" t="str">
            <v>Pittsburg  City of</v>
          </cell>
          <cell r="K2128">
            <v>4031202350</v>
          </cell>
          <cell r="M2128">
            <v>136</v>
          </cell>
          <cell r="V2128">
            <v>66183</v>
          </cell>
          <cell r="AB2128">
            <v>175800000</v>
          </cell>
          <cell r="AC2128">
            <v>174500000</v>
          </cell>
          <cell r="AE2128">
            <v>137124000</v>
          </cell>
        </row>
        <row r="2129">
          <cell r="C2129" t="str">
            <v>Pittsburg  City of</v>
          </cell>
          <cell r="K2129">
            <v>4031202350</v>
          </cell>
          <cell r="M2129">
            <v>136</v>
          </cell>
          <cell r="V2129">
            <v>66183</v>
          </cell>
          <cell r="AB2129">
            <v>191400000</v>
          </cell>
          <cell r="AC2129">
            <v>176800000</v>
          </cell>
          <cell r="AE2129">
            <v>147378000</v>
          </cell>
        </row>
        <row r="2130">
          <cell r="C2130" t="str">
            <v>Pittsburg  City of</v>
          </cell>
          <cell r="K2130">
            <v>4031202350</v>
          </cell>
          <cell r="M2130">
            <v>136</v>
          </cell>
          <cell r="V2130">
            <v>64967</v>
          </cell>
          <cell r="AB2130">
            <v>178600000</v>
          </cell>
          <cell r="AC2130">
            <v>205600000</v>
          </cell>
          <cell r="AE2130">
            <v>132164000</v>
          </cell>
        </row>
        <row r="2131">
          <cell r="C2131" t="str">
            <v>Pittsburg  City of</v>
          </cell>
          <cell r="K2131">
            <v>4031202350</v>
          </cell>
          <cell r="M2131">
            <v>136</v>
          </cell>
          <cell r="V2131">
            <v>64967</v>
          </cell>
          <cell r="AB2131">
            <v>201800000</v>
          </cell>
          <cell r="AC2131">
            <v>235800000</v>
          </cell>
          <cell r="AE2131">
            <v>149332000</v>
          </cell>
        </row>
        <row r="2132">
          <cell r="C2132" t="str">
            <v>Pittsburg  City of</v>
          </cell>
          <cell r="K2132">
            <v>4031202350</v>
          </cell>
          <cell r="M2132">
            <v>136</v>
          </cell>
          <cell r="V2132">
            <v>64967</v>
          </cell>
          <cell r="AB2132">
            <v>259500000</v>
          </cell>
          <cell r="AC2132">
            <v>287100000</v>
          </cell>
          <cell r="AE2132">
            <v>192030000</v>
          </cell>
        </row>
        <row r="2133">
          <cell r="C2133" t="str">
            <v>Pittsburg  City of</v>
          </cell>
          <cell r="K2133">
            <v>4031202350</v>
          </cell>
          <cell r="M2133">
            <v>136</v>
          </cell>
          <cell r="V2133">
            <v>64967</v>
          </cell>
          <cell r="AB2133">
            <v>272700000</v>
          </cell>
          <cell r="AC2133">
            <v>323300000</v>
          </cell>
          <cell r="AE2133">
            <v>196344000</v>
          </cell>
        </row>
        <row r="2134">
          <cell r="C2134" t="str">
            <v>Pittsburg  City of</v>
          </cell>
          <cell r="K2134">
            <v>4031202350</v>
          </cell>
          <cell r="M2134">
            <v>136</v>
          </cell>
          <cell r="V2134">
            <v>64967</v>
          </cell>
          <cell r="AB2134">
            <v>307770000</v>
          </cell>
          <cell r="AC2134">
            <v>352290000</v>
          </cell>
          <cell r="AE2134">
            <v>218516700</v>
          </cell>
        </row>
        <row r="2135">
          <cell r="C2135" t="str">
            <v>Pittsburg  City of</v>
          </cell>
          <cell r="K2135">
            <v>4031202350</v>
          </cell>
          <cell r="M2135">
            <v>136</v>
          </cell>
          <cell r="V2135">
            <v>64967</v>
          </cell>
          <cell r="AB2135">
            <v>325803000</v>
          </cell>
          <cell r="AC2135">
            <v>370046000</v>
          </cell>
          <cell r="AE2135">
            <v>185707709.99999997</v>
          </cell>
        </row>
        <row r="2136">
          <cell r="C2136" t="str">
            <v>Pittsburg  City of</v>
          </cell>
          <cell r="K2136">
            <v>4031202350</v>
          </cell>
          <cell r="M2136">
            <v>136</v>
          </cell>
          <cell r="V2136">
            <v>64967</v>
          </cell>
          <cell r="AB2136">
            <v>312950000</v>
          </cell>
          <cell r="AC2136">
            <v>356113000</v>
          </cell>
          <cell r="AE2136">
            <v>181511000</v>
          </cell>
        </row>
        <row r="2137">
          <cell r="C2137" t="str">
            <v>Placer County Water Agency</v>
          </cell>
          <cell r="K2137">
            <v>11087796260</v>
          </cell>
          <cell r="M2137">
            <v>238</v>
          </cell>
          <cell r="V2137">
            <v>94318</v>
          </cell>
          <cell r="AB2137">
            <v>367116681</v>
          </cell>
          <cell r="AC2137">
            <v>419801482</v>
          </cell>
          <cell r="AE2137">
            <v>267995177.13</v>
          </cell>
        </row>
        <row r="2138">
          <cell r="C2138" t="str">
            <v>Placer County Water Agency</v>
          </cell>
          <cell r="K2138">
            <v>11087796260</v>
          </cell>
          <cell r="M2138">
            <v>238</v>
          </cell>
          <cell r="V2138">
            <v>94318</v>
          </cell>
          <cell r="AB2138">
            <v>411893760</v>
          </cell>
          <cell r="AC2138">
            <v>354915509</v>
          </cell>
          <cell r="AE2138">
            <v>300682444.80000001</v>
          </cell>
        </row>
        <row r="2139">
          <cell r="C2139" t="str">
            <v>Placer County Water Agency</v>
          </cell>
          <cell r="K2139">
            <v>11087796260</v>
          </cell>
          <cell r="M2139">
            <v>238</v>
          </cell>
          <cell r="V2139">
            <v>94318</v>
          </cell>
          <cell r="AB2139">
            <v>386986027</v>
          </cell>
          <cell r="AC2139">
            <v>484384816</v>
          </cell>
          <cell r="AE2139">
            <v>278629939.44</v>
          </cell>
        </row>
        <row r="2140">
          <cell r="C2140" t="str">
            <v>Placer County Water Agency</v>
          </cell>
          <cell r="K2140">
            <v>11087796260</v>
          </cell>
          <cell r="M2140">
            <v>238</v>
          </cell>
          <cell r="V2140">
            <v>94318</v>
          </cell>
          <cell r="AB2140">
            <v>463708990</v>
          </cell>
          <cell r="AC2140">
            <v>635959621</v>
          </cell>
          <cell r="AE2140">
            <v>333870472.80000001</v>
          </cell>
        </row>
        <row r="2141">
          <cell r="C2141" t="str">
            <v>Placer County Water Agency</v>
          </cell>
          <cell r="K2141">
            <v>11087796260</v>
          </cell>
          <cell r="M2141">
            <v>238</v>
          </cell>
          <cell r="V2141">
            <v>94318</v>
          </cell>
          <cell r="AB2141">
            <v>789498975</v>
          </cell>
          <cell r="AC2141">
            <v>891648104</v>
          </cell>
          <cell r="AE2141">
            <v>560544272.25</v>
          </cell>
        </row>
        <row r="2142">
          <cell r="C2142" t="str">
            <v>Placer County Water Agency</v>
          </cell>
          <cell r="K2142">
            <v>11087796260</v>
          </cell>
          <cell r="M2142">
            <v>238</v>
          </cell>
          <cell r="V2142">
            <v>94318</v>
          </cell>
          <cell r="AB2142">
            <v>936893577</v>
          </cell>
          <cell r="AC2142">
            <v>1083760901</v>
          </cell>
          <cell r="AE2142">
            <v>665194439.66999996</v>
          </cell>
        </row>
        <row r="2143">
          <cell r="C2143" t="str">
            <v>Placer County Water Agency</v>
          </cell>
          <cell r="K2143">
            <v>11087796260</v>
          </cell>
          <cell r="M2143">
            <v>238</v>
          </cell>
          <cell r="V2143">
            <v>95000</v>
          </cell>
          <cell r="AB2143">
            <v>972419208</v>
          </cell>
          <cell r="AC2143">
            <v>1283430015</v>
          </cell>
          <cell r="AE2143">
            <v>690417637.67999995</v>
          </cell>
        </row>
        <row r="2144">
          <cell r="C2144" t="str">
            <v>Placer County Water Agency</v>
          </cell>
          <cell r="K2144">
            <v>11087796260</v>
          </cell>
          <cell r="M2144">
            <v>238</v>
          </cell>
          <cell r="V2144">
            <v>95000</v>
          </cell>
          <cell r="AB2144">
            <v>1068290384</v>
          </cell>
          <cell r="AC2144">
            <v>1377284029</v>
          </cell>
          <cell r="AE2144">
            <v>758486172.63999999</v>
          </cell>
        </row>
        <row r="2145">
          <cell r="C2145" t="str">
            <v>Placer County Water Agency</v>
          </cell>
          <cell r="K2145">
            <v>11087796260</v>
          </cell>
          <cell r="M2145">
            <v>238</v>
          </cell>
          <cell r="V2145">
            <v>95000</v>
          </cell>
          <cell r="AB2145">
            <v>998271591</v>
          </cell>
          <cell r="AC2145">
            <v>1154939294</v>
          </cell>
          <cell r="AE2145">
            <v>708772829.61000001</v>
          </cell>
        </row>
        <row r="2146">
          <cell r="C2146" t="str">
            <v>Pleasanton  City of</v>
          </cell>
          <cell r="K2146">
            <v>6171858000</v>
          </cell>
          <cell r="M2146">
            <v>195</v>
          </cell>
          <cell r="V2146">
            <v>73067</v>
          </cell>
          <cell r="AB2146">
            <v>201703000</v>
          </cell>
          <cell r="AC2146">
            <v>233937000</v>
          </cell>
          <cell r="AE2146">
            <v>141192100</v>
          </cell>
        </row>
        <row r="2147">
          <cell r="C2147" t="str">
            <v>Pleasanton  City of</v>
          </cell>
          <cell r="K2147">
            <v>6171858000</v>
          </cell>
          <cell r="M2147">
            <v>195</v>
          </cell>
          <cell r="V2147">
            <v>73067</v>
          </cell>
          <cell r="AB2147">
            <v>215087000</v>
          </cell>
          <cell r="AC2147">
            <v>207396000</v>
          </cell>
          <cell r="AE2147">
            <v>146259160</v>
          </cell>
        </row>
        <row r="2148">
          <cell r="C2148" t="str">
            <v>Pleasanton  City of</v>
          </cell>
          <cell r="K2148">
            <v>6171858000</v>
          </cell>
          <cell r="M2148">
            <v>195</v>
          </cell>
          <cell r="V2148">
            <v>71871</v>
          </cell>
          <cell r="AB2148">
            <v>186580000</v>
          </cell>
          <cell r="AC2148">
            <v>279395000</v>
          </cell>
          <cell r="AE2148">
            <v>113813800</v>
          </cell>
        </row>
        <row r="2149">
          <cell r="C2149" t="str">
            <v>Pleasanton  City of</v>
          </cell>
          <cell r="K2149">
            <v>6171858000</v>
          </cell>
          <cell r="M2149">
            <v>195</v>
          </cell>
          <cell r="V2149">
            <v>71871</v>
          </cell>
          <cell r="AB2149">
            <v>276765000</v>
          </cell>
          <cell r="AC2149">
            <v>367471000</v>
          </cell>
          <cell r="AE2149">
            <v>174361950</v>
          </cell>
        </row>
        <row r="2150">
          <cell r="C2150" t="str">
            <v>Pleasanton  City of</v>
          </cell>
          <cell r="K2150">
            <v>6171858000</v>
          </cell>
          <cell r="M2150">
            <v>195</v>
          </cell>
          <cell r="V2150">
            <v>71871</v>
          </cell>
          <cell r="AB2150">
            <v>373057000</v>
          </cell>
          <cell r="AC2150">
            <v>529401000</v>
          </cell>
          <cell r="AE2150">
            <v>220103630</v>
          </cell>
        </row>
        <row r="2151">
          <cell r="C2151" t="str">
            <v>Pleasanton  City of</v>
          </cell>
          <cell r="K2151">
            <v>6171858000</v>
          </cell>
          <cell r="M2151">
            <v>195</v>
          </cell>
          <cell r="V2151">
            <v>71871</v>
          </cell>
          <cell r="AB2151">
            <v>416206000</v>
          </cell>
          <cell r="AC2151">
            <v>626497000</v>
          </cell>
          <cell r="AE2151">
            <v>245561540</v>
          </cell>
        </row>
        <row r="2152">
          <cell r="C2152" t="str">
            <v>Pleasanton  City of</v>
          </cell>
          <cell r="K2152">
            <v>6171858000</v>
          </cell>
          <cell r="M2152">
            <v>195</v>
          </cell>
          <cell r="V2152">
            <v>71871</v>
          </cell>
          <cell r="AB2152">
            <v>480290000</v>
          </cell>
          <cell r="AC2152">
            <v>721159000</v>
          </cell>
          <cell r="AE2152">
            <v>331400100</v>
          </cell>
        </row>
        <row r="2153">
          <cell r="C2153" t="str">
            <v>Pleasanton  City of</v>
          </cell>
          <cell r="K2153">
            <v>6171858000</v>
          </cell>
          <cell r="M2153">
            <v>195</v>
          </cell>
          <cell r="V2153">
            <v>71871</v>
          </cell>
          <cell r="AB2153">
            <v>488353000</v>
          </cell>
          <cell r="AC2153">
            <v>771776000</v>
          </cell>
          <cell r="AE2153">
            <v>219758850</v>
          </cell>
        </row>
        <row r="2154">
          <cell r="C2154" t="str">
            <v>Pleasanton  City of</v>
          </cell>
          <cell r="K2154">
            <v>6171858000</v>
          </cell>
          <cell r="M2154">
            <v>195</v>
          </cell>
          <cell r="V2154">
            <v>71871</v>
          </cell>
          <cell r="AB2154">
            <v>461850000</v>
          </cell>
          <cell r="AC2154">
            <v>702520000</v>
          </cell>
          <cell r="AE2154">
            <v>355624500</v>
          </cell>
        </row>
        <row r="2155">
          <cell r="C2155" t="str">
            <v>Pomona  City of</v>
          </cell>
          <cell r="K2155">
            <v>10935510960</v>
          </cell>
          <cell r="M2155">
            <v>142</v>
          </cell>
          <cell r="V2155">
            <v>151713</v>
          </cell>
          <cell r="AB2155">
            <v>441629698</v>
          </cell>
          <cell r="AC2155">
            <v>421863550</v>
          </cell>
          <cell r="AE2155">
            <v>295891897.66000003</v>
          </cell>
        </row>
        <row r="2156">
          <cell r="C2156" t="str">
            <v>Pomona  City of</v>
          </cell>
          <cell r="K2156">
            <v>10935510960</v>
          </cell>
          <cell r="M2156">
            <v>142</v>
          </cell>
          <cell r="V2156">
            <v>151713</v>
          </cell>
          <cell r="AB2156">
            <v>452014583</v>
          </cell>
          <cell r="AC2156">
            <v>550307665</v>
          </cell>
          <cell r="AE2156">
            <v>302849770.61000001</v>
          </cell>
        </row>
        <row r="2157">
          <cell r="C2157" t="str">
            <v>Pomona  City of</v>
          </cell>
          <cell r="K2157">
            <v>10935510960</v>
          </cell>
          <cell r="M2157">
            <v>142</v>
          </cell>
          <cell r="V2157">
            <v>151713</v>
          </cell>
          <cell r="AB2157">
            <v>410090538</v>
          </cell>
          <cell r="AC2157">
            <v>478428099</v>
          </cell>
          <cell r="AE2157">
            <v>311668808.88</v>
          </cell>
        </row>
        <row r="2158">
          <cell r="C2158" t="str">
            <v>Pomona  City of</v>
          </cell>
          <cell r="K2158">
            <v>10935510960</v>
          </cell>
          <cell r="M2158">
            <v>142</v>
          </cell>
          <cell r="V2158">
            <v>151713</v>
          </cell>
          <cell r="AB2158">
            <v>535789681</v>
          </cell>
          <cell r="AC2158">
            <v>557646817</v>
          </cell>
          <cell r="AE2158">
            <v>262536943.69</v>
          </cell>
        </row>
        <row r="2159">
          <cell r="C2159" t="str">
            <v>Pomona  City of</v>
          </cell>
          <cell r="K2159">
            <v>10935510960</v>
          </cell>
          <cell r="M2159">
            <v>142</v>
          </cell>
          <cell r="V2159">
            <v>150942</v>
          </cell>
          <cell r="AB2159">
            <v>671797786</v>
          </cell>
          <cell r="AC2159">
            <v>674168029</v>
          </cell>
          <cell r="AE2159">
            <v>524002273.08000004</v>
          </cell>
        </row>
        <row r="2160">
          <cell r="C2160" t="str">
            <v>Pomona  City of</v>
          </cell>
          <cell r="K2160">
            <v>10935510960</v>
          </cell>
          <cell r="M2160">
            <v>142</v>
          </cell>
          <cell r="V2160">
            <v>150942</v>
          </cell>
          <cell r="AB2160">
            <v>713536095</v>
          </cell>
          <cell r="AC2160">
            <v>789077905</v>
          </cell>
          <cell r="AE2160">
            <v>378174130.35000002</v>
          </cell>
        </row>
        <row r="2161">
          <cell r="C2161" t="str">
            <v>Pomona  City of</v>
          </cell>
          <cell r="K2161">
            <v>10935510960</v>
          </cell>
          <cell r="M2161">
            <v>142</v>
          </cell>
          <cell r="V2161">
            <v>150942</v>
          </cell>
          <cell r="AB2161">
            <v>736775819</v>
          </cell>
          <cell r="AC2161">
            <v>816984147</v>
          </cell>
          <cell r="AE2161">
            <v>508375315.10999995</v>
          </cell>
        </row>
        <row r="2162">
          <cell r="C2162" t="str">
            <v>Pomona  City of</v>
          </cell>
          <cell r="K2162">
            <v>10935510960</v>
          </cell>
          <cell r="M2162">
            <v>142</v>
          </cell>
          <cell r="V2162">
            <v>150942</v>
          </cell>
          <cell r="AB2162">
            <v>771857961</v>
          </cell>
          <cell r="AC2162">
            <v>810943188</v>
          </cell>
          <cell r="AE2162">
            <v>447677617.38</v>
          </cell>
        </row>
        <row r="2163">
          <cell r="C2163" t="str">
            <v>Pomona  City of</v>
          </cell>
          <cell r="K2163">
            <v>10935510960</v>
          </cell>
          <cell r="M2163">
            <v>142</v>
          </cell>
          <cell r="V2163">
            <v>150942</v>
          </cell>
          <cell r="AB2163">
            <v>735043918</v>
          </cell>
          <cell r="AC2163">
            <v>717941932</v>
          </cell>
          <cell r="AE2163">
            <v>492479425.06</v>
          </cell>
        </row>
        <row r="2164">
          <cell r="C2164" t="str">
            <v>Port Hueneme  City of</v>
          </cell>
          <cell r="K2164">
            <v>928373850</v>
          </cell>
          <cell r="M2164">
            <v>112</v>
          </cell>
          <cell r="V2164">
            <v>21555</v>
          </cell>
          <cell r="AB2164">
            <v>47121375</v>
          </cell>
          <cell r="AC2164">
            <v>56505896</v>
          </cell>
          <cell r="AE2164">
            <v>41466810</v>
          </cell>
        </row>
        <row r="2165">
          <cell r="C2165" t="str">
            <v>Port Hueneme  City of</v>
          </cell>
          <cell r="K2165">
            <v>928373850</v>
          </cell>
          <cell r="M2165">
            <v>112</v>
          </cell>
          <cell r="V2165">
            <v>21555</v>
          </cell>
          <cell r="AB2165">
            <v>43220933</v>
          </cell>
          <cell r="AC2165">
            <v>55691267</v>
          </cell>
          <cell r="AE2165">
            <v>38034421.039999999</v>
          </cell>
        </row>
        <row r="2166">
          <cell r="C2166" t="str">
            <v>Port Hueneme  City of</v>
          </cell>
          <cell r="K2166">
            <v>928373850</v>
          </cell>
          <cell r="M2166">
            <v>112</v>
          </cell>
          <cell r="V2166">
            <v>21555</v>
          </cell>
          <cell r="AB2166">
            <v>52846584</v>
          </cell>
          <cell r="AC2166">
            <v>57463899</v>
          </cell>
          <cell r="AE2166">
            <v>46504993.920000002</v>
          </cell>
        </row>
        <row r="2167">
          <cell r="C2167" t="str">
            <v>Port Hueneme  City of</v>
          </cell>
          <cell r="K2167">
            <v>928373850</v>
          </cell>
          <cell r="M2167">
            <v>112</v>
          </cell>
          <cell r="V2167">
            <v>21555</v>
          </cell>
          <cell r="AB2167">
            <v>55909588</v>
          </cell>
          <cell r="AC2167">
            <v>63150007</v>
          </cell>
          <cell r="AE2167">
            <v>37459423.960000001</v>
          </cell>
        </row>
        <row r="2168">
          <cell r="C2168" t="str">
            <v>Port Hueneme  City of</v>
          </cell>
          <cell r="K2168">
            <v>928373850</v>
          </cell>
          <cell r="M2168">
            <v>112</v>
          </cell>
          <cell r="V2168">
            <v>21555</v>
          </cell>
          <cell r="AB2168">
            <v>57799526</v>
          </cell>
          <cell r="AC2168">
            <v>64450154</v>
          </cell>
          <cell r="AE2168">
            <v>38725682.420000002</v>
          </cell>
        </row>
        <row r="2169">
          <cell r="C2169" t="str">
            <v>Port Hueneme  City of</v>
          </cell>
          <cell r="K2169">
            <v>928373850</v>
          </cell>
          <cell r="M2169">
            <v>112</v>
          </cell>
          <cell r="V2169">
            <v>21555</v>
          </cell>
          <cell r="AB2169">
            <v>65020394</v>
          </cell>
          <cell r="AC2169">
            <v>65802437</v>
          </cell>
          <cell r="AE2169">
            <v>46164479.739999995</v>
          </cell>
        </row>
        <row r="2170">
          <cell r="C2170" t="str">
            <v>Port Hueneme  City of</v>
          </cell>
          <cell r="K2170">
            <v>928373850</v>
          </cell>
          <cell r="M2170">
            <v>112</v>
          </cell>
          <cell r="V2170">
            <v>21555</v>
          </cell>
          <cell r="AB2170">
            <v>67998676</v>
          </cell>
          <cell r="AC2170">
            <v>68041036</v>
          </cell>
          <cell r="AE2170">
            <v>48279059.960000001</v>
          </cell>
        </row>
        <row r="2171">
          <cell r="C2171" t="str">
            <v>Port Hueneme  City of</v>
          </cell>
          <cell r="K2171">
            <v>928373850</v>
          </cell>
          <cell r="M2171">
            <v>112</v>
          </cell>
          <cell r="V2171">
            <v>21555</v>
          </cell>
          <cell r="AB2171">
            <v>66183683</v>
          </cell>
          <cell r="AC2171">
            <v>69442198</v>
          </cell>
          <cell r="AE2171">
            <v>40372046.630000003</v>
          </cell>
        </row>
        <row r="2172">
          <cell r="C2172" t="str">
            <v>Porterville  City of</v>
          </cell>
          <cell r="K2172">
            <v>4548501520</v>
          </cell>
          <cell r="M2172">
            <v>179</v>
          </cell>
          <cell r="V2172">
            <v>61946</v>
          </cell>
          <cell r="AB2172">
            <v>196056000</v>
          </cell>
          <cell r="AC2172">
            <v>227516400</v>
          </cell>
          <cell r="AE2172">
            <v>149002560</v>
          </cell>
        </row>
        <row r="2173">
          <cell r="C2173" t="str">
            <v>Porterville  City of</v>
          </cell>
          <cell r="K2173">
            <v>4548501520</v>
          </cell>
          <cell r="M2173">
            <v>179</v>
          </cell>
          <cell r="V2173">
            <v>61946</v>
          </cell>
          <cell r="AB2173">
            <v>178883000</v>
          </cell>
          <cell r="AC2173">
            <v>193982000</v>
          </cell>
          <cell r="AE2173">
            <v>134162250</v>
          </cell>
        </row>
        <row r="2174">
          <cell r="C2174" t="str">
            <v>Porterville  City of</v>
          </cell>
          <cell r="K2174">
            <v>4548501520</v>
          </cell>
          <cell r="M2174">
            <v>179</v>
          </cell>
          <cell r="V2174">
            <v>59650</v>
          </cell>
          <cell r="AB2174">
            <v>251838500</v>
          </cell>
          <cell r="AC2174">
            <v>253784100</v>
          </cell>
          <cell r="AE2174">
            <v>183842105</v>
          </cell>
        </row>
        <row r="2175">
          <cell r="C2175" t="str">
            <v>Porterville  City of</v>
          </cell>
          <cell r="K2175">
            <v>4548501520</v>
          </cell>
          <cell r="M2175">
            <v>179</v>
          </cell>
          <cell r="V2175">
            <v>59650</v>
          </cell>
          <cell r="AB2175">
            <v>328865500</v>
          </cell>
          <cell r="AC2175">
            <v>402318600</v>
          </cell>
          <cell r="AE2175">
            <v>226917194.99999997</v>
          </cell>
        </row>
        <row r="2176">
          <cell r="C2176" t="str">
            <v>Porterville  City of</v>
          </cell>
          <cell r="K2176">
            <v>4548501520</v>
          </cell>
          <cell r="M2176">
            <v>179</v>
          </cell>
          <cell r="V2176">
            <v>59650</v>
          </cell>
          <cell r="AB2176">
            <v>419348000</v>
          </cell>
          <cell r="AC2176">
            <v>521003500</v>
          </cell>
          <cell r="AE2176">
            <v>293543600</v>
          </cell>
        </row>
        <row r="2177">
          <cell r="C2177" t="str">
            <v>Porterville  City of</v>
          </cell>
          <cell r="K2177">
            <v>4548501520</v>
          </cell>
          <cell r="M2177">
            <v>179</v>
          </cell>
          <cell r="V2177">
            <v>59650</v>
          </cell>
          <cell r="AB2177">
            <v>446598100</v>
          </cell>
          <cell r="AC2177">
            <v>509295700</v>
          </cell>
          <cell r="AE2177">
            <v>321550632</v>
          </cell>
        </row>
        <row r="2178">
          <cell r="C2178" t="str">
            <v>Porterville  City of</v>
          </cell>
          <cell r="K2178">
            <v>4548501520</v>
          </cell>
          <cell r="M2178">
            <v>179</v>
          </cell>
          <cell r="V2178">
            <v>59650</v>
          </cell>
          <cell r="AB2178">
            <v>533157700</v>
          </cell>
          <cell r="AC2178">
            <v>541366000</v>
          </cell>
          <cell r="AE2178">
            <v>383873544</v>
          </cell>
        </row>
        <row r="2179">
          <cell r="C2179" t="str">
            <v>Porterville  City of</v>
          </cell>
          <cell r="K2179">
            <v>4548501520</v>
          </cell>
          <cell r="M2179">
            <v>179</v>
          </cell>
          <cell r="V2179">
            <v>59650</v>
          </cell>
          <cell r="AB2179">
            <v>494490400</v>
          </cell>
          <cell r="AC2179">
            <v>474011100</v>
          </cell>
          <cell r="AE2179">
            <v>356033088</v>
          </cell>
        </row>
        <row r="2180">
          <cell r="C2180" t="str">
            <v>Poway  City of</v>
          </cell>
          <cell r="K2180">
            <v>5084902965</v>
          </cell>
          <cell r="M2180">
            <v>215</v>
          </cell>
          <cell r="V2180">
            <v>48261</v>
          </cell>
          <cell r="AB2180">
            <v>202679588</v>
          </cell>
          <cell r="AC2180">
            <v>160709924</v>
          </cell>
          <cell r="AE2180">
            <v>147956099.24000001</v>
          </cell>
        </row>
        <row r="2181">
          <cell r="C2181" t="str">
            <v>Poway  City of</v>
          </cell>
          <cell r="K2181">
            <v>5084902965</v>
          </cell>
          <cell r="M2181">
            <v>215</v>
          </cell>
          <cell r="V2181">
            <v>48261</v>
          </cell>
          <cell r="AB2181">
            <v>166379739</v>
          </cell>
          <cell r="AC2181">
            <v>167813485</v>
          </cell>
          <cell r="AE2181">
            <v>121457209.47</v>
          </cell>
        </row>
        <row r="2182">
          <cell r="C2182" t="str">
            <v>Poway  City of</v>
          </cell>
          <cell r="K2182">
            <v>5084902965</v>
          </cell>
          <cell r="M2182">
            <v>215</v>
          </cell>
          <cell r="V2182">
            <v>48261</v>
          </cell>
          <cell r="AB2182">
            <v>154323236</v>
          </cell>
          <cell r="AC2182">
            <v>220796927</v>
          </cell>
          <cell r="AE2182">
            <v>112655962.28</v>
          </cell>
        </row>
        <row r="2183">
          <cell r="C2183" t="str">
            <v>Poway  City of</v>
          </cell>
          <cell r="K2183">
            <v>5084902965</v>
          </cell>
          <cell r="M2183">
            <v>215</v>
          </cell>
          <cell r="V2183">
            <v>48261</v>
          </cell>
          <cell r="AB2183">
            <v>272183697</v>
          </cell>
          <cell r="AC2183">
            <v>266807148</v>
          </cell>
          <cell r="AE2183">
            <v>198694098.81</v>
          </cell>
        </row>
        <row r="2184">
          <cell r="C2184" t="str">
            <v>Poway  City of</v>
          </cell>
          <cell r="K2184">
            <v>5084902965</v>
          </cell>
          <cell r="M2184">
            <v>215</v>
          </cell>
          <cell r="V2184">
            <v>48261</v>
          </cell>
          <cell r="AB2184">
            <v>369939125</v>
          </cell>
          <cell r="AC2184">
            <v>360130997</v>
          </cell>
          <cell r="AE2184">
            <v>270055561.25</v>
          </cell>
        </row>
        <row r="2185">
          <cell r="C2185" t="str">
            <v>Poway  City of</v>
          </cell>
          <cell r="K2185">
            <v>5084902965</v>
          </cell>
          <cell r="M2185">
            <v>215</v>
          </cell>
          <cell r="V2185">
            <v>48261</v>
          </cell>
          <cell r="AB2185">
            <v>406141219</v>
          </cell>
          <cell r="AC2185">
            <v>436477986</v>
          </cell>
          <cell r="AE2185">
            <v>296483089.87</v>
          </cell>
        </row>
        <row r="2186">
          <cell r="C2186" t="str">
            <v>Poway  City of</v>
          </cell>
          <cell r="K2186">
            <v>5084902965</v>
          </cell>
          <cell r="M2186">
            <v>215</v>
          </cell>
          <cell r="V2186">
            <v>51789</v>
          </cell>
          <cell r="AB2186">
            <v>421000044</v>
          </cell>
          <cell r="AC2186">
            <v>460102215</v>
          </cell>
          <cell r="AE2186">
            <v>307330032.12</v>
          </cell>
        </row>
        <row r="2187">
          <cell r="C2187" t="str">
            <v>Poway  City of</v>
          </cell>
          <cell r="K2187">
            <v>5084902965</v>
          </cell>
          <cell r="M2187">
            <v>215</v>
          </cell>
          <cell r="V2187">
            <v>51789</v>
          </cell>
          <cell r="AB2187">
            <v>459450512</v>
          </cell>
          <cell r="AC2187">
            <v>461731472</v>
          </cell>
          <cell r="AE2187">
            <v>335398873.75999999</v>
          </cell>
        </row>
        <row r="2188">
          <cell r="C2188" t="str">
            <v>Poway  City of</v>
          </cell>
          <cell r="K2188">
            <v>5084902965</v>
          </cell>
          <cell r="M2188">
            <v>215</v>
          </cell>
          <cell r="V2188">
            <v>51789</v>
          </cell>
          <cell r="AB2188">
            <v>441202832</v>
          </cell>
          <cell r="AC2188">
            <v>449674969</v>
          </cell>
          <cell r="AE2188">
            <v>322078067.36000001</v>
          </cell>
        </row>
        <row r="2189">
          <cell r="C2189" t="str">
            <v>Quartz Hill Water District</v>
          </cell>
          <cell r="K2189">
            <v>2382537500</v>
          </cell>
          <cell r="M2189">
            <v>298</v>
          </cell>
          <cell r="V2189">
            <v>17500</v>
          </cell>
          <cell r="AB2189">
            <v>66255371</v>
          </cell>
          <cell r="AC2189">
            <v>68347337</v>
          </cell>
          <cell r="AE2189">
            <v>66255371</v>
          </cell>
        </row>
        <row r="2190">
          <cell r="C2190" t="str">
            <v>Quartz Hill Water District</v>
          </cell>
          <cell r="K2190">
            <v>2382537500</v>
          </cell>
          <cell r="M2190">
            <v>298</v>
          </cell>
          <cell r="V2190">
            <v>17500</v>
          </cell>
          <cell r="AB2190">
            <v>55880261</v>
          </cell>
          <cell r="AC2190">
            <v>70713018</v>
          </cell>
          <cell r="AE2190">
            <v>55880261</v>
          </cell>
        </row>
        <row r="2191">
          <cell r="C2191" t="str">
            <v>Quartz Hill Water District</v>
          </cell>
          <cell r="K2191">
            <v>2382537500</v>
          </cell>
          <cell r="M2191">
            <v>298</v>
          </cell>
          <cell r="V2191">
            <v>17500</v>
          </cell>
          <cell r="AB2191">
            <v>55880261</v>
          </cell>
          <cell r="AC2191">
            <v>66535603</v>
          </cell>
          <cell r="AE2191">
            <v>55880261</v>
          </cell>
        </row>
        <row r="2192">
          <cell r="C2192" t="str">
            <v>Quartz Hill Water District</v>
          </cell>
          <cell r="K2192">
            <v>2382537500</v>
          </cell>
          <cell r="M2192">
            <v>298</v>
          </cell>
          <cell r="V2192">
            <v>17500</v>
          </cell>
          <cell r="AB2192">
            <v>107814462</v>
          </cell>
          <cell r="AC2192">
            <v>113015050</v>
          </cell>
          <cell r="AE2192">
            <v>107814462</v>
          </cell>
        </row>
        <row r="2193">
          <cell r="C2193" t="str">
            <v>Quartz Hill Water District</v>
          </cell>
          <cell r="K2193">
            <v>2382537500</v>
          </cell>
          <cell r="M2193">
            <v>298</v>
          </cell>
          <cell r="V2193">
            <v>17500</v>
          </cell>
          <cell r="AB2193">
            <v>156405426</v>
          </cell>
          <cell r="AC2193">
            <v>151735975</v>
          </cell>
          <cell r="AE2193">
            <v>156405426</v>
          </cell>
        </row>
        <row r="2194">
          <cell r="C2194" t="str">
            <v>Quartz Hill Water District</v>
          </cell>
          <cell r="K2194">
            <v>2382537500</v>
          </cell>
          <cell r="M2194">
            <v>298</v>
          </cell>
          <cell r="V2194">
            <v>17500</v>
          </cell>
          <cell r="AB2194">
            <v>161778716</v>
          </cell>
          <cell r="AC2194">
            <v>202992405</v>
          </cell>
          <cell r="AE2194">
            <v>161778716</v>
          </cell>
        </row>
        <row r="2195">
          <cell r="C2195" t="str">
            <v>Quartz Hill Water District</v>
          </cell>
          <cell r="K2195">
            <v>2382537500</v>
          </cell>
          <cell r="M2195">
            <v>298</v>
          </cell>
          <cell r="V2195">
            <v>17500</v>
          </cell>
          <cell r="AB2195">
            <v>198824765</v>
          </cell>
          <cell r="AC2195">
            <v>262795917</v>
          </cell>
          <cell r="AE2195">
            <v>198824765</v>
          </cell>
        </row>
        <row r="2196">
          <cell r="C2196" t="str">
            <v>Quartz Hill Water District</v>
          </cell>
          <cell r="K2196">
            <v>2382537500</v>
          </cell>
          <cell r="M2196">
            <v>298</v>
          </cell>
          <cell r="V2196">
            <v>17500</v>
          </cell>
          <cell r="AB2196">
            <v>226955519</v>
          </cell>
          <cell r="AC2196">
            <v>238040984</v>
          </cell>
          <cell r="AE2196">
            <v>226955519</v>
          </cell>
        </row>
        <row r="2197">
          <cell r="C2197" t="str">
            <v>Quartz Hill Water District</v>
          </cell>
          <cell r="K2197">
            <v>2382537500</v>
          </cell>
          <cell r="M2197">
            <v>298</v>
          </cell>
          <cell r="V2197">
            <v>17500</v>
          </cell>
          <cell r="AB2197">
            <v>246395815</v>
          </cell>
          <cell r="AC2197">
            <v>255878092</v>
          </cell>
          <cell r="AE2197">
            <v>246395815</v>
          </cell>
        </row>
        <row r="2198">
          <cell r="C2198" t="str">
            <v>Rainbow Municipal Water District</v>
          </cell>
          <cell r="K2198">
            <v>10388885500</v>
          </cell>
          <cell r="M2198">
            <v>1168</v>
          </cell>
          <cell r="V2198">
            <v>19611</v>
          </cell>
          <cell r="AB2198">
            <v>401872565</v>
          </cell>
          <cell r="AC2198">
            <v>268306065</v>
          </cell>
          <cell r="AE2198">
            <v>104486866.90000001</v>
          </cell>
        </row>
        <row r="2199">
          <cell r="C2199" t="str">
            <v>Rainbow Municipal Water District</v>
          </cell>
          <cell r="K2199">
            <v>10388885500</v>
          </cell>
          <cell r="M2199">
            <v>1168</v>
          </cell>
          <cell r="V2199">
            <v>19611</v>
          </cell>
          <cell r="AB2199">
            <v>264135167</v>
          </cell>
          <cell r="AC2199">
            <v>424486654</v>
          </cell>
          <cell r="AE2199">
            <v>103012715.13000001</v>
          </cell>
        </row>
        <row r="2200">
          <cell r="C2200" t="str">
            <v>Rainbow Municipal Water District</v>
          </cell>
          <cell r="K2200">
            <v>10388885500</v>
          </cell>
          <cell r="M2200">
            <v>1168</v>
          </cell>
          <cell r="V2200">
            <v>19611</v>
          </cell>
          <cell r="AB2200">
            <v>158233453</v>
          </cell>
          <cell r="AC2200">
            <v>424486654</v>
          </cell>
          <cell r="AE2200">
            <v>42723032.310000002</v>
          </cell>
        </row>
        <row r="2201">
          <cell r="C2201" t="str">
            <v>Rainbow Municipal Water District</v>
          </cell>
          <cell r="K2201">
            <v>10388885500</v>
          </cell>
          <cell r="M2201">
            <v>1168</v>
          </cell>
          <cell r="V2201">
            <v>19495</v>
          </cell>
          <cell r="AB2201">
            <v>612340002</v>
          </cell>
          <cell r="AC2201">
            <v>571315307</v>
          </cell>
          <cell r="AE2201">
            <v>208195600.68000001</v>
          </cell>
        </row>
        <row r="2202">
          <cell r="C2202" t="str">
            <v>Rainbow Municipal Water District</v>
          </cell>
          <cell r="K2202">
            <v>10388885500</v>
          </cell>
          <cell r="M2202">
            <v>1168</v>
          </cell>
          <cell r="V2202">
            <v>19611</v>
          </cell>
          <cell r="AB2202">
            <v>767543036</v>
          </cell>
          <cell r="AC2202">
            <v>689469034</v>
          </cell>
          <cell r="AE2202">
            <v>276315492.95999998</v>
          </cell>
        </row>
        <row r="2203">
          <cell r="C2203" t="str">
            <v>Rainbow Municipal Water District</v>
          </cell>
          <cell r="K2203">
            <v>10388885500</v>
          </cell>
          <cell r="M2203">
            <v>1168</v>
          </cell>
          <cell r="V2203">
            <v>19611</v>
          </cell>
          <cell r="AB2203">
            <v>700352472</v>
          </cell>
          <cell r="AC2203">
            <v>802050702</v>
          </cell>
          <cell r="AE2203">
            <v>252126889.91999999</v>
          </cell>
        </row>
        <row r="2204">
          <cell r="C2204" t="str">
            <v>Rainbow Municipal Water District</v>
          </cell>
          <cell r="K2204">
            <v>10388885500</v>
          </cell>
          <cell r="M2204">
            <v>1168</v>
          </cell>
          <cell r="V2204">
            <v>19495</v>
          </cell>
          <cell r="AB2204">
            <v>300597941</v>
          </cell>
          <cell r="AC2204">
            <v>284728977</v>
          </cell>
          <cell r="AE2204">
            <v>81161444.070000008</v>
          </cell>
        </row>
        <row r="2205">
          <cell r="C2205" t="str">
            <v>Rainbow Municipal Water District</v>
          </cell>
          <cell r="K2205">
            <v>10388885500</v>
          </cell>
          <cell r="M2205">
            <v>1168</v>
          </cell>
          <cell r="V2205">
            <v>19495</v>
          </cell>
          <cell r="AB2205">
            <v>272020771</v>
          </cell>
          <cell r="AC2205">
            <v>266057690</v>
          </cell>
          <cell r="AE2205">
            <v>103367892.98</v>
          </cell>
        </row>
        <row r="2206">
          <cell r="C2206" t="str">
            <v>Rainbow Municipal Water District</v>
          </cell>
          <cell r="K2206">
            <v>10388885500</v>
          </cell>
          <cell r="M2206">
            <v>1168</v>
          </cell>
          <cell r="V2206">
            <v>19495</v>
          </cell>
          <cell r="AB2206">
            <v>283653667</v>
          </cell>
          <cell r="AC2206">
            <v>245691976</v>
          </cell>
          <cell r="AE2206">
            <v>107788393.46000001</v>
          </cell>
        </row>
        <row r="2207">
          <cell r="C2207" t="str">
            <v>Ramona Municipal Water District</v>
          </cell>
          <cell r="K2207">
            <v>3887688000</v>
          </cell>
          <cell r="M2207">
            <v>254</v>
          </cell>
          <cell r="V2207">
            <v>33600</v>
          </cell>
          <cell r="AB2207">
            <v>96777874</v>
          </cell>
          <cell r="AC2207">
            <v>76900937</v>
          </cell>
          <cell r="AE2207">
            <v>96777874</v>
          </cell>
        </row>
        <row r="2208">
          <cell r="C2208" t="str">
            <v>Ramona Municipal Water District</v>
          </cell>
          <cell r="K2208">
            <v>3887688000</v>
          </cell>
          <cell r="M2208">
            <v>254</v>
          </cell>
          <cell r="V2208">
            <v>33600</v>
          </cell>
          <cell r="AB2208">
            <v>88631588</v>
          </cell>
          <cell r="AC2208">
            <v>89283291</v>
          </cell>
          <cell r="AE2208">
            <v>88631588</v>
          </cell>
        </row>
        <row r="2209">
          <cell r="C2209" t="str">
            <v>Ramona Municipal Water District</v>
          </cell>
          <cell r="K2209">
            <v>3887688000</v>
          </cell>
          <cell r="M2209">
            <v>254</v>
          </cell>
          <cell r="V2209">
            <v>33600</v>
          </cell>
          <cell r="AB2209">
            <v>74945828</v>
          </cell>
          <cell r="AC2209">
            <v>87002331</v>
          </cell>
          <cell r="AE2209">
            <v>74945828</v>
          </cell>
        </row>
        <row r="2210">
          <cell r="C2210" t="str">
            <v>Ramona Municipal Water District</v>
          </cell>
          <cell r="K2210">
            <v>3887688000</v>
          </cell>
          <cell r="M2210">
            <v>254</v>
          </cell>
          <cell r="V2210">
            <v>33600</v>
          </cell>
          <cell r="AB2210">
            <v>120239177</v>
          </cell>
          <cell r="AC2210">
            <v>116328959</v>
          </cell>
          <cell r="AE2210">
            <v>120239177</v>
          </cell>
        </row>
        <row r="2211">
          <cell r="C2211" t="str">
            <v>Ramona Municipal Water District</v>
          </cell>
          <cell r="K2211">
            <v>3887688000</v>
          </cell>
          <cell r="M2211">
            <v>254</v>
          </cell>
          <cell r="V2211">
            <v>33600</v>
          </cell>
          <cell r="AB2211">
            <v>156408685</v>
          </cell>
          <cell r="AC2211">
            <v>146958994</v>
          </cell>
          <cell r="AE2211">
            <v>156408685</v>
          </cell>
        </row>
        <row r="2212">
          <cell r="C2212" t="str">
            <v>Ramona Municipal Water District</v>
          </cell>
          <cell r="K2212">
            <v>3887688000</v>
          </cell>
          <cell r="M2212">
            <v>254</v>
          </cell>
          <cell r="V2212">
            <v>33600</v>
          </cell>
          <cell r="AB2212">
            <v>168139336</v>
          </cell>
          <cell r="AC2212">
            <v>189319679</v>
          </cell>
          <cell r="AE2212">
            <v>168139336</v>
          </cell>
        </row>
        <row r="2213">
          <cell r="C2213" t="str">
            <v>Ramona Municipal Water District</v>
          </cell>
          <cell r="K2213">
            <v>3887688000</v>
          </cell>
          <cell r="M2213">
            <v>254</v>
          </cell>
          <cell r="V2213">
            <v>33600</v>
          </cell>
          <cell r="AB2213">
            <v>163903268</v>
          </cell>
          <cell r="AC2213">
            <v>194859153</v>
          </cell>
          <cell r="AE2213">
            <v>163903268</v>
          </cell>
        </row>
        <row r="2214">
          <cell r="C2214" t="str">
            <v>Ramona Municipal Water District</v>
          </cell>
          <cell r="K2214">
            <v>3887688000</v>
          </cell>
          <cell r="M2214">
            <v>254</v>
          </cell>
          <cell r="V2214">
            <v>33600</v>
          </cell>
          <cell r="AB2214">
            <v>180700909</v>
          </cell>
          <cell r="AC2214">
            <v>186452187</v>
          </cell>
          <cell r="AE2214">
            <v>180700909</v>
          </cell>
        </row>
        <row r="2215">
          <cell r="C2215" t="str">
            <v>Rancho California Water District</v>
          </cell>
          <cell r="K2215">
            <v>20299641440</v>
          </cell>
          <cell r="M2215">
            <v>333</v>
          </cell>
          <cell r="V2215">
            <v>140496</v>
          </cell>
          <cell r="AB2215">
            <v>1233347651</v>
          </cell>
          <cell r="AC2215">
            <v>876214487</v>
          </cell>
          <cell r="AE2215">
            <v>715341637.57999992</v>
          </cell>
        </row>
        <row r="2216">
          <cell r="C2216" t="str">
            <v>Rancho California Water District</v>
          </cell>
          <cell r="K2216">
            <v>20299641440</v>
          </cell>
          <cell r="M2216">
            <v>333</v>
          </cell>
          <cell r="V2216">
            <v>140390</v>
          </cell>
          <cell r="AB2216">
            <v>725345277</v>
          </cell>
          <cell r="AC2216">
            <v>935845298</v>
          </cell>
          <cell r="AE2216">
            <v>427953713.43000001</v>
          </cell>
        </row>
        <row r="2217">
          <cell r="C2217" t="str">
            <v>Rancho California Water District</v>
          </cell>
          <cell r="K2217">
            <v>20299641440</v>
          </cell>
          <cell r="M2217">
            <v>333</v>
          </cell>
          <cell r="V2217">
            <v>140199</v>
          </cell>
          <cell r="AB2217">
            <v>645837528</v>
          </cell>
          <cell r="AC2217">
            <v>1254853845</v>
          </cell>
          <cell r="AE2217">
            <v>439169519.04000002</v>
          </cell>
        </row>
        <row r="2218">
          <cell r="C2218" t="str">
            <v>Rancho California Water District</v>
          </cell>
          <cell r="K2218">
            <v>20299641440</v>
          </cell>
          <cell r="M2218">
            <v>333</v>
          </cell>
          <cell r="V2218">
            <v>140007</v>
          </cell>
          <cell r="AB2218">
            <v>1507388701</v>
          </cell>
          <cell r="AC2218">
            <v>1459814393</v>
          </cell>
          <cell r="AE2218">
            <v>753694350.5</v>
          </cell>
        </row>
        <row r="2219">
          <cell r="C2219" t="str">
            <v>Rancho California Water District</v>
          </cell>
          <cell r="K2219">
            <v>20299641440</v>
          </cell>
          <cell r="M2219">
            <v>333</v>
          </cell>
          <cell r="V2219">
            <v>139816</v>
          </cell>
          <cell r="AB2219">
            <v>2132371738</v>
          </cell>
          <cell r="AC2219">
            <v>1947939831</v>
          </cell>
          <cell r="AE2219">
            <v>1322070477.5599999</v>
          </cell>
        </row>
        <row r="2220">
          <cell r="C2220" t="str">
            <v>Rancho California Water District</v>
          </cell>
          <cell r="K2220">
            <v>20299641440</v>
          </cell>
          <cell r="M2220">
            <v>333</v>
          </cell>
          <cell r="V2220">
            <v>139624</v>
          </cell>
          <cell r="AB2220">
            <v>2293994046</v>
          </cell>
          <cell r="AC2220">
            <v>2515247165</v>
          </cell>
          <cell r="AE2220">
            <v>1536976010.8200002</v>
          </cell>
        </row>
        <row r="2221">
          <cell r="C2221" t="str">
            <v>Rancho California Water District</v>
          </cell>
          <cell r="K2221">
            <v>20299641440</v>
          </cell>
          <cell r="M2221">
            <v>333</v>
          </cell>
          <cell r="V2221">
            <v>139433</v>
          </cell>
          <cell r="AB2221">
            <v>2432155051</v>
          </cell>
          <cell r="AC2221">
            <v>2508078434</v>
          </cell>
          <cell r="AE2221">
            <v>1483614581.1099999</v>
          </cell>
        </row>
        <row r="2222">
          <cell r="C2222" t="str">
            <v>Rancho California Water District</v>
          </cell>
          <cell r="K2222">
            <v>20299641440</v>
          </cell>
          <cell r="M2222">
            <v>333</v>
          </cell>
          <cell r="V2222">
            <v>139241</v>
          </cell>
          <cell r="AB2222">
            <v>2602249496</v>
          </cell>
          <cell r="AC2222">
            <v>2587260330</v>
          </cell>
          <cell r="AE2222">
            <v>1457259717.7600002</v>
          </cell>
        </row>
        <row r="2223">
          <cell r="C2223" t="str">
            <v>Rancho California Water District</v>
          </cell>
          <cell r="K2223">
            <v>20299641440</v>
          </cell>
          <cell r="M2223">
            <v>333</v>
          </cell>
          <cell r="V2223">
            <v>139050</v>
          </cell>
          <cell r="AB2223">
            <v>2502213108</v>
          </cell>
          <cell r="AC2223">
            <v>2292364789</v>
          </cell>
          <cell r="AE2223">
            <v>1526349995.8799999</v>
          </cell>
        </row>
        <row r="2224">
          <cell r="C2224" t="str">
            <v>Red Bluff  City of</v>
          </cell>
          <cell r="K2224">
            <v>1695454200</v>
          </cell>
          <cell r="M2224">
            <v>325</v>
          </cell>
          <cell r="V2224">
            <v>14076</v>
          </cell>
          <cell r="AB2224">
            <v>49100000</v>
          </cell>
          <cell r="AC2224">
            <v>56600000</v>
          </cell>
          <cell r="AE2224">
            <v>49100000</v>
          </cell>
        </row>
        <row r="2225">
          <cell r="C2225" t="str">
            <v>Red Bluff  City of</v>
          </cell>
          <cell r="K2225">
            <v>1695454200</v>
          </cell>
          <cell r="M2225">
            <v>325</v>
          </cell>
          <cell r="V2225">
            <v>14076</v>
          </cell>
          <cell r="AB2225">
            <v>54700000</v>
          </cell>
          <cell r="AC2225">
            <v>59200000</v>
          </cell>
          <cell r="AE2225">
            <v>54700000</v>
          </cell>
        </row>
        <row r="2226">
          <cell r="C2226" t="str">
            <v>Red Bluff  City of</v>
          </cell>
          <cell r="K2226">
            <v>1695454200</v>
          </cell>
          <cell r="M2226">
            <v>325</v>
          </cell>
          <cell r="V2226">
            <v>14076</v>
          </cell>
          <cell r="AB2226">
            <v>52100000</v>
          </cell>
          <cell r="AC2226">
            <v>72500000</v>
          </cell>
          <cell r="AE2226">
            <v>52100000</v>
          </cell>
        </row>
        <row r="2227">
          <cell r="C2227" t="str">
            <v>Red Bluff  City of</v>
          </cell>
          <cell r="K2227">
            <v>1695454200</v>
          </cell>
          <cell r="M2227">
            <v>325</v>
          </cell>
          <cell r="V2227">
            <v>14076</v>
          </cell>
          <cell r="AB2227">
            <v>52400000</v>
          </cell>
          <cell r="AC2227">
            <v>78300000</v>
          </cell>
          <cell r="AE2227">
            <v>47160000</v>
          </cell>
        </row>
        <row r="2228">
          <cell r="C2228" t="str">
            <v>Red Bluff  City of</v>
          </cell>
          <cell r="K2228">
            <v>1695454200</v>
          </cell>
          <cell r="M2228">
            <v>325</v>
          </cell>
          <cell r="V2228">
            <v>14076</v>
          </cell>
          <cell r="AB2228">
            <v>95700000</v>
          </cell>
          <cell r="AC2228">
            <v>118300000</v>
          </cell>
          <cell r="AE2228">
            <v>86130000</v>
          </cell>
        </row>
        <row r="2229">
          <cell r="C2229" t="str">
            <v>Red Bluff  City of</v>
          </cell>
          <cell r="K2229">
            <v>1695454200</v>
          </cell>
          <cell r="M2229">
            <v>325</v>
          </cell>
          <cell r="V2229">
            <v>14076</v>
          </cell>
          <cell r="AB2229">
            <v>127100000</v>
          </cell>
          <cell r="AC2229">
            <v>138900000</v>
          </cell>
          <cell r="AE2229">
            <v>114390000</v>
          </cell>
        </row>
        <row r="2230">
          <cell r="C2230" t="str">
            <v>Red Bluff  City of</v>
          </cell>
          <cell r="K2230">
            <v>1695454200</v>
          </cell>
          <cell r="M2230">
            <v>325</v>
          </cell>
          <cell r="V2230">
            <v>14076</v>
          </cell>
          <cell r="AB2230">
            <v>158300000</v>
          </cell>
          <cell r="AC2230">
            <v>219100000</v>
          </cell>
          <cell r="AE2230">
            <v>126640000</v>
          </cell>
        </row>
        <row r="2231">
          <cell r="C2231" t="str">
            <v>Red Bluff  City of</v>
          </cell>
          <cell r="K2231">
            <v>1695454200</v>
          </cell>
          <cell r="M2231">
            <v>325</v>
          </cell>
          <cell r="V2231">
            <v>14076</v>
          </cell>
          <cell r="AB2231">
            <v>175491212</v>
          </cell>
          <cell r="AC2231">
            <v>161493249</v>
          </cell>
          <cell r="AE2231">
            <v>140392969.59999999</v>
          </cell>
        </row>
        <row r="2232">
          <cell r="C2232" t="str">
            <v>Redding  City of</v>
          </cell>
          <cell r="K2232">
            <v>9272810400</v>
          </cell>
          <cell r="M2232">
            <v>224</v>
          </cell>
          <cell r="V2232">
            <v>91207</v>
          </cell>
          <cell r="AB2232">
            <v>327000000</v>
          </cell>
          <cell r="AC2232">
            <v>372000000</v>
          </cell>
          <cell r="AE2232">
            <v>228900000</v>
          </cell>
        </row>
        <row r="2233">
          <cell r="C2233" t="str">
            <v>Redding  City of</v>
          </cell>
          <cell r="K2233">
            <v>9272810400</v>
          </cell>
          <cell r="M2233">
            <v>224</v>
          </cell>
          <cell r="V2233">
            <v>85703</v>
          </cell>
          <cell r="AB2233">
            <v>349000000</v>
          </cell>
          <cell r="AC2233">
            <v>394000000</v>
          </cell>
          <cell r="AE2233">
            <v>244299999.99999997</v>
          </cell>
        </row>
        <row r="2234">
          <cell r="C2234" t="str">
            <v>Redding  City of</v>
          </cell>
          <cell r="K2234">
            <v>9272810400</v>
          </cell>
          <cell r="M2234">
            <v>224</v>
          </cell>
          <cell r="V2234">
            <v>85703</v>
          </cell>
          <cell r="AB2234">
            <v>341100000</v>
          </cell>
          <cell r="AC2234">
            <v>416100000</v>
          </cell>
          <cell r="AE2234">
            <v>238769999.99999997</v>
          </cell>
        </row>
        <row r="2235">
          <cell r="C2235" t="str">
            <v>Redding  City of</v>
          </cell>
          <cell r="K2235">
            <v>9272810400</v>
          </cell>
          <cell r="M2235">
            <v>224</v>
          </cell>
          <cell r="V2235">
            <v>85703</v>
          </cell>
          <cell r="AB2235">
            <v>380600000</v>
          </cell>
          <cell r="AC2235">
            <v>555700000</v>
          </cell>
          <cell r="AE2235">
            <v>266419999.99999997</v>
          </cell>
        </row>
        <row r="2236">
          <cell r="C2236" t="str">
            <v>Redding  City of</v>
          </cell>
          <cell r="K2236">
            <v>9272810400</v>
          </cell>
          <cell r="M2236">
            <v>224</v>
          </cell>
          <cell r="V2236">
            <v>85703</v>
          </cell>
          <cell r="AB2236">
            <v>586500000</v>
          </cell>
          <cell r="AC2236">
            <v>780010000</v>
          </cell>
          <cell r="AE2236">
            <v>410550000</v>
          </cell>
        </row>
        <row r="2237">
          <cell r="C2237" t="str">
            <v>Redding  City of</v>
          </cell>
          <cell r="K2237">
            <v>9272810400</v>
          </cell>
          <cell r="M2237">
            <v>224</v>
          </cell>
          <cell r="V2237">
            <v>90250</v>
          </cell>
          <cell r="AB2237">
            <v>793900000</v>
          </cell>
          <cell r="AC2237">
            <v>974100000</v>
          </cell>
          <cell r="AE2237">
            <v>563669000</v>
          </cell>
        </row>
        <row r="2238">
          <cell r="C2238" t="str">
            <v>Redding  City of</v>
          </cell>
          <cell r="K2238">
            <v>9272810400</v>
          </cell>
          <cell r="M2238">
            <v>224</v>
          </cell>
          <cell r="V2238">
            <v>85703</v>
          </cell>
          <cell r="AB2238">
            <v>944000000</v>
          </cell>
          <cell r="AC2238">
            <v>1219000000</v>
          </cell>
          <cell r="AE2238">
            <v>679680000</v>
          </cell>
        </row>
        <row r="2239">
          <cell r="C2239" t="str">
            <v>Redding  City of</v>
          </cell>
          <cell r="K2239">
            <v>9272810400</v>
          </cell>
          <cell r="M2239">
            <v>224</v>
          </cell>
          <cell r="V2239">
            <v>89861</v>
          </cell>
          <cell r="AB2239">
            <v>1145700000</v>
          </cell>
          <cell r="AC2239">
            <v>1292100000</v>
          </cell>
          <cell r="AE2239">
            <v>824904000</v>
          </cell>
        </row>
        <row r="2240">
          <cell r="C2240" t="str">
            <v>Redding  City of</v>
          </cell>
          <cell r="K2240">
            <v>9272810400</v>
          </cell>
          <cell r="M2240">
            <v>224</v>
          </cell>
          <cell r="V2240">
            <v>85703</v>
          </cell>
          <cell r="AB2240">
            <v>1066300000</v>
          </cell>
          <cell r="AC2240">
            <v>1106000000</v>
          </cell>
          <cell r="AE2240">
            <v>799725000</v>
          </cell>
        </row>
        <row r="2241">
          <cell r="C2241" t="str">
            <v>Redlands  City of</v>
          </cell>
          <cell r="K2241">
            <v>10371832700</v>
          </cell>
          <cell r="M2241">
            <v>292</v>
          </cell>
          <cell r="V2241">
            <v>77852</v>
          </cell>
          <cell r="AB2241">
            <v>507350672</v>
          </cell>
          <cell r="AC2241">
            <v>415362814</v>
          </cell>
          <cell r="AE2241">
            <v>380513004</v>
          </cell>
        </row>
        <row r="2242">
          <cell r="C2242" t="str">
            <v>Redlands  City of</v>
          </cell>
          <cell r="K2242">
            <v>10371832700</v>
          </cell>
          <cell r="M2242">
            <v>292</v>
          </cell>
          <cell r="V2242">
            <v>77852</v>
          </cell>
          <cell r="AB2242">
            <v>445601826</v>
          </cell>
          <cell r="AC2242">
            <v>446514210</v>
          </cell>
          <cell r="AE2242">
            <v>334201369.5</v>
          </cell>
        </row>
        <row r="2243">
          <cell r="C2243" t="str">
            <v>Redlands  City of</v>
          </cell>
          <cell r="K2243">
            <v>10371832700</v>
          </cell>
          <cell r="M2243">
            <v>292</v>
          </cell>
          <cell r="V2243">
            <v>77852</v>
          </cell>
          <cell r="AB2243">
            <v>360619774</v>
          </cell>
          <cell r="AC2243">
            <v>498422343</v>
          </cell>
          <cell r="AE2243">
            <v>270464830.5</v>
          </cell>
        </row>
        <row r="2244">
          <cell r="C2244" t="str">
            <v>Redlands  City of</v>
          </cell>
          <cell r="K2244">
            <v>10371832700</v>
          </cell>
          <cell r="M2244">
            <v>292</v>
          </cell>
          <cell r="V2244">
            <v>77852</v>
          </cell>
          <cell r="AB2244">
            <v>693705103</v>
          </cell>
          <cell r="AC2244">
            <v>630457341</v>
          </cell>
          <cell r="AE2244">
            <v>520278827.25</v>
          </cell>
        </row>
        <row r="2245">
          <cell r="C2245" t="str">
            <v>Redlands  City of</v>
          </cell>
          <cell r="K2245">
            <v>10371832700</v>
          </cell>
          <cell r="M2245">
            <v>292</v>
          </cell>
          <cell r="V2245">
            <v>77852</v>
          </cell>
          <cell r="AB2245">
            <v>957579589</v>
          </cell>
          <cell r="AC2245">
            <v>927568672</v>
          </cell>
          <cell r="AE2245">
            <v>718184691.75</v>
          </cell>
        </row>
        <row r="2246">
          <cell r="C2246" t="str">
            <v>Redlands  City of</v>
          </cell>
          <cell r="K2246">
            <v>10371832700</v>
          </cell>
          <cell r="M2246">
            <v>292</v>
          </cell>
          <cell r="V2246">
            <v>77852</v>
          </cell>
          <cell r="AB2246">
            <v>1063611643</v>
          </cell>
          <cell r="AC2246">
            <v>1142304762</v>
          </cell>
          <cell r="AE2246">
            <v>797708732.25</v>
          </cell>
        </row>
        <row r="2247">
          <cell r="C2247" t="str">
            <v>Redlands  City of</v>
          </cell>
          <cell r="K2247">
            <v>10371832700</v>
          </cell>
          <cell r="M2247">
            <v>292</v>
          </cell>
          <cell r="V2247">
            <v>77852</v>
          </cell>
          <cell r="AB2247">
            <v>881330355</v>
          </cell>
          <cell r="AC2247">
            <v>1054748484</v>
          </cell>
          <cell r="AE2247">
            <v>660997766.25</v>
          </cell>
        </row>
        <row r="2248">
          <cell r="C2248" t="str">
            <v>Redlands  City of</v>
          </cell>
          <cell r="K2248">
            <v>10371832700</v>
          </cell>
          <cell r="M2248">
            <v>292</v>
          </cell>
          <cell r="V2248">
            <v>77852</v>
          </cell>
          <cell r="AB2248">
            <v>1056117060</v>
          </cell>
          <cell r="AC2248">
            <v>927536087</v>
          </cell>
          <cell r="AE2248">
            <v>792087795</v>
          </cell>
        </row>
        <row r="2249">
          <cell r="C2249" t="str">
            <v>Redlands  City of</v>
          </cell>
          <cell r="K2249">
            <v>10371832700</v>
          </cell>
          <cell r="M2249">
            <v>292</v>
          </cell>
          <cell r="V2249">
            <v>77852</v>
          </cell>
          <cell r="AB2249">
            <v>1003198788</v>
          </cell>
          <cell r="AC2249">
            <v>990946775</v>
          </cell>
          <cell r="AE2249">
            <v>752399091</v>
          </cell>
        </row>
        <row r="2250">
          <cell r="C2250" t="str">
            <v>Redwood City  City of</v>
          </cell>
          <cell r="K2250">
            <v>4351726005</v>
          </cell>
          <cell r="M2250">
            <v>124</v>
          </cell>
          <cell r="V2250">
            <v>87696</v>
          </cell>
          <cell r="AB2250">
            <v>189306514</v>
          </cell>
          <cell r="AC2250">
            <v>191540945</v>
          </cell>
          <cell r="AE2250">
            <v>136300690.07999998</v>
          </cell>
        </row>
        <row r="2251">
          <cell r="C2251" t="str">
            <v>Redwood City  City of</v>
          </cell>
          <cell r="K2251">
            <v>4351726005</v>
          </cell>
          <cell r="M2251">
            <v>124</v>
          </cell>
          <cell r="V2251">
            <v>87696</v>
          </cell>
          <cell r="AB2251">
            <v>193527023</v>
          </cell>
          <cell r="AC2251">
            <v>184818951</v>
          </cell>
          <cell r="AE2251">
            <v>139339456.56</v>
          </cell>
        </row>
        <row r="2252">
          <cell r="C2252" t="str">
            <v>Redwood City  City of</v>
          </cell>
          <cell r="K2252">
            <v>4351726005</v>
          </cell>
          <cell r="M2252">
            <v>124</v>
          </cell>
          <cell r="V2252">
            <v>87696</v>
          </cell>
          <cell r="AB2252">
            <v>173091740</v>
          </cell>
          <cell r="AC2252">
            <v>241054504</v>
          </cell>
          <cell r="AE2252">
            <v>135011557.20000002</v>
          </cell>
        </row>
        <row r="2253">
          <cell r="C2253" t="str">
            <v>Redwood City  City of</v>
          </cell>
          <cell r="K2253">
            <v>4351726005</v>
          </cell>
          <cell r="M2253">
            <v>124</v>
          </cell>
          <cell r="V2253">
            <v>87696</v>
          </cell>
          <cell r="AB2253">
            <v>186719751</v>
          </cell>
          <cell r="AC2253">
            <v>217596343</v>
          </cell>
          <cell r="AE2253">
            <v>136305418.22999999</v>
          </cell>
        </row>
        <row r="2254">
          <cell r="C2254" t="str">
            <v>Redwood City  City of</v>
          </cell>
          <cell r="K2254">
            <v>4351726005</v>
          </cell>
          <cell r="M2254">
            <v>124</v>
          </cell>
          <cell r="V2254">
            <v>84557</v>
          </cell>
          <cell r="AB2254">
            <v>198514286</v>
          </cell>
          <cell r="AC2254">
            <v>272394888</v>
          </cell>
          <cell r="AE2254">
            <v>140945143.06</v>
          </cell>
        </row>
        <row r="2255">
          <cell r="C2255" t="str">
            <v>Redwood City  City of</v>
          </cell>
          <cell r="K2255">
            <v>4351726005</v>
          </cell>
          <cell r="M2255">
            <v>124</v>
          </cell>
          <cell r="V2255">
            <v>84557</v>
          </cell>
          <cell r="AB2255">
            <v>250462753</v>
          </cell>
          <cell r="AC2255">
            <v>302548114</v>
          </cell>
          <cell r="AE2255">
            <v>172819299.56999999</v>
          </cell>
        </row>
        <row r="2256">
          <cell r="C2256" t="str">
            <v>Redwood City  City of</v>
          </cell>
          <cell r="K2256">
            <v>4351726005</v>
          </cell>
          <cell r="M2256">
            <v>124</v>
          </cell>
          <cell r="V2256">
            <v>87696</v>
          </cell>
          <cell r="AB2256">
            <v>322462753</v>
          </cell>
          <cell r="AC2256">
            <v>389438836</v>
          </cell>
          <cell r="AE2256">
            <v>167680631.56</v>
          </cell>
        </row>
        <row r="2257">
          <cell r="C2257" t="str">
            <v>Redwood City  City of</v>
          </cell>
          <cell r="K2257">
            <v>4351726005</v>
          </cell>
          <cell r="M2257">
            <v>124</v>
          </cell>
          <cell r="V2257">
            <v>84557</v>
          </cell>
          <cell r="AB2257">
            <v>316816457</v>
          </cell>
          <cell r="AC2257">
            <v>341138618</v>
          </cell>
          <cell r="AE2257">
            <v>158408228.5</v>
          </cell>
        </row>
        <row r="2258">
          <cell r="C2258" t="str">
            <v>Redwood City  City of</v>
          </cell>
          <cell r="K2258">
            <v>4351726005</v>
          </cell>
          <cell r="M2258">
            <v>124</v>
          </cell>
          <cell r="V2258">
            <v>84557</v>
          </cell>
          <cell r="AB2258">
            <v>348269049</v>
          </cell>
          <cell r="AC2258">
            <v>385315574</v>
          </cell>
          <cell r="AE2258">
            <v>181099905.48000002</v>
          </cell>
        </row>
        <row r="2259">
          <cell r="C2259" t="str">
            <v>Reedley  City of</v>
          </cell>
          <cell r="K2259">
            <v>2375487890</v>
          </cell>
          <cell r="M2259">
            <v>215</v>
          </cell>
          <cell r="V2259">
            <v>24194</v>
          </cell>
          <cell r="AB2259">
            <v>63000000</v>
          </cell>
          <cell r="AC2259">
            <v>69000000</v>
          </cell>
          <cell r="AE2259">
            <v>34020000</v>
          </cell>
        </row>
        <row r="2260">
          <cell r="C2260" t="str">
            <v>Reedley  City of</v>
          </cell>
          <cell r="K2260">
            <v>2375487890</v>
          </cell>
          <cell r="M2260">
            <v>215</v>
          </cell>
          <cell r="V2260">
            <v>24194</v>
          </cell>
          <cell r="AB2260">
            <v>66000000</v>
          </cell>
          <cell r="AC2260">
            <v>77000000</v>
          </cell>
          <cell r="AE2260">
            <v>34980000</v>
          </cell>
        </row>
        <row r="2261">
          <cell r="C2261" t="str">
            <v>Reedley  City of</v>
          </cell>
          <cell r="K2261">
            <v>2375487890</v>
          </cell>
          <cell r="M2261">
            <v>215</v>
          </cell>
          <cell r="V2261">
            <v>24194</v>
          </cell>
          <cell r="AB2261">
            <v>71000000</v>
          </cell>
          <cell r="AC2261">
            <v>87000000</v>
          </cell>
          <cell r="AE2261">
            <v>39050000</v>
          </cell>
        </row>
        <row r="2262">
          <cell r="C2262" t="str">
            <v>Reedley  City of</v>
          </cell>
          <cell r="K2262">
            <v>2375487890</v>
          </cell>
          <cell r="M2262">
            <v>215</v>
          </cell>
          <cell r="V2262">
            <v>24194</v>
          </cell>
          <cell r="AB2262">
            <v>67000000</v>
          </cell>
          <cell r="AC2262">
            <v>91000000</v>
          </cell>
          <cell r="AE2262">
            <v>64990000</v>
          </cell>
        </row>
        <row r="2263">
          <cell r="C2263" t="str">
            <v>Reedley  City of</v>
          </cell>
          <cell r="K2263">
            <v>2375487890</v>
          </cell>
          <cell r="M2263">
            <v>215</v>
          </cell>
          <cell r="V2263">
            <v>24194</v>
          </cell>
          <cell r="AB2263">
            <v>131000000</v>
          </cell>
          <cell r="AC2263">
            <v>145000000</v>
          </cell>
          <cell r="AE2263">
            <v>78600000</v>
          </cell>
        </row>
        <row r="2264">
          <cell r="C2264" t="str">
            <v>Reedley  City of</v>
          </cell>
          <cell r="K2264">
            <v>2375487890</v>
          </cell>
          <cell r="M2264">
            <v>215</v>
          </cell>
          <cell r="V2264">
            <v>24194</v>
          </cell>
          <cell r="AB2264">
            <v>170000000</v>
          </cell>
          <cell r="AC2264">
            <v>182000000</v>
          </cell>
          <cell r="AE2264">
            <v>93500000.000000015</v>
          </cell>
        </row>
        <row r="2265">
          <cell r="C2265" t="str">
            <v>Reedley  City of</v>
          </cell>
          <cell r="K2265">
            <v>2375487890</v>
          </cell>
          <cell r="M2265">
            <v>215</v>
          </cell>
          <cell r="V2265">
            <v>24194</v>
          </cell>
          <cell r="AB2265">
            <v>149000000</v>
          </cell>
          <cell r="AC2265">
            <v>193000000</v>
          </cell>
          <cell r="AE2265">
            <v>92380000</v>
          </cell>
        </row>
        <row r="2266">
          <cell r="C2266" t="str">
            <v>Reedley  City of</v>
          </cell>
          <cell r="K2266">
            <v>2375487890</v>
          </cell>
          <cell r="M2266">
            <v>215</v>
          </cell>
          <cell r="V2266">
            <v>24194</v>
          </cell>
          <cell r="AB2266">
            <v>197000000</v>
          </cell>
          <cell r="AC2266">
            <v>229000000</v>
          </cell>
          <cell r="AE2266">
            <v>96530000</v>
          </cell>
        </row>
        <row r="2267">
          <cell r="C2267" t="str">
            <v>Reedley  City of</v>
          </cell>
          <cell r="K2267">
            <v>2375487890</v>
          </cell>
          <cell r="M2267">
            <v>215</v>
          </cell>
          <cell r="V2267">
            <v>24194</v>
          </cell>
          <cell r="AB2267">
            <v>195000000</v>
          </cell>
          <cell r="AC2267">
            <v>229000000</v>
          </cell>
          <cell r="AE2267">
            <v>50700000</v>
          </cell>
        </row>
        <row r="2268">
          <cell r="C2268" t="str">
            <v>Rincon Del Diablo Municipal Water District</v>
          </cell>
          <cell r="K2268">
            <v>2908330950</v>
          </cell>
          <cell r="M2268">
            <v>213</v>
          </cell>
          <cell r="V2268">
            <v>29955</v>
          </cell>
          <cell r="AB2268">
            <v>113396297</v>
          </cell>
          <cell r="AC2268">
            <v>91238400</v>
          </cell>
          <cell r="AE2268">
            <v>79377407.899999991</v>
          </cell>
        </row>
        <row r="2269">
          <cell r="C2269" t="str">
            <v>Rincon Del Diablo Municipal Water District</v>
          </cell>
          <cell r="K2269">
            <v>2908330950</v>
          </cell>
          <cell r="M2269">
            <v>213</v>
          </cell>
          <cell r="V2269">
            <v>29955</v>
          </cell>
          <cell r="AB2269">
            <v>95474468</v>
          </cell>
          <cell r="AC2269">
            <v>216691199</v>
          </cell>
          <cell r="AE2269">
            <v>68741616.959999993</v>
          </cell>
        </row>
        <row r="2270">
          <cell r="C2270" t="str">
            <v>Rincon Del Diablo Municipal Water District</v>
          </cell>
          <cell r="K2270">
            <v>2908330950</v>
          </cell>
          <cell r="M2270">
            <v>213</v>
          </cell>
          <cell r="V2270">
            <v>29955</v>
          </cell>
          <cell r="AB2270">
            <v>81137005</v>
          </cell>
          <cell r="AC2270">
            <v>136531748</v>
          </cell>
          <cell r="AE2270">
            <v>58418643.600000001</v>
          </cell>
        </row>
        <row r="2271">
          <cell r="C2271" t="str">
            <v>Rincon Del Diablo Municipal Water District</v>
          </cell>
          <cell r="K2271">
            <v>2908330950</v>
          </cell>
          <cell r="M2271">
            <v>213</v>
          </cell>
          <cell r="V2271">
            <v>29955</v>
          </cell>
          <cell r="AB2271">
            <v>145655588</v>
          </cell>
          <cell r="AC2271">
            <v>150217508</v>
          </cell>
          <cell r="AE2271">
            <v>103415467.47999999</v>
          </cell>
        </row>
        <row r="2272">
          <cell r="C2272" t="str">
            <v>Rincon Del Diablo Municipal Water District</v>
          </cell>
          <cell r="K2272">
            <v>2908330950</v>
          </cell>
          <cell r="M2272">
            <v>213</v>
          </cell>
          <cell r="V2272">
            <v>29955</v>
          </cell>
          <cell r="AB2272">
            <v>194207450</v>
          </cell>
          <cell r="AC2272">
            <v>199421073</v>
          </cell>
          <cell r="AE2272">
            <v>139829364</v>
          </cell>
        </row>
        <row r="2273">
          <cell r="C2273" t="str">
            <v>Rincon Del Diablo Municipal Water District</v>
          </cell>
          <cell r="K2273">
            <v>2908330950</v>
          </cell>
          <cell r="M2273">
            <v>213</v>
          </cell>
          <cell r="V2273">
            <v>29955</v>
          </cell>
          <cell r="AB2273">
            <v>218320456</v>
          </cell>
          <cell r="AC2273">
            <v>235590582</v>
          </cell>
          <cell r="AE2273">
            <v>163740342</v>
          </cell>
        </row>
        <row r="2274">
          <cell r="C2274" t="str">
            <v>Rincon Del Diablo Municipal Water District</v>
          </cell>
          <cell r="K2274">
            <v>2908330950</v>
          </cell>
          <cell r="M2274">
            <v>213</v>
          </cell>
          <cell r="V2274">
            <v>29955</v>
          </cell>
          <cell r="AB2274">
            <v>209848319</v>
          </cell>
          <cell r="AC2274">
            <v>254815816</v>
          </cell>
          <cell r="AE2274">
            <v>155287756.06</v>
          </cell>
        </row>
        <row r="2275">
          <cell r="C2275" t="str">
            <v>Rincon Del Diablo Municipal Water District</v>
          </cell>
          <cell r="K2275">
            <v>2908330950</v>
          </cell>
          <cell r="M2275">
            <v>213</v>
          </cell>
          <cell r="V2275">
            <v>29955</v>
          </cell>
          <cell r="AB2275">
            <v>232983770</v>
          </cell>
          <cell r="AC2275">
            <v>251883153</v>
          </cell>
          <cell r="AE2275">
            <v>174737827.5</v>
          </cell>
        </row>
        <row r="2276">
          <cell r="C2276" t="str">
            <v>Rincon Del Diablo Municipal Water District</v>
          </cell>
          <cell r="K2276">
            <v>2908330950</v>
          </cell>
          <cell r="M2276">
            <v>213</v>
          </cell>
          <cell r="V2276">
            <v>29955</v>
          </cell>
          <cell r="AB2276">
            <v>223859930</v>
          </cell>
          <cell r="AC2276">
            <v>230376959</v>
          </cell>
          <cell r="AE2276">
            <v>165656348.19999999</v>
          </cell>
        </row>
        <row r="2277">
          <cell r="C2277" t="str">
            <v>Rio Linda - Elverta Community Water District</v>
          </cell>
          <cell r="K2277">
            <v>1189508720</v>
          </cell>
          <cell r="M2277">
            <v>238</v>
          </cell>
          <cell r="V2277">
            <v>10936</v>
          </cell>
          <cell r="AB2277">
            <v>34130442</v>
          </cell>
          <cell r="AC2277">
            <v>36450779</v>
          </cell>
          <cell r="AE2277">
            <v>31058702.220000003</v>
          </cell>
        </row>
        <row r="2278">
          <cell r="C2278" t="str">
            <v>Rio Linda - Elverta Community Water District</v>
          </cell>
          <cell r="K2278">
            <v>1189508720</v>
          </cell>
          <cell r="M2278">
            <v>238</v>
          </cell>
          <cell r="V2278">
            <v>10936</v>
          </cell>
          <cell r="AB2278">
            <v>36479536</v>
          </cell>
          <cell r="AC2278">
            <v>39040780</v>
          </cell>
          <cell r="AE2278">
            <v>33196377.760000002</v>
          </cell>
        </row>
        <row r="2279">
          <cell r="C2279" t="str">
            <v>Rio Linda - Elverta Community Water District</v>
          </cell>
          <cell r="K2279">
            <v>1189508720</v>
          </cell>
          <cell r="M2279">
            <v>238</v>
          </cell>
          <cell r="V2279">
            <v>10936</v>
          </cell>
          <cell r="AB2279">
            <v>37417704</v>
          </cell>
          <cell r="AC2279">
            <v>43355160</v>
          </cell>
          <cell r="AE2279">
            <v>34424287.68</v>
          </cell>
        </row>
        <row r="2280">
          <cell r="C2280" t="str">
            <v>Rio Linda - Elverta Community Water District</v>
          </cell>
          <cell r="K2280">
            <v>1189508720</v>
          </cell>
          <cell r="M2280">
            <v>238</v>
          </cell>
          <cell r="V2280">
            <v>10936</v>
          </cell>
          <cell r="AB2280">
            <v>42000000</v>
          </cell>
          <cell r="AC2280">
            <v>58000000</v>
          </cell>
          <cell r="AE2280">
            <v>35700000</v>
          </cell>
        </row>
        <row r="2281">
          <cell r="C2281" t="str">
            <v>Rio Linda - Elverta Community Water District</v>
          </cell>
          <cell r="K2281">
            <v>1189508720</v>
          </cell>
          <cell r="M2281">
            <v>238</v>
          </cell>
          <cell r="V2281">
            <v>10936</v>
          </cell>
          <cell r="AB2281">
            <v>67003567</v>
          </cell>
          <cell r="AC2281">
            <v>82955784</v>
          </cell>
          <cell r="AE2281">
            <v>57623067.619999997</v>
          </cell>
        </row>
        <row r="2282">
          <cell r="C2282" t="str">
            <v>Rio Linda - Elverta Community Water District</v>
          </cell>
          <cell r="K2282">
            <v>1189508720</v>
          </cell>
          <cell r="M2282">
            <v>238</v>
          </cell>
          <cell r="V2282">
            <v>10936</v>
          </cell>
          <cell r="AB2282">
            <v>85940496</v>
          </cell>
          <cell r="AC2282">
            <v>101069320</v>
          </cell>
          <cell r="AE2282">
            <v>73908826.560000002</v>
          </cell>
        </row>
        <row r="2283">
          <cell r="C2283" t="str">
            <v>Rio Linda - Elverta Community Water District</v>
          </cell>
          <cell r="K2283">
            <v>1189508720</v>
          </cell>
          <cell r="M2283">
            <v>238</v>
          </cell>
          <cell r="V2283">
            <v>10996</v>
          </cell>
          <cell r="AB2283">
            <v>101389176</v>
          </cell>
          <cell r="AC2283">
            <v>134480624</v>
          </cell>
          <cell r="AE2283">
            <v>96319717.199999988</v>
          </cell>
        </row>
        <row r="2284">
          <cell r="C2284" t="str">
            <v>Rio Linda - Elverta Community Water District</v>
          </cell>
          <cell r="K2284">
            <v>1189508720</v>
          </cell>
          <cell r="M2284">
            <v>238</v>
          </cell>
          <cell r="V2284">
            <v>10936</v>
          </cell>
          <cell r="AB2284">
            <v>115965570</v>
          </cell>
          <cell r="AC2284">
            <v>149404660</v>
          </cell>
          <cell r="AE2284">
            <v>110167291.5</v>
          </cell>
        </row>
        <row r="2285">
          <cell r="C2285" t="str">
            <v>Rio Linda - Elverta Community Water District</v>
          </cell>
          <cell r="K2285">
            <v>1189508720</v>
          </cell>
          <cell r="M2285">
            <v>238</v>
          </cell>
          <cell r="V2285">
            <v>10996</v>
          </cell>
          <cell r="AB2285">
            <v>109268824</v>
          </cell>
          <cell r="AC2285">
            <v>125260284</v>
          </cell>
          <cell r="AE2285">
            <v>103805382.8</v>
          </cell>
        </row>
        <row r="2286">
          <cell r="C2286" t="str">
            <v>Rio Vista, city of</v>
          </cell>
          <cell r="K2286">
            <v>972243200</v>
          </cell>
          <cell r="M2286">
            <v>256</v>
          </cell>
          <cell r="V2286">
            <v>8324</v>
          </cell>
          <cell r="AB2286">
            <v>28312000</v>
          </cell>
          <cell r="AC2286">
            <v>32311000</v>
          </cell>
          <cell r="AE2286">
            <v>19818400</v>
          </cell>
        </row>
        <row r="2287">
          <cell r="C2287" t="str">
            <v>Rio Vista, city of</v>
          </cell>
          <cell r="K2287">
            <v>972243200</v>
          </cell>
          <cell r="M2287">
            <v>256</v>
          </cell>
          <cell r="V2287">
            <v>8324</v>
          </cell>
          <cell r="AB2287">
            <v>32311000</v>
          </cell>
          <cell r="AC2287">
            <v>41382000</v>
          </cell>
          <cell r="AE2287">
            <v>22617700</v>
          </cell>
        </row>
        <row r="2288">
          <cell r="C2288" t="str">
            <v>Rio Vista, city of</v>
          </cell>
          <cell r="K2288">
            <v>972243200</v>
          </cell>
          <cell r="M2288">
            <v>256</v>
          </cell>
          <cell r="V2288">
            <v>8324</v>
          </cell>
          <cell r="AB2288">
            <v>24534000</v>
          </cell>
          <cell r="AC2288">
            <v>41197000</v>
          </cell>
          <cell r="AE2288">
            <v>17173800</v>
          </cell>
        </row>
        <row r="2289">
          <cell r="C2289" t="str">
            <v>Rio Vista, city of</v>
          </cell>
          <cell r="K2289">
            <v>972243200</v>
          </cell>
          <cell r="M2289">
            <v>256</v>
          </cell>
          <cell r="V2289">
            <v>8324</v>
          </cell>
          <cell r="AB2289">
            <v>50935000</v>
          </cell>
          <cell r="AC2289">
            <v>60047000</v>
          </cell>
          <cell r="AE2289">
            <v>35654500</v>
          </cell>
        </row>
        <row r="2290">
          <cell r="C2290" t="str">
            <v>Rio Vista, city of</v>
          </cell>
          <cell r="K2290">
            <v>972243200</v>
          </cell>
          <cell r="M2290">
            <v>256</v>
          </cell>
          <cell r="V2290">
            <v>8324</v>
          </cell>
          <cell r="AB2290">
            <v>73802000</v>
          </cell>
          <cell r="AC2290">
            <v>80508000</v>
          </cell>
          <cell r="AE2290">
            <v>51661400</v>
          </cell>
        </row>
        <row r="2291">
          <cell r="C2291" t="str">
            <v>Rio Vista, city of</v>
          </cell>
          <cell r="K2291">
            <v>972243200</v>
          </cell>
          <cell r="M2291">
            <v>256</v>
          </cell>
          <cell r="V2291">
            <v>8324</v>
          </cell>
          <cell r="AB2291">
            <v>83847000</v>
          </cell>
          <cell r="AC2291">
            <v>85627000</v>
          </cell>
          <cell r="AE2291">
            <v>58692900</v>
          </cell>
        </row>
        <row r="2292">
          <cell r="C2292" t="str">
            <v>Rio Vista, city of</v>
          </cell>
          <cell r="K2292">
            <v>972243200</v>
          </cell>
          <cell r="M2292">
            <v>256</v>
          </cell>
          <cell r="V2292">
            <v>8324</v>
          </cell>
          <cell r="AB2292">
            <v>90592000</v>
          </cell>
          <cell r="AC2292">
            <v>100240000</v>
          </cell>
          <cell r="AE2292">
            <v>63414399.999999993</v>
          </cell>
        </row>
        <row r="2293">
          <cell r="C2293" t="str">
            <v>Rio Vista, city of</v>
          </cell>
          <cell r="K2293">
            <v>972243200</v>
          </cell>
          <cell r="M2293">
            <v>256</v>
          </cell>
          <cell r="V2293">
            <v>8324</v>
          </cell>
          <cell r="AB2293">
            <v>111000000</v>
          </cell>
          <cell r="AC2293">
            <v>105000000</v>
          </cell>
          <cell r="AE2293">
            <v>77700000</v>
          </cell>
        </row>
        <row r="2294">
          <cell r="C2294" t="str">
            <v>Rio Vista, city of</v>
          </cell>
          <cell r="K2294">
            <v>972243200</v>
          </cell>
          <cell r="M2294">
            <v>256</v>
          </cell>
          <cell r="V2294">
            <v>8324</v>
          </cell>
          <cell r="AB2294">
            <v>111000000</v>
          </cell>
          <cell r="AC2294">
            <v>95000000</v>
          </cell>
          <cell r="AE2294">
            <v>77700000</v>
          </cell>
        </row>
        <row r="2295">
          <cell r="C2295" t="str">
            <v>Riverbank  City of</v>
          </cell>
          <cell r="K2295">
            <v>1677396555</v>
          </cell>
          <cell r="M2295">
            <v>165</v>
          </cell>
          <cell r="V2295">
            <v>23298</v>
          </cell>
          <cell r="AB2295">
            <v>44402000</v>
          </cell>
          <cell r="AC2295">
            <v>49245261</v>
          </cell>
          <cell r="AE2295">
            <v>39961800</v>
          </cell>
        </row>
        <row r="2296">
          <cell r="C2296" t="str">
            <v>Riverbank  City of</v>
          </cell>
          <cell r="K2296">
            <v>1677396555</v>
          </cell>
          <cell r="M2296">
            <v>165</v>
          </cell>
          <cell r="V2296">
            <v>23298</v>
          </cell>
          <cell r="AB2296">
            <v>62426500</v>
          </cell>
          <cell r="AC2296">
            <v>59928900</v>
          </cell>
          <cell r="AE2296">
            <v>56183850</v>
          </cell>
        </row>
        <row r="2297">
          <cell r="C2297" t="str">
            <v>Riverbank  City of</v>
          </cell>
          <cell r="K2297">
            <v>1677396555</v>
          </cell>
          <cell r="M2297">
            <v>165</v>
          </cell>
          <cell r="V2297">
            <v>23298</v>
          </cell>
          <cell r="AB2297">
            <v>41756900</v>
          </cell>
          <cell r="AC2297">
            <v>48957999</v>
          </cell>
          <cell r="AE2297">
            <v>37581210</v>
          </cell>
        </row>
        <row r="2298">
          <cell r="C2298" t="str">
            <v>Riverbank  City of</v>
          </cell>
          <cell r="K2298">
            <v>1677396555</v>
          </cell>
          <cell r="M2298">
            <v>165</v>
          </cell>
          <cell r="V2298">
            <v>23298</v>
          </cell>
          <cell r="AB2298">
            <v>61091200</v>
          </cell>
          <cell r="AC2298">
            <v>75350693</v>
          </cell>
          <cell r="AE2298">
            <v>54982080</v>
          </cell>
        </row>
        <row r="2299">
          <cell r="C2299" t="str">
            <v>Riverbank  City of</v>
          </cell>
          <cell r="K2299">
            <v>1677396555</v>
          </cell>
          <cell r="M2299">
            <v>165</v>
          </cell>
          <cell r="V2299">
            <v>23298</v>
          </cell>
          <cell r="AB2299">
            <v>59622990</v>
          </cell>
          <cell r="AC2299">
            <v>122595194</v>
          </cell>
          <cell r="AE2299">
            <v>53660691</v>
          </cell>
        </row>
        <row r="2300">
          <cell r="C2300" t="str">
            <v>Riverbank  City of</v>
          </cell>
          <cell r="K2300">
            <v>1677396555</v>
          </cell>
          <cell r="M2300">
            <v>165</v>
          </cell>
          <cell r="V2300">
            <v>23298</v>
          </cell>
          <cell r="AB2300">
            <v>148791500</v>
          </cell>
          <cell r="AC2300">
            <v>159573799</v>
          </cell>
          <cell r="AE2300">
            <v>133912350</v>
          </cell>
        </row>
        <row r="2301">
          <cell r="C2301" t="str">
            <v>Riverbank  City of</v>
          </cell>
          <cell r="K2301">
            <v>1677396555</v>
          </cell>
          <cell r="M2301">
            <v>165</v>
          </cell>
          <cell r="V2301">
            <v>22201</v>
          </cell>
          <cell r="AB2301">
            <v>146305000</v>
          </cell>
          <cell r="AC2301">
            <v>176651000</v>
          </cell>
          <cell r="AE2301">
            <v>131674500</v>
          </cell>
        </row>
        <row r="2302">
          <cell r="C2302" t="str">
            <v>Riverbank  City of</v>
          </cell>
          <cell r="K2302">
            <v>1677396555</v>
          </cell>
          <cell r="M2302">
            <v>165</v>
          </cell>
          <cell r="V2302">
            <v>22201</v>
          </cell>
          <cell r="AB2302">
            <v>173107900</v>
          </cell>
          <cell r="AC2302">
            <v>168484000</v>
          </cell>
          <cell r="AE2302">
            <v>155797110</v>
          </cell>
        </row>
        <row r="2303">
          <cell r="C2303" t="str">
            <v>Riverside  City of</v>
          </cell>
          <cell r="K2303">
            <v>27655320000</v>
          </cell>
          <cell r="M2303">
            <v>211</v>
          </cell>
          <cell r="V2303">
            <v>298590</v>
          </cell>
          <cell r="AB2303">
            <v>1129075195</v>
          </cell>
          <cell r="AC2303">
            <v>1206627834</v>
          </cell>
          <cell r="AE2303">
            <v>620991357.25</v>
          </cell>
        </row>
        <row r="2304">
          <cell r="C2304" t="str">
            <v>Riverside  City of</v>
          </cell>
          <cell r="K2304">
            <v>27655320000</v>
          </cell>
          <cell r="M2304">
            <v>211</v>
          </cell>
          <cell r="V2304">
            <v>298510</v>
          </cell>
          <cell r="AB2304">
            <v>1304709114</v>
          </cell>
          <cell r="AC2304">
            <v>1322305091</v>
          </cell>
          <cell r="AE2304">
            <v>717590012.70000005</v>
          </cell>
        </row>
        <row r="2305">
          <cell r="C2305" t="str">
            <v>Riverside  City of</v>
          </cell>
          <cell r="K2305">
            <v>27655320000</v>
          </cell>
          <cell r="M2305">
            <v>211</v>
          </cell>
          <cell r="V2305">
            <v>298351</v>
          </cell>
          <cell r="AB2305">
            <v>1063253206</v>
          </cell>
          <cell r="AC2305">
            <v>1407678165</v>
          </cell>
          <cell r="AE2305">
            <v>584789263.30000007</v>
          </cell>
        </row>
        <row r="2306">
          <cell r="C2306" t="str">
            <v>Riverside  City of</v>
          </cell>
          <cell r="K2306">
            <v>27655320000</v>
          </cell>
          <cell r="M2306">
            <v>211</v>
          </cell>
          <cell r="V2306">
            <v>298192</v>
          </cell>
          <cell r="AB2306">
            <v>1651740883</v>
          </cell>
          <cell r="AC2306">
            <v>1613942118</v>
          </cell>
          <cell r="AE2306">
            <v>908457485.6500001</v>
          </cell>
        </row>
        <row r="2307">
          <cell r="C2307" t="str">
            <v>Riverside  City of</v>
          </cell>
          <cell r="K2307">
            <v>27655320000</v>
          </cell>
          <cell r="M2307">
            <v>211</v>
          </cell>
          <cell r="V2307">
            <v>298033</v>
          </cell>
          <cell r="AB2307">
            <v>1767092289</v>
          </cell>
          <cell r="AC2307">
            <v>1988997110</v>
          </cell>
          <cell r="AE2307">
            <v>971900758.95000005</v>
          </cell>
        </row>
        <row r="2308">
          <cell r="C2308" t="str">
            <v>Riverside  City of</v>
          </cell>
          <cell r="K2308">
            <v>27655320000</v>
          </cell>
          <cell r="M2308">
            <v>211</v>
          </cell>
          <cell r="V2308">
            <v>297874</v>
          </cell>
          <cell r="AB2308">
            <v>1989974665</v>
          </cell>
          <cell r="AC2308">
            <v>2370243280</v>
          </cell>
          <cell r="AE2308">
            <v>1094486065.75</v>
          </cell>
        </row>
        <row r="2309">
          <cell r="C2309" t="str">
            <v>Riverside  City of</v>
          </cell>
          <cell r="K2309">
            <v>27655320000</v>
          </cell>
          <cell r="M2309">
            <v>211</v>
          </cell>
          <cell r="V2309">
            <v>297715</v>
          </cell>
          <cell r="AB2309">
            <v>2224261841</v>
          </cell>
          <cell r="AC2309">
            <v>2543922091</v>
          </cell>
          <cell r="AE2309">
            <v>1223344012.5500002</v>
          </cell>
        </row>
        <row r="2310">
          <cell r="C2310" t="str">
            <v>Riverside  City of</v>
          </cell>
          <cell r="K2310">
            <v>27655320000</v>
          </cell>
          <cell r="M2310">
            <v>211</v>
          </cell>
          <cell r="V2310">
            <v>297557</v>
          </cell>
          <cell r="AB2310">
            <v>2522741748</v>
          </cell>
          <cell r="AC2310">
            <v>2567383393</v>
          </cell>
          <cell r="AE2310">
            <v>1387507961.4000001</v>
          </cell>
        </row>
        <row r="2311">
          <cell r="C2311" t="str">
            <v>Riverside  City of</v>
          </cell>
          <cell r="K2311">
            <v>27655320000</v>
          </cell>
          <cell r="M2311">
            <v>211</v>
          </cell>
          <cell r="V2311">
            <v>297398</v>
          </cell>
          <cell r="AB2311">
            <v>2304095440</v>
          </cell>
          <cell r="AC2311">
            <v>2406412788</v>
          </cell>
          <cell r="AE2311">
            <v>1267252492</v>
          </cell>
        </row>
        <row r="2312">
          <cell r="C2312" t="str">
            <v>Rohnert Park  City of</v>
          </cell>
          <cell r="K2312">
            <v>2566123740</v>
          </cell>
          <cell r="M2312">
            <v>119</v>
          </cell>
          <cell r="V2312">
            <v>43398</v>
          </cell>
          <cell r="AB2312">
            <v>104000000</v>
          </cell>
          <cell r="AC2312">
            <v>90000000</v>
          </cell>
          <cell r="AE2312">
            <v>61360000</v>
          </cell>
        </row>
        <row r="2313">
          <cell r="C2313" t="str">
            <v>Rohnert Park  City of</v>
          </cell>
          <cell r="K2313">
            <v>2566123740</v>
          </cell>
          <cell r="M2313">
            <v>119</v>
          </cell>
          <cell r="V2313">
            <v>43398</v>
          </cell>
          <cell r="AB2313">
            <v>78000000</v>
          </cell>
          <cell r="AC2313">
            <v>111000000</v>
          </cell>
          <cell r="AE2313">
            <v>67860000</v>
          </cell>
        </row>
        <row r="2314">
          <cell r="C2314" t="str">
            <v>Rohnert Park  City of</v>
          </cell>
          <cell r="K2314">
            <v>2566123740</v>
          </cell>
          <cell r="M2314">
            <v>119</v>
          </cell>
          <cell r="V2314">
            <v>43398</v>
          </cell>
          <cell r="AB2314">
            <v>95000000</v>
          </cell>
          <cell r="AC2314">
            <v>116000000</v>
          </cell>
          <cell r="AE2314">
            <v>72200000</v>
          </cell>
        </row>
        <row r="2315">
          <cell r="C2315" t="str">
            <v>Rohnert Park  City of</v>
          </cell>
          <cell r="K2315">
            <v>2566123740</v>
          </cell>
          <cell r="M2315">
            <v>119</v>
          </cell>
          <cell r="V2315">
            <v>43398</v>
          </cell>
          <cell r="AB2315">
            <v>80000000</v>
          </cell>
          <cell r="AC2315">
            <v>115000000</v>
          </cell>
          <cell r="AE2315">
            <v>76800000</v>
          </cell>
        </row>
        <row r="2316">
          <cell r="C2316" t="str">
            <v>Rohnert Park  City of</v>
          </cell>
          <cell r="K2316">
            <v>2566123740</v>
          </cell>
          <cell r="M2316">
            <v>119</v>
          </cell>
          <cell r="V2316">
            <v>43398</v>
          </cell>
          <cell r="AB2316">
            <v>125000000</v>
          </cell>
          <cell r="AC2316">
            <v>170000000</v>
          </cell>
          <cell r="AE2316">
            <v>86250000</v>
          </cell>
        </row>
        <row r="2317">
          <cell r="C2317" t="str">
            <v>Rohnert Park  City of</v>
          </cell>
          <cell r="K2317">
            <v>2566123740</v>
          </cell>
          <cell r="M2317">
            <v>119</v>
          </cell>
          <cell r="V2317">
            <v>43398</v>
          </cell>
          <cell r="AB2317">
            <v>147000000</v>
          </cell>
          <cell r="AC2317">
            <v>160000000</v>
          </cell>
          <cell r="AE2317">
            <v>108780000</v>
          </cell>
        </row>
        <row r="2318">
          <cell r="C2318" t="str">
            <v>Rohnert Park  City of</v>
          </cell>
          <cell r="K2318">
            <v>2566123740</v>
          </cell>
          <cell r="M2318">
            <v>119</v>
          </cell>
          <cell r="V2318">
            <v>43398</v>
          </cell>
          <cell r="AB2318">
            <v>150000000</v>
          </cell>
          <cell r="AC2318">
            <v>160000000</v>
          </cell>
          <cell r="AE2318">
            <v>96000000</v>
          </cell>
        </row>
        <row r="2319">
          <cell r="C2319" t="str">
            <v>Rohnert Park  City of</v>
          </cell>
          <cell r="K2319">
            <v>2566123740</v>
          </cell>
          <cell r="M2319">
            <v>119</v>
          </cell>
          <cell r="V2319">
            <v>43398</v>
          </cell>
          <cell r="AB2319">
            <v>172000000</v>
          </cell>
          <cell r="AC2319">
            <v>187000000</v>
          </cell>
          <cell r="AE2319">
            <v>118679999.99999999</v>
          </cell>
        </row>
        <row r="2320">
          <cell r="C2320" t="str">
            <v>Rohnert Park  City of</v>
          </cell>
          <cell r="K2320">
            <v>2566123740</v>
          </cell>
          <cell r="M2320">
            <v>119</v>
          </cell>
          <cell r="V2320">
            <v>43398</v>
          </cell>
          <cell r="AB2320">
            <v>173000000</v>
          </cell>
          <cell r="AC2320">
            <v>158000000</v>
          </cell>
          <cell r="AE2320">
            <v>96880000.000000015</v>
          </cell>
        </row>
        <row r="2321">
          <cell r="C2321" t="str">
            <v>Rosamond Community Service District</v>
          </cell>
          <cell r="K2321">
            <v>1143508500</v>
          </cell>
          <cell r="M2321">
            <v>142</v>
          </cell>
          <cell r="V2321">
            <v>17700</v>
          </cell>
          <cell r="AB2321">
            <v>42300000</v>
          </cell>
          <cell r="AC2321">
            <v>43800000</v>
          </cell>
          <cell r="AE2321">
            <v>38916000</v>
          </cell>
        </row>
        <row r="2322">
          <cell r="C2322" t="str">
            <v>Rosamond Community Service District</v>
          </cell>
          <cell r="K2322">
            <v>1143508500</v>
          </cell>
          <cell r="M2322">
            <v>142</v>
          </cell>
          <cell r="V2322">
            <v>17700</v>
          </cell>
          <cell r="AB2322">
            <v>42700000</v>
          </cell>
          <cell r="AC2322">
            <v>51000000</v>
          </cell>
          <cell r="AE2322">
            <v>39711000</v>
          </cell>
        </row>
        <row r="2323">
          <cell r="C2323" t="str">
            <v>Rosamond Community Service District</v>
          </cell>
          <cell r="K2323">
            <v>1143508500</v>
          </cell>
          <cell r="M2323">
            <v>142</v>
          </cell>
          <cell r="V2323">
            <v>17700</v>
          </cell>
          <cell r="AB2323">
            <v>53100000</v>
          </cell>
          <cell r="AC2323">
            <v>42800000</v>
          </cell>
          <cell r="AE2323">
            <v>46197000</v>
          </cell>
        </row>
        <row r="2324">
          <cell r="C2324" t="str">
            <v>Rosamond Community Service District</v>
          </cell>
          <cell r="K2324">
            <v>1143508500</v>
          </cell>
          <cell r="M2324">
            <v>142</v>
          </cell>
          <cell r="V2324">
            <v>17700</v>
          </cell>
          <cell r="AB2324">
            <v>61200000</v>
          </cell>
          <cell r="AC2324">
            <v>53400000</v>
          </cell>
          <cell r="AE2324">
            <v>52020000</v>
          </cell>
        </row>
        <row r="2325">
          <cell r="C2325" t="str">
            <v>Rosamond Community Service District</v>
          </cell>
          <cell r="K2325">
            <v>1143508500</v>
          </cell>
          <cell r="M2325">
            <v>142</v>
          </cell>
          <cell r="V2325">
            <v>17700</v>
          </cell>
          <cell r="AB2325">
            <v>88300000</v>
          </cell>
          <cell r="AC2325">
            <v>92600000</v>
          </cell>
          <cell r="AE2325">
            <v>75055000</v>
          </cell>
        </row>
        <row r="2326">
          <cell r="C2326" t="str">
            <v>Rosamond Community Service District</v>
          </cell>
          <cell r="K2326">
            <v>1143508500</v>
          </cell>
          <cell r="M2326">
            <v>142</v>
          </cell>
          <cell r="V2326">
            <v>17700</v>
          </cell>
          <cell r="AB2326">
            <v>94400000</v>
          </cell>
          <cell r="AC2326">
            <v>105600000</v>
          </cell>
          <cell r="AE2326">
            <v>84960000</v>
          </cell>
        </row>
        <row r="2327">
          <cell r="C2327" t="str">
            <v>Rosamond Community Service District</v>
          </cell>
          <cell r="K2327">
            <v>1143508500</v>
          </cell>
          <cell r="M2327">
            <v>142</v>
          </cell>
          <cell r="V2327">
            <v>17700</v>
          </cell>
          <cell r="AB2327">
            <v>93000000</v>
          </cell>
          <cell r="AC2327">
            <v>108000000</v>
          </cell>
          <cell r="AE2327">
            <v>71610000</v>
          </cell>
        </row>
        <row r="2328">
          <cell r="C2328" t="str">
            <v>Rosamond Community Service District</v>
          </cell>
          <cell r="K2328">
            <v>1143508500</v>
          </cell>
          <cell r="M2328">
            <v>142</v>
          </cell>
          <cell r="V2328">
            <v>17700</v>
          </cell>
          <cell r="AB2328">
            <v>122000000</v>
          </cell>
          <cell r="AC2328">
            <v>129000000</v>
          </cell>
          <cell r="AE2328">
            <v>101260000</v>
          </cell>
        </row>
        <row r="2329">
          <cell r="C2329" t="str">
            <v>Rosamond Community Service District</v>
          </cell>
          <cell r="K2329">
            <v>1143508500</v>
          </cell>
          <cell r="M2329">
            <v>142</v>
          </cell>
          <cell r="V2329">
            <v>17700</v>
          </cell>
          <cell r="AB2329">
            <v>115000000</v>
          </cell>
          <cell r="AC2329">
            <v>93000000</v>
          </cell>
          <cell r="AE2329">
            <v>75900000</v>
          </cell>
        </row>
        <row r="2330">
          <cell r="C2330" t="str">
            <v>Roseville  City of</v>
          </cell>
          <cell r="K2330">
            <v>12866287230</v>
          </cell>
          <cell r="M2330">
            <v>247</v>
          </cell>
          <cell r="V2330">
            <v>122946</v>
          </cell>
          <cell r="AB2330">
            <v>371405456</v>
          </cell>
          <cell r="AC2330">
            <v>465022571</v>
          </cell>
          <cell r="AE2330">
            <v>193130837.12</v>
          </cell>
        </row>
        <row r="2331">
          <cell r="C2331" t="str">
            <v>Roseville  City of</v>
          </cell>
          <cell r="K2331">
            <v>12866287230</v>
          </cell>
          <cell r="M2331">
            <v>247</v>
          </cell>
          <cell r="V2331">
            <v>122946</v>
          </cell>
          <cell r="AB2331">
            <v>406890677</v>
          </cell>
          <cell r="AC2331">
            <v>419598883</v>
          </cell>
          <cell r="AE2331">
            <v>203445338.5</v>
          </cell>
        </row>
        <row r="2332">
          <cell r="C2332" t="str">
            <v>Roseville  City of</v>
          </cell>
          <cell r="K2332">
            <v>12866287230</v>
          </cell>
          <cell r="M2332">
            <v>247</v>
          </cell>
          <cell r="V2332">
            <v>120652</v>
          </cell>
          <cell r="AB2332">
            <v>391510490</v>
          </cell>
          <cell r="AC2332">
            <v>515399202</v>
          </cell>
          <cell r="AE2332">
            <v>211415664.60000002</v>
          </cell>
        </row>
        <row r="2333">
          <cell r="C2333" t="str">
            <v>Roseville  City of</v>
          </cell>
          <cell r="K2333">
            <v>12866287230</v>
          </cell>
          <cell r="M2333">
            <v>247</v>
          </cell>
          <cell r="V2333">
            <v>120652</v>
          </cell>
          <cell r="AB2333">
            <v>493208720</v>
          </cell>
          <cell r="AC2333">
            <v>698690630</v>
          </cell>
          <cell r="AE2333">
            <v>320585668</v>
          </cell>
        </row>
        <row r="2334">
          <cell r="C2334" t="str">
            <v>Roseville  City of</v>
          </cell>
          <cell r="K2334">
            <v>12866287230</v>
          </cell>
          <cell r="M2334">
            <v>247</v>
          </cell>
          <cell r="V2334">
            <v>120652</v>
          </cell>
          <cell r="AB2334">
            <v>805276632</v>
          </cell>
          <cell r="AC2334">
            <v>1023238651</v>
          </cell>
          <cell r="AE2334">
            <v>442902147.60000002</v>
          </cell>
        </row>
        <row r="2335">
          <cell r="C2335" t="str">
            <v>Roseville  City of</v>
          </cell>
          <cell r="K2335">
            <v>12866287230</v>
          </cell>
          <cell r="M2335">
            <v>247</v>
          </cell>
          <cell r="V2335">
            <v>120652</v>
          </cell>
          <cell r="AB2335">
            <v>987753431</v>
          </cell>
          <cell r="AC2335">
            <v>1146377905</v>
          </cell>
          <cell r="AE2335">
            <v>563019455.66999996</v>
          </cell>
        </row>
        <row r="2336">
          <cell r="C2336" t="str">
            <v>Roseville  City of</v>
          </cell>
          <cell r="K2336">
            <v>12866287230</v>
          </cell>
          <cell r="M2336">
            <v>247</v>
          </cell>
          <cell r="V2336">
            <v>118512</v>
          </cell>
          <cell r="AB2336">
            <v>1107797096</v>
          </cell>
          <cell r="AC2336">
            <v>1406863536</v>
          </cell>
          <cell r="AE2336">
            <v>509586664.16000003</v>
          </cell>
        </row>
        <row r="2337">
          <cell r="C2337" t="str">
            <v>Roseville  City of</v>
          </cell>
          <cell r="K2337">
            <v>12866287230</v>
          </cell>
          <cell r="M2337">
            <v>247</v>
          </cell>
          <cell r="V2337">
            <v>118512</v>
          </cell>
          <cell r="AB2337">
            <v>1212558330</v>
          </cell>
          <cell r="AC2337">
            <v>1469068573</v>
          </cell>
          <cell r="AE2337">
            <v>521400081.89999998</v>
          </cell>
        </row>
        <row r="2338">
          <cell r="C2338" t="str">
            <v>Roseville  City of</v>
          </cell>
          <cell r="K2338">
            <v>12866287230</v>
          </cell>
          <cell r="M2338">
            <v>247</v>
          </cell>
          <cell r="V2338">
            <v>118512</v>
          </cell>
          <cell r="AB2338">
            <v>1154459021</v>
          </cell>
          <cell r="AC2338">
            <v>1303764145</v>
          </cell>
          <cell r="AE2338">
            <v>507961969.24000001</v>
          </cell>
        </row>
        <row r="2339">
          <cell r="C2339" t="str">
            <v>Rowland Water District</v>
          </cell>
          <cell r="K2339">
            <v>4443063240</v>
          </cell>
          <cell r="M2339">
            <v>157</v>
          </cell>
          <cell r="V2339">
            <v>62106</v>
          </cell>
          <cell r="AB2339">
            <v>258302426</v>
          </cell>
          <cell r="AC2339">
            <v>226531912</v>
          </cell>
          <cell r="AE2339">
            <v>131734237.26000001</v>
          </cell>
        </row>
        <row r="2340">
          <cell r="C2340" t="str">
            <v>Rowland Water District</v>
          </cell>
          <cell r="K2340">
            <v>4443063240</v>
          </cell>
          <cell r="M2340">
            <v>157</v>
          </cell>
          <cell r="V2340">
            <v>62106</v>
          </cell>
          <cell r="AB2340">
            <v>244258230</v>
          </cell>
          <cell r="AC2340">
            <v>275865818</v>
          </cell>
          <cell r="AE2340">
            <v>124571697.3</v>
          </cell>
        </row>
        <row r="2341">
          <cell r="C2341" t="str">
            <v>Rowland Water District</v>
          </cell>
          <cell r="K2341">
            <v>4443063240</v>
          </cell>
          <cell r="M2341">
            <v>157</v>
          </cell>
          <cell r="V2341">
            <v>62106</v>
          </cell>
          <cell r="AB2341">
            <v>234613027</v>
          </cell>
          <cell r="AC2341">
            <v>274986019</v>
          </cell>
          <cell r="AE2341">
            <v>119652643.77</v>
          </cell>
        </row>
        <row r="2342">
          <cell r="C2342" t="str">
            <v>Rowland Water District</v>
          </cell>
          <cell r="K2342">
            <v>4443063240</v>
          </cell>
          <cell r="M2342">
            <v>157</v>
          </cell>
          <cell r="V2342">
            <v>62106</v>
          </cell>
          <cell r="AB2342">
            <v>280623249</v>
          </cell>
          <cell r="AC2342">
            <v>287270618</v>
          </cell>
          <cell r="AE2342">
            <v>143117856.99000001</v>
          </cell>
        </row>
        <row r="2343">
          <cell r="C2343" t="str">
            <v>Rowland Water District</v>
          </cell>
          <cell r="K2343">
            <v>4443063240</v>
          </cell>
          <cell r="M2343">
            <v>157</v>
          </cell>
          <cell r="V2343">
            <v>62106</v>
          </cell>
          <cell r="AB2343">
            <v>329044771</v>
          </cell>
          <cell r="AC2343">
            <v>336832620</v>
          </cell>
          <cell r="AE2343">
            <v>167812833.21000001</v>
          </cell>
        </row>
        <row r="2344">
          <cell r="C2344" t="str">
            <v>Rowland Water District</v>
          </cell>
          <cell r="K2344">
            <v>4443063240</v>
          </cell>
          <cell r="M2344">
            <v>157</v>
          </cell>
          <cell r="V2344">
            <v>62106</v>
          </cell>
          <cell r="AB2344">
            <v>345076661</v>
          </cell>
          <cell r="AC2344">
            <v>362281617</v>
          </cell>
          <cell r="AE2344">
            <v>175989097.11000001</v>
          </cell>
        </row>
        <row r="2345">
          <cell r="C2345" t="str">
            <v>Rowland Water District</v>
          </cell>
          <cell r="K2345">
            <v>4443063240</v>
          </cell>
          <cell r="M2345">
            <v>157</v>
          </cell>
          <cell r="V2345">
            <v>58000</v>
          </cell>
          <cell r="AB2345">
            <v>362737809</v>
          </cell>
          <cell r="AC2345">
            <v>380040519</v>
          </cell>
          <cell r="AE2345">
            <v>184996282.59</v>
          </cell>
        </row>
        <row r="2346">
          <cell r="C2346" t="str">
            <v>Rowland Water District</v>
          </cell>
          <cell r="K2346">
            <v>4443063240</v>
          </cell>
          <cell r="M2346">
            <v>157</v>
          </cell>
          <cell r="V2346">
            <v>58000</v>
          </cell>
          <cell r="AB2346">
            <v>355178055</v>
          </cell>
          <cell r="AC2346">
            <v>369645859</v>
          </cell>
          <cell r="AE2346">
            <v>181140808.05000001</v>
          </cell>
        </row>
        <row r="2347">
          <cell r="C2347" t="str">
            <v>Rowland Water District</v>
          </cell>
          <cell r="K2347">
            <v>4443063240</v>
          </cell>
          <cell r="M2347">
            <v>157</v>
          </cell>
          <cell r="V2347">
            <v>62106</v>
          </cell>
          <cell r="AB2347">
            <v>346380067</v>
          </cell>
          <cell r="AC2347">
            <v>343545159</v>
          </cell>
          <cell r="AE2347">
            <v>176653834.17000002</v>
          </cell>
        </row>
        <row r="2348">
          <cell r="C2348" t="str">
            <v>Rubidoux Community Service District</v>
          </cell>
          <cell r="K2348">
            <v>2477364500</v>
          </cell>
          <cell r="M2348">
            <v>182</v>
          </cell>
          <cell r="V2348">
            <v>29900</v>
          </cell>
          <cell r="AB2348">
            <v>105330000</v>
          </cell>
          <cell r="AC2348">
            <v>102100000</v>
          </cell>
          <cell r="AE2348">
            <v>84264000</v>
          </cell>
        </row>
        <row r="2349">
          <cell r="C2349" t="str">
            <v>Rubidoux Community Service District</v>
          </cell>
          <cell r="K2349">
            <v>2477364500</v>
          </cell>
          <cell r="M2349">
            <v>182</v>
          </cell>
          <cell r="V2349">
            <v>29900</v>
          </cell>
          <cell r="AB2349">
            <v>114200000</v>
          </cell>
          <cell r="AC2349">
            <v>139330000</v>
          </cell>
          <cell r="AE2349">
            <v>91360000</v>
          </cell>
        </row>
        <row r="2350">
          <cell r="C2350" t="str">
            <v>Rubidoux Community Service District</v>
          </cell>
          <cell r="K2350">
            <v>2477364500</v>
          </cell>
          <cell r="M2350">
            <v>182</v>
          </cell>
          <cell r="V2350">
            <v>29900</v>
          </cell>
          <cell r="AB2350">
            <v>97360000</v>
          </cell>
          <cell r="AC2350">
            <v>123990000</v>
          </cell>
          <cell r="AE2350">
            <v>77888000</v>
          </cell>
        </row>
        <row r="2351">
          <cell r="C2351" t="str">
            <v>Rubidoux Community Service District</v>
          </cell>
          <cell r="K2351">
            <v>2477364500</v>
          </cell>
          <cell r="M2351">
            <v>182</v>
          </cell>
          <cell r="V2351">
            <v>29900</v>
          </cell>
          <cell r="AB2351">
            <v>133470000</v>
          </cell>
          <cell r="AC2351">
            <v>136040000</v>
          </cell>
          <cell r="AE2351">
            <v>106776000</v>
          </cell>
        </row>
        <row r="2352">
          <cell r="C2352" t="str">
            <v>Rubidoux Community Service District</v>
          </cell>
          <cell r="K2352">
            <v>2477364500</v>
          </cell>
          <cell r="M2352">
            <v>182</v>
          </cell>
          <cell r="V2352">
            <v>29900</v>
          </cell>
          <cell r="AB2352">
            <v>161150000</v>
          </cell>
          <cell r="AC2352">
            <v>154620000</v>
          </cell>
          <cell r="AE2352">
            <v>128920000</v>
          </cell>
        </row>
        <row r="2353">
          <cell r="C2353" t="str">
            <v>Rubidoux Community Service District</v>
          </cell>
          <cell r="K2353">
            <v>2477364500</v>
          </cell>
          <cell r="M2353">
            <v>182</v>
          </cell>
          <cell r="V2353">
            <v>29900</v>
          </cell>
          <cell r="AB2353">
            <v>167910000</v>
          </cell>
          <cell r="AC2353">
            <v>180410000</v>
          </cell>
          <cell r="AE2353">
            <v>134328000</v>
          </cell>
        </row>
        <row r="2354">
          <cell r="C2354" t="str">
            <v>Rubidoux Community Service District</v>
          </cell>
          <cell r="K2354">
            <v>2477364500</v>
          </cell>
          <cell r="M2354">
            <v>182</v>
          </cell>
          <cell r="V2354">
            <v>29900</v>
          </cell>
          <cell r="AB2354">
            <v>178210000</v>
          </cell>
          <cell r="AC2354">
            <v>191920000</v>
          </cell>
          <cell r="AE2354">
            <v>142568000</v>
          </cell>
        </row>
        <row r="2355">
          <cell r="C2355" t="str">
            <v>Rubidoux Community Service District</v>
          </cell>
          <cell r="K2355">
            <v>2477364500</v>
          </cell>
          <cell r="M2355">
            <v>182</v>
          </cell>
          <cell r="V2355">
            <v>29900</v>
          </cell>
          <cell r="AB2355">
            <v>197210000</v>
          </cell>
          <cell r="AC2355">
            <v>192000000</v>
          </cell>
          <cell r="AE2355">
            <v>157768000</v>
          </cell>
        </row>
        <row r="2356">
          <cell r="C2356" t="str">
            <v>Rubidoux Community Service District</v>
          </cell>
          <cell r="K2356">
            <v>2477364500</v>
          </cell>
          <cell r="M2356">
            <v>182</v>
          </cell>
          <cell r="V2356">
            <v>29900</v>
          </cell>
          <cell r="AB2356">
            <v>180670000</v>
          </cell>
          <cell r="AC2356">
            <v>179780000</v>
          </cell>
          <cell r="AE2356">
            <v>144536000</v>
          </cell>
        </row>
        <row r="2357">
          <cell r="C2357" t="str">
            <v>Rubio Canyon Land and Water Association</v>
          </cell>
          <cell r="K2357">
            <v>798912000</v>
          </cell>
          <cell r="M2357">
            <v>183</v>
          </cell>
          <cell r="V2357">
            <v>9600</v>
          </cell>
          <cell r="AB2357">
            <v>36169508</v>
          </cell>
          <cell r="AC2357">
            <v>33562697</v>
          </cell>
          <cell r="AE2357">
            <v>28935606.400000002</v>
          </cell>
        </row>
        <row r="2358">
          <cell r="C2358" t="str">
            <v>Rubio Canyon Land and Water Association</v>
          </cell>
          <cell r="K2358">
            <v>798912000</v>
          </cell>
          <cell r="M2358">
            <v>183</v>
          </cell>
          <cell r="V2358">
            <v>9600</v>
          </cell>
          <cell r="AB2358">
            <v>35843657</v>
          </cell>
          <cell r="AC2358">
            <v>39428023</v>
          </cell>
          <cell r="AE2358">
            <v>28674925.600000001</v>
          </cell>
        </row>
        <row r="2359">
          <cell r="C2359" t="str">
            <v>Rubio Canyon Land and Water Association</v>
          </cell>
          <cell r="K2359">
            <v>798912000</v>
          </cell>
          <cell r="M2359">
            <v>183</v>
          </cell>
          <cell r="V2359">
            <v>9600</v>
          </cell>
          <cell r="AB2359">
            <v>29978331</v>
          </cell>
          <cell r="AC2359">
            <v>47248457</v>
          </cell>
          <cell r="AE2359">
            <v>23982664.800000001</v>
          </cell>
        </row>
        <row r="2360">
          <cell r="C2360" t="str">
            <v>Rubio Canyon Land and Water Association</v>
          </cell>
          <cell r="K2360">
            <v>798912000</v>
          </cell>
          <cell r="M2360">
            <v>183</v>
          </cell>
          <cell r="V2360">
            <v>9600</v>
          </cell>
          <cell r="AB2360">
            <v>51158674</v>
          </cell>
          <cell r="AC2360">
            <v>56372297</v>
          </cell>
          <cell r="AE2360">
            <v>40926939.200000003</v>
          </cell>
        </row>
        <row r="2361">
          <cell r="C2361" t="str">
            <v>Rubio Canyon Land and Water Association</v>
          </cell>
          <cell r="K2361">
            <v>798912000</v>
          </cell>
          <cell r="M2361">
            <v>183</v>
          </cell>
          <cell r="V2361">
            <v>9600</v>
          </cell>
          <cell r="AB2361">
            <v>68102948</v>
          </cell>
          <cell r="AC2361">
            <v>77878491</v>
          </cell>
          <cell r="AE2361">
            <v>61292653.200000003</v>
          </cell>
        </row>
        <row r="2362">
          <cell r="C2362" t="str">
            <v>Rubio Canyon Land and Water Association</v>
          </cell>
          <cell r="K2362">
            <v>798912000</v>
          </cell>
          <cell r="M2362">
            <v>183</v>
          </cell>
          <cell r="V2362">
            <v>9600</v>
          </cell>
          <cell r="AB2362">
            <v>69080503</v>
          </cell>
          <cell r="AC2362">
            <v>79507748</v>
          </cell>
          <cell r="AE2362">
            <v>62172452.700000003</v>
          </cell>
        </row>
        <row r="2363">
          <cell r="C2363" t="str">
            <v>Rubio Canyon Land and Water Association</v>
          </cell>
          <cell r="K2363">
            <v>798912000</v>
          </cell>
          <cell r="M2363">
            <v>183</v>
          </cell>
          <cell r="V2363">
            <v>9600</v>
          </cell>
          <cell r="AB2363">
            <v>72013165</v>
          </cell>
          <cell r="AC2363">
            <v>82440411</v>
          </cell>
          <cell r="AE2363">
            <v>64811848.5</v>
          </cell>
        </row>
        <row r="2364">
          <cell r="C2364" t="str">
            <v>Rubio Canyon Land and Water Association</v>
          </cell>
          <cell r="K2364">
            <v>798912000</v>
          </cell>
          <cell r="M2364">
            <v>183</v>
          </cell>
          <cell r="V2364">
            <v>9600</v>
          </cell>
          <cell r="AB2364">
            <v>75597531</v>
          </cell>
          <cell r="AC2364">
            <v>76249234</v>
          </cell>
          <cell r="AE2364">
            <v>68037777.900000006</v>
          </cell>
        </row>
        <row r="2365">
          <cell r="C2365" t="str">
            <v>Rubio Canyon Land and Water Association</v>
          </cell>
          <cell r="K2365">
            <v>798912000</v>
          </cell>
          <cell r="M2365">
            <v>183</v>
          </cell>
          <cell r="V2365">
            <v>9600</v>
          </cell>
          <cell r="AB2365">
            <v>70058057</v>
          </cell>
          <cell r="AC2365">
            <v>68428800</v>
          </cell>
          <cell r="AE2365">
            <v>63052251.300000004</v>
          </cell>
        </row>
        <row r="2366">
          <cell r="C2366" t="str">
            <v>Sacramento  City of</v>
          </cell>
          <cell r="K2366">
            <v>47504805480</v>
          </cell>
          <cell r="M2366">
            <v>223</v>
          </cell>
          <cell r="V2366">
            <v>475122</v>
          </cell>
          <cell r="AB2366">
            <v>1542000000</v>
          </cell>
          <cell r="AC2366">
            <v>1835000000</v>
          </cell>
          <cell r="AE2366">
            <v>817260000</v>
          </cell>
        </row>
        <row r="2367">
          <cell r="C2367" t="str">
            <v>Sacramento  City of</v>
          </cell>
          <cell r="K2367">
            <v>47504805480</v>
          </cell>
          <cell r="M2367">
            <v>223</v>
          </cell>
          <cell r="V2367">
            <v>475122</v>
          </cell>
          <cell r="AB2367">
            <v>1698000000</v>
          </cell>
          <cell r="AC2367">
            <v>1811000000</v>
          </cell>
          <cell r="AE2367">
            <v>933900000.00000012</v>
          </cell>
        </row>
        <row r="2368">
          <cell r="C2368" t="str">
            <v>Sacramento  City of</v>
          </cell>
          <cell r="K2368">
            <v>47504805480</v>
          </cell>
          <cell r="M2368">
            <v>223</v>
          </cell>
          <cell r="V2368">
            <v>475122</v>
          </cell>
          <cell r="AB2368">
            <v>1719000000</v>
          </cell>
          <cell r="AC2368">
            <v>2063000000</v>
          </cell>
          <cell r="AE2368">
            <v>928260000.00000012</v>
          </cell>
        </row>
        <row r="2369">
          <cell r="C2369" t="str">
            <v>Sacramento  City of</v>
          </cell>
          <cell r="K2369">
            <v>47504805480</v>
          </cell>
          <cell r="M2369">
            <v>223</v>
          </cell>
          <cell r="V2369">
            <v>466488</v>
          </cell>
          <cell r="AB2369">
            <v>1912000000</v>
          </cell>
          <cell r="AC2369">
            <v>2409000000</v>
          </cell>
          <cell r="AE2369">
            <v>1032480000.0000001</v>
          </cell>
        </row>
        <row r="2370">
          <cell r="C2370" t="str">
            <v>Sacramento  City of</v>
          </cell>
          <cell r="K2370">
            <v>47504805480</v>
          </cell>
          <cell r="M2370">
            <v>223</v>
          </cell>
          <cell r="V2370">
            <v>466488</v>
          </cell>
          <cell r="AB2370">
            <v>2707000000</v>
          </cell>
          <cell r="AC2370">
            <v>3386000000</v>
          </cell>
          <cell r="AE2370">
            <v>1597130000</v>
          </cell>
        </row>
        <row r="2371">
          <cell r="C2371" t="str">
            <v>Sacramento  City of</v>
          </cell>
          <cell r="K2371">
            <v>47504805480</v>
          </cell>
          <cell r="M2371">
            <v>223</v>
          </cell>
          <cell r="V2371">
            <v>475122</v>
          </cell>
          <cell r="AB2371">
            <v>3124000000</v>
          </cell>
          <cell r="AC2371">
            <v>3817000000</v>
          </cell>
          <cell r="AE2371">
            <v>1843160000</v>
          </cell>
        </row>
        <row r="2372">
          <cell r="C2372" t="str">
            <v>Sacramento  City of</v>
          </cell>
          <cell r="K2372">
            <v>47504805480</v>
          </cell>
          <cell r="M2372">
            <v>223</v>
          </cell>
          <cell r="V2372">
            <v>475122</v>
          </cell>
          <cell r="AB2372">
            <v>3465000000</v>
          </cell>
          <cell r="AC2372">
            <v>4560000000</v>
          </cell>
          <cell r="AE2372">
            <v>2217600000</v>
          </cell>
        </row>
        <row r="2373">
          <cell r="C2373" t="str">
            <v>Sacramento  City of</v>
          </cell>
          <cell r="K2373">
            <v>47504805480</v>
          </cell>
          <cell r="M2373">
            <v>223</v>
          </cell>
          <cell r="V2373">
            <v>475122</v>
          </cell>
          <cell r="AB2373">
            <v>3709000000</v>
          </cell>
          <cell r="AC2373">
            <v>4766000000</v>
          </cell>
          <cell r="AE2373">
            <v>2336670000</v>
          </cell>
        </row>
        <row r="2374">
          <cell r="C2374" t="str">
            <v>Sacramento  City of</v>
          </cell>
          <cell r="K2374">
            <v>47504805480</v>
          </cell>
          <cell r="M2374">
            <v>223</v>
          </cell>
          <cell r="V2374">
            <v>475122</v>
          </cell>
          <cell r="AB2374">
            <v>3564000000</v>
          </cell>
          <cell r="AC2374">
            <v>4332000000</v>
          </cell>
          <cell r="AE2374">
            <v>2245320000</v>
          </cell>
        </row>
        <row r="2375">
          <cell r="C2375" t="str">
            <v>Sacramento County Water Agency</v>
          </cell>
          <cell r="K2375">
            <v>15691929620</v>
          </cell>
          <cell r="M2375">
            <v>223</v>
          </cell>
          <cell r="V2375">
            <v>163226</v>
          </cell>
          <cell r="AB2375">
            <v>476157261</v>
          </cell>
          <cell r="AC2375">
            <v>557196410</v>
          </cell>
          <cell r="AE2375">
            <v>371402663.57999998</v>
          </cell>
        </row>
        <row r="2376">
          <cell r="C2376" t="str">
            <v>Sacramento County Water Agency</v>
          </cell>
          <cell r="K2376">
            <v>15691929620</v>
          </cell>
          <cell r="M2376">
            <v>223</v>
          </cell>
          <cell r="V2376">
            <v>162681</v>
          </cell>
          <cell r="AB2376">
            <v>532040194</v>
          </cell>
          <cell r="AC2376">
            <v>461838278</v>
          </cell>
          <cell r="AE2376">
            <v>414991351.31999999</v>
          </cell>
        </row>
        <row r="2377">
          <cell r="C2377" t="str">
            <v>Sacramento County Water Agency</v>
          </cell>
          <cell r="K2377">
            <v>15691929620</v>
          </cell>
          <cell r="M2377">
            <v>223</v>
          </cell>
          <cell r="V2377">
            <v>162600</v>
          </cell>
          <cell r="AB2377">
            <v>510002276</v>
          </cell>
          <cell r="AC2377">
            <v>623349369</v>
          </cell>
          <cell r="AE2377">
            <v>397801775.28000003</v>
          </cell>
        </row>
        <row r="2378">
          <cell r="C2378" t="str">
            <v>Sacramento County Water Agency</v>
          </cell>
          <cell r="K2378">
            <v>15691929620</v>
          </cell>
          <cell r="M2378">
            <v>223</v>
          </cell>
          <cell r="V2378">
            <v>162301</v>
          </cell>
          <cell r="AB2378">
            <v>649747745</v>
          </cell>
          <cell r="AC2378">
            <v>876214487</v>
          </cell>
          <cell r="AE2378">
            <v>454823421.5</v>
          </cell>
        </row>
        <row r="2379">
          <cell r="C2379" t="str">
            <v>Sacramento County Water Agency</v>
          </cell>
          <cell r="K2379">
            <v>15691929620</v>
          </cell>
          <cell r="M2379">
            <v>223</v>
          </cell>
          <cell r="V2379">
            <v>161923</v>
          </cell>
          <cell r="AB2379">
            <v>993195149</v>
          </cell>
          <cell r="AC2379">
            <v>1214122417</v>
          </cell>
          <cell r="AE2379">
            <v>705168555.78999996</v>
          </cell>
        </row>
        <row r="2380">
          <cell r="C2380" t="str">
            <v>Sacramento County Water Agency</v>
          </cell>
          <cell r="K2380">
            <v>15691929620</v>
          </cell>
          <cell r="M2380">
            <v>223</v>
          </cell>
          <cell r="V2380">
            <v>161888</v>
          </cell>
          <cell r="AB2380">
            <v>1115063583</v>
          </cell>
          <cell r="AC2380">
            <v>1357822896</v>
          </cell>
          <cell r="AE2380">
            <v>702490057.28999996</v>
          </cell>
        </row>
        <row r="2381">
          <cell r="C2381" t="str">
            <v>Sacramento County Water Agency</v>
          </cell>
          <cell r="K2381">
            <v>15691929620</v>
          </cell>
          <cell r="M2381">
            <v>223</v>
          </cell>
          <cell r="V2381">
            <v>160754</v>
          </cell>
          <cell r="AB2381">
            <v>1294607719</v>
          </cell>
          <cell r="AC2381">
            <v>1606447535</v>
          </cell>
          <cell r="AE2381">
            <v>970955789.25</v>
          </cell>
        </row>
        <row r="2382">
          <cell r="C2382" t="str">
            <v>Sacramento County Water Agency</v>
          </cell>
          <cell r="K2382">
            <v>15691929620</v>
          </cell>
          <cell r="M2382">
            <v>223</v>
          </cell>
          <cell r="V2382">
            <v>160754</v>
          </cell>
          <cell r="AB2382">
            <v>1408004016</v>
          </cell>
          <cell r="AC2382">
            <v>1760901112</v>
          </cell>
          <cell r="AE2382">
            <v>1056003012</v>
          </cell>
        </row>
        <row r="2383">
          <cell r="C2383" t="str">
            <v>Sacramento County Water Agency</v>
          </cell>
          <cell r="K2383">
            <v>15691929620</v>
          </cell>
          <cell r="M2383">
            <v>223</v>
          </cell>
          <cell r="V2383">
            <v>160754</v>
          </cell>
          <cell r="AB2383">
            <v>1472848450</v>
          </cell>
          <cell r="AC2383">
            <v>1533782667</v>
          </cell>
          <cell r="AE2383">
            <v>1104636337.5</v>
          </cell>
        </row>
        <row r="2384">
          <cell r="C2384" t="str">
            <v>Sacramento Suburban Water District</v>
          </cell>
          <cell r="K2384">
            <v>15070422950</v>
          </cell>
          <cell r="M2384">
            <v>193</v>
          </cell>
          <cell r="V2384">
            <v>174304</v>
          </cell>
          <cell r="AB2384">
            <v>501287000</v>
          </cell>
          <cell r="AC2384">
            <v>539424000</v>
          </cell>
          <cell r="AE2384">
            <v>471209780</v>
          </cell>
        </row>
        <row r="2385">
          <cell r="C2385" t="str">
            <v>Sacramento Suburban Water District</v>
          </cell>
          <cell r="K2385">
            <v>15070422950</v>
          </cell>
          <cell r="M2385">
            <v>193</v>
          </cell>
          <cell r="V2385">
            <v>174304</v>
          </cell>
          <cell r="AB2385">
            <v>564908000</v>
          </cell>
          <cell r="AC2385">
            <v>530150000</v>
          </cell>
          <cell r="AE2385">
            <v>531013519.99999994</v>
          </cell>
        </row>
        <row r="2386">
          <cell r="C2386" t="str">
            <v>Sacramento Suburban Water District</v>
          </cell>
          <cell r="K2386">
            <v>15070422950</v>
          </cell>
          <cell r="M2386">
            <v>193</v>
          </cell>
          <cell r="V2386">
            <v>173560</v>
          </cell>
          <cell r="AB2386">
            <v>566316000</v>
          </cell>
          <cell r="AC2386">
            <v>701171000</v>
          </cell>
          <cell r="AE2386">
            <v>532337039.99999994</v>
          </cell>
        </row>
        <row r="2387">
          <cell r="C2387" t="str">
            <v>Sacramento Suburban Water District</v>
          </cell>
          <cell r="K2387">
            <v>15070422950</v>
          </cell>
          <cell r="M2387">
            <v>193</v>
          </cell>
          <cell r="V2387">
            <v>173560</v>
          </cell>
          <cell r="AB2387">
            <v>574261000</v>
          </cell>
          <cell r="AC2387">
            <v>666319000</v>
          </cell>
          <cell r="AE2387">
            <v>539805340</v>
          </cell>
        </row>
        <row r="2388">
          <cell r="C2388" t="str">
            <v>Sacramento Suburban Water District</v>
          </cell>
          <cell r="K2388">
            <v>15070422950</v>
          </cell>
          <cell r="M2388">
            <v>193</v>
          </cell>
          <cell r="V2388">
            <v>173560</v>
          </cell>
          <cell r="AB2388">
            <v>962686000</v>
          </cell>
          <cell r="AC2388">
            <v>1102017000</v>
          </cell>
          <cell r="AE2388">
            <v>904924840</v>
          </cell>
        </row>
        <row r="2389">
          <cell r="C2389" t="str">
            <v>Sacramento Suburban Water District</v>
          </cell>
          <cell r="K2389">
            <v>15070422950</v>
          </cell>
          <cell r="M2389">
            <v>193</v>
          </cell>
          <cell r="V2389">
            <v>170615</v>
          </cell>
          <cell r="AB2389">
            <v>1165237000</v>
          </cell>
          <cell r="AC2389">
            <v>1391097000</v>
          </cell>
          <cell r="AE2389">
            <v>1095322780</v>
          </cell>
        </row>
        <row r="2390">
          <cell r="C2390" t="str">
            <v>Sacramento Suburban Water District</v>
          </cell>
          <cell r="K2390">
            <v>15070422950</v>
          </cell>
          <cell r="M2390">
            <v>193</v>
          </cell>
          <cell r="V2390">
            <v>170615</v>
          </cell>
          <cell r="AB2390">
            <v>1241361000</v>
          </cell>
          <cell r="AC2390">
            <v>1545284000</v>
          </cell>
          <cell r="AE2390">
            <v>1166879340</v>
          </cell>
        </row>
        <row r="2391">
          <cell r="C2391" t="str">
            <v>Sacramento Suburban Water District</v>
          </cell>
          <cell r="K2391">
            <v>15070422950</v>
          </cell>
          <cell r="M2391">
            <v>193</v>
          </cell>
          <cell r="V2391">
            <v>170615</v>
          </cell>
          <cell r="AB2391">
            <v>1329245000</v>
          </cell>
          <cell r="AC2391">
            <v>1787915000</v>
          </cell>
          <cell r="AE2391">
            <v>1249490300</v>
          </cell>
        </row>
        <row r="2392">
          <cell r="C2392" t="str">
            <v>Sacramento Suburban Water District</v>
          </cell>
          <cell r="K2392">
            <v>15070422950</v>
          </cell>
          <cell r="M2392">
            <v>193</v>
          </cell>
          <cell r="V2392">
            <v>170615</v>
          </cell>
          <cell r="AB2392">
            <v>1413213000</v>
          </cell>
          <cell r="AC2392">
            <v>1367382000</v>
          </cell>
          <cell r="AE2392">
            <v>1328420220</v>
          </cell>
        </row>
        <row r="2393">
          <cell r="C2393" t="str">
            <v>San Bernardino  City of</v>
          </cell>
          <cell r="K2393">
            <v>17058205650</v>
          </cell>
          <cell r="M2393">
            <v>201</v>
          </cell>
          <cell r="V2393">
            <v>187690</v>
          </cell>
          <cell r="AB2393">
            <v>800916739</v>
          </cell>
          <cell r="AC2393">
            <v>840674198</v>
          </cell>
          <cell r="AE2393">
            <v>520595880.35000002</v>
          </cell>
        </row>
        <row r="2394">
          <cell r="C2394" t="str">
            <v>San Bernardino  City of</v>
          </cell>
          <cell r="K2394">
            <v>17058205650</v>
          </cell>
          <cell r="M2394">
            <v>201</v>
          </cell>
          <cell r="V2394">
            <v>187690</v>
          </cell>
          <cell r="AB2394">
            <v>829816177</v>
          </cell>
          <cell r="AC2394">
            <v>817030093</v>
          </cell>
          <cell r="AE2394">
            <v>506187867.96999997</v>
          </cell>
        </row>
        <row r="2395">
          <cell r="C2395" t="str">
            <v>San Bernardino  City of</v>
          </cell>
          <cell r="K2395">
            <v>17058205650</v>
          </cell>
          <cell r="M2395">
            <v>201</v>
          </cell>
          <cell r="V2395">
            <v>187690</v>
          </cell>
          <cell r="AB2395">
            <v>726112982</v>
          </cell>
          <cell r="AC2395">
            <v>903990715</v>
          </cell>
          <cell r="AE2395">
            <v>406623269.92000002</v>
          </cell>
        </row>
        <row r="2396">
          <cell r="C2396" t="str">
            <v>San Bernardino  City of</v>
          </cell>
          <cell r="K2396">
            <v>17058205650</v>
          </cell>
          <cell r="M2396">
            <v>201</v>
          </cell>
          <cell r="V2396">
            <v>187690</v>
          </cell>
          <cell r="AB2396">
            <v>1012272773</v>
          </cell>
          <cell r="AC2396">
            <v>1003043357</v>
          </cell>
          <cell r="AE2396">
            <v>678222757.91000009</v>
          </cell>
        </row>
        <row r="2397">
          <cell r="C2397" t="str">
            <v>San Bernardino  City of</v>
          </cell>
          <cell r="K2397">
            <v>17058205650</v>
          </cell>
          <cell r="M2397">
            <v>201</v>
          </cell>
          <cell r="V2397">
            <v>187690</v>
          </cell>
          <cell r="AB2397">
            <v>1227248690</v>
          </cell>
          <cell r="AC2397">
            <v>1267591378</v>
          </cell>
          <cell r="AE2397">
            <v>760894187.79999995</v>
          </cell>
        </row>
        <row r="2398">
          <cell r="C2398" t="str">
            <v>San Bernardino  City of</v>
          </cell>
          <cell r="K2398">
            <v>17058205650</v>
          </cell>
          <cell r="M2398">
            <v>201</v>
          </cell>
          <cell r="V2398">
            <v>187690</v>
          </cell>
          <cell r="AB2398">
            <v>1345123163</v>
          </cell>
          <cell r="AC2398">
            <v>1602439563</v>
          </cell>
          <cell r="AE2398">
            <v>807073897.79999995</v>
          </cell>
        </row>
        <row r="2399">
          <cell r="C2399" t="str">
            <v>San Bernardino  City of</v>
          </cell>
          <cell r="K2399">
            <v>17058205650</v>
          </cell>
          <cell r="M2399">
            <v>201</v>
          </cell>
          <cell r="V2399">
            <v>187690</v>
          </cell>
          <cell r="AB2399">
            <v>1472806415</v>
          </cell>
          <cell r="AC2399">
            <v>1735102802</v>
          </cell>
          <cell r="AE2399">
            <v>1310797709.3499999</v>
          </cell>
        </row>
        <row r="2400">
          <cell r="C2400" t="str">
            <v>San Bernardino  City of</v>
          </cell>
          <cell r="K2400">
            <v>17058205650</v>
          </cell>
          <cell r="M2400">
            <v>201</v>
          </cell>
          <cell r="V2400">
            <v>187690</v>
          </cell>
          <cell r="AB2400">
            <v>1725690910</v>
          </cell>
          <cell r="AC2400">
            <v>1725594132</v>
          </cell>
          <cell r="AE2400">
            <v>1535864909.9000001</v>
          </cell>
        </row>
        <row r="2401">
          <cell r="C2401" t="str">
            <v>San Bernardino  City of</v>
          </cell>
          <cell r="K2401">
            <v>17058205650</v>
          </cell>
          <cell r="M2401">
            <v>201</v>
          </cell>
          <cell r="V2401">
            <v>187690</v>
          </cell>
          <cell r="AB2401">
            <v>1582949737</v>
          </cell>
          <cell r="AC2401">
            <v>1639568378</v>
          </cell>
          <cell r="AE2401">
            <v>1408825265.9300001</v>
          </cell>
        </row>
        <row r="2402">
          <cell r="C2402" t="str">
            <v>San Bernardino County Service Area 64</v>
          </cell>
          <cell r="K2402">
            <v>1455828780</v>
          </cell>
          <cell r="M2402">
            <v>330</v>
          </cell>
          <cell r="V2402">
            <v>12514</v>
          </cell>
          <cell r="AB2402">
            <v>39235770</v>
          </cell>
          <cell r="AC2402">
            <v>47515655</v>
          </cell>
          <cell r="AE2402">
            <v>33350404.5</v>
          </cell>
        </row>
        <row r="2403">
          <cell r="C2403" t="str">
            <v>San Bernardino County Service Area 64</v>
          </cell>
          <cell r="K2403">
            <v>1455828780</v>
          </cell>
          <cell r="M2403">
            <v>330</v>
          </cell>
          <cell r="V2403">
            <v>12514</v>
          </cell>
          <cell r="AB2403">
            <v>35390723</v>
          </cell>
          <cell r="AC2403">
            <v>49223117</v>
          </cell>
          <cell r="AE2403">
            <v>34682908.539999999</v>
          </cell>
        </row>
        <row r="2404">
          <cell r="C2404" t="str">
            <v>San Bernardino County Service Area 64</v>
          </cell>
          <cell r="K2404">
            <v>1455828780</v>
          </cell>
          <cell r="M2404">
            <v>330</v>
          </cell>
          <cell r="V2404">
            <v>12514</v>
          </cell>
          <cell r="AB2404">
            <v>45006599</v>
          </cell>
          <cell r="AC2404">
            <v>45902691</v>
          </cell>
          <cell r="AE2404">
            <v>44106467.019999996</v>
          </cell>
        </row>
        <row r="2405">
          <cell r="C2405" t="str">
            <v>San Bernardino County Service Area 64</v>
          </cell>
          <cell r="K2405">
            <v>1455828780</v>
          </cell>
          <cell r="M2405">
            <v>330</v>
          </cell>
          <cell r="V2405">
            <v>12514</v>
          </cell>
          <cell r="AB2405">
            <v>63107646</v>
          </cell>
          <cell r="AC2405">
            <v>65593892</v>
          </cell>
          <cell r="AE2405">
            <v>61845493.079999998</v>
          </cell>
        </row>
        <row r="2406">
          <cell r="C2406" t="str">
            <v>San Bernardino County Service Area 64</v>
          </cell>
          <cell r="K2406">
            <v>1455828780</v>
          </cell>
          <cell r="M2406">
            <v>330</v>
          </cell>
          <cell r="V2406">
            <v>12514</v>
          </cell>
          <cell r="AB2406">
            <v>84362934</v>
          </cell>
          <cell r="AC2406">
            <v>93910381</v>
          </cell>
          <cell r="AE2406">
            <v>81832045.980000004</v>
          </cell>
        </row>
        <row r="2407">
          <cell r="C2407" t="str">
            <v>San Bernardino County Service Area 64</v>
          </cell>
          <cell r="K2407">
            <v>1455828780</v>
          </cell>
          <cell r="M2407">
            <v>330</v>
          </cell>
          <cell r="V2407">
            <v>12514</v>
          </cell>
          <cell r="AB2407">
            <v>94337247</v>
          </cell>
          <cell r="AC2407">
            <v>112871676</v>
          </cell>
          <cell r="AE2407">
            <v>92450502.060000002</v>
          </cell>
        </row>
        <row r="2408">
          <cell r="C2408" t="str">
            <v>San Bernardino County Service Area 64</v>
          </cell>
          <cell r="K2408">
            <v>1455828780</v>
          </cell>
          <cell r="M2408">
            <v>330</v>
          </cell>
          <cell r="V2408">
            <v>12514</v>
          </cell>
          <cell r="AB2408">
            <v>84362934</v>
          </cell>
          <cell r="AC2408">
            <v>93910381</v>
          </cell>
          <cell r="AE2408">
            <v>81832045.980000004</v>
          </cell>
        </row>
        <row r="2409">
          <cell r="C2409" t="str">
            <v>San Bernardino County Service Area 64</v>
          </cell>
          <cell r="K2409">
            <v>1455828780</v>
          </cell>
          <cell r="M2409">
            <v>330</v>
          </cell>
          <cell r="V2409">
            <v>12497</v>
          </cell>
          <cell r="AB2409">
            <v>121734835</v>
          </cell>
          <cell r="AC2409">
            <v>132953899</v>
          </cell>
          <cell r="AE2409">
            <v>121734835</v>
          </cell>
        </row>
        <row r="2410">
          <cell r="C2410" t="str">
            <v>San Bernardino County Service Area 64</v>
          </cell>
          <cell r="K2410">
            <v>1455828780</v>
          </cell>
          <cell r="M2410">
            <v>330</v>
          </cell>
          <cell r="V2410">
            <v>12497</v>
          </cell>
          <cell r="AB2410">
            <v>112268851</v>
          </cell>
          <cell r="AC2410">
            <v>116840546</v>
          </cell>
          <cell r="AE2410">
            <v>112268851</v>
          </cell>
        </row>
        <row r="2411">
          <cell r="C2411" t="str">
            <v>San Bruno  City of</v>
          </cell>
          <cell r="K2411">
            <v>1566654460</v>
          </cell>
          <cell r="M2411">
            <v>90</v>
          </cell>
          <cell r="V2411">
            <v>43798</v>
          </cell>
          <cell r="AB2411">
            <v>72278275</v>
          </cell>
          <cell r="AC2411">
            <v>84024935</v>
          </cell>
          <cell r="AE2411">
            <v>49872009.749999993</v>
          </cell>
        </row>
        <row r="2412">
          <cell r="C2412" t="str">
            <v>San Bruno  City of</v>
          </cell>
          <cell r="K2412">
            <v>1566654460</v>
          </cell>
          <cell r="M2412">
            <v>90</v>
          </cell>
          <cell r="V2412">
            <v>43798</v>
          </cell>
          <cell r="AB2412">
            <v>80723034</v>
          </cell>
          <cell r="AC2412">
            <v>93602992</v>
          </cell>
          <cell r="AE2412">
            <v>55698893.459999993</v>
          </cell>
        </row>
        <row r="2413">
          <cell r="C2413" t="str">
            <v>San Bruno  City of</v>
          </cell>
          <cell r="K2413">
            <v>1566654460</v>
          </cell>
          <cell r="M2413">
            <v>90</v>
          </cell>
          <cell r="V2413">
            <v>43798</v>
          </cell>
          <cell r="AB2413">
            <v>67953039</v>
          </cell>
          <cell r="AC2413">
            <v>82938016</v>
          </cell>
          <cell r="AE2413">
            <v>46887596.909999996</v>
          </cell>
        </row>
        <row r="2414">
          <cell r="C2414" t="str">
            <v>San Bruno  City of</v>
          </cell>
          <cell r="K2414">
            <v>1566654460</v>
          </cell>
          <cell r="M2414">
            <v>90</v>
          </cell>
          <cell r="V2414">
            <v>43798</v>
          </cell>
          <cell r="AB2414">
            <v>92422566</v>
          </cell>
          <cell r="AC2414">
            <v>96034161</v>
          </cell>
          <cell r="AE2414">
            <v>63771570.539999992</v>
          </cell>
        </row>
        <row r="2415">
          <cell r="C2415" t="str">
            <v>San Bruno  City of</v>
          </cell>
          <cell r="K2415">
            <v>1566654460</v>
          </cell>
          <cell r="M2415">
            <v>90</v>
          </cell>
          <cell r="V2415">
            <v>43798</v>
          </cell>
          <cell r="AB2415">
            <v>86892966</v>
          </cell>
          <cell r="AC2415">
            <v>98171345</v>
          </cell>
          <cell r="AE2415">
            <v>59956146.539999992</v>
          </cell>
        </row>
        <row r="2416">
          <cell r="C2416" t="str">
            <v>San Bruno  City of</v>
          </cell>
          <cell r="K2416">
            <v>1566654460</v>
          </cell>
          <cell r="M2416">
            <v>90</v>
          </cell>
          <cell r="V2416">
            <v>43798</v>
          </cell>
          <cell r="AB2416">
            <v>110924883</v>
          </cell>
          <cell r="AC2416">
            <v>113584956</v>
          </cell>
          <cell r="AE2416">
            <v>76538169.269999996</v>
          </cell>
        </row>
        <row r="2417">
          <cell r="C2417" t="str">
            <v>San Bruno  City of</v>
          </cell>
          <cell r="K2417">
            <v>1566654460</v>
          </cell>
          <cell r="M2417">
            <v>90</v>
          </cell>
          <cell r="V2417">
            <v>43798</v>
          </cell>
          <cell r="AB2417">
            <v>104139304</v>
          </cell>
          <cell r="AC2417">
            <v>109314327</v>
          </cell>
          <cell r="AE2417">
            <v>69773333.680000007</v>
          </cell>
        </row>
        <row r="2418">
          <cell r="C2418" t="str">
            <v>San Bruno  City of</v>
          </cell>
          <cell r="K2418">
            <v>1566654460</v>
          </cell>
          <cell r="M2418">
            <v>90</v>
          </cell>
          <cell r="V2418">
            <v>43798</v>
          </cell>
          <cell r="AB2418">
            <v>116691616</v>
          </cell>
          <cell r="AC2418">
            <v>134599231</v>
          </cell>
          <cell r="AE2418">
            <v>78183382.719999999</v>
          </cell>
        </row>
        <row r="2419">
          <cell r="C2419" t="str">
            <v>San Bruno  City of</v>
          </cell>
          <cell r="K2419">
            <v>1566654460</v>
          </cell>
          <cell r="M2419">
            <v>90</v>
          </cell>
          <cell r="V2419">
            <v>43798</v>
          </cell>
          <cell r="AB2419">
            <v>117594514</v>
          </cell>
          <cell r="AC2419">
            <v>117596010</v>
          </cell>
          <cell r="AE2419">
            <v>78788324.38000001</v>
          </cell>
        </row>
        <row r="2420">
          <cell r="C2420" t="str">
            <v>San Buenaventura  City of</v>
          </cell>
          <cell r="K2420">
            <v>6709954140</v>
          </cell>
          <cell r="M2420">
            <v>142</v>
          </cell>
          <cell r="V2420">
            <v>113478</v>
          </cell>
          <cell r="AB2420">
            <v>329109941</v>
          </cell>
          <cell r="AC2420">
            <v>380268615</v>
          </cell>
          <cell r="AE2420">
            <v>220503660.47</v>
          </cell>
        </row>
        <row r="2421">
          <cell r="C2421" t="str">
            <v>San Buenaventura  City of</v>
          </cell>
          <cell r="K2421">
            <v>6709954140</v>
          </cell>
          <cell r="M2421">
            <v>142</v>
          </cell>
          <cell r="V2421">
            <v>113478</v>
          </cell>
          <cell r="AB2421">
            <v>357475308</v>
          </cell>
          <cell r="AC2421">
            <v>477046489</v>
          </cell>
          <cell r="AE2421">
            <v>250232715.59999999</v>
          </cell>
        </row>
        <row r="2422">
          <cell r="C2422" t="str">
            <v>San Buenaventura  City of</v>
          </cell>
          <cell r="K2422">
            <v>6709954140</v>
          </cell>
          <cell r="M2422">
            <v>142</v>
          </cell>
          <cell r="V2422">
            <v>113478</v>
          </cell>
          <cell r="AB2422">
            <v>312817370</v>
          </cell>
          <cell r="AC2422">
            <v>446416455</v>
          </cell>
          <cell r="AE2422">
            <v>206459464.20000002</v>
          </cell>
        </row>
        <row r="2423">
          <cell r="C2423" t="str">
            <v>San Buenaventura  City of</v>
          </cell>
          <cell r="K2423">
            <v>6709954140</v>
          </cell>
          <cell r="M2423">
            <v>142</v>
          </cell>
          <cell r="V2423">
            <v>113478</v>
          </cell>
          <cell r="AB2423">
            <v>391021712</v>
          </cell>
          <cell r="AC2423">
            <v>454888592</v>
          </cell>
          <cell r="AE2423">
            <v>246343678.56</v>
          </cell>
        </row>
        <row r="2424">
          <cell r="C2424" t="str">
            <v>San Buenaventura  City of</v>
          </cell>
          <cell r="K2424">
            <v>6709954140</v>
          </cell>
          <cell r="M2424">
            <v>142</v>
          </cell>
          <cell r="V2424">
            <v>113478</v>
          </cell>
          <cell r="AB2424">
            <v>449349118</v>
          </cell>
          <cell r="AC2424">
            <v>536025597</v>
          </cell>
          <cell r="AE2424">
            <v>301063909.06</v>
          </cell>
        </row>
        <row r="2425">
          <cell r="C2425" t="str">
            <v>San Buenaventura  City of</v>
          </cell>
          <cell r="K2425">
            <v>6709954140</v>
          </cell>
          <cell r="M2425">
            <v>142</v>
          </cell>
          <cell r="V2425">
            <v>113478</v>
          </cell>
          <cell r="AB2425">
            <v>469226055</v>
          </cell>
          <cell r="AC2425">
            <v>536351449</v>
          </cell>
          <cell r="AE2425">
            <v>300304675.19999999</v>
          </cell>
        </row>
        <row r="2426">
          <cell r="C2426" t="str">
            <v>San Buenaventura  City of</v>
          </cell>
          <cell r="K2426">
            <v>6709954140</v>
          </cell>
          <cell r="M2426">
            <v>142</v>
          </cell>
          <cell r="V2426">
            <v>113478</v>
          </cell>
          <cell r="AB2426">
            <v>495620020</v>
          </cell>
          <cell r="AC2426">
            <v>547756249</v>
          </cell>
          <cell r="AE2426">
            <v>312240612.60000002</v>
          </cell>
        </row>
        <row r="2427">
          <cell r="C2427" t="str">
            <v>San Buenaventura  City of</v>
          </cell>
          <cell r="K2427">
            <v>6709954140</v>
          </cell>
          <cell r="M2427">
            <v>142</v>
          </cell>
          <cell r="V2427">
            <v>113478</v>
          </cell>
          <cell r="AB2427">
            <v>512860819</v>
          </cell>
          <cell r="AC2427">
            <v>545110335</v>
          </cell>
          <cell r="AE2427">
            <v>338488140.54000002</v>
          </cell>
        </row>
        <row r="2428">
          <cell r="C2428" t="str">
            <v>San Buenaventura  City of</v>
          </cell>
          <cell r="K2428">
            <v>6709954140</v>
          </cell>
          <cell r="M2428">
            <v>142</v>
          </cell>
          <cell r="V2428">
            <v>113478</v>
          </cell>
          <cell r="AB2428">
            <v>496408581</v>
          </cell>
          <cell r="AC2428">
            <v>522483212</v>
          </cell>
          <cell r="AE2428">
            <v>327629663.46000004</v>
          </cell>
        </row>
        <row r="2429">
          <cell r="C2429" t="str">
            <v>San Clemente  City of</v>
          </cell>
          <cell r="K2429">
            <v>3760970220</v>
          </cell>
          <cell r="M2429">
            <v>148</v>
          </cell>
          <cell r="V2429">
            <v>50960</v>
          </cell>
          <cell r="AB2429">
            <v>184203812</v>
          </cell>
          <cell r="AC2429">
            <v>157516580</v>
          </cell>
          <cell r="AE2429">
            <v>117890439.68000001</v>
          </cell>
        </row>
        <row r="2430">
          <cell r="C2430" t="str">
            <v>San Clemente  City of</v>
          </cell>
          <cell r="K2430">
            <v>3760970220</v>
          </cell>
          <cell r="M2430">
            <v>148</v>
          </cell>
          <cell r="V2430">
            <v>50960</v>
          </cell>
          <cell r="AB2430">
            <v>161654893</v>
          </cell>
          <cell r="AC2430">
            <v>163544831</v>
          </cell>
          <cell r="AE2430">
            <v>129323914.40000001</v>
          </cell>
        </row>
        <row r="2431">
          <cell r="C2431" t="str">
            <v>San Clemente  City of</v>
          </cell>
          <cell r="K2431">
            <v>3760970220</v>
          </cell>
          <cell r="M2431">
            <v>148</v>
          </cell>
          <cell r="V2431">
            <v>50960</v>
          </cell>
          <cell r="AB2431">
            <v>144710619</v>
          </cell>
          <cell r="AC2431">
            <v>207893210</v>
          </cell>
          <cell r="AE2431">
            <v>144710619</v>
          </cell>
        </row>
        <row r="2432">
          <cell r="C2432" t="str">
            <v>San Clemente  City of</v>
          </cell>
          <cell r="K2432">
            <v>3760970220</v>
          </cell>
          <cell r="M2432">
            <v>148</v>
          </cell>
          <cell r="V2432">
            <v>50960</v>
          </cell>
          <cell r="AB2432">
            <v>217864264</v>
          </cell>
          <cell r="AC2432">
            <v>219754202</v>
          </cell>
          <cell r="AE2432">
            <v>163398198</v>
          </cell>
        </row>
        <row r="2433">
          <cell r="C2433" t="str">
            <v>San Clemente  City of</v>
          </cell>
          <cell r="K2433">
            <v>3760970220</v>
          </cell>
          <cell r="M2433">
            <v>148</v>
          </cell>
          <cell r="V2433">
            <v>50960</v>
          </cell>
          <cell r="AB2433">
            <v>279613110</v>
          </cell>
          <cell r="AC2433">
            <v>270098248</v>
          </cell>
          <cell r="AE2433">
            <v>178952390.40000001</v>
          </cell>
        </row>
        <row r="2434">
          <cell r="C2434" t="str">
            <v>San Clemente  City of</v>
          </cell>
          <cell r="K2434">
            <v>3760970220</v>
          </cell>
          <cell r="M2434">
            <v>148</v>
          </cell>
          <cell r="V2434">
            <v>50960</v>
          </cell>
          <cell r="AB2434">
            <v>318389429</v>
          </cell>
          <cell r="AC2434">
            <v>304768840</v>
          </cell>
          <cell r="AE2434">
            <v>178298080.24000001</v>
          </cell>
        </row>
        <row r="2435">
          <cell r="C2435" t="str">
            <v>San Clemente  City of</v>
          </cell>
          <cell r="K2435">
            <v>3760970220</v>
          </cell>
          <cell r="M2435">
            <v>148</v>
          </cell>
          <cell r="V2435">
            <v>50960</v>
          </cell>
          <cell r="AB2435">
            <v>339634942</v>
          </cell>
          <cell r="AC2435">
            <v>325721086</v>
          </cell>
          <cell r="AE2435">
            <v>288689700.69999999</v>
          </cell>
        </row>
        <row r="2436">
          <cell r="C2436" t="str">
            <v>San Clemente  City of</v>
          </cell>
          <cell r="K2436">
            <v>3760970220</v>
          </cell>
          <cell r="M2436">
            <v>148</v>
          </cell>
          <cell r="V2436">
            <v>50960</v>
          </cell>
          <cell r="AB2436">
            <v>353972405</v>
          </cell>
          <cell r="AC2436">
            <v>316695002</v>
          </cell>
          <cell r="AE2436">
            <v>272558751.85000002</v>
          </cell>
        </row>
        <row r="2437">
          <cell r="C2437" t="str">
            <v>San Clemente  City of</v>
          </cell>
          <cell r="K2437">
            <v>3760970220</v>
          </cell>
          <cell r="M2437">
            <v>148</v>
          </cell>
          <cell r="V2437">
            <v>55398</v>
          </cell>
          <cell r="AB2437">
            <v>331390901</v>
          </cell>
          <cell r="AC2437">
            <v>304671084</v>
          </cell>
          <cell r="AE2437">
            <v>258484902.78</v>
          </cell>
        </row>
        <row r="2438">
          <cell r="C2438" t="str">
            <v>San Diego  City of</v>
          </cell>
          <cell r="K2438">
            <v>80239639950</v>
          </cell>
          <cell r="M2438">
            <v>142</v>
          </cell>
          <cell r="V2438">
            <v>1292496</v>
          </cell>
          <cell r="AB2438">
            <v>3974084004</v>
          </cell>
          <cell r="AC2438">
            <v>3668761217</v>
          </cell>
          <cell r="AE2438">
            <v>2146005362.1600001</v>
          </cell>
        </row>
        <row r="2439">
          <cell r="C2439" t="str">
            <v>San Diego  City of</v>
          </cell>
          <cell r="K2439">
            <v>80239639950</v>
          </cell>
          <cell r="M2439">
            <v>142</v>
          </cell>
          <cell r="V2439">
            <v>1292496</v>
          </cell>
          <cell r="AB2439">
            <v>4107911185</v>
          </cell>
          <cell r="AC2439">
            <v>3949384466</v>
          </cell>
          <cell r="AE2439">
            <v>2218272039.9000001</v>
          </cell>
        </row>
        <row r="2440">
          <cell r="C2440" t="str">
            <v>San Diego  City of</v>
          </cell>
          <cell r="K2440">
            <v>80239639950</v>
          </cell>
          <cell r="M2440">
            <v>142</v>
          </cell>
          <cell r="V2440">
            <v>1292496</v>
          </cell>
          <cell r="AB2440">
            <v>3438025821</v>
          </cell>
          <cell r="AC2440">
            <v>4544552097</v>
          </cell>
          <cell r="AE2440">
            <v>1856533943.3400002</v>
          </cell>
        </row>
        <row r="2441">
          <cell r="C2441" t="str">
            <v>San Diego  City of</v>
          </cell>
          <cell r="K2441">
            <v>80239639950</v>
          </cell>
          <cell r="M2441">
            <v>142</v>
          </cell>
          <cell r="V2441">
            <v>1292496</v>
          </cell>
          <cell r="AB2441">
            <v>4659023703</v>
          </cell>
          <cell r="AC2441">
            <v>4689327886</v>
          </cell>
          <cell r="AE2441">
            <v>2515872799.6200004</v>
          </cell>
        </row>
        <row r="2442">
          <cell r="C2442" t="str">
            <v>San Diego  City of</v>
          </cell>
          <cell r="K2442">
            <v>80239639950</v>
          </cell>
          <cell r="M2442">
            <v>142</v>
          </cell>
          <cell r="V2442">
            <v>1292496</v>
          </cell>
          <cell r="AB2442">
            <v>5693276133</v>
          </cell>
          <cell r="AC2442">
            <v>5549575653</v>
          </cell>
          <cell r="AE2442">
            <v>3074369111.8200002</v>
          </cell>
        </row>
        <row r="2443">
          <cell r="C2443" t="str">
            <v>San Diego  City of</v>
          </cell>
          <cell r="K2443">
            <v>80239639950</v>
          </cell>
          <cell r="M2443">
            <v>142</v>
          </cell>
          <cell r="V2443">
            <v>1292496</v>
          </cell>
          <cell r="AB2443">
            <v>5908989777</v>
          </cell>
          <cell r="AC2443">
            <v>6099938713</v>
          </cell>
          <cell r="AE2443">
            <v>3190854479.5800004</v>
          </cell>
        </row>
        <row r="2444">
          <cell r="C2444" t="str">
            <v>San Diego  City of</v>
          </cell>
          <cell r="K2444">
            <v>80239639950</v>
          </cell>
          <cell r="M2444">
            <v>142</v>
          </cell>
          <cell r="V2444">
            <v>1324305</v>
          </cell>
          <cell r="AB2444">
            <v>6078432519</v>
          </cell>
          <cell r="AC2444">
            <v>6361271558</v>
          </cell>
          <cell r="AE2444">
            <v>3282353560.2600002</v>
          </cell>
        </row>
        <row r="2445">
          <cell r="C2445" t="str">
            <v>San Diego  City of</v>
          </cell>
          <cell r="K2445">
            <v>80239639950</v>
          </cell>
          <cell r="M2445">
            <v>142</v>
          </cell>
          <cell r="V2445">
            <v>1324305</v>
          </cell>
          <cell r="AB2445">
            <v>6467499123</v>
          </cell>
          <cell r="AC2445">
            <v>6413407786</v>
          </cell>
          <cell r="AE2445">
            <v>3492449526.4200001</v>
          </cell>
        </row>
        <row r="2446">
          <cell r="C2446" t="str">
            <v>San Diego  City of</v>
          </cell>
          <cell r="K2446">
            <v>80239639950</v>
          </cell>
          <cell r="M2446">
            <v>142</v>
          </cell>
          <cell r="V2446">
            <v>1324305</v>
          </cell>
          <cell r="AB2446">
            <v>6125355125</v>
          </cell>
          <cell r="AC2446">
            <v>6079084222</v>
          </cell>
          <cell r="AE2446">
            <v>3307691767.5</v>
          </cell>
        </row>
        <row r="2447">
          <cell r="C2447" t="str">
            <v>San Dieguito Water District</v>
          </cell>
          <cell r="K2447">
            <v>2830876490</v>
          </cell>
          <cell r="M2447">
            <v>160</v>
          </cell>
          <cell r="V2447">
            <v>37168</v>
          </cell>
          <cell r="AB2447">
            <v>145134226</v>
          </cell>
          <cell r="AC2447">
            <v>118284068</v>
          </cell>
          <cell r="AE2447">
            <v>113204696.28</v>
          </cell>
        </row>
        <row r="2448">
          <cell r="C2448" t="str">
            <v>San Dieguito Water District</v>
          </cell>
          <cell r="K2448">
            <v>2830876490</v>
          </cell>
          <cell r="M2448">
            <v>160</v>
          </cell>
          <cell r="V2448">
            <v>36959</v>
          </cell>
          <cell r="AB2448">
            <v>115286235</v>
          </cell>
          <cell r="AC2448">
            <v>136075556</v>
          </cell>
          <cell r="AE2448">
            <v>88770400.950000003</v>
          </cell>
        </row>
        <row r="2449">
          <cell r="C2449" t="str">
            <v>San Dieguito Water District</v>
          </cell>
          <cell r="K2449">
            <v>2830876490</v>
          </cell>
          <cell r="M2449">
            <v>160</v>
          </cell>
          <cell r="V2449">
            <v>36959</v>
          </cell>
          <cell r="AB2449">
            <v>115286235</v>
          </cell>
          <cell r="AC2449">
            <v>136075556</v>
          </cell>
          <cell r="AE2449">
            <v>88770400.950000003</v>
          </cell>
        </row>
        <row r="2450">
          <cell r="C2450" t="str">
            <v>San Dieguito Water District</v>
          </cell>
          <cell r="K2450">
            <v>2830876490</v>
          </cell>
          <cell r="M2450">
            <v>160</v>
          </cell>
          <cell r="V2450">
            <v>36959</v>
          </cell>
          <cell r="AB2450">
            <v>157418824</v>
          </cell>
          <cell r="AC2450">
            <v>153247926</v>
          </cell>
          <cell r="AE2450">
            <v>132231812.16</v>
          </cell>
        </row>
        <row r="2451">
          <cell r="C2451" t="str">
            <v>San Dieguito Water District</v>
          </cell>
          <cell r="K2451">
            <v>2830876490</v>
          </cell>
          <cell r="M2451">
            <v>160</v>
          </cell>
          <cell r="V2451">
            <v>36959</v>
          </cell>
          <cell r="AB2451">
            <v>200757064</v>
          </cell>
          <cell r="AC2451">
            <v>188635391</v>
          </cell>
          <cell r="AE2451">
            <v>140529944.79999998</v>
          </cell>
        </row>
        <row r="2452">
          <cell r="C2452" t="str">
            <v>San Dieguito Water District</v>
          </cell>
          <cell r="K2452">
            <v>2830876490</v>
          </cell>
          <cell r="M2452">
            <v>160</v>
          </cell>
          <cell r="V2452">
            <v>36959</v>
          </cell>
          <cell r="AB2452">
            <v>204504356</v>
          </cell>
          <cell r="AC2452">
            <v>211836013</v>
          </cell>
          <cell r="AE2452">
            <v>171783659.03999999</v>
          </cell>
        </row>
        <row r="2453">
          <cell r="C2453" t="str">
            <v>San Dieguito Water District</v>
          </cell>
          <cell r="K2453">
            <v>2830876490</v>
          </cell>
          <cell r="M2453">
            <v>160</v>
          </cell>
          <cell r="V2453">
            <v>36959</v>
          </cell>
          <cell r="AB2453">
            <v>213497855</v>
          </cell>
          <cell r="AC2453">
            <v>219330596</v>
          </cell>
          <cell r="AE2453">
            <v>153718455.59999999</v>
          </cell>
        </row>
        <row r="2454">
          <cell r="C2454" t="str">
            <v>San Dieguito Water District</v>
          </cell>
          <cell r="K2454">
            <v>2830876490</v>
          </cell>
          <cell r="M2454">
            <v>160</v>
          </cell>
          <cell r="V2454">
            <v>36959</v>
          </cell>
          <cell r="AB2454">
            <v>233602888</v>
          </cell>
          <cell r="AC2454">
            <v>218124945</v>
          </cell>
          <cell r="AE2454">
            <v>179874223.75999999</v>
          </cell>
        </row>
        <row r="2455">
          <cell r="C2455" t="str">
            <v>San Dieguito Water District</v>
          </cell>
          <cell r="K2455">
            <v>2830876490</v>
          </cell>
          <cell r="M2455">
            <v>160</v>
          </cell>
          <cell r="V2455">
            <v>36959</v>
          </cell>
          <cell r="AB2455">
            <v>235688337</v>
          </cell>
          <cell r="AC2455">
            <v>202093055</v>
          </cell>
          <cell r="AE2455">
            <v>172052486.00999999</v>
          </cell>
        </row>
        <row r="2456">
          <cell r="C2456" t="str">
            <v>San Fernando  City of</v>
          </cell>
          <cell r="K2456">
            <v>1225779500</v>
          </cell>
          <cell r="M2456">
            <v>136</v>
          </cell>
          <cell r="V2456">
            <v>23728</v>
          </cell>
          <cell r="AB2456">
            <v>64844434</v>
          </cell>
          <cell r="AC2456">
            <v>67451245</v>
          </cell>
          <cell r="AE2456">
            <v>54469324.559999995</v>
          </cell>
        </row>
        <row r="2457">
          <cell r="C2457" t="str">
            <v>San Fernando  City of</v>
          </cell>
          <cell r="K2457">
            <v>1225779500</v>
          </cell>
          <cell r="M2457">
            <v>136</v>
          </cell>
          <cell r="V2457">
            <v>23728</v>
          </cell>
          <cell r="AB2457">
            <v>68102948</v>
          </cell>
          <cell r="AC2457">
            <v>72990720</v>
          </cell>
          <cell r="AE2457">
            <v>57206476.32</v>
          </cell>
        </row>
        <row r="2458">
          <cell r="C2458" t="str">
            <v>San Fernando  City of</v>
          </cell>
          <cell r="K2458">
            <v>1225779500</v>
          </cell>
          <cell r="M2458">
            <v>136</v>
          </cell>
          <cell r="V2458">
            <v>23728</v>
          </cell>
          <cell r="AB2458">
            <v>64844434</v>
          </cell>
          <cell r="AC2458">
            <v>79507748</v>
          </cell>
          <cell r="AE2458">
            <v>54469324.559999995</v>
          </cell>
        </row>
        <row r="2459">
          <cell r="C2459" t="str">
            <v>San Fernando  City of</v>
          </cell>
          <cell r="K2459">
            <v>1225779500</v>
          </cell>
          <cell r="M2459">
            <v>136</v>
          </cell>
          <cell r="V2459">
            <v>23728</v>
          </cell>
          <cell r="AB2459">
            <v>79833600</v>
          </cell>
          <cell r="AC2459">
            <v>83092114</v>
          </cell>
          <cell r="AE2459">
            <v>67060224</v>
          </cell>
        </row>
        <row r="2460">
          <cell r="C2460" t="str">
            <v>San Fernando  City of</v>
          </cell>
          <cell r="K2460">
            <v>1225779500</v>
          </cell>
          <cell r="M2460">
            <v>136</v>
          </cell>
          <cell r="V2460">
            <v>23728</v>
          </cell>
          <cell r="AB2460">
            <v>95148617</v>
          </cell>
          <cell r="AC2460">
            <v>96777874</v>
          </cell>
          <cell r="AE2460">
            <v>79924838.280000001</v>
          </cell>
        </row>
        <row r="2461">
          <cell r="C2461" t="str">
            <v>San Fernando  City of</v>
          </cell>
          <cell r="K2461">
            <v>1225779500</v>
          </cell>
          <cell r="M2461">
            <v>136</v>
          </cell>
          <cell r="V2461">
            <v>23650</v>
          </cell>
          <cell r="AB2461">
            <v>100036388</v>
          </cell>
          <cell r="AC2461">
            <v>108834377</v>
          </cell>
          <cell r="AE2461">
            <v>84030565.920000002</v>
          </cell>
        </row>
        <row r="2462">
          <cell r="C2462" t="str">
            <v>San Fernando  City of</v>
          </cell>
          <cell r="K2462">
            <v>1225779500</v>
          </cell>
          <cell r="M2462">
            <v>136</v>
          </cell>
          <cell r="V2462">
            <v>23728</v>
          </cell>
          <cell r="AB2462">
            <v>104598308</v>
          </cell>
          <cell r="AC2462">
            <v>115025554</v>
          </cell>
          <cell r="AE2462">
            <v>87862578.719999999</v>
          </cell>
        </row>
        <row r="2463">
          <cell r="C2463" t="str">
            <v>San Fernando  City of</v>
          </cell>
          <cell r="K2463">
            <v>1225779500</v>
          </cell>
          <cell r="M2463">
            <v>136</v>
          </cell>
          <cell r="V2463">
            <v>23728</v>
          </cell>
          <cell r="AB2463">
            <v>107530971</v>
          </cell>
          <cell r="AC2463">
            <v>110463634</v>
          </cell>
          <cell r="AE2463">
            <v>90326015.640000001</v>
          </cell>
        </row>
        <row r="2464">
          <cell r="C2464" t="str">
            <v>San Fernando  City of</v>
          </cell>
          <cell r="K2464">
            <v>1225779500</v>
          </cell>
          <cell r="M2464">
            <v>136</v>
          </cell>
          <cell r="V2464">
            <v>23728</v>
          </cell>
          <cell r="AB2464">
            <v>101991497</v>
          </cell>
          <cell r="AC2464">
            <v>105575862</v>
          </cell>
          <cell r="AE2464">
            <v>85672857.480000004</v>
          </cell>
        </row>
        <row r="2465">
          <cell r="C2465" t="str">
            <v>San Francisco Public Utilities Commission</v>
          </cell>
          <cell r="K2465">
            <v>30591927135</v>
          </cell>
          <cell r="M2465">
            <v>92</v>
          </cell>
          <cell r="V2465">
            <v>846601</v>
          </cell>
          <cell r="AB2465">
            <v>2018740000</v>
          </cell>
          <cell r="AC2465">
            <v>2168280000</v>
          </cell>
          <cell r="AE2465">
            <v>1191056600</v>
          </cell>
        </row>
        <row r="2466">
          <cell r="C2466" t="str">
            <v>San Francisco Public Utilities Commission</v>
          </cell>
          <cell r="K2466">
            <v>30591927135</v>
          </cell>
          <cell r="M2466">
            <v>92</v>
          </cell>
          <cell r="V2466">
            <v>846601</v>
          </cell>
          <cell r="AB2466">
            <v>1888860000</v>
          </cell>
          <cell r="AC2466">
            <v>2102370000</v>
          </cell>
          <cell r="AE2466">
            <v>1038873000.0000001</v>
          </cell>
        </row>
        <row r="2467">
          <cell r="C2467" t="str">
            <v>San Francisco Public Utilities Commission</v>
          </cell>
          <cell r="K2467">
            <v>30591927135</v>
          </cell>
          <cell r="M2467">
            <v>92</v>
          </cell>
          <cell r="V2467">
            <v>846601</v>
          </cell>
          <cell r="AB2467">
            <v>1953670000</v>
          </cell>
          <cell r="AC2467">
            <v>2118070000</v>
          </cell>
          <cell r="AE2467">
            <v>1133128600</v>
          </cell>
        </row>
        <row r="2468">
          <cell r="C2468" t="str">
            <v>San Francisco Public Utilities Commission</v>
          </cell>
          <cell r="K2468">
            <v>30591927135</v>
          </cell>
          <cell r="M2468">
            <v>92</v>
          </cell>
          <cell r="V2468">
            <v>846601</v>
          </cell>
          <cell r="AB2468">
            <v>2161800000</v>
          </cell>
          <cell r="AC2468">
            <v>2368470000</v>
          </cell>
          <cell r="AE2468">
            <v>1167372000</v>
          </cell>
        </row>
        <row r="2469">
          <cell r="C2469" t="str">
            <v>San Francisco Public Utilities Commission</v>
          </cell>
          <cell r="K2469">
            <v>30591927135</v>
          </cell>
          <cell r="M2469">
            <v>92</v>
          </cell>
          <cell r="V2469">
            <v>846601</v>
          </cell>
          <cell r="AB2469">
            <v>2147000000</v>
          </cell>
          <cell r="AC2469">
            <v>2355690000</v>
          </cell>
          <cell r="AE2469">
            <v>1159380000</v>
          </cell>
        </row>
        <row r="2470">
          <cell r="C2470" t="str">
            <v>San Francisco Public Utilities Commission</v>
          </cell>
          <cell r="K2470">
            <v>30591927135</v>
          </cell>
          <cell r="M2470">
            <v>92</v>
          </cell>
          <cell r="V2470">
            <v>846601</v>
          </cell>
          <cell r="AB2470">
            <v>2224050000</v>
          </cell>
          <cell r="AC2470">
            <v>2441420000</v>
          </cell>
          <cell r="AE2470">
            <v>1178746500</v>
          </cell>
        </row>
        <row r="2471">
          <cell r="C2471" t="str">
            <v>San Francisco Public Utilities Commission</v>
          </cell>
          <cell r="K2471">
            <v>30591927135</v>
          </cell>
          <cell r="M2471">
            <v>92</v>
          </cell>
          <cell r="V2471">
            <v>846601</v>
          </cell>
          <cell r="AB2471">
            <v>2256610000</v>
          </cell>
          <cell r="AC2471">
            <v>2424500000</v>
          </cell>
          <cell r="AE2471">
            <v>1196003300</v>
          </cell>
        </row>
        <row r="2472">
          <cell r="C2472" t="str">
            <v>San Francisco Public Utilities Commission</v>
          </cell>
          <cell r="K2472">
            <v>30591927135</v>
          </cell>
          <cell r="M2472">
            <v>92</v>
          </cell>
          <cell r="V2472">
            <v>846601</v>
          </cell>
          <cell r="AB2472">
            <v>2192570000</v>
          </cell>
          <cell r="AC2472">
            <v>2393110000</v>
          </cell>
          <cell r="AE2472">
            <v>1205913500</v>
          </cell>
        </row>
        <row r="2473">
          <cell r="C2473" t="str">
            <v>San Francisco Public Utilities Commission</v>
          </cell>
          <cell r="K2473">
            <v>30591927135</v>
          </cell>
          <cell r="M2473">
            <v>92</v>
          </cell>
          <cell r="V2473">
            <v>846601</v>
          </cell>
          <cell r="AB2473">
            <v>1874600000</v>
          </cell>
          <cell r="AC2473">
            <v>1993500000</v>
          </cell>
          <cell r="AE2473">
            <v>1031030000.0000001</v>
          </cell>
        </row>
        <row r="2474">
          <cell r="C2474" t="str">
            <v>San Gabriel County Water District</v>
          </cell>
          <cell r="K2474">
            <v>2710125000</v>
          </cell>
          <cell r="M2474">
            <v>142</v>
          </cell>
          <cell r="V2474">
            <v>45000</v>
          </cell>
          <cell r="AB2474">
            <v>131138907</v>
          </cell>
          <cell r="AC2474">
            <v>137809086</v>
          </cell>
          <cell r="AE2474">
            <v>98354180.25</v>
          </cell>
        </row>
        <row r="2475">
          <cell r="C2475" t="str">
            <v>San Gabriel County Water District</v>
          </cell>
          <cell r="K2475">
            <v>2710125000</v>
          </cell>
          <cell r="M2475">
            <v>142</v>
          </cell>
          <cell r="V2475">
            <v>45000</v>
          </cell>
          <cell r="AB2475">
            <v>138936531</v>
          </cell>
          <cell r="AC2475">
            <v>163134258</v>
          </cell>
          <cell r="AE2475">
            <v>104202398.25</v>
          </cell>
        </row>
        <row r="2476">
          <cell r="C2476" t="str">
            <v>San Gabriel County Water District</v>
          </cell>
          <cell r="K2476">
            <v>2710125000</v>
          </cell>
          <cell r="M2476">
            <v>142</v>
          </cell>
          <cell r="V2476">
            <v>45000</v>
          </cell>
          <cell r="AB2476">
            <v>131868814</v>
          </cell>
          <cell r="AC2476">
            <v>156405426</v>
          </cell>
          <cell r="AE2476">
            <v>98901610.5</v>
          </cell>
        </row>
        <row r="2477">
          <cell r="C2477" t="str">
            <v>San Gabriel County Water District</v>
          </cell>
          <cell r="K2477">
            <v>2710125000</v>
          </cell>
          <cell r="M2477">
            <v>142</v>
          </cell>
          <cell r="V2477">
            <v>45000</v>
          </cell>
          <cell r="AB2477">
            <v>151491587</v>
          </cell>
          <cell r="AC2477">
            <v>164698345</v>
          </cell>
          <cell r="AE2477">
            <v>113618690.25</v>
          </cell>
        </row>
        <row r="2478">
          <cell r="C2478" t="str">
            <v>San Gabriel County Water District</v>
          </cell>
          <cell r="K2478">
            <v>2710125000</v>
          </cell>
          <cell r="M2478">
            <v>142</v>
          </cell>
          <cell r="V2478">
            <v>45000</v>
          </cell>
          <cell r="AB2478">
            <v>175337394</v>
          </cell>
          <cell r="AC2478">
            <v>186041614</v>
          </cell>
          <cell r="AE2478">
            <v>131503045.5</v>
          </cell>
        </row>
        <row r="2479">
          <cell r="C2479" t="str">
            <v>San Gabriel County Water District</v>
          </cell>
          <cell r="K2479">
            <v>2710125000</v>
          </cell>
          <cell r="M2479">
            <v>142</v>
          </cell>
          <cell r="V2479">
            <v>45000</v>
          </cell>
          <cell r="AB2479">
            <v>180971366</v>
          </cell>
          <cell r="AC2479">
            <v>200089069</v>
          </cell>
          <cell r="AE2479">
            <v>135728524.5</v>
          </cell>
        </row>
        <row r="2480">
          <cell r="C2480" t="str">
            <v>San Gabriel County Water District</v>
          </cell>
          <cell r="K2480">
            <v>2710125000</v>
          </cell>
          <cell r="M2480">
            <v>142</v>
          </cell>
          <cell r="V2480">
            <v>45000</v>
          </cell>
          <cell r="AB2480">
            <v>190118015</v>
          </cell>
          <cell r="AC2480">
            <v>205973946</v>
          </cell>
          <cell r="AE2480">
            <v>142588511.25</v>
          </cell>
        </row>
        <row r="2481">
          <cell r="C2481" t="str">
            <v>San Gabriel County Water District</v>
          </cell>
          <cell r="K2481">
            <v>2710125000</v>
          </cell>
          <cell r="M2481">
            <v>142</v>
          </cell>
          <cell r="V2481">
            <v>45000</v>
          </cell>
          <cell r="AB2481">
            <v>197114045</v>
          </cell>
          <cell r="AC2481">
            <v>205074596</v>
          </cell>
          <cell r="AE2481">
            <v>147835533.75</v>
          </cell>
        </row>
        <row r="2482">
          <cell r="C2482" t="str">
            <v>San Gabriel County Water District</v>
          </cell>
          <cell r="K2482">
            <v>2710125000</v>
          </cell>
          <cell r="M2482">
            <v>142</v>
          </cell>
          <cell r="V2482">
            <v>45000</v>
          </cell>
          <cell r="AB2482">
            <v>188980794</v>
          </cell>
          <cell r="AC2482">
            <v>192907303</v>
          </cell>
          <cell r="AE2482">
            <v>141735595.5</v>
          </cell>
        </row>
        <row r="2483">
          <cell r="C2483" t="str">
            <v>San Gabriel Valley Fontana Water Company</v>
          </cell>
          <cell r="K2483">
            <v>16632914950</v>
          </cell>
          <cell r="M2483">
            <v>175</v>
          </cell>
          <cell r="V2483">
            <v>209035</v>
          </cell>
          <cell r="AB2483">
            <v>827988476</v>
          </cell>
          <cell r="AC2483">
            <v>754671905</v>
          </cell>
          <cell r="AE2483">
            <v>538192509.39999998</v>
          </cell>
        </row>
        <row r="2484">
          <cell r="C2484" t="str">
            <v>San Gabriel Valley Fontana Water Company</v>
          </cell>
          <cell r="K2484">
            <v>16632914950</v>
          </cell>
          <cell r="M2484">
            <v>175</v>
          </cell>
          <cell r="V2484">
            <v>209035</v>
          </cell>
          <cell r="AB2484">
            <v>815606122</v>
          </cell>
          <cell r="AC2484">
            <v>810066648</v>
          </cell>
          <cell r="AE2484">
            <v>530143979.30000001</v>
          </cell>
        </row>
        <row r="2485">
          <cell r="C2485" t="str">
            <v>San Gabriel Valley Fontana Water Company</v>
          </cell>
          <cell r="K2485">
            <v>16632914950</v>
          </cell>
          <cell r="M2485">
            <v>175</v>
          </cell>
          <cell r="V2485">
            <v>209035</v>
          </cell>
          <cell r="AB2485">
            <v>661804248</v>
          </cell>
          <cell r="AC2485">
            <v>969733847</v>
          </cell>
          <cell r="AE2485">
            <v>430172761.19999999</v>
          </cell>
        </row>
        <row r="2486">
          <cell r="C2486" t="str">
            <v>San Gabriel Valley Fontana Water Company</v>
          </cell>
          <cell r="K2486">
            <v>16632914950</v>
          </cell>
          <cell r="M2486">
            <v>175</v>
          </cell>
          <cell r="V2486">
            <v>209035</v>
          </cell>
          <cell r="AB2486">
            <v>969407995</v>
          </cell>
          <cell r="AC2486">
            <v>1048915744</v>
          </cell>
          <cell r="AE2486">
            <v>630115196.75</v>
          </cell>
        </row>
        <row r="2487">
          <cell r="C2487" t="str">
            <v>San Gabriel Valley Fontana Water Company</v>
          </cell>
          <cell r="K2487">
            <v>16632914950</v>
          </cell>
          <cell r="M2487">
            <v>175</v>
          </cell>
          <cell r="V2487">
            <v>209035</v>
          </cell>
          <cell r="AB2487">
            <v>1248336817</v>
          </cell>
          <cell r="AC2487">
            <v>1269843011</v>
          </cell>
          <cell r="AE2487">
            <v>811418931.05000007</v>
          </cell>
        </row>
        <row r="2488">
          <cell r="C2488" t="str">
            <v>San Gabriel Valley Fontana Water Company</v>
          </cell>
          <cell r="K2488">
            <v>16632914950</v>
          </cell>
          <cell r="M2488">
            <v>175</v>
          </cell>
          <cell r="V2488">
            <v>209035</v>
          </cell>
          <cell r="AB2488">
            <v>1295911125</v>
          </cell>
          <cell r="AC2488">
            <v>1471219193</v>
          </cell>
          <cell r="AE2488">
            <v>842342231.25</v>
          </cell>
        </row>
        <row r="2489">
          <cell r="C2489" t="str">
            <v>San Gabriel Valley Fontana Water Company</v>
          </cell>
          <cell r="K2489">
            <v>16632914950</v>
          </cell>
          <cell r="M2489">
            <v>175</v>
          </cell>
          <cell r="V2489">
            <v>209035</v>
          </cell>
          <cell r="AB2489">
            <v>1394644108</v>
          </cell>
          <cell r="AC2489">
            <v>1578424312</v>
          </cell>
          <cell r="AE2489">
            <v>906518670.20000005</v>
          </cell>
        </row>
        <row r="2490">
          <cell r="C2490" t="str">
            <v>San Gabriel Valley Fontana Water Company</v>
          </cell>
          <cell r="K2490">
            <v>16632914950</v>
          </cell>
          <cell r="M2490">
            <v>175</v>
          </cell>
          <cell r="V2490">
            <v>209035</v>
          </cell>
          <cell r="AB2490">
            <v>1537041181</v>
          </cell>
          <cell r="AC2490">
            <v>1561154187</v>
          </cell>
          <cell r="AE2490">
            <v>999076767.64999998</v>
          </cell>
        </row>
        <row r="2491">
          <cell r="C2491" t="str">
            <v>San Gabriel Valley Fontana Water Company</v>
          </cell>
          <cell r="K2491">
            <v>16632914950</v>
          </cell>
          <cell r="M2491">
            <v>175</v>
          </cell>
          <cell r="V2491">
            <v>209035</v>
          </cell>
          <cell r="AB2491">
            <v>1437982347</v>
          </cell>
          <cell r="AC2491">
            <v>1443195970</v>
          </cell>
          <cell r="AE2491">
            <v>934688525.55000007</v>
          </cell>
        </row>
        <row r="2492">
          <cell r="C2492" t="str">
            <v>San Gabriel Valley Water Company</v>
          </cell>
          <cell r="K2492">
            <v>15675686390</v>
          </cell>
          <cell r="M2492">
            <v>142</v>
          </cell>
          <cell r="V2492">
            <v>271817</v>
          </cell>
          <cell r="AB2492">
            <v>747829025</v>
          </cell>
          <cell r="AC2492">
            <v>705142488</v>
          </cell>
          <cell r="AE2492">
            <v>441219124.75</v>
          </cell>
        </row>
        <row r="2493">
          <cell r="C2493" t="str">
            <v>San Gabriel Valley Water Company</v>
          </cell>
          <cell r="K2493">
            <v>15675686390</v>
          </cell>
          <cell r="M2493">
            <v>142</v>
          </cell>
          <cell r="V2493">
            <v>271817</v>
          </cell>
          <cell r="AB2493">
            <v>749132431</v>
          </cell>
          <cell r="AC2493">
            <v>754997756</v>
          </cell>
          <cell r="AE2493">
            <v>441988134.28999996</v>
          </cell>
        </row>
        <row r="2494">
          <cell r="C2494" t="str">
            <v>San Gabriel Valley Water Company</v>
          </cell>
          <cell r="K2494">
            <v>15675686390</v>
          </cell>
          <cell r="M2494">
            <v>142</v>
          </cell>
          <cell r="V2494">
            <v>271817</v>
          </cell>
          <cell r="AB2494">
            <v>700580568</v>
          </cell>
          <cell r="AC2494">
            <v>837764019</v>
          </cell>
          <cell r="AE2494">
            <v>413342535.12</v>
          </cell>
        </row>
        <row r="2495">
          <cell r="C2495" t="str">
            <v>San Gabriel Valley Water Company</v>
          </cell>
          <cell r="K2495">
            <v>15675686390</v>
          </cell>
          <cell r="M2495">
            <v>142</v>
          </cell>
          <cell r="V2495">
            <v>271817</v>
          </cell>
          <cell r="AB2495">
            <v>841022533</v>
          </cell>
          <cell r="AC2495">
            <v>899349939</v>
          </cell>
          <cell r="AE2495">
            <v>496203294.46999997</v>
          </cell>
        </row>
        <row r="2496">
          <cell r="C2496" t="str">
            <v>San Gabriel Valley Water Company</v>
          </cell>
          <cell r="K2496">
            <v>15675686390</v>
          </cell>
          <cell r="M2496">
            <v>142</v>
          </cell>
          <cell r="V2496">
            <v>271817</v>
          </cell>
          <cell r="AB2496">
            <v>993846852</v>
          </cell>
          <cell r="AC2496">
            <v>1028712955</v>
          </cell>
          <cell r="AE2496">
            <v>586369642.67999995</v>
          </cell>
        </row>
        <row r="2497">
          <cell r="C2497" t="str">
            <v>San Gabriel Valley Water Company</v>
          </cell>
          <cell r="K2497">
            <v>15675686390</v>
          </cell>
          <cell r="M2497">
            <v>142</v>
          </cell>
          <cell r="V2497">
            <v>271817</v>
          </cell>
          <cell r="AB2497">
            <v>1028061252</v>
          </cell>
          <cell r="AC2497">
            <v>1122232315</v>
          </cell>
          <cell r="AE2497">
            <v>606556138.67999995</v>
          </cell>
        </row>
        <row r="2498">
          <cell r="C2498" t="str">
            <v>San Gabriel Valley Water Company</v>
          </cell>
          <cell r="K2498">
            <v>15675686390</v>
          </cell>
          <cell r="M2498">
            <v>142</v>
          </cell>
          <cell r="V2498">
            <v>271817</v>
          </cell>
          <cell r="AB2498">
            <v>1332732336</v>
          </cell>
          <cell r="AC2498">
            <v>1484253250</v>
          </cell>
          <cell r="AE2498">
            <v>786312078.24000001</v>
          </cell>
        </row>
        <row r="2499">
          <cell r="C2499" t="str">
            <v>San Gabriel Valley Water Company</v>
          </cell>
          <cell r="K2499">
            <v>15675686390</v>
          </cell>
          <cell r="M2499">
            <v>142</v>
          </cell>
          <cell r="V2499">
            <v>271817</v>
          </cell>
          <cell r="AB2499">
            <v>1380958348</v>
          </cell>
          <cell r="AC2499">
            <v>1501849227</v>
          </cell>
          <cell r="AE2499">
            <v>814765425.31999993</v>
          </cell>
        </row>
        <row r="2500">
          <cell r="C2500" t="str">
            <v>San Gabriel Valley Water Company</v>
          </cell>
          <cell r="K2500">
            <v>15675686390</v>
          </cell>
          <cell r="M2500">
            <v>142</v>
          </cell>
          <cell r="V2500">
            <v>271817</v>
          </cell>
          <cell r="AB2500">
            <v>1350002462</v>
          </cell>
          <cell r="AC2500">
            <v>1413217639</v>
          </cell>
          <cell r="AE2500">
            <v>796501452.57999992</v>
          </cell>
        </row>
        <row r="2501">
          <cell r="C2501" t="str">
            <v>San Jacinto  City of</v>
          </cell>
          <cell r="K2501">
            <v>1209464000</v>
          </cell>
          <cell r="M2501">
            <v>174</v>
          </cell>
          <cell r="V2501">
            <v>15200</v>
          </cell>
          <cell r="AB2501">
            <v>53163304</v>
          </cell>
          <cell r="AC2501">
            <v>60352831</v>
          </cell>
          <cell r="AE2501">
            <v>47846973.600000001</v>
          </cell>
        </row>
        <row r="2502">
          <cell r="C2502" t="str">
            <v>San Jacinto  City of</v>
          </cell>
          <cell r="K2502">
            <v>1209464000</v>
          </cell>
          <cell r="M2502">
            <v>174</v>
          </cell>
          <cell r="V2502">
            <v>15200</v>
          </cell>
          <cell r="AB2502">
            <v>51164509</v>
          </cell>
          <cell r="AC2502">
            <v>68230566</v>
          </cell>
          <cell r="AE2502">
            <v>46048058.100000001</v>
          </cell>
        </row>
        <row r="2503">
          <cell r="C2503" t="str">
            <v>San Jacinto  City of</v>
          </cell>
          <cell r="K2503">
            <v>1209464000</v>
          </cell>
          <cell r="M2503">
            <v>174</v>
          </cell>
          <cell r="V2503">
            <v>15200</v>
          </cell>
          <cell r="AB2503">
            <v>50537642</v>
          </cell>
          <cell r="AC2503">
            <v>62688249</v>
          </cell>
          <cell r="AE2503">
            <v>45483877.800000004</v>
          </cell>
        </row>
        <row r="2504">
          <cell r="C2504" t="str">
            <v>San Jacinto  City of</v>
          </cell>
          <cell r="K2504">
            <v>1209464000</v>
          </cell>
          <cell r="M2504">
            <v>174</v>
          </cell>
          <cell r="V2504">
            <v>15200</v>
          </cell>
          <cell r="AB2504">
            <v>60364052</v>
          </cell>
          <cell r="AC2504">
            <v>72748052</v>
          </cell>
          <cell r="AE2504">
            <v>54327646.800000004</v>
          </cell>
        </row>
        <row r="2505">
          <cell r="C2505" t="str">
            <v>San Jacinto  City of</v>
          </cell>
          <cell r="K2505">
            <v>1209464000</v>
          </cell>
          <cell r="M2505">
            <v>174</v>
          </cell>
          <cell r="V2505">
            <v>15200</v>
          </cell>
          <cell r="AB2505">
            <v>63404883</v>
          </cell>
          <cell r="AC2505">
            <v>83013569</v>
          </cell>
          <cell r="AE2505">
            <v>57064394.700000003</v>
          </cell>
        </row>
        <row r="2506">
          <cell r="C2506" t="str">
            <v>San Jacinto  City of</v>
          </cell>
          <cell r="K2506">
            <v>1209464000</v>
          </cell>
          <cell r="M2506">
            <v>174</v>
          </cell>
          <cell r="V2506">
            <v>15200</v>
          </cell>
          <cell r="AB2506">
            <v>73017351</v>
          </cell>
          <cell r="AC2506">
            <v>94086982</v>
          </cell>
          <cell r="AE2506">
            <v>65715615.899999999</v>
          </cell>
        </row>
        <row r="2507">
          <cell r="C2507" t="str">
            <v>San Jacinto  City of</v>
          </cell>
          <cell r="K2507">
            <v>1209464000</v>
          </cell>
          <cell r="M2507">
            <v>174</v>
          </cell>
          <cell r="V2507">
            <v>15200</v>
          </cell>
          <cell r="AB2507">
            <v>98815418</v>
          </cell>
          <cell r="AC2507">
            <v>107141984</v>
          </cell>
          <cell r="AE2507">
            <v>88933876.200000003</v>
          </cell>
        </row>
        <row r="2508">
          <cell r="C2508" t="str">
            <v>San Jacinto  City of</v>
          </cell>
          <cell r="K2508">
            <v>1209464000</v>
          </cell>
          <cell r="M2508">
            <v>174</v>
          </cell>
          <cell r="V2508">
            <v>15200</v>
          </cell>
          <cell r="AB2508">
            <v>101842036</v>
          </cell>
          <cell r="AC2508">
            <v>107250452</v>
          </cell>
          <cell r="AE2508">
            <v>91657832.400000006</v>
          </cell>
        </row>
        <row r="2509">
          <cell r="C2509" t="str">
            <v>San Jacinto  City of</v>
          </cell>
          <cell r="K2509">
            <v>1209464000</v>
          </cell>
          <cell r="M2509">
            <v>174</v>
          </cell>
          <cell r="V2509">
            <v>15200</v>
          </cell>
          <cell r="AB2509">
            <v>98737621</v>
          </cell>
          <cell r="AC2509">
            <v>100859844</v>
          </cell>
          <cell r="AE2509">
            <v>88863858.900000006</v>
          </cell>
        </row>
        <row r="2510">
          <cell r="C2510" t="str">
            <v>San Jose  City of</v>
          </cell>
          <cell r="K2510">
            <v>7553791800</v>
          </cell>
          <cell r="M2510">
            <v>144</v>
          </cell>
          <cell r="V2510">
            <v>117576</v>
          </cell>
          <cell r="AB2510">
            <v>342000000</v>
          </cell>
          <cell r="AC2510">
            <v>383000000</v>
          </cell>
          <cell r="AE2510">
            <v>225720000</v>
          </cell>
        </row>
        <row r="2511">
          <cell r="C2511" t="str">
            <v>San Jose  City of</v>
          </cell>
          <cell r="K2511">
            <v>7553791800</v>
          </cell>
          <cell r="M2511">
            <v>144</v>
          </cell>
          <cell r="V2511">
            <v>116697</v>
          </cell>
          <cell r="AB2511">
            <v>377000000</v>
          </cell>
          <cell r="AC2511">
            <v>350000000</v>
          </cell>
          <cell r="AE2511">
            <v>241280000</v>
          </cell>
        </row>
        <row r="2512">
          <cell r="C2512" t="str">
            <v>San Jose  City of</v>
          </cell>
          <cell r="K2512">
            <v>7553791800</v>
          </cell>
          <cell r="M2512">
            <v>144</v>
          </cell>
          <cell r="V2512">
            <v>116697</v>
          </cell>
          <cell r="AB2512">
            <v>323000000</v>
          </cell>
          <cell r="AC2512">
            <v>417000000</v>
          </cell>
          <cell r="AE2512">
            <v>193800000</v>
          </cell>
        </row>
        <row r="2513">
          <cell r="C2513" t="str">
            <v>San Jose  City of</v>
          </cell>
          <cell r="K2513">
            <v>7553791800</v>
          </cell>
          <cell r="M2513">
            <v>144</v>
          </cell>
          <cell r="V2513">
            <v>116697</v>
          </cell>
          <cell r="AB2513">
            <v>403000000</v>
          </cell>
          <cell r="AC2513">
            <v>493000000</v>
          </cell>
          <cell r="AE2513">
            <v>241800000</v>
          </cell>
        </row>
        <row r="2514">
          <cell r="C2514" t="str">
            <v>San Jose  City of</v>
          </cell>
          <cell r="K2514">
            <v>7553791800</v>
          </cell>
          <cell r="M2514">
            <v>144</v>
          </cell>
          <cell r="V2514">
            <v>116697</v>
          </cell>
          <cell r="AB2514">
            <v>555000000</v>
          </cell>
          <cell r="AC2514">
            <v>630000000</v>
          </cell>
          <cell r="AE2514">
            <v>344100000</v>
          </cell>
        </row>
        <row r="2515">
          <cell r="C2515" t="str">
            <v>San Jose  City of</v>
          </cell>
          <cell r="K2515">
            <v>7553791800</v>
          </cell>
          <cell r="M2515">
            <v>144</v>
          </cell>
          <cell r="V2515">
            <v>116697</v>
          </cell>
          <cell r="AB2515">
            <v>590000000</v>
          </cell>
          <cell r="AC2515">
            <v>675000000</v>
          </cell>
          <cell r="AE2515">
            <v>354000000</v>
          </cell>
        </row>
        <row r="2516">
          <cell r="C2516" t="str">
            <v>San Jose  City of</v>
          </cell>
          <cell r="K2516">
            <v>7553791800</v>
          </cell>
          <cell r="M2516">
            <v>144</v>
          </cell>
          <cell r="V2516">
            <v>114974</v>
          </cell>
          <cell r="AB2516">
            <v>690000000</v>
          </cell>
          <cell r="AC2516">
            <v>791000000</v>
          </cell>
          <cell r="AE2516">
            <v>324300000</v>
          </cell>
        </row>
        <row r="2517">
          <cell r="C2517" t="str">
            <v>San Jose  City of</v>
          </cell>
          <cell r="K2517">
            <v>7553791800</v>
          </cell>
          <cell r="M2517">
            <v>144</v>
          </cell>
          <cell r="V2517">
            <v>114974</v>
          </cell>
          <cell r="AB2517">
            <v>728000000</v>
          </cell>
          <cell r="AC2517">
            <v>818000000</v>
          </cell>
          <cell r="AE2517">
            <v>342160000</v>
          </cell>
        </row>
        <row r="2518">
          <cell r="C2518" t="str">
            <v>San Jose  City of</v>
          </cell>
          <cell r="K2518">
            <v>7553791800</v>
          </cell>
          <cell r="M2518">
            <v>144</v>
          </cell>
          <cell r="V2518">
            <v>114974</v>
          </cell>
          <cell r="AB2518">
            <v>699000000</v>
          </cell>
          <cell r="AC2518">
            <v>737000000</v>
          </cell>
          <cell r="AE2518">
            <v>321540000</v>
          </cell>
        </row>
        <row r="2519">
          <cell r="C2519" t="str">
            <v>San Jose Water Company</v>
          </cell>
          <cell r="K2519">
            <v>49747724640</v>
          </cell>
          <cell r="M2519">
            <v>124</v>
          </cell>
          <cell r="V2519">
            <v>990000</v>
          </cell>
          <cell r="AB2519">
            <v>2350000000</v>
          </cell>
          <cell r="AC2519">
            <v>2469000000</v>
          </cell>
          <cell r="AE2519">
            <v>1645000000</v>
          </cell>
        </row>
        <row r="2520">
          <cell r="C2520" t="str">
            <v>San Jose Water Company</v>
          </cell>
          <cell r="K2520">
            <v>49747724640</v>
          </cell>
          <cell r="M2520">
            <v>124</v>
          </cell>
          <cell r="V2520">
            <v>990000</v>
          </cell>
          <cell r="AB2520">
            <v>2533000000</v>
          </cell>
          <cell r="AC2520">
            <v>2461000000</v>
          </cell>
          <cell r="AE2520">
            <v>1773100000</v>
          </cell>
        </row>
        <row r="2521">
          <cell r="C2521" t="str">
            <v>San Jose Water Company</v>
          </cell>
          <cell r="K2521">
            <v>49747724640</v>
          </cell>
          <cell r="M2521">
            <v>124</v>
          </cell>
          <cell r="V2521">
            <v>990000</v>
          </cell>
          <cell r="AB2521">
            <v>2306000000</v>
          </cell>
          <cell r="AC2521">
            <v>3113000000</v>
          </cell>
          <cell r="AE2521">
            <v>1614200000</v>
          </cell>
        </row>
        <row r="2522">
          <cell r="C2522" t="str">
            <v>San Jose Water Company</v>
          </cell>
          <cell r="K2522">
            <v>49747724640</v>
          </cell>
          <cell r="M2522">
            <v>124</v>
          </cell>
          <cell r="V2522">
            <v>990000</v>
          </cell>
          <cell r="AB2522">
            <v>2838000000</v>
          </cell>
          <cell r="AC2522">
            <v>3460000000</v>
          </cell>
          <cell r="AE2522">
            <v>1986599999.9999998</v>
          </cell>
        </row>
        <row r="2523">
          <cell r="C2523" t="str">
            <v>San Jose Water Company</v>
          </cell>
          <cell r="K2523">
            <v>49747724640</v>
          </cell>
          <cell r="M2523">
            <v>124</v>
          </cell>
          <cell r="V2523">
            <v>990000</v>
          </cell>
          <cell r="AB2523">
            <v>3667000000</v>
          </cell>
          <cell r="AC2523">
            <v>4389000000</v>
          </cell>
          <cell r="AE2523">
            <v>2566900000</v>
          </cell>
        </row>
        <row r="2524">
          <cell r="C2524" t="str">
            <v>San Jose Water Company</v>
          </cell>
          <cell r="K2524">
            <v>49747724640</v>
          </cell>
          <cell r="M2524">
            <v>124</v>
          </cell>
          <cell r="V2524">
            <v>990000</v>
          </cell>
          <cell r="AB2524">
            <v>4014000000</v>
          </cell>
          <cell r="AC2524">
            <v>4671000000</v>
          </cell>
          <cell r="AE2524">
            <v>2809800000</v>
          </cell>
        </row>
        <row r="2525">
          <cell r="C2525" t="str">
            <v>San Jose Water Company</v>
          </cell>
          <cell r="K2525">
            <v>49747724640</v>
          </cell>
          <cell r="M2525">
            <v>124</v>
          </cell>
          <cell r="V2525">
            <v>946494</v>
          </cell>
          <cell r="AB2525">
            <v>4543000000</v>
          </cell>
          <cell r="AC2525">
            <v>5204000000</v>
          </cell>
          <cell r="AE2525">
            <v>3180100000</v>
          </cell>
        </row>
        <row r="2526">
          <cell r="C2526" t="str">
            <v>San Jose Water Company</v>
          </cell>
          <cell r="K2526">
            <v>49747724640</v>
          </cell>
          <cell r="M2526">
            <v>124</v>
          </cell>
          <cell r="V2526">
            <v>946494</v>
          </cell>
          <cell r="AB2526">
            <v>4787500000</v>
          </cell>
          <cell r="AC2526">
            <v>5352100000</v>
          </cell>
          <cell r="AE2526">
            <v>3351250000</v>
          </cell>
        </row>
        <row r="2527">
          <cell r="C2527" t="str">
            <v>San Jose Water Company</v>
          </cell>
          <cell r="K2527">
            <v>49747724640</v>
          </cell>
          <cell r="M2527">
            <v>124</v>
          </cell>
          <cell r="V2527">
            <v>990000</v>
          </cell>
          <cell r="AB2527">
            <v>4569800000</v>
          </cell>
          <cell r="AC2527">
            <v>4926900000</v>
          </cell>
          <cell r="AE2527">
            <v>3198860000</v>
          </cell>
        </row>
        <row r="2528">
          <cell r="C2528" t="str">
            <v>San Juan Capistrano  City of</v>
          </cell>
          <cell r="K2528">
            <v>3247734230</v>
          </cell>
          <cell r="M2528">
            <v>177</v>
          </cell>
          <cell r="V2528">
            <v>39047</v>
          </cell>
          <cell r="AB2528">
            <v>149829745</v>
          </cell>
          <cell r="AC2528">
            <v>131090029</v>
          </cell>
          <cell r="AE2528">
            <v>103382524.05</v>
          </cell>
        </row>
        <row r="2529">
          <cell r="C2529" t="str">
            <v>San Juan Capistrano  City of</v>
          </cell>
          <cell r="K2529">
            <v>3247734230</v>
          </cell>
          <cell r="M2529">
            <v>177</v>
          </cell>
          <cell r="V2529">
            <v>39047</v>
          </cell>
          <cell r="AB2529">
            <v>138275053</v>
          </cell>
          <cell r="AC2529">
            <v>132360850</v>
          </cell>
          <cell r="AE2529">
            <v>107854541.34</v>
          </cell>
        </row>
        <row r="2530">
          <cell r="C2530" t="str">
            <v>San Juan Capistrano  City of</v>
          </cell>
          <cell r="K2530">
            <v>3247734230</v>
          </cell>
          <cell r="M2530">
            <v>177</v>
          </cell>
          <cell r="V2530">
            <v>38491</v>
          </cell>
          <cell r="AB2530">
            <v>115700066</v>
          </cell>
          <cell r="AC2530">
            <v>164815652</v>
          </cell>
          <cell r="AE2530">
            <v>55536031.68</v>
          </cell>
        </row>
        <row r="2531">
          <cell r="C2531" t="str">
            <v>San Juan Capistrano  City of</v>
          </cell>
          <cell r="K2531">
            <v>3247734230</v>
          </cell>
          <cell r="M2531">
            <v>177</v>
          </cell>
          <cell r="V2531">
            <v>38491</v>
          </cell>
          <cell r="AB2531">
            <v>202125640</v>
          </cell>
          <cell r="AC2531">
            <v>197205284</v>
          </cell>
          <cell r="AE2531">
            <v>119254127.59999999</v>
          </cell>
        </row>
        <row r="2532">
          <cell r="C2532" t="str">
            <v>San Juan Capistrano  City of</v>
          </cell>
          <cell r="K2532">
            <v>3247734230</v>
          </cell>
          <cell r="M2532">
            <v>177</v>
          </cell>
          <cell r="V2532">
            <v>38491</v>
          </cell>
          <cell r="AB2532">
            <v>256836095</v>
          </cell>
          <cell r="AC2532">
            <v>248298787</v>
          </cell>
          <cell r="AE2532">
            <v>146396574.14999998</v>
          </cell>
        </row>
        <row r="2533">
          <cell r="C2533" t="str">
            <v>San Juan Capistrano  City of</v>
          </cell>
          <cell r="K2533">
            <v>3247734230</v>
          </cell>
          <cell r="M2533">
            <v>177</v>
          </cell>
          <cell r="V2533">
            <v>38491</v>
          </cell>
          <cell r="AB2533">
            <v>292741664</v>
          </cell>
          <cell r="AC2533">
            <v>285054828</v>
          </cell>
          <cell r="AE2533">
            <v>152225665.28</v>
          </cell>
        </row>
        <row r="2534">
          <cell r="C2534" t="str">
            <v>San Juan Capistrano  City of</v>
          </cell>
          <cell r="K2534">
            <v>3247734230</v>
          </cell>
          <cell r="M2534">
            <v>177</v>
          </cell>
          <cell r="V2534">
            <v>40262</v>
          </cell>
          <cell r="AB2534">
            <v>313501658</v>
          </cell>
          <cell r="AC2534">
            <v>304019381</v>
          </cell>
          <cell r="AE2534">
            <v>184965978.22</v>
          </cell>
        </row>
        <row r="2535">
          <cell r="C2535" t="str">
            <v>San Juan Capistrano  City of</v>
          </cell>
          <cell r="K2535">
            <v>3247734230</v>
          </cell>
          <cell r="M2535">
            <v>177</v>
          </cell>
          <cell r="V2535">
            <v>38491</v>
          </cell>
          <cell r="AB2535">
            <v>253023633</v>
          </cell>
          <cell r="AC2535">
            <v>294634860</v>
          </cell>
          <cell r="AE2535">
            <v>141693234.48000002</v>
          </cell>
        </row>
        <row r="2536">
          <cell r="C2536" t="str">
            <v>San Juan Capistrano  City of</v>
          </cell>
          <cell r="K2536">
            <v>3247734230</v>
          </cell>
          <cell r="M2536">
            <v>177</v>
          </cell>
          <cell r="V2536">
            <v>38491</v>
          </cell>
          <cell r="AB2536">
            <v>240250257</v>
          </cell>
          <cell r="AC2536">
            <v>282936794</v>
          </cell>
          <cell r="AE2536">
            <v>132137641.35000001</v>
          </cell>
        </row>
        <row r="2537">
          <cell r="C2537" t="str">
            <v>San Juan Water District</v>
          </cell>
          <cell r="K2537">
            <v>5677189560</v>
          </cell>
          <cell r="M2537">
            <v>407</v>
          </cell>
          <cell r="V2537">
            <v>38943</v>
          </cell>
          <cell r="AB2537">
            <v>103083100</v>
          </cell>
          <cell r="AC2537">
            <v>138991927</v>
          </cell>
          <cell r="AE2537">
            <v>97928945</v>
          </cell>
        </row>
        <row r="2538">
          <cell r="C2538" t="str">
            <v>San Juan Water District</v>
          </cell>
          <cell r="K2538">
            <v>5677189560</v>
          </cell>
          <cell r="M2538">
            <v>407</v>
          </cell>
          <cell r="V2538">
            <v>30618</v>
          </cell>
          <cell r="AB2538">
            <v>98869841</v>
          </cell>
          <cell r="AC2538">
            <v>174359841</v>
          </cell>
          <cell r="AE2538">
            <v>93926348.950000003</v>
          </cell>
        </row>
        <row r="2539">
          <cell r="C2539" t="str">
            <v>San Juan Water District</v>
          </cell>
          <cell r="K2539">
            <v>5677189560</v>
          </cell>
          <cell r="M2539">
            <v>407</v>
          </cell>
          <cell r="V2539">
            <v>31009</v>
          </cell>
          <cell r="AB2539">
            <v>165959390</v>
          </cell>
          <cell r="AC2539">
            <v>276908543</v>
          </cell>
          <cell r="AE2539">
            <v>157661420.5</v>
          </cell>
        </row>
        <row r="2540">
          <cell r="C2540" t="str">
            <v>San Juan Water District</v>
          </cell>
          <cell r="K2540">
            <v>5677189560</v>
          </cell>
          <cell r="M2540">
            <v>407</v>
          </cell>
          <cell r="V2540">
            <v>37259</v>
          </cell>
          <cell r="AB2540">
            <v>338823572</v>
          </cell>
          <cell r="AC2540">
            <v>434878056</v>
          </cell>
          <cell r="AE2540">
            <v>321882393.39999998</v>
          </cell>
        </row>
        <row r="2541">
          <cell r="C2541" t="str">
            <v>San Juan Water District</v>
          </cell>
          <cell r="K2541">
            <v>5677189560</v>
          </cell>
          <cell r="M2541">
            <v>407</v>
          </cell>
          <cell r="V2541">
            <v>37259</v>
          </cell>
          <cell r="AB2541">
            <v>451519288</v>
          </cell>
          <cell r="AC2541">
            <v>523864822</v>
          </cell>
          <cell r="AE2541">
            <v>428943323.59999996</v>
          </cell>
        </row>
        <row r="2542">
          <cell r="C2542" t="str">
            <v>San Juan Water District</v>
          </cell>
          <cell r="K2542">
            <v>5677189560</v>
          </cell>
          <cell r="M2542">
            <v>407</v>
          </cell>
          <cell r="V2542">
            <v>30873</v>
          </cell>
          <cell r="AB2542">
            <v>529896332</v>
          </cell>
          <cell r="AC2542">
            <v>685340497</v>
          </cell>
          <cell r="AE2542">
            <v>503401515.39999998</v>
          </cell>
        </row>
        <row r="2543">
          <cell r="C2543" t="str">
            <v>San Juan Water District</v>
          </cell>
          <cell r="K2543">
            <v>5677189560</v>
          </cell>
          <cell r="M2543">
            <v>407</v>
          </cell>
          <cell r="V2543">
            <v>30873</v>
          </cell>
          <cell r="AB2543">
            <v>566453604</v>
          </cell>
          <cell r="AC2543">
            <v>729007847</v>
          </cell>
          <cell r="AE2543">
            <v>538130923.79999995</v>
          </cell>
        </row>
        <row r="2544">
          <cell r="C2544" t="str">
            <v>San Juan Water District</v>
          </cell>
          <cell r="K2544">
            <v>5677189560</v>
          </cell>
          <cell r="M2544">
            <v>407</v>
          </cell>
          <cell r="V2544">
            <v>30618</v>
          </cell>
          <cell r="AB2544">
            <v>519019411</v>
          </cell>
          <cell r="AC2544">
            <v>630916791</v>
          </cell>
          <cell r="AE2544">
            <v>493068440.44999999</v>
          </cell>
        </row>
        <row r="2545">
          <cell r="C2545" t="str">
            <v>San Luis Obispo  City of</v>
          </cell>
          <cell r="K2545">
            <v>2042085940</v>
          </cell>
          <cell r="M2545">
            <v>117</v>
          </cell>
          <cell r="V2545">
            <v>45473</v>
          </cell>
          <cell r="AB2545">
            <v>109600127</v>
          </cell>
          <cell r="AC2545">
            <v>112630546</v>
          </cell>
          <cell r="AE2545">
            <v>65760076.199999996</v>
          </cell>
        </row>
        <row r="2546">
          <cell r="C2546" t="str">
            <v>San Luis Obispo  City of</v>
          </cell>
          <cell r="K2546">
            <v>2042085940</v>
          </cell>
          <cell r="M2546">
            <v>117</v>
          </cell>
          <cell r="V2546">
            <v>45473</v>
          </cell>
          <cell r="AB2546">
            <v>122520137</v>
          </cell>
          <cell r="AC2546">
            <v>117958217</v>
          </cell>
          <cell r="AE2546">
            <v>73512082.200000003</v>
          </cell>
        </row>
        <row r="2547">
          <cell r="C2547" t="str">
            <v>San Luis Obispo  City of</v>
          </cell>
          <cell r="K2547">
            <v>2042085940</v>
          </cell>
          <cell r="M2547">
            <v>117</v>
          </cell>
          <cell r="V2547">
            <v>45473</v>
          </cell>
          <cell r="AB2547">
            <v>105347766</v>
          </cell>
          <cell r="AC2547">
            <v>133247166</v>
          </cell>
          <cell r="AE2547">
            <v>63208659.599999994</v>
          </cell>
        </row>
        <row r="2548">
          <cell r="C2548" t="str">
            <v>San Luis Obispo  City of</v>
          </cell>
          <cell r="K2548">
            <v>2042085940</v>
          </cell>
          <cell r="M2548">
            <v>117</v>
          </cell>
          <cell r="V2548">
            <v>45473</v>
          </cell>
          <cell r="AB2548">
            <v>130519789</v>
          </cell>
          <cell r="AC2548">
            <v>147666091</v>
          </cell>
          <cell r="AE2548">
            <v>78311873.399999991</v>
          </cell>
        </row>
        <row r="2549">
          <cell r="C2549" t="str">
            <v>San Luis Obispo  City of</v>
          </cell>
          <cell r="K2549">
            <v>2042085940</v>
          </cell>
          <cell r="M2549">
            <v>117</v>
          </cell>
          <cell r="V2549">
            <v>45541</v>
          </cell>
          <cell r="AB2549">
            <v>156734536</v>
          </cell>
          <cell r="AC2549">
            <v>173027108</v>
          </cell>
          <cell r="AE2549">
            <v>94040721.599999994</v>
          </cell>
        </row>
        <row r="2550">
          <cell r="C2550" t="str">
            <v>San Luis Obispo  City of</v>
          </cell>
          <cell r="K2550">
            <v>2042085940</v>
          </cell>
          <cell r="M2550">
            <v>117</v>
          </cell>
          <cell r="V2550">
            <v>45541</v>
          </cell>
          <cell r="AB2550">
            <v>156734536</v>
          </cell>
          <cell r="AC2550">
            <v>170420296</v>
          </cell>
          <cell r="AE2550">
            <v>156734536</v>
          </cell>
        </row>
        <row r="2551">
          <cell r="C2551" t="str">
            <v>San Luis Obispo  City of</v>
          </cell>
          <cell r="K2551">
            <v>2042085940</v>
          </cell>
          <cell r="M2551">
            <v>117</v>
          </cell>
          <cell r="V2551">
            <v>45119</v>
          </cell>
          <cell r="AB2551">
            <v>162274011</v>
          </cell>
          <cell r="AC2551">
            <v>178240731</v>
          </cell>
          <cell r="AE2551">
            <v>97364406.599999994</v>
          </cell>
        </row>
        <row r="2552">
          <cell r="C2552" t="str">
            <v>San Luis Obispo  City of</v>
          </cell>
          <cell r="K2552">
            <v>2042085940</v>
          </cell>
          <cell r="M2552">
            <v>117</v>
          </cell>
          <cell r="V2552">
            <v>45119</v>
          </cell>
          <cell r="AB2552">
            <v>166184228</v>
          </cell>
          <cell r="AC2552">
            <v>181173393</v>
          </cell>
          <cell r="AE2552">
            <v>99710536.799999997</v>
          </cell>
        </row>
        <row r="2553">
          <cell r="C2553" t="str">
            <v>San Luis Obispo  City of</v>
          </cell>
          <cell r="K2553">
            <v>2042085940</v>
          </cell>
          <cell r="M2553">
            <v>117</v>
          </cell>
          <cell r="V2553">
            <v>45473</v>
          </cell>
          <cell r="AB2553">
            <v>168791039</v>
          </cell>
          <cell r="AC2553">
            <v>173352959</v>
          </cell>
          <cell r="AE2553">
            <v>101274623.39999999</v>
          </cell>
        </row>
        <row r="2554">
          <cell r="C2554" t="str">
            <v>Santa Ana  City of</v>
          </cell>
          <cell r="K2554">
            <v>16732113920</v>
          </cell>
          <cell r="M2554">
            <v>109</v>
          </cell>
          <cell r="V2554">
            <v>332005</v>
          </cell>
          <cell r="AB2554">
            <v>826489559</v>
          </cell>
          <cell r="AC2554">
            <v>853470058</v>
          </cell>
          <cell r="AE2554">
            <v>553748004.53000009</v>
          </cell>
        </row>
        <row r="2555">
          <cell r="C2555" t="str">
            <v>Santa Ana  City of</v>
          </cell>
          <cell r="K2555">
            <v>16732113920</v>
          </cell>
          <cell r="M2555">
            <v>109</v>
          </cell>
          <cell r="V2555">
            <v>332005</v>
          </cell>
          <cell r="AB2555">
            <v>861420832</v>
          </cell>
          <cell r="AC2555">
            <v>997985165</v>
          </cell>
          <cell r="AE2555">
            <v>577151957.44000006</v>
          </cell>
        </row>
        <row r="2556">
          <cell r="C2556" t="str">
            <v>Santa Ana  City of</v>
          </cell>
          <cell r="K2556">
            <v>16732113920</v>
          </cell>
          <cell r="M2556">
            <v>109</v>
          </cell>
          <cell r="V2556">
            <v>332005</v>
          </cell>
          <cell r="AB2556">
            <v>807916028</v>
          </cell>
          <cell r="AC2556">
            <v>919292046</v>
          </cell>
          <cell r="AE2556">
            <v>541303738.75999999</v>
          </cell>
        </row>
        <row r="2557">
          <cell r="C2557" t="str">
            <v>Santa Ana  City of</v>
          </cell>
          <cell r="K2557">
            <v>16732113920</v>
          </cell>
          <cell r="M2557">
            <v>109</v>
          </cell>
          <cell r="V2557">
            <v>332005</v>
          </cell>
          <cell r="AB2557">
            <v>957644759</v>
          </cell>
          <cell r="AC2557">
            <v>992608617</v>
          </cell>
          <cell r="AE2557">
            <v>641621988.53000009</v>
          </cell>
        </row>
        <row r="2558">
          <cell r="C2558" t="str">
            <v>Santa Ana  City of</v>
          </cell>
          <cell r="K2558">
            <v>16732113920</v>
          </cell>
          <cell r="M2558">
            <v>109</v>
          </cell>
          <cell r="V2558">
            <v>332005</v>
          </cell>
          <cell r="AB2558">
            <v>1100726120</v>
          </cell>
          <cell r="AC2558">
            <v>1126794235</v>
          </cell>
          <cell r="AE2558">
            <v>737486500.4000001</v>
          </cell>
        </row>
        <row r="2559">
          <cell r="C2559" t="str">
            <v>Santa Ana  City of</v>
          </cell>
          <cell r="K2559">
            <v>16732113920</v>
          </cell>
          <cell r="M2559">
            <v>109</v>
          </cell>
          <cell r="V2559">
            <v>332005</v>
          </cell>
          <cell r="AB2559">
            <v>1146345320</v>
          </cell>
          <cell r="AC2559">
            <v>1181863126</v>
          </cell>
          <cell r="AE2559">
            <v>768051364.4000001</v>
          </cell>
        </row>
        <row r="2560">
          <cell r="C2560" t="str">
            <v>Santa Ana  City of</v>
          </cell>
          <cell r="K2560">
            <v>16732113920</v>
          </cell>
          <cell r="M2560">
            <v>109</v>
          </cell>
          <cell r="V2560">
            <v>332005</v>
          </cell>
          <cell r="AB2560">
            <v>1190335263</v>
          </cell>
          <cell r="AC2560">
            <v>1248662668</v>
          </cell>
          <cell r="AE2560">
            <v>797524626.21000004</v>
          </cell>
        </row>
        <row r="2561">
          <cell r="C2561" t="str">
            <v>Santa Ana  City of</v>
          </cell>
          <cell r="K2561">
            <v>16732113920</v>
          </cell>
          <cell r="M2561">
            <v>109</v>
          </cell>
          <cell r="V2561">
            <v>332005</v>
          </cell>
          <cell r="AB2561">
            <v>1232793704</v>
          </cell>
          <cell r="AC2561">
            <v>1246642389</v>
          </cell>
          <cell r="AE2561">
            <v>825971781.68000007</v>
          </cell>
        </row>
        <row r="2562">
          <cell r="C2562" t="str">
            <v>Santa Ana  City of</v>
          </cell>
          <cell r="K2562">
            <v>16732113920</v>
          </cell>
          <cell r="M2562">
            <v>109</v>
          </cell>
          <cell r="V2562">
            <v>332005</v>
          </cell>
          <cell r="AB2562">
            <v>1200013050</v>
          </cell>
          <cell r="AC2562">
            <v>1161758093</v>
          </cell>
          <cell r="AE2562">
            <v>804008743.5</v>
          </cell>
        </row>
        <row r="2563">
          <cell r="C2563" t="str">
            <v>Santa Barbara  City of</v>
          </cell>
          <cell r="K2563">
            <v>4270955520</v>
          </cell>
          <cell r="M2563">
            <v>117</v>
          </cell>
          <cell r="V2563">
            <v>93091</v>
          </cell>
          <cell r="AB2563">
            <v>222328429</v>
          </cell>
          <cell r="AC2563">
            <v>279000509</v>
          </cell>
          <cell r="AE2563">
            <v>148960047.43000001</v>
          </cell>
        </row>
        <row r="2564">
          <cell r="C2564" t="str">
            <v>Santa Barbara  City of</v>
          </cell>
          <cell r="K2564">
            <v>4270955520</v>
          </cell>
          <cell r="M2564">
            <v>117</v>
          </cell>
          <cell r="V2564">
            <v>93091</v>
          </cell>
          <cell r="AB2564">
            <v>228405558</v>
          </cell>
          <cell r="AC2564">
            <v>270560957</v>
          </cell>
          <cell r="AE2564">
            <v>150747668.28</v>
          </cell>
        </row>
        <row r="2565">
          <cell r="C2565" t="str">
            <v>Santa Barbara  City of</v>
          </cell>
          <cell r="K2565">
            <v>4270955520</v>
          </cell>
          <cell r="M2565">
            <v>117</v>
          </cell>
          <cell r="V2565">
            <v>92756</v>
          </cell>
          <cell r="AB2565">
            <v>207107908</v>
          </cell>
          <cell r="AC2565">
            <v>314606294</v>
          </cell>
          <cell r="AE2565">
            <v>153259851.91999999</v>
          </cell>
        </row>
        <row r="2566">
          <cell r="C2566" t="str">
            <v>Santa Barbara  City of</v>
          </cell>
          <cell r="K2566">
            <v>4270955520</v>
          </cell>
          <cell r="M2566">
            <v>117</v>
          </cell>
          <cell r="V2566">
            <v>92756</v>
          </cell>
          <cell r="AB2566">
            <v>264500120</v>
          </cell>
          <cell r="AC2566">
            <v>334968750</v>
          </cell>
          <cell r="AE2566">
            <v>224825102</v>
          </cell>
        </row>
        <row r="2567">
          <cell r="C2567" t="str">
            <v>Santa Barbara  City of</v>
          </cell>
          <cell r="K2567">
            <v>4270955520</v>
          </cell>
          <cell r="M2567">
            <v>117</v>
          </cell>
          <cell r="V2567">
            <v>92756</v>
          </cell>
          <cell r="AB2567">
            <v>310627648</v>
          </cell>
          <cell r="AC2567">
            <v>401031868</v>
          </cell>
          <cell r="AE2567">
            <v>229864459.52000001</v>
          </cell>
        </row>
        <row r="2568">
          <cell r="C2568" t="str">
            <v>Santa Barbara  City of</v>
          </cell>
          <cell r="K2568">
            <v>4270955520</v>
          </cell>
          <cell r="M2568">
            <v>117</v>
          </cell>
          <cell r="V2568">
            <v>92756</v>
          </cell>
          <cell r="AB2568">
            <v>327604508</v>
          </cell>
          <cell r="AC2568">
            <v>430945029</v>
          </cell>
          <cell r="AE2568">
            <v>219495020.36000001</v>
          </cell>
        </row>
        <row r="2569">
          <cell r="C2569" t="str">
            <v>Santa Barbara  City of</v>
          </cell>
          <cell r="K2569">
            <v>4270955520</v>
          </cell>
          <cell r="M2569">
            <v>117</v>
          </cell>
          <cell r="V2569">
            <v>92756</v>
          </cell>
          <cell r="AB2569">
            <v>340514741</v>
          </cell>
          <cell r="AC2569">
            <v>462057323</v>
          </cell>
          <cell r="AE2569">
            <v>224739729.06</v>
          </cell>
        </row>
        <row r="2570">
          <cell r="C2570" t="str">
            <v>Santa Barbara  City of</v>
          </cell>
          <cell r="K2570">
            <v>4270955520</v>
          </cell>
          <cell r="M2570">
            <v>117</v>
          </cell>
          <cell r="V2570">
            <v>92756</v>
          </cell>
          <cell r="AB2570">
            <v>366908707</v>
          </cell>
          <cell r="AC2570">
            <v>439247724</v>
          </cell>
          <cell r="AE2570">
            <v>245828833.69000003</v>
          </cell>
        </row>
        <row r="2571">
          <cell r="C2571" t="str">
            <v>Santa Barbara  City of</v>
          </cell>
          <cell r="K2571">
            <v>4270955520</v>
          </cell>
          <cell r="M2571">
            <v>117</v>
          </cell>
          <cell r="V2571">
            <v>92756</v>
          </cell>
          <cell r="AB2571">
            <v>364953598</v>
          </cell>
          <cell r="AC2571">
            <v>416112272</v>
          </cell>
          <cell r="AE2571">
            <v>240869374.68000001</v>
          </cell>
        </row>
        <row r="2572">
          <cell r="C2572" t="str">
            <v>Santa Clara  City of</v>
          </cell>
          <cell r="K2572">
            <v>10160820725</v>
          </cell>
          <cell r="M2572">
            <v>186</v>
          </cell>
          <cell r="V2572">
            <v>118459</v>
          </cell>
          <cell r="AB2572">
            <v>399600000</v>
          </cell>
          <cell r="AC2572">
            <v>430700000</v>
          </cell>
          <cell r="AE2572">
            <v>207792000</v>
          </cell>
        </row>
        <row r="2573">
          <cell r="C2573" t="str">
            <v>Santa Clara  City of</v>
          </cell>
          <cell r="K2573">
            <v>10160820725</v>
          </cell>
          <cell r="M2573">
            <v>186</v>
          </cell>
          <cell r="V2573">
            <v>118459</v>
          </cell>
          <cell r="AB2573">
            <v>415200000</v>
          </cell>
          <cell r="AC2573">
            <v>478400000</v>
          </cell>
          <cell r="AE2573">
            <v>236663999.99999997</v>
          </cell>
        </row>
        <row r="2574">
          <cell r="C2574" t="str">
            <v>Santa Clara  City of</v>
          </cell>
          <cell r="K2574">
            <v>10160820725</v>
          </cell>
          <cell r="M2574">
            <v>186</v>
          </cell>
          <cell r="V2574">
            <v>118459</v>
          </cell>
          <cell r="AB2574">
            <v>356900000</v>
          </cell>
          <cell r="AC2574">
            <v>471400000</v>
          </cell>
          <cell r="AE2574">
            <v>182019000</v>
          </cell>
        </row>
        <row r="2575">
          <cell r="C2575" t="str">
            <v>Santa Clara  City of</v>
          </cell>
          <cell r="K2575">
            <v>10160820725</v>
          </cell>
          <cell r="M2575">
            <v>186</v>
          </cell>
          <cell r="V2575">
            <v>118459</v>
          </cell>
          <cell r="AB2575">
            <v>464500000</v>
          </cell>
          <cell r="AC2575">
            <v>524700000</v>
          </cell>
          <cell r="AE2575">
            <v>232250000</v>
          </cell>
        </row>
        <row r="2576">
          <cell r="C2576" t="str">
            <v>Santa Clara  City of</v>
          </cell>
          <cell r="K2576">
            <v>10160820725</v>
          </cell>
          <cell r="M2576">
            <v>186</v>
          </cell>
          <cell r="V2576">
            <v>118459</v>
          </cell>
          <cell r="AB2576">
            <v>589900000</v>
          </cell>
          <cell r="AC2576">
            <v>639200000</v>
          </cell>
          <cell r="AE2576">
            <v>289051000</v>
          </cell>
        </row>
        <row r="2577">
          <cell r="C2577" t="str">
            <v>Santa Clara  City of</v>
          </cell>
          <cell r="K2577">
            <v>10160820725</v>
          </cell>
          <cell r="M2577">
            <v>186</v>
          </cell>
          <cell r="V2577">
            <v>118459</v>
          </cell>
          <cell r="AB2577">
            <v>554700000</v>
          </cell>
          <cell r="AC2577">
            <v>605100000</v>
          </cell>
          <cell r="AE2577">
            <v>282897000</v>
          </cell>
        </row>
        <row r="2578">
          <cell r="C2578" t="str">
            <v>Santa Clara  City of</v>
          </cell>
          <cell r="K2578">
            <v>10160820725</v>
          </cell>
          <cell r="M2578">
            <v>186</v>
          </cell>
          <cell r="V2578">
            <v>118459</v>
          </cell>
          <cell r="AB2578">
            <v>678900000</v>
          </cell>
          <cell r="AC2578">
            <v>766700000</v>
          </cell>
          <cell r="AE2578">
            <v>325872000</v>
          </cell>
        </row>
        <row r="2579">
          <cell r="C2579" t="str">
            <v>Santa Clara  City of</v>
          </cell>
          <cell r="K2579">
            <v>10160820725</v>
          </cell>
          <cell r="M2579">
            <v>186</v>
          </cell>
          <cell r="V2579">
            <v>118459</v>
          </cell>
          <cell r="AB2579">
            <v>671800000</v>
          </cell>
          <cell r="AC2579">
            <v>717200000</v>
          </cell>
          <cell r="AE2579">
            <v>349336000</v>
          </cell>
        </row>
        <row r="2580">
          <cell r="C2580" t="str">
            <v>Santa Clara  City of</v>
          </cell>
          <cell r="K2580">
            <v>10160820725</v>
          </cell>
          <cell r="M2580">
            <v>186</v>
          </cell>
          <cell r="V2580">
            <v>118459</v>
          </cell>
          <cell r="AB2580">
            <v>618000000</v>
          </cell>
          <cell r="AC2580">
            <v>705500000</v>
          </cell>
          <cell r="AE2580">
            <v>309000000</v>
          </cell>
        </row>
        <row r="2581">
          <cell r="C2581" t="str">
            <v>Santa Cruz  City of</v>
          </cell>
          <cell r="K2581">
            <v>3765297295</v>
          </cell>
          <cell r="M2581">
            <v>110</v>
          </cell>
          <cell r="V2581">
            <v>94887</v>
          </cell>
          <cell r="AB2581">
            <v>200100000</v>
          </cell>
          <cell r="AC2581">
            <v>215800000</v>
          </cell>
          <cell r="AE2581">
            <v>136068000</v>
          </cell>
        </row>
        <row r="2582">
          <cell r="C2582" t="str">
            <v>Santa Cruz  City of</v>
          </cell>
          <cell r="K2582">
            <v>3765297295</v>
          </cell>
          <cell r="M2582">
            <v>110</v>
          </cell>
          <cell r="V2582">
            <v>94887</v>
          </cell>
          <cell r="AB2582">
            <v>182400000</v>
          </cell>
          <cell r="AC2582">
            <v>240300000</v>
          </cell>
          <cell r="AE2582">
            <v>122208000</v>
          </cell>
        </row>
        <row r="2583">
          <cell r="C2583" t="str">
            <v>Santa Cruz  City of</v>
          </cell>
          <cell r="K2583">
            <v>3765297295</v>
          </cell>
          <cell r="M2583">
            <v>110</v>
          </cell>
          <cell r="V2583">
            <v>94887</v>
          </cell>
          <cell r="AB2583">
            <v>187000000</v>
          </cell>
          <cell r="AC2583">
            <v>259200000</v>
          </cell>
          <cell r="AE2583">
            <v>115940000</v>
          </cell>
        </row>
        <row r="2584">
          <cell r="C2584" t="str">
            <v>Santa Cruz  City of</v>
          </cell>
          <cell r="K2584">
            <v>3765297295</v>
          </cell>
          <cell r="M2584">
            <v>110</v>
          </cell>
          <cell r="V2584">
            <v>94887</v>
          </cell>
          <cell r="AB2584">
            <v>224600000</v>
          </cell>
          <cell r="AC2584">
            <v>300600000</v>
          </cell>
          <cell r="AE2584">
            <v>139252000</v>
          </cell>
        </row>
        <row r="2585">
          <cell r="C2585" t="str">
            <v>Santa Cruz  City of</v>
          </cell>
          <cell r="K2585">
            <v>3765297295</v>
          </cell>
          <cell r="M2585">
            <v>110</v>
          </cell>
          <cell r="V2585">
            <v>94887</v>
          </cell>
          <cell r="AB2585">
            <v>213000000</v>
          </cell>
          <cell r="AC2585">
            <v>301000000</v>
          </cell>
          <cell r="AE2585">
            <v>127800000</v>
          </cell>
        </row>
        <row r="2586">
          <cell r="C2586" t="str">
            <v>Santa Cruz  City of</v>
          </cell>
          <cell r="K2586">
            <v>3765297295</v>
          </cell>
          <cell r="M2586">
            <v>110</v>
          </cell>
          <cell r="V2586">
            <v>94887</v>
          </cell>
          <cell r="AB2586">
            <v>239000000</v>
          </cell>
          <cell r="AC2586">
            <v>332000000</v>
          </cell>
          <cell r="AE2586">
            <v>138620000</v>
          </cell>
        </row>
        <row r="2587">
          <cell r="C2587" t="str">
            <v>Santa Cruz  City of</v>
          </cell>
          <cell r="K2587">
            <v>3765297295</v>
          </cell>
          <cell r="M2587">
            <v>110</v>
          </cell>
          <cell r="V2587">
            <v>94887</v>
          </cell>
          <cell r="AB2587">
            <v>253000000</v>
          </cell>
          <cell r="AC2587">
            <v>338000000</v>
          </cell>
          <cell r="AE2587">
            <v>146740000</v>
          </cell>
        </row>
        <row r="2588">
          <cell r="C2588" t="str">
            <v>Santa Cruz  City of</v>
          </cell>
          <cell r="K2588">
            <v>3765297295</v>
          </cell>
          <cell r="M2588">
            <v>110</v>
          </cell>
          <cell r="V2588">
            <v>94887</v>
          </cell>
          <cell r="AB2588">
            <v>251000000</v>
          </cell>
          <cell r="AC2588">
            <v>325000000</v>
          </cell>
          <cell r="AE2588">
            <v>145580000</v>
          </cell>
        </row>
        <row r="2589">
          <cell r="C2589" t="str">
            <v>Santa Cruz  City of</v>
          </cell>
          <cell r="K2589">
            <v>3765297295</v>
          </cell>
          <cell r="M2589">
            <v>110</v>
          </cell>
          <cell r="V2589">
            <v>94887</v>
          </cell>
          <cell r="AB2589">
            <v>183300000</v>
          </cell>
          <cell r="AC2589">
            <v>215800000</v>
          </cell>
          <cell r="AE2589">
            <v>117312000</v>
          </cell>
        </row>
        <row r="2590">
          <cell r="C2590" t="str">
            <v>Santa Fe Irrigation District</v>
          </cell>
          <cell r="K2590">
            <v>4464886590</v>
          </cell>
          <cell r="M2590">
            <v>505</v>
          </cell>
          <cell r="V2590">
            <v>19386</v>
          </cell>
          <cell r="AB2590">
            <v>222719450</v>
          </cell>
          <cell r="AC2590">
            <v>171928988</v>
          </cell>
          <cell r="AE2590">
            <v>187084338</v>
          </cell>
        </row>
        <row r="2591">
          <cell r="C2591" t="str">
            <v>Santa Fe Irrigation District</v>
          </cell>
          <cell r="K2591">
            <v>4464886590</v>
          </cell>
          <cell r="M2591">
            <v>505</v>
          </cell>
          <cell r="V2591">
            <v>19386</v>
          </cell>
          <cell r="AB2591">
            <v>165141503</v>
          </cell>
          <cell r="AC2591">
            <v>159993051</v>
          </cell>
          <cell r="AE2591">
            <v>138718862.51999998</v>
          </cell>
        </row>
        <row r="2592">
          <cell r="C2592" t="str">
            <v>Santa Fe Irrigation District</v>
          </cell>
          <cell r="K2592">
            <v>4464886590</v>
          </cell>
          <cell r="M2592">
            <v>505</v>
          </cell>
          <cell r="V2592">
            <v>19386</v>
          </cell>
          <cell r="AB2592">
            <v>125680895</v>
          </cell>
          <cell r="AC2592">
            <v>223338568</v>
          </cell>
          <cell r="AE2592">
            <v>105571951.8</v>
          </cell>
        </row>
        <row r="2593">
          <cell r="C2593" t="str">
            <v>Santa Fe Irrigation District</v>
          </cell>
          <cell r="K2593">
            <v>4464886590</v>
          </cell>
          <cell r="M2593">
            <v>505</v>
          </cell>
          <cell r="V2593">
            <v>19386</v>
          </cell>
          <cell r="AB2593">
            <v>261104748</v>
          </cell>
          <cell r="AC2593">
            <v>228715117</v>
          </cell>
          <cell r="AE2593">
            <v>219327988.31999999</v>
          </cell>
        </row>
        <row r="2594">
          <cell r="C2594" t="str">
            <v>Santa Fe Irrigation District</v>
          </cell>
          <cell r="K2594">
            <v>4464886590</v>
          </cell>
          <cell r="M2594">
            <v>505</v>
          </cell>
          <cell r="V2594">
            <v>19386</v>
          </cell>
          <cell r="AB2594">
            <v>370525658</v>
          </cell>
          <cell r="AC2594">
            <v>327252588</v>
          </cell>
          <cell r="AE2594">
            <v>311241552.71999997</v>
          </cell>
        </row>
        <row r="2595">
          <cell r="C2595" t="str">
            <v>Santa Fe Irrigation District</v>
          </cell>
          <cell r="K2595">
            <v>4464886590</v>
          </cell>
          <cell r="M2595">
            <v>505</v>
          </cell>
          <cell r="V2595">
            <v>19386</v>
          </cell>
          <cell r="AB2595">
            <v>404577132</v>
          </cell>
          <cell r="AC2595">
            <v>410866064</v>
          </cell>
          <cell r="AE2595">
            <v>339844790.88</v>
          </cell>
        </row>
        <row r="2596">
          <cell r="C2596" t="str">
            <v>Santa Fe Irrigation District</v>
          </cell>
          <cell r="K2596">
            <v>4464886590</v>
          </cell>
          <cell r="M2596">
            <v>505</v>
          </cell>
          <cell r="V2596">
            <v>19386</v>
          </cell>
          <cell r="AB2596">
            <v>418067381</v>
          </cell>
          <cell r="AC2596">
            <v>441854535</v>
          </cell>
          <cell r="AE2596">
            <v>351176600.03999996</v>
          </cell>
        </row>
        <row r="2597">
          <cell r="C2597" t="str">
            <v>Santa Fe Irrigation District</v>
          </cell>
          <cell r="K2597">
            <v>4464886590</v>
          </cell>
          <cell r="M2597">
            <v>505</v>
          </cell>
          <cell r="V2597">
            <v>19386</v>
          </cell>
          <cell r="AB2597">
            <v>461014599</v>
          </cell>
          <cell r="AC2597">
            <v>436510572</v>
          </cell>
          <cell r="AE2597">
            <v>387252263.15999997</v>
          </cell>
        </row>
        <row r="2598">
          <cell r="C2598" t="str">
            <v>Santa Fe Irrigation District</v>
          </cell>
          <cell r="K2598">
            <v>4464886590</v>
          </cell>
          <cell r="M2598">
            <v>505</v>
          </cell>
          <cell r="V2598">
            <v>19386</v>
          </cell>
          <cell r="AB2598">
            <v>440648885</v>
          </cell>
          <cell r="AC2598">
            <v>419696638</v>
          </cell>
          <cell r="AE2598">
            <v>370145063.39999998</v>
          </cell>
        </row>
        <row r="2599">
          <cell r="C2599" t="str">
            <v>Santa Fe Springs  City of</v>
          </cell>
          <cell r="K2599">
            <v>2205354820</v>
          </cell>
          <cell r="M2599">
            <v>266</v>
          </cell>
          <cell r="V2599">
            <v>18199</v>
          </cell>
          <cell r="AB2599">
            <v>127042954</v>
          </cell>
          <cell r="AC2599">
            <v>139291709</v>
          </cell>
          <cell r="AE2599">
            <v>34301597.580000006</v>
          </cell>
        </row>
        <row r="2600">
          <cell r="C2600" t="str">
            <v>Santa Fe Springs  City of</v>
          </cell>
          <cell r="K2600">
            <v>2205354820</v>
          </cell>
          <cell r="M2600">
            <v>266</v>
          </cell>
          <cell r="V2600">
            <v>18199</v>
          </cell>
          <cell r="AB2600">
            <v>132383659</v>
          </cell>
          <cell r="AC2600">
            <v>147304396</v>
          </cell>
          <cell r="AE2600">
            <v>35743587.93</v>
          </cell>
        </row>
        <row r="2601">
          <cell r="C2601" t="str">
            <v>Santa Fe Springs  City of</v>
          </cell>
          <cell r="K2601">
            <v>2205354820</v>
          </cell>
          <cell r="M2601">
            <v>266</v>
          </cell>
          <cell r="V2601">
            <v>18199</v>
          </cell>
          <cell r="AB2601">
            <v>121545841</v>
          </cell>
          <cell r="AC2601">
            <v>142586067</v>
          </cell>
          <cell r="AE2601">
            <v>32817377.07</v>
          </cell>
        </row>
        <row r="2602">
          <cell r="C2602" t="str">
            <v>Santa Fe Springs  City of</v>
          </cell>
          <cell r="K2602">
            <v>2205354820</v>
          </cell>
          <cell r="M2602">
            <v>266</v>
          </cell>
          <cell r="V2602">
            <v>18199</v>
          </cell>
          <cell r="AB2602">
            <v>151423158</v>
          </cell>
          <cell r="AC2602">
            <v>157689281</v>
          </cell>
          <cell r="AE2602">
            <v>40884252.660000004</v>
          </cell>
        </row>
        <row r="2603">
          <cell r="C2603" t="str">
            <v>Santa Fe Springs  City of</v>
          </cell>
          <cell r="K2603">
            <v>2205354820</v>
          </cell>
          <cell r="M2603">
            <v>266</v>
          </cell>
          <cell r="V2603">
            <v>18199</v>
          </cell>
          <cell r="AB2603">
            <v>182128138</v>
          </cell>
          <cell r="AC2603">
            <v>188202009</v>
          </cell>
          <cell r="AE2603">
            <v>49174597.260000005</v>
          </cell>
        </row>
        <row r="2604">
          <cell r="C2604" t="str">
            <v>Santa Fe Springs  City of</v>
          </cell>
          <cell r="K2604">
            <v>2205354820</v>
          </cell>
          <cell r="M2604">
            <v>266</v>
          </cell>
          <cell r="V2604">
            <v>18199</v>
          </cell>
          <cell r="AB2604">
            <v>183425027</v>
          </cell>
          <cell r="AC2604">
            <v>200320423</v>
          </cell>
          <cell r="AE2604">
            <v>49524757.290000007</v>
          </cell>
        </row>
        <row r="2605">
          <cell r="C2605" t="str">
            <v>Santa Fe Springs  City of</v>
          </cell>
          <cell r="K2605">
            <v>2205354820</v>
          </cell>
          <cell r="M2605">
            <v>266</v>
          </cell>
          <cell r="V2605">
            <v>18199</v>
          </cell>
          <cell r="AB2605">
            <v>190287458</v>
          </cell>
          <cell r="AC2605">
            <v>209515951</v>
          </cell>
          <cell r="AE2605">
            <v>49474739.079999998</v>
          </cell>
        </row>
        <row r="2606">
          <cell r="C2606" t="str">
            <v>Santa Fe Springs  City of</v>
          </cell>
          <cell r="K2606">
            <v>2205354820</v>
          </cell>
          <cell r="M2606">
            <v>266</v>
          </cell>
          <cell r="V2606">
            <v>18199</v>
          </cell>
          <cell r="AB2606">
            <v>129975617</v>
          </cell>
          <cell r="AC2606">
            <v>139291709</v>
          </cell>
          <cell r="AE2606">
            <v>35093416.590000004</v>
          </cell>
        </row>
        <row r="2607">
          <cell r="C2607" t="str">
            <v>Santa Fe Springs  City of</v>
          </cell>
          <cell r="K2607">
            <v>2205354820</v>
          </cell>
          <cell r="M2607">
            <v>266</v>
          </cell>
          <cell r="V2607">
            <v>18199</v>
          </cell>
          <cell r="AB2607">
            <v>190355887</v>
          </cell>
          <cell r="AC2607">
            <v>201855183</v>
          </cell>
          <cell r="AE2607">
            <v>49492530.620000005</v>
          </cell>
        </row>
        <row r="2608">
          <cell r="C2608" t="str">
            <v>Santa Margarita Water District</v>
          </cell>
          <cell r="K2608">
            <v>11898302850</v>
          </cell>
          <cell r="M2608">
            <v>168</v>
          </cell>
          <cell r="V2608">
            <v>157015</v>
          </cell>
          <cell r="AB2608">
            <v>480630855</v>
          </cell>
          <cell r="AC2608">
            <v>528205163</v>
          </cell>
          <cell r="AE2608">
            <v>374892066.90000004</v>
          </cell>
        </row>
        <row r="2609">
          <cell r="C2609" t="str">
            <v>Santa Margarita Water District</v>
          </cell>
          <cell r="K2609">
            <v>11898302850</v>
          </cell>
          <cell r="M2609">
            <v>168</v>
          </cell>
          <cell r="V2609">
            <v>156907</v>
          </cell>
          <cell r="AB2609">
            <v>426539518</v>
          </cell>
          <cell r="AC2609">
            <v>629219106</v>
          </cell>
          <cell r="AE2609">
            <v>371089380.66000003</v>
          </cell>
        </row>
        <row r="2610">
          <cell r="C2610" t="str">
            <v>Santa Margarita Water District</v>
          </cell>
          <cell r="K2610">
            <v>11898302850</v>
          </cell>
          <cell r="M2610">
            <v>168</v>
          </cell>
          <cell r="V2610">
            <v>156898</v>
          </cell>
          <cell r="AB2610">
            <v>596308111</v>
          </cell>
          <cell r="AC2610">
            <v>567307334</v>
          </cell>
          <cell r="AE2610">
            <v>459157245.47000003</v>
          </cell>
        </row>
        <row r="2611">
          <cell r="C2611" t="str">
            <v>Santa Margarita Water District</v>
          </cell>
          <cell r="K2611">
            <v>11898302850</v>
          </cell>
          <cell r="M2611">
            <v>168</v>
          </cell>
          <cell r="V2611">
            <v>156780</v>
          </cell>
          <cell r="AB2611">
            <v>623679631</v>
          </cell>
          <cell r="AC2611">
            <v>626938146</v>
          </cell>
          <cell r="AE2611">
            <v>411628556.46000004</v>
          </cell>
        </row>
        <row r="2612">
          <cell r="C2612" t="str">
            <v>Santa Margarita Water District</v>
          </cell>
          <cell r="K2612">
            <v>11898302850</v>
          </cell>
          <cell r="M2612">
            <v>168</v>
          </cell>
          <cell r="V2612">
            <v>155941</v>
          </cell>
          <cell r="AB2612">
            <v>910103036</v>
          </cell>
          <cell r="AC2612">
            <v>920856133</v>
          </cell>
          <cell r="AE2612">
            <v>582465943.03999996</v>
          </cell>
        </row>
        <row r="2613">
          <cell r="C2613" t="str">
            <v>Santa Margarita Water District</v>
          </cell>
          <cell r="K2613">
            <v>11898302850</v>
          </cell>
          <cell r="M2613">
            <v>168</v>
          </cell>
          <cell r="V2613">
            <v>155798</v>
          </cell>
          <cell r="AB2613">
            <v>978205984</v>
          </cell>
          <cell r="AC2613">
            <v>1039140201</v>
          </cell>
          <cell r="AE2613">
            <v>616269769.91999996</v>
          </cell>
        </row>
        <row r="2614">
          <cell r="C2614" t="str">
            <v>Santa Margarita Water District</v>
          </cell>
          <cell r="K2614">
            <v>11898302850</v>
          </cell>
          <cell r="M2614">
            <v>168</v>
          </cell>
          <cell r="V2614">
            <v>155576</v>
          </cell>
          <cell r="AB2614">
            <v>938452110</v>
          </cell>
          <cell r="AC2614">
            <v>974621618</v>
          </cell>
          <cell r="AE2614">
            <v>581840308.20000005</v>
          </cell>
        </row>
        <row r="2615">
          <cell r="C2615" t="str">
            <v>Santa Margarita Water District</v>
          </cell>
          <cell r="K2615">
            <v>11898302850</v>
          </cell>
          <cell r="M2615">
            <v>168</v>
          </cell>
          <cell r="V2615">
            <v>155482</v>
          </cell>
          <cell r="AB2615">
            <v>972340658</v>
          </cell>
          <cell r="AC2615">
            <v>1002970692</v>
          </cell>
          <cell r="AE2615">
            <v>612574614.53999996</v>
          </cell>
        </row>
        <row r="2616">
          <cell r="C2616" t="str">
            <v>Santa Margarita Water District</v>
          </cell>
          <cell r="K2616">
            <v>11898302850</v>
          </cell>
          <cell r="M2616">
            <v>168</v>
          </cell>
          <cell r="V2616">
            <v>155302</v>
          </cell>
          <cell r="AB2616">
            <v>1006229207</v>
          </cell>
          <cell r="AC2616">
            <v>815931973</v>
          </cell>
          <cell r="AE2616">
            <v>633924400.40999997</v>
          </cell>
        </row>
        <row r="2617">
          <cell r="C2617" t="str">
            <v>Santa Maria  City of</v>
          </cell>
          <cell r="K2617">
            <v>5377853060</v>
          </cell>
          <cell r="M2617">
            <v>119</v>
          </cell>
          <cell r="V2617">
            <v>101103</v>
          </cell>
          <cell r="AB2617">
            <v>265568913</v>
          </cell>
          <cell r="AC2617">
            <v>245366125</v>
          </cell>
          <cell r="AE2617">
            <v>257601845.60999998</v>
          </cell>
        </row>
        <row r="2618">
          <cell r="C2618" t="str">
            <v>Santa Maria  City of</v>
          </cell>
          <cell r="K2618">
            <v>5377853060</v>
          </cell>
          <cell r="M2618">
            <v>119</v>
          </cell>
          <cell r="V2618">
            <v>101103</v>
          </cell>
          <cell r="AB2618">
            <v>291962879</v>
          </cell>
          <cell r="AC2618">
            <v>254815816</v>
          </cell>
          <cell r="AE2618">
            <v>283203992.63</v>
          </cell>
        </row>
        <row r="2619">
          <cell r="C2619" t="str">
            <v>Santa Maria  City of</v>
          </cell>
          <cell r="K2619">
            <v>5377853060</v>
          </cell>
          <cell r="M2619">
            <v>119</v>
          </cell>
          <cell r="V2619">
            <v>101103</v>
          </cell>
          <cell r="AB2619">
            <v>250253896</v>
          </cell>
          <cell r="AC2619">
            <v>320963656</v>
          </cell>
          <cell r="AE2619">
            <v>245248818.07999998</v>
          </cell>
        </row>
        <row r="2620">
          <cell r="C2620" t="str">
            <v>Santa Maria  City of</v>
          </cell>
          <cell r="K2620">
            <v>5377853060</v>
          </cell>
          <cell r="M2620">
            <v>119</v>
          </cell>
          <cell r="V2620">
            <v>101103</v>
          </cell>
          <cell r="AB2620">
            <v>283816593</v>
          </cell>
          <cell r="AC2620">
            <v>343447404</v>
          </cell>
          <cell r="AE2620">
            <v>278140261.13999999</v>
          </cell>
        </row>
        <row r="2621">
          <cell r="C2621" t="str">
            <v>Santa Maria  City of</v>
          </cell>
          <cell r="K2621">
            <v>5377853060</v>
          </cell>
          <cell r="M2621">
            <v>119</v>
          </cell>
          <cell r="V2621">
            <v>101103</v>
          </cell>
          <cell r="AB2621">
            <v>415460569</v>
          </cell>
          <cell r="AC2621">
            <v>404055769</v>
          </cell>
          <cell r="AE2621">
            <v>402996751.93000001</v>
          </cell>
        </row>
        <row r="2622">
          <cell r="C2622" t="str">
            <v>Santa Maria  City of</v>
          </cell>
          <cell r="K2622">
            <v>5377853060</v>
          </cell>
          <cell r="M2622">
            <v>119</v>
          </cell>
          <cell r="V2622">
            <v>101103</v>
          </cell>
          <cell r="AB2622">
            <v>406988432</v>
          </cell>
          <cell r="AC2622">
            <v>428168775</v>
          </cell>
          <cell r="AE2622">
            <v>398848663.36000001</v>
          </cell>
        </row>
        <row r="2623">
          <cell r="C2623" t="str">
            <v>Santa Maria  City of</v>
          </cell>
          <cell r="K2623">
            <v>5377853060</v>
          </cell>
          <cell r="M2623">
            <v>119</v>
          </cell>
          <cell r="V2623">
            <v>101103</v>
          </cell>
          <cell r="AB2623">
            <v>435337506</v>
          </cell>
          <cell r="AC2623">
            <v>452281781</v>
          </cell>
          <cell r="AE2623">
            <v>426630755.88</v>
          </cell>
        </row>
        <row r="2624">
          <cell r="C2624" t="str">
            <v>Santa Maria  City of</v>
          </cell>
          <cell r="K2624">
            <v>5377853060</v>
          </cell>
          <cell r="M2624">
            <v>119</v>
          </cell>
          <cell r="V2624">
            <v>101103</v>
          </cell>
          <cell r="AB2624">
            <v>463360729</v>
          </cell>
          <cell r="AC2624">
            <v>473462123</v>
          </cell>
          <cell r="AE2624">
            <v>444826299.83999997</v>
          </cell>
        </row>
        <row r="2625">
          <cell r="C2625" t="str">
            <v>Santa Maria  City of</v>
          </cell>
          <cell r="K2625">
            <v>5377853060</v>
          </cell>
          <cell r="M2625">
            <v>119</v>
          </cell>
          <cell r="V2625">
            <v>101103</v>
          </cell>
          <cell r="AB2625">
            <v>444461346</v>
          </cell>
          <cell r="AC2625">
            <v>448045712</v>
          </cell>
          <cell r="AE2625">
            <v>431127505.62</v>
          </cell>
        </row>
        <row r="2626">
          <cell r="C2626" t="str">
            <v>Santa Monica  City of</v>
          </cell>
          <cell r="K2626">
            <v>5115110000</v>
          </cell>
          <cell r="M2626">
            <v>123</v>
          </cell>
          <cell r="V2626">
            <v>92185</v>
          </cell>
          <cell r="AB2626">
            <v>300200000</v>
          </cell>
          <cell r="AC2626">
            <v>303000000</v>
          </cell>
          <cell r="AE2626">
            <v>204136000</v>
          </cell>
        </row>
        <row r="2627">
          <cell r="C2627" t="str">
            <v>Santa Monica  City of</v>
          </cell>
          <cell r="K2627">
            <v>5115110000</v>
          </cell>
          <cell r="M2627">
            <v>123</v>
          </cell>
          <cell r="V2627">
            <v>92185</v>
          </cell>
          <cell r="AB2627">
            <v>316100000</v>
          </cell>
          <cell r="AC2627">
            <v>323100000</v>
          </cell>
          <cell r="AE2627">
            <v>214948000.00000003</v>
          </cell>
        </row>
        <row r="2628">
          <cell r="C2628" t="str">
            <v>Santa Monica  City of</v>
          </cell>
          <cell r="K2628">
            <v>5115110000</v>
          </cell>
          <cell r="M2628">
            <v>123</v>
          </cell>
          <cell r="V2628">
            <v>92185</v>
          </cell>
          <cell r="AB2628">
            <v>283600000</v>
          </cell>
          <cell r="AC2628">
            <v>355000000</v>
          </cell>
          <cell r="AE2628">
            <v>198520000</v>
          </cell>
        </row>
        <row r="2629">
          <cell r="C2629" t="str">
            <v>Santa Monica  City of</v>
          </cell>
          <cell r="K2629">
            <v>5115110000</v>
          </cell>
          <cell r="M2629">
            <v>123</v>
          </cell>
          <cell r="V2629">
            <v>92185</v>
          </cell>
          <cell r="AB2629">
            <v>344700000</v>
          </cell>
          <cell r="AC2629">
            <v>370400000</v>
          </cell>
          <cell r="AE2629">
            <v>241289999.99999997</v>
          </cell>
        </row>
        <row r="2630">
          <cell r="C2630" t="str">
            <v>Santa Monica  City of</v>
          </cell>
          <cell r="K2630">
            <v>5115110000</v>
          </cell>
          <cell r="M2630">
            <v>123</v>
          </cell>
          <cell r="V2630">
            <v>92185</v>
          </cell>
          <cell r="AB2630">
            <v>404200000</v>
          </cell>
          <cell r="AC2630">
            <v>409200000</v>
          </cell>
          <cell r="AE2630">
            <v>282940000</v>
          </cell>
        </row>
        <row r="2631">
          <cell r="C2631" t="str">
            <v>Santa Monica  City of</v>
          </cell>
          <cell r="K2631">
            <v>5115110000</v>
          </cell>
          <cell r="M2631">
            <v>123</v>
          </cell>
          <cell r="V2631">
            <v>92185</v>
          </cell>
          <cell r="AB2631">
            <v>398900000</v>
          </cell>
          <cell r="AC2631">
            <v>418800000</v>
          </cell>
          <cell r="AE2631">
            <v>279230000</v>
          </cell>
        </row>
        <row r="2632">
          <cell r="C2632" t="str">
            <v>Santa Monica  City of</v>
          </cell>
          <cell r="K2632">
            <v>5115110000</v>
          </cell>
          <cell r="M2632">
            <v>123</v>
          </cell>
          <cell r="V2632">
            <v>92185</v>
          </cell>
          <cell r="AB2632">
            <v>421300000</v>
          </cell>
          <cell r="AC2632">
            <v>436900000</v>
          </cell>
          <cell r="AE2632">
            <v>328614000</v>
          </cell>
        </row>
        <row r="2633">
          <cell r="C2633" t="str">
            <v>Santa Monica  City of</v>
          </cell>
          <cell r="K2633">
            <v>5115110000</v>
          </cell>
          <cell r="M2633">
            <v>123</v>
          </cell>
          <cell r="V2633">
            <v>92185</v>
          </cell>
          <cell r="AB2633">
            <v>435500000</v>
          </cell>
          <cell r="AC2633">
            <v>436000000</v>
          </cell>
          <cell r="AE2633">
            <v>339690000</v>
          </cell>
        </row>
        <row r="2634">
          <cell r="C2634" t="str">
            <v>Santa Monica  City of</v>
          </cell>
          <cell r="K2634">
            <v>5115110000</v>
          </cell>
          <cell r="M2634">
            <v>123</v>
          </cell>
          <cell r="V2634">
            <v>92185</v>
          </cell>
          <cell r="AB2634">
            <v>416600000</v>
          </cell>
          <cell r="AC2634">
            <v>409800000</v>
          </cell>
          <cell r="AE2634">
            <v>333280000</v>
          </cell>
        </row>
        <row r="2635">
          <cell r="C2635" t="str">
            <v>Santa Rosa  City of</v>
          </cell>
          <cell r="K2635">
            <v>8590196160</v>
          </cell>
          <cell r="M2635">
            <v>127</v>
          </cell>
          <cell r="V2635">
            <v>170093</v>
          </cell>
          <cell r="AB2635">
            <v>326702416</v>
          </cell>
          <cell r="AC2635">
            <v>375588310</v>
          </cell>
          <cell r="AE2635">
            <v>248293836.16</v>
          </cell>
        </row>
        <row r="2636">
          <cell r="C2636" t="str">
            <v>Santa Rosa  City of</v>
          </cell>
          <cell r="K2636">
            <v>8590196160</v>
          </cell>
          <cell r="M2636">
            <v>127</v>
          </cell>
          <cell r="V2636">
            <v>170093</v>
          </cell>
          <cell r="AB2636">
            <v>331360000</v>
          </cell>
          <cell r="AC2636">
            <v>438665146</v>
          </cell>
          <cell r="AE2636">
            <v>258460800</v>
          </cell>
        </row>
        <row r="2637">
          <cell r="C2637" t="str">
            <v>Santa Rosa  City of</v>
          </cell>
          <cell r="K2637">
            <v>8590196160</v>
          </cell>
          <cell r="M2637">
            <v>127</v>
          </cell>
          <cell r="V2637">
            <v>170093</v>
          </cell>
          <cell r="AB2637">
            <v>392290259</v>
          </cell>
          <cell r="AC2637">
            <v>511526234</v>
          </cell>
          <cell r="AE2637">
            <v>294217694.25</v>
          </cell>
        </row>
        <row r="2638">
          <cell r="C2638" t="str">
            <v>Santa Rosa  City of</v>
          </cell>
          <cell r="K2638">
            <v>8590196160</v>
          </cell>
          <cell r="M2638">
            <v>127</v>
          </cell>
          <cell r="V2638">
            <v>170093</v>
          </cell>
          <cell r="AB2638">
            <v>343867098</v>
          </cell>
          <cell r="AC2638">
            <v>486628234</v>
          </cell>
          <cell r="AE2638">
            <v>247584310.56</v>
          </cell>
        </row>
        <row r="2639">
          <cell r="C2639" t="str">
            <v>Santa Rosa  City of</v>
          </cell>
          <cell r="K2639">
            <v>8590196160</v>
          </cell>
          <cell r="M2639">
            <v>127</v>
          </cell>
          <cell r="V2639">
            <v>170093</v>
          </cell>
          <cell r="AB2639">
            <v>492011720</v>
          </cell>
          <cell r="AC2639">
            <v>725805260</v>
          </cell>
          <cell r="AE2639">
            <v>339488086.79999995</v>
          </cell>
        </row>
        <row r="2640">
          <cell r="C2640" t="str">
            <v>Santa Rosa  City of</v>
          </cell>
          <cell r="K2640">
            <v>8590196160</v>
          </cell>
          <cell r="M2640">
            <v>127</v>
          </cell>
          <cell r="V2640">
            <v>170093</v>
          </cell>
          <cell r="AB2640">
            <v>639349253</v>
          </cell>
          <cell r="AC2640">
            <v>694288510</v>
          </cell>
          <cell r="AE2640">
            <v>441150984.56999999</v>
          </cell>
        </row>
        <row r="2641">
          <cell r="C2641" t="str">
            <v>Santa Rosa  City of</v>
          </cell>
          <cell r="K2641">
            <v>8590196160</v>
          </cell>
          <cell r="M2641">
            <v>127</v>
          </cell>
          <cell r="V2641">
            <v>170093</v>
          </cell>
          <cell r="AB2641">
            <v>580628381</v>
          </cell>
          <cell r="AC2641">
            <v>701906695</v>
          </cell>
          <cell r="AE2641">
            <v>389021015.27000004</v>
          </cell>
        </row>
        <row r="2642">
          <cell r="C2642" t="str">
            <v>Santa Rosa  City of</v>
          </cell>
          <cell r="K2642">
            <v>8590196160</v>
          </cell>
          <cell r="M2642">
            <v>127</v>
          </cell>
          <cell r="V2642">
            <v>170093</v>
          </cell>
          <cell r="AB2642">
            <v>741853428</v>
          </cell>
          <cell r="AC2642">
            <v>864389151</v>
          </cell>
          <cell r="AE2642">
            <v>526715933.88</v>
          </cell>
        </row>
        <row r="2643">
          <cell r="C2643" t="str">
            <v>Santa Rosa  City of</v>
          </cell>
          <cell r="K2643">
            <v>8590196160</v>
          </cell>
          <cell r="M2643">
            <v>127</v>
          </cell>
          <cell r="V2643">
            <v>170093</v>
          </cell>
          <cell r="AB2643">
            <v>599410818</v>
          </cell>
          <cell r="AC2643">
            <v>655669334</v>
          </cell>
          <cell r="AE2643">
            <v>425581680.77999997</v>
          </cell>
        </row>
        <row r="2644">
          <cell r="C2644" t="str">
            <v>Scotts Valley Water District</v>
          </cell>
          <cell r="K2644">
            <v>677301300</v>
          </cell>
          <cell r="M2644">
            <v>144</v>
          </cell>
          <cell r="V2644">
            <v>10309</v>
          </cell>
          <cell r="AB2644">
            <v>23798020</v>
          </cell>
          <cell r="AC2644">
            <v>24634272</v>
          </cell>
          <cell r="AE2644">
            <v>16420633.799999999</v>
          </cell>
        </row>
        <row r="2645">
          <cell r="C2645" t="str">
            <v>Scotts Valley Water District</v>
          </cell>
          <cell r="K2645">
            <v>677301300</v>
          </cell>
          <cell r="M2645">
            <v>144</v>
          </cell>
          <cell r="V2645">
            <v>10309</v>
          </cell>
          <cell r="AB2645">
            <v>25411480</v>
          </cell>
          <cell r="AC2645">
            <v>33160052</v>
          </cell>
          <cell r="AE2645">
            <v>17533921.199999999</v>
          </cell>
        </row>
        <row r="2646">
          <cell r="C2646" t="str">
            <v>Scotts Valley Water District</v>
          </cell>
          <cell r="K2646">
            <v>677301300</v>
          </cell>
          <cell r="M2646">
            <v>144</v>
          </cell>
          <cell r="V2646">
            <v>10309</v>
          </cell>
          <cell r="AB2646">
            <v>23972712</v>
          </cell>
          <cell r="AC2646">
            <v>31938784</v>
          </cell>
          <cell r="AE2646">
            <v>16541171.279999999</v>
          </cell>
        </row>
        <row r="2647">
          <cell r="C2647" t="str">
            <v>Scotts Valley Water District</v>
          </cell>
          <cell r="K2647">
            <v>677301300</v>
          </cell>
          <cell r="M2647">
            <v>144</v>
          </cell>
          <cell r="V2647">
            <v>10309</v>
          </cell>
          <cell r="AB2647">
            <v>25906809</v>
          </cell>
          <cell r="AC2647">
            <v>34829540</v>
          </cell>
          <cell r="AE2647">
            <v>17875698.209999997</v>
          </cell>
        </row>
        <row r="2648">
          <cell r="C2648" t="str">
            <v>Scotts Valley Water District</v>
          </cell>
          <cell r="K2648">
            <v>677301300</v>
          </cell>
          <cell r="M2648">
            <v>144</v>
          </cell>
          <cell r="V2648">
            <v>10309</v>
          </cell>
          <cell r="AB2648">
            <v>35309544</v>
          </cell>
          <cell r="AC2648">
            <v>42168952</v>
          </cell>
          <cell r="AE2648">
            <v>24363585.359999999</v>
          </cell>
        </row>
        <row r="2649">
          <cell r="C2649" t="str">
            <v>Scotts Valley Water District</v>
          </cell>
          <cell r="K2649">
            <v>677301300</v>
          </cell>
          <cell r="M2649">
            <v>144</v>
          </cell>
          <cell r="V2649">
            <v>10309</v>
          </cell>
          <cell r="AB2649">
            <v>36307436</v>
          </cell>
          <cell r="AC2649">
            <v>45405600</v>
          </cell>
          <cell r="AE2649">
            <v>25052130.84</v>
          </cell>
        </row>
        <row r="2650">
          <cell r="C2650" t="str">
            <v>Scotts Valley Water District</v>
          </cell>
          <cell r="K2650">
            <v>677301300</v>
          </cell>
          <cell r="M2650">
            <v>144</v>
          </cell>
          <cell r="V2650">
            <v>10309</v>
          </cell>
          <cell r="AB2650">
            <v>41167578</v>
          </cell>
          <cell r="AC2650">
            <v>50673980</v>
          </cell>
          <cell r="AE2650">
            <v>34992441.299999997</v>
          </cell>
        </row>
        <row r="2651">
          <cell r="C2651" t="str">
            <v>Scotts Valley Water District</v>
          </cell>
          <cell r="K2651">
            <v>677301300</v>
          </cell>
          <cell r="M2651">
            <v>144</v>
          </cell>
          <cell r="V2651">
            <v>10309</v>
          </cell>
          <cell r="AB2651">
            <v>41984256</v>
          </cell>
          <cell r="AC2651">
            <v>49168452</v>
          </cell>
          <cell r="AE2651">
            <v>26869923.84</v>
          </cell>
        </row>
        <row r="2652">
          <cell r="C2652" t="str">
            <v>Seal Beach  City of</v>
          </cell>
          <cell r="K2652">
            <v>1418124280</v>
          </cell>
          <cell r="M2652">
            <v>140</v>
          </cell>
          <cell r="V2652">
            <v>24168</v>
          </cell>
          <cell r="AB2652">
            <v>72339017</v>
          </cell>
          <cell r="AC2652">
            <v>73968274</v>
          </cell>
          <cell r="AE2652">
            <v>31829167.48</v>
          </cell>
        </row>
        <row r="2653">
          <cell r="C2653" t="str">
            <v>Seal Beach  City of</v>
          </cell>
          <cell r="K2653">
            <v>1418124280</v>
          </cell>
          <cell r="M2653">
            <v>140</v>
          </cell>
          <cell r="V2653">
            <v>24168</v>
          </cell>
          <cell r="AB2653">
            <v>66147840</v>
          </cell>
          <cell r="AC2653">
            <v>78530194</v>
          </cell>
          <cell r="AE2653">
            <v>29105049.600000001</v>
          </cell>
        </row>
        <row r="2654">
          <cell r="C2654" t="str">
            <v>Seal Beach  City of</v>
          </cell>
          <cell r="K2654">
            <v>1418124280</v>
          </cell>
          <cell r="M2654">
            <v>140</v>
          </cell>
          <cell r="V2654">
            <v>24168</v>
          </cell>
          <cell r="AB2654">
            <v>66147840</v>
          </cell>
          <cell r="AC2654">
            <v>78530194</v>
          </cell>
          <cell r="AE2654">
            <v>29105049.600000001</v>
          </cell>
        </row>
        <row r="2655">
          <cell r="C2655" t="str">
            <v>Seal Beach  City of</v>
          </cell>
          <cell r="K2655">
            <v>1418124280</v>
          </cell>
          <cell r="M2655">
            <v>140</v>
          </cell>
          <cell r="V2655">
            <v>24168</v>
          </cell>
          <cell r="AB2655">
            <v>89609142</v>
          </cell>
          <cell r="AC2655">
            <v>88957440</v>
          </cell>
          <cell r="AE2655">
            <v>39428022.479999997</v>
          </cell>
        </row>
        <row r="2656">
          <cell r="C2656" t="str">
            <v>Seal Beach  City of</v>
          </cell>
          <cell r="K2656">
            <v>1418124280</v>
          </cell>
          <cell r="M2656">
            <v>140</v>
          </cell>
          <cell r="V2656">
            <v>25561</v>
          </cell>
          <cell r="AB2656">
            <v>107530971</v>
          </cell>
          <cell r="AC2656">
            <v>113070445</v>
          </cell>
          <cell r="AE2656">
            <v>47313627.240000002</v>
          </cell>
        </row>
        <row r="2657">
          <cell r="C2657" t="str">
            <v>Seal Beach  City of</v>
          </cell>
          <cell r="K2657">
            <v>1418124280</v>
          </cell>
          <cell r="M2657">
            <v>140</v>
          </cell>
          <cell r="V2657">
            <v>24168</v>
          </cell>
          <cell r="AB2657">
            <v>74619977</v>
          </cell>
          <cell r="AC2657">
            <v>89609142</v>
          </cell>
          <cell r="AE2657">
            <v>32832789.879999999</v>
          </cell>
        </row>
        <row r="2658">
          <cell r="C2658" t="str">
            <v>Seal Beach  City of</v>
          </cell>
          <cell r="K2658">
            <v>1418124280</v>
          </cell>
          <cell r="M2658">
            <v>140</v>
          </cell>
          <cell r="V2658">
            <v>24168</v>
          </cell>
          <cell r="AB2658">
            <v>122845988</v>
          </cell>
          <cell r="AC2658">
            <v>129688868</v>
          </cell>
          <cell r="AE2658">
            <v>54052234.719999999</v>
          </cell>
        </row>
        <row r="2659">
          <cell r="C2659" t="str">
            <v>Seal Beach  City of</v>
          </cell>
          <cell r="K2659">
            <v>1418124280</v>
          </cell>
          <cell r="M2659">
            <v>140</v>
          </cell>
          <cell r="V2659">
            <v>24168</v>
          </cell>
          <cell r="AB2659">
            <v>129363017</v>
          </cell>
          <cell r="AC2659">
            <v>129363017</v>
          </cell>
          <cell r="AE2659">
            <v>56919727.479999997</v>
          </cell>
        </row>
        <row r="2660">
          <cell r="C2660" t="str">
            <v>Seal Beach  City of</v>
          </cell>
          <cell r="K2660">
            <v>1418124280</v>
          </cell>
          <cell r="M2660">
            <v>140</v>
          </cell>
          <cell r="V2660">
            <v>24168</v>
          </cell>
          <cell r="AB2660">
            <v>127733759</v>
          </cell>
          <cell r="AC2660">
            <v>123497691</v>
          </cell>
          <cell r="AE2660">
            <v>56202853.960000001</v>
          </cell>
        </row>
        <row r="2661">
          <cell r="C2661" t="str">
            <v>Serrano Water District</v>
          </cell>
          <cell r="K2661">
            <v>1129567690</v>
          </cell>
          <cell r="M2661">
            <v>373</v>
          </cell>
          <cell r="V2661">
            <v>6641</v>
          </cell>
          <cell r="AB2661">
            <v>57708288</v>
          </cell>
          <cell r="AC2661">
            <v>62465719</v>
          </cell>
          <cell r="AE2661">
            <v>57708288</v>
          </cell>
        </row>
        <row r="2662">
          <cell r="C2662" t="str">
            <v>Serrano Water District</v>
          </cell>
          <cell r="K2662">
            <v>1129567690</v>
          </cell>
          <cell r="M2662">
            <v>373</v>
          </cell>
          <cell r="V2662">
            <v>6641</v>
          </cell>
          <cell r="AB2662">
            <v>51810377</v>
          </cell>
          <cell r="AC2662">
            <v>81462857</v>
          </cell>
          <cell r="AE2662">
            <v>48701754.379999995</v>
          </cell>
        </row>
        <row r="2663">
          <cell r="C2663" t="str">
            <v>Serrano Water District</v>
          </cell>
          <cell r="K2663">
            <v>1129567690</v>
          </cell>
          <cell r="M2663">
            <v>373</v>
          </cell>
          <cell r="V2663">
            <v>6641</v>
          </cell>
          <cell r="AB2663">
            <v>47900160</v>
          </cell>
          <cell r="AC2663">
            <v>72664868</v>
          </cell>
          <cell r="AE2663">
            <v>45026150.399999999</v>
          </cell>
        </row>
        <row r="2664">
          <cell r="C2664" t="str">
            <v>Serrano Water District</v>
          </cell>
          <cell r="K2664">
            <v>1129567690</v>
          </cell>
          <cell r="M2664">
            <v>373</v>
          </cell>
          <cell r="V2664">
            <v>6641</v>
          </cell>
          <cell r="AB2664">
            <v>77552640</v>
          </cell>
          <cell r="AC2664">
            <v>81462857</v>
          </cell>
          <cell r="AE2664">
            <v>72899481.599999994</v>
          </cell>
        </row>
        <row r="2665">
          <cell r="C2665" t="str">
            <v>Serrano Water District</v>
          </cell>
          <cell r="K2665">
            <v>1129567690</v>
          </cell>
          <cell r="M2665">
            <v>373</v>
          </cell>
          <cell r="V2665">
            <v>6641</v>
          </cell>
          <cell r="AB2665">
            <v>79833600</v>
          </cell>
          <cell r="AC2665">
            <v>79833600</v>
          </cell>
          <cell r="AE2665">
            <v>75043584</v>
          </cell>
        </row>
        <row r="2666">
          <cell r="C2666" t="str">
            <v>Serrano Water District</v>
          </cell>
          <cell r="K2666">
            <v>1129567690</v>
          </cell>
          <cell r="M2666">
            <v>373</v>
          </cell>
          <cell r="V2666">
            <v>6641</v>
          </cell>
          <cell r="AB2666">
            <v>103620754</v>
          </cell>
          <cell r="AC2666">
            <v>116654811</v>
          </cell>
          <cell r="AE2666">
            <v>103620754</v>
          </cell>
        </row>
        <row r="2667">
          <cell r="C2667" t="str">
            <v>Serrano Water District</v>
          </cell>
          <cell r="K2667">
            <v>1129567690</v>
          </cell>
          <cell r="M2667">
            <v>373</v>
          </cell>
          <cell r="V2667">
            <v>6641</v>
          </cell>
          <cell r="AB2667">
            <v>108801791</v>
          </cell>
          <cell r="AC2667">
            <v>112972690</v>
          </cell>
          <cell r="AE2667">
            <v>108801791</v>
          </cell>
        </row>
        <row r="2668">
          <cell r="C2668" t="str">
            <v>Serrano Water District</v>
          </cell>
          <cell r="K2668">
            <v>1129567690</v>
          </cell>
          <cell r="M2668">
            <v>373</v>
          </cell>
          <cell r="V2668">
            <v>6641</v>
          </cell>
          <cell r="AB2668">
            <v>116882907</v>
          </cell>
          <cell r="AC2668">
            <v>112972690</v>
          </cell>
          <cell r="AE2668">
            <v>116882907</v>
          </cell>
        </row>
        <row r="2669">
          <cell r="C2669" t="str">
            <v>Serrano Water District</v>
          </cell>
          <cell r="K2669">
            <v>1129567690</v>
          </cell>
          <cell r="M2669">
            <v>373</v>
          </cell>
          <cell r="V2669">
            <v>6641</v>
          </cell>
          <cell r="AB2669">
            <v>105119670</v>
          </cell>
          <cell r="AC2669">
            <v>109192813</v>
          </cell>
          <cell r="AE2669">
            <v>105119670</v>
          </cell>
        </row>
        <row r="2670">
          <cell r="C2670" t="str">
            <v>Shafter  City of</v>
          </cell>
          <cell r="K2670">
            <v>1882725480</v>
          </cell>
          <cell r="M2670">
            <v>223</v>
          </cell>
          <cell r="V2670">
            <v>18488</v>
          </cell>
          <cell r="AB2670">
            <v>68000000</v>
          </cell>
          <cell r="AC2670">
            <v>75000000</v>
          </cell>
          <cell r="AE2670">
            <v>46240000</v>
          </cell>
        </row>
        <row r="2671">
          <cell r="C2671" t="str">
            <v>Shafter  City of</v>
          </cell>
          <cell r="K2671">
            <v>1882725480</v>
          </cell>
          <cell r="M2671">
            <v>223</v>
          </cell>
          <cell r="V2671">
            <v>18488</v>
          </cell>
          <cell r="AB2671">
            <v>67000000</v>
          </cell>
          <cell r="AC2671">
            <v>95000000</v>
          </cell>
          <cell r="AE2671">
            <v>56950000</v>
          </cell>
        </row>
        <row r="2672">
          <cell r="C2672" t="str">
            <v>Shafter  City of</v>
          </cell>
          <cell r="K2672">
            <v>1882725480</v>
          </cell>
          <cell r="M2672">
            <v>223</v>
          </cell>
          <cell r="V2672">
            <v>18488</v>
          </cell>
          <cell r="AB2672">
            <v>61000000</v>
          </cell>
          <cell r="AC2672">
            <v>84000000</v>
          </cell>
          <cell r="AE2672">
            <v>42700000</v>
          </cell>
        </row>
        <row r="2673">
          <cell r="C2673" t="str">
            <v>Shafter  City of</v>
          </cell>
          <cell r="K2673">
            <v>1882725480</v>
          </cell>
          <cell r="M2673">
            <v>223</v>
          </cell>
          <cell r="V2673">
            <v>18488</v>
          </cell>
          <cell r="AB2673">
            <v>91000000</v>
          </cell>
          <cell r="AC2673">
            <v>96000000</v>
          </cell>
          <cell r="AE2673">
            <v>63699999.999999993</v>
          </cell>
        </row>
        <row r="2674">
          <cell r="C2674" t="str">
            <v>Shafter  City of</v>
          </cell>
          <cell r="K2674">
            <v>1882725480</v>
          </cell>
          <cell r="M2674">
            <v>223</v>
          </cell>
          <cell r="V2674">
            <v>18488</v>
          </cell>
          <cell r="AB2674">
            <v>135000000</v>
          </cell>
          <cell r="AC2674">
            <v>151000000</v>
          </cell>
          <cell r="AE2674">
            <v>83700000</v>
          </cell>
        </row>
        <row r="2675">
          <cell r="C2675" t="str">
            <v>Shafter  City of</v>
          </cell>
          <cell r="K2675">
            <v>1882725480</v>
          </cell>
          <cell r="M2675">
            <v>223</v>
          </cell>
          <cell r="V2675">
            <v>18488</v>
          </cell>
          <cell r="AB2675">
            <v>161000000</v>
          </cell>
          <cell r="AC2675">
            <v>184000000</v>
          </cell>
          <cell r="AE2675">
            <v>101430000</v>
          </cell>
        </row>
        <row r="2676">
          <cell r="C2676" t="str">
            <v>Shafter  City of</v>
          </cell>
          <cell r="K2676">
            <v>1882725480</v>
          </cell>
          <cell r="M2676">
            <v>223</v>
          </cell>
          <cell r="V2676">
            <v>18488</v>
          </cell>
          <cell r="AB2676">
            <v>167000000</v>
          </cell>
          <cell r="AC2676">
            <v>217000000</v>
          </cell>
          <cell r="AE2676">
            <v>133600000</v>
          </cell>
        </row>
        <row r="2677">
          <cell r="C2677" t="str">
            <v>Shafter  City of</v>
          </cell>
          <cell r="K2677">
            <v>1882725480</v>
          </cell>
          <cell r="M2677">
            <v>223</v>
          </cell>
          <cell r="V2677">
            <v>18488</v>
          </cell>
          <cell r="AB2677">
            <v>204000000</v>
          </cell>
          <cell r="AC2677">
            <v>239000000</v>
          </cell>
          <cell r="AE2677">
            <v>167280000</v>
          </cell>
        </row>
        <row r="2678">
          <cell r="C2678" t="str">
            <v>Shafter  City of</v>
          </cell>
          <cell r="K2678">
            <v>1882725480</v>
          </cell>
          <cell r="M2678">
            <v>223</v>
          </cell>
          <cell r="V2678">
            <v>18488</v>
          </cell>
          <cell r="AB2678">
            <v>200000000</v>
          </cell>
          <cell r="AC2678">
            <v>209000000</v>
          </cell>
          <cell r="AE2678">
            <v>134000000.00000001</v>
          </cell>
        </row>
        <row r="2679">
          <cell r="C2679" t="str">
            <v>Sierra Madre  City of</v>
          </cell>
          <cell r="K2679">
            <v>1061493000</v>
          </cell>
          <cell r="M2679">
            <v>210</v>
          </cell>
          <cell r="V2679">
            <v>10971</v>
          </cell>
          <cell r="AB2679">
            <v>44785020</v>
          </cell>
          <cell r="AC2679">
            <v>52879170</v>
          </cell>
          <cell r="AE2679">
            <v>43441469.399999999</v>
          </cell>
        </row>
        <row r="2680">
          <cell r="C2680" t="str">
            <v>Sierra Madre  City of</v>
          </cell>
          <cell r="K2680">
            <v>1061493000</v>
          </cell>
          <cell r="M2680">
            <v>210</v>
          </cell>
          <cell r="V2680">
            <v>10971</v>
          </cell>
          <cell r="AB2680">
            <v>43628248</v>
          </cell>
          <cell r="AC2680">
            <v>52106902</v>
          </cell>
          <cell r="AE2680">
            <v>42319400.560000002</v>
          </cell>
        </row>
        <row r="2681">
          <cell r="C2681" t="str">
            <v>Sierra Madre  City of</v>
          </cell>
          <cell r="K2681">
            <v>1061493000</v>
          </cell>
          <cell r="M2681">
            <v>210</v>
          </cell>
          <cell r="V2681">
            <v>10971</v>
          </cell>
          <cell r="AB2681">
            <v>38776320</v>
          </cell>
          <cell r="AC2681">
            <v>53113783</v>
          </cell>
          <cell r="AE2681">
            <v>37613030.399999999</v>
          </cell>
        </row>
        <row r="2682">
          <cell r="C2682" t="str">
            <v>Sierra Madre  City of</v>
          </cell>
          <cell r="K2682">
            <v>1061493000</v>
          </cell>
          <cell r="M2682">
            <v>210</v>
          </cell>
          <cell r="V2682">
            <v>10971</v>
          </cell>
          <cell r="AB2682">
            <v>55068891</v>
          </cell>
          <cell r="AC2682">
            <v>61748845</v>
          </cell>
          <cell r="AE2682">
            <v>53416824.269999996</v>
          </cell>
        </row>
        <row r="2683">
          <cell r="C2683" t="str">
            <v>Sierra Madre  City of</v>
          </cell>
          <cell r="K2683">
            <v>1061493000</v>
          </cell>
          <cell r="M2683">
            <v>210</v>
          </cell>
          <cell r="V2683">
            <v>10971</v>
          </cell>
          <cell r="AB2683">
            <v>65496137</v>
          </cell>
          <cell r="AC2683">
            <v>70709760</v>
          </cell>
          <cell r="AE2683">
            <v>63531252.890000001</v>
          </cell>
        </row>
        <row r="2684">
          <cell r="C2684" t="str">
            <v>Sierra Madre  City of</v>
          </cell>
          <cell r="K2684">
            <v>1061493000</v>
          </cell>
          <cell r="M2684">
            <v>210</v>
          </cell>
          <cell r="V2684">
            <v>10971</v>
          </cell>
          <cell r="AB2684">
            <v>69080503</v>
          </cell>
          <cell r="AC2684">
            <v>79833600</v>
          </cell>
          <cell r="AE2684">
            <v>67008087.909999996</v>
          </cell>
        </row>
        <row r="2685">
          <cell r="C2685" t="str">
            <v>Sierra Madre  City of</v>
          </cell>
          <cell r="K2685">
            <v>1061493000</v>
          </cell>
          <cell r="M2685">
            <v>210</v>
          </cell>
          <cell r="V2685">
            <v>10971</v>
          </cell>
          <cell r="AB2685">
            <v>75050000</v>
          </cell>
          <cell r="AC2685">
            <v>81900000</v>
          </cell>
          <cell r="AE2685">
            <v>72798500</v>
          </cell>
        </row>
        <row r="2686">
          <cell r="C2686" t="str">
            <v>Sierra Madre  City of</v>
          </cell>
          <cell r="K2686">
            <v>1061493000</v>
          </cell>
          <cell r="M2686">
            <v>210</v>
          </cell>
          <cell r="V2686">
            <v>11100</v>
          </cell>
          <cell r="AB2686">
            <v>79630000</v>
          </cell>
          <cell r="AC2686">
            <v>81740000</v>
          </cell>
          <cell r="AE2686">
            <v>77241100</v>
          </cell>
        </row>
        <row r="2687">
          <cell r="C2687" t="str">
            <v>Sierra Madre  City of</v>
          </cell>
          <cell r="K2687">
            <v>1061493000</v>
          </cell>
          <cell r="M2687">
            <v>210</v>
          </cell>
          <cell r="V2687">
            <v>10917</v>
          </cell>
          <cell r="AB2687">
            <v>75060000</v>
          </cell>
          <cell r="AC2687">
            <v>82110000</v>
          </cell>
          <cell r="AE2687">
            <v>72808200</v>
          </cell>
        </row>
        <row r="2688">
          <cell r="C2688" t="str">
            <v>Soledad, City of</v>
          </cell>
          <cell r="K2688">
            <v>873170155</v>
          </cell>
          <cell r="M2688">
            <v>117</v>
          </cell>
          <cell r="V2688">
            <v>16729</v>
          </cell>
          <cell r="AB2688">
            <v>43030700</v>
          </cell>
          <cell r="AC2688">
            <v>41688100</v>
          </cell>
          <cell r="AE2688">
            <v>33563946</v>
          </cell>
        </row>
        <row r="2689">
          <cell r="C2689" t="str">
            <v>Soledad, City of</v>
          </cell>
          <cell r="K2689">
            <v>873170155</v>
          </cell>
          <cell r="M2689">
            <v>117</v>
          </cell>
          <cell r="V2689">
            <v>16729</v>
          </cell>
          <cell r="AB2689">
            <v>38136200</v>
          </cell>
          <cell r="AC2689">
            <v>54072000</v>
          </cell>
          <cell r="AE2689">
            <v>28983512</v>
          </cell>
        </row>
        <row r="2690">
          <cell r="C2690" t="str">
            <v>Soledad, City of</v>
          </cell>
          <cell r="K2690">
            <v>873170155</v>
          </cell>
          <cell r="M2690">
            <v>117</v>
          </cell>
          <cell r="V2690">
            <v>16729</v>
          </cell>
          <cell r="AB2690">
            <v>38936400</v>
          </cell>
          <cell r="AC2690">
            <v>50228100</v>
          </cell>
          <cell r="AE2690">
            <v>29981028</v>
          </cell>
        </row>
        <row r="2691">
          <cell r="C2691" t="str">
            <v>Soledad, City of</v>
          </cell>
          <cell r="K2691">
            <v>873170155</v>
          </cell>
          <cell r="M2691">
            <v>117</v>
          </cell>
          <cell r="V2691">
            <v>16729</v>
          </cell>
          <cell r="AB2691">
            <v>47223400</v>
          </cell>
          <cell r="AC2691">
            <v>54569700</v>
          </cell>
          <cell r="AE2691">
            <v>36834252</v>
          </cell>
        </row>
        <row r="2692">
          <cell r="C2692" t="str">
            <v>Soledad, City of</v>
          </cell>
          <cell r="K2692">
            <v>873170155</v>
          </cell>
          <cell r="M2692">
            <v>117</v>
          </cell>
          <cell r="V2692">
            <v>16729</v>
          </cell>
          <cell r="AB2692">
            <v>65219700</v>
          </cell>
          <cell r="AC2692">
            <v>70382800</v>
          </cell>
          <cell r="AE2692">
            <v>58045533</v>
          </cell>
        </row>
        <row r="2693">
          <cell r="C2693" t="str">
            <v>Soledad, City of</v>
          </cell>
          <cell r="K2693">
            <v>873170155</v>
          </cell>
          <cell r="M2693">
            <v>117</v>
          </cell>
          <cell r="V2693">
            <v>16729</v>
          </cell>
          <cell r="AB2693">
            <v>65963900</v>
          </cell>
          <cell r="AC2693">
            <v>68827000</v>
          </cell>
          <cell r="AE2693">
            <v>50792203</v>
          </cell>
        </row>
        <row r="2694">
          <cell r="C2694" t="str">
            <v>Soledad, City of</v>
          </cell>
          <cell r="K2694">
            <v>873170155</v>
          </cell>
          <cell r="M2694">
            <v>117</v>
          </cell>
          <cell r="V2694">
            <v>16729</v>
          </cell>
          <cell r="AB2694">
            <v>76115400</v>
          </cell>
          <cell r="AC2694">
            <v>78125800</v>
          </cell>
          <cell r="AE2694">
            <v>63175782</v>
          </cell>
        </row>
        <row r="2695">
          <cell r="C2695" t="str">
            <v>Soledad, City of</v>
          </cell>
          <cell r="K2695">
            <v>873170155</v>
          </cell>
          <cell r="M2695">
            <v>117</v>
          </cell>
          <cell r="V2695">
            <v>16729</v>
          </cell>
          <cell r="AB2695">
            <v>78998100</v>
          </cell>
          <cell r="AC2695">
            <v>82211400</v>
          </cell>
          <cell r="AE2695">
            <v>65568423</v>
          </cell>
        </row>
        <row r="2696">
          <cell r="C2696" t="str">
            <v>Soledad, City of</v>
          </cell>
          <cell r="K2696">
            <v>873170155</v>
          </cell>
          <cell r="M2696">
            <v>117</v>
          </cell>
          <cell r="V2696">
            <v>16729</v>
          </cell>
          <cell r="AB2696">
            <v>78161700</v>
          </cell>
          <cell r="AC2696">
            <v>81466400</v>
          </cell>
          <cell r="AE2696">
            <v>64874211</v>
          </cell>
        </row>
        <row r="2697">
          <cell r="C2697" t="str">
            <v>Sonoma  City of</v>
          </cell>
          <cell r="K2697">
            <v>900825840</v>
          </cell>
          <cell r="M2697">
            <v>173</v>
          </cell>
          <cell r="V2697">
            <v>11426</v>
          </cell>
          <cell r="AB2697">
            <v>32422217</v>
          </cell>
          <cell r="AC2697">
            <v>31575003</v>
          </cell>
          <cell r="AE2697">
            <v>22371329.729999997</v>
          </cell>
        </row>
        <row r="2698">
          <cell r="C2698" t="str">
            <v>Sonoma  City of</v>
          </cell>
          <cell r="K2698">
            <v>900825840</v>
          </cell>
          <cell r="M2698">
            <v>173</v>
          </cell>
          <cell r="V2698">
            <v>11426</v>
          </cell>
          <cell r="AB2698">
            <v>28935607</v>
          </cell>
          <cell r="AC2698">
            <v>58783597</v>
          </cell>
          <cell r="AE2698">
            <v>19965568.829999998</v>
          </cell>
        </row>
        <row r="2699">
          <cell r="C2699" t="str">
            <v>Sonoma  City of</v>
          </cell>
          <cell r="K2699">
            <v>900825840</v>
          </cell>
          <cell r="M2699">
            <v>173</v>
          </cell>
          <cell r="V2699">
            <v>11426</v>
          </cell>
          <cell r="AB2699">
            <v>34116644</v>
          </cell>
          <cell r="AC2699">
            <v>35224539</v>
          </cell>
          <cell r="AE2699">
            <v>23881650.799999997</v>
          </cell>
        </row>
        <row r="2700">
          <cell r="C2700" t="str">
            <v>Sonoma  City of</v>
          </cell>
          <cell r="K2700">
            <v>900825840</v>
          </cell>
          <cell r="M2700">
            <v>173</v>
          </cell>
          <cell r="V2700">
            <v>11426</v>
          </cell>
          <cell r="AB2700">
            <v>34279570</v>
          </cell>
          <cell r="AC2700">
            <v>49008055</v>
          </cell>
          <cell r="AE2700">
            <v>23995699</v>
          </cell>
        </row>
        <row r="2701">
          <cell r="C2701" t="str">
            <v>Sonoma  City of</v>
          </cell>
          <cell r="K2701">
            <v>900825840</v>
          </cell>
          <cell r="M2701">
            <v>173</v>
          </cell>
          <cell r="V2701">
            <v>11426</v>
          </cell>
          <cell r="AB2701">
            <v>58666291</v>
          </cell>
          <cell r="AC2701">
            <v>83551564</v>
          </cell>
          <cell r="AE2701">
            <v>43413055.339999996</v>
          </cell>
        </row>
        <row r="2702">
          <cell r="C2702" t="str">
            <v>Sonoma  City of</v>
          </cell>
          <cell r="K2702">
            <v>900825840</v>
          </cell>
          <cell r="M2702">
            <v>173</v>
          </cell>
          <cell r="V2702">
            <v>11426</v>
          </cell>
          <cell r="AB2702">
            <v>75825627</v>
          </cell>
          <cell r="AC2702">
            <v>74000859</v>
          </cell>
          <cell r="AE2702">
            <v>50803170.090000004</v>
          </cell>
        </row>
        <row r="2703">
          <cell r="C2703" t="str">
            <v>Sonoma  City of</v>
          </cell>
          <cell r="K2703">
            <v>900825840</v>
          </cell>
          <cell r="M2703">
            <v>173</v>
          </cell>
          <cell r="V2703">
            <v>11579</v>
          </cell>
          <cell r="AB2703">
            <v>63541028</v>
          </cell>
          <cell r="AC2703">
            <v>76998692</v>
          </cell>
          <cell r="AE2703">
            <v>45749540.159999996</v>
          </cell>
        </row>
        <row r="2704">
          <cell r="C2704" t="str">
            <v>Sonoma  City of</v>
          </cell>
          <cell r="K2704">
            <v>900825840</v>
          </cell>
          <cell r="M2704">
            <v>173</v>
          </cell>
          <cell r="V2704">
            <v>11426</v>
          </cell>
          <cell r="AB2704">
            <v>90163090</v>
          </cell>
          <cell r="AC2704">
            <v>98961078</v>
          </cell>
          <cell r="AE2704">
            <v>54097854</v>
          </cell>
        </row>
        <row r="2705">
          <cell r="C2705" t="str">
            <v>Sonoma  City of</v>
          </cell>
          <cell r="K2705">
            <v>900825840</v>
          </cell>
          <cell r="M2705">
            <v>173</v>
          </cell>
          <cell r="V2705">
            <v>11426</v>
          </cell>
          <cell r="AB2705">
            <v>76412160</v>
          </cell>
          <cell r="AC2705">
            <v>75695286</v>
          </cell>
          <cell r="AE2705">
            <v>57309120</v>
          </cell>
        </row>
        <row r="2706">
          <cell r="C2706" t="str">
            <v>Soquel Creek Water District</v>
          </cell>
          <cell r="K2706">
            <v>1624600400</v>
          </cell>
          <cell r="M2706">
            <v>115</v>
          </cell>
          <cell r="V2706">
            <v>37720</v>
          </cell>
          <cell r="AB2706">
            <v>68375000</v>
          </cell>
          <cell r="AC2706">
            <v>80932000</v>
          </cell>
          <cell r="AE2706">
            <v>51965000</v>
          </cell>
        </row>
        <row r="2707">
          <cell r="C2707" t="str">
            <v>Soquel Creek Water District</v>
          </cell>
          <cell r="K2707">
            <v>1624600400</v>
          </cell>
          <cell r="M2707">
            <v>115</v>
          </cell>
          <cell r="V2707">
            <v>37720</v>
          </cell>
          <cell r="AB2707">
            <v>76287000</v>
          </cell>
          <cell r="AC2707">
            <v>84297000</v>
          </cell>
          <cell r="AE2707">
            <v>59503860</v>
          </cell>
        </row>
        <row r="2708">
          <cell r="C2708" t="str">
            <v>Soquel Creek Water District</v>
          </cell>
          <cell r="K2708">
            <v>1624600400</v>
          </cell>
          <cell r="M2708">
            <v>115</v>
          </cell>
          <cell r="V2708">
            <v>37720</v>
          </cell>
          <cell r="AB2708">
            <v>72371000</v>
          </cell>
          <cell r="AC2708">
            <v>96619000</v>
          </cell>
          <cell r="AE2708">
            <v>55001960</v>
          </cell>
        </row>
        <row r="2709">
          <cell r="C2709" t="str">
            <v>Soquel Creek Water District</v>
          </cell>
          <cell r="K2709">
            <v>1624600400</v>
          </cell>
          <cell r="M2709">
            <v>115</v>
          </cell>
          <cell r="V2709">
            <v>37720</v>
          </cell>
          <cell r="AB2709">
            <v>75601000</v>
          </cell>
          <cell r="AC2709">
            <v>99957000</v>
          </cell>
          <cell r="AE2709">
            <v>55188730</v>
          </cell>
        </row>
        <row r="2710">
          <cell r="C2710" t="str">
            <v>Soquel Creek Water District</v>
          </cell>
          <cell r="K2710">
            <v>1624600400</v>
          </cell>
          <cell r="M2710">
            <v>115</v>
          </cell>
          <cell r="V2710">
            <v>37720</v>
          </cell>
          <cell r="AB2710">
            <v>94965000</v>
          </cell>
          <cell r="AC2710">
            <v>121335000</v>
          </cell>
          <cell r="AE2710">
            <v>65525849.999999993</v>
          </cell>
        </row>
        <row r="2711">
          <cell r="C2711" t="str">
            <v>Soquel Creek Water District</v>
          </cell>
          <cell r="K2711">
            <v>1624600400</v>
          </cell>
          <cell r="M2711">
            <v>115</v>
          </cell>
          <cell r="V2711">
            <v>37720</v>
          </cell>
          <cell r="AB2711">
            <v>97426000</v>
          </cell>
          <cell r="AC2711">
            <v>130727000</v>
          </cell>
          <cell r="AE2711">
            <v>68198200</v>
          </cell>
        </row>
        <row r="2712">
          <cell r="C2712" t="str">
            <v>Soquel Creek Water District</v>
          </cell>
          <cell r="K2712">
            <v>1624600400</v>
          </cell>
          <cell r="M2712">
            <v>115</v>
          </cell>
          <cell r="V2712">
            <v>37720</v>
          </cell>
          <cell r="AB2712">
            <v>108081000</v>
          </cell>
          <cell r="AC2712">
            <v>145040000</v>
          </cell>
          <cell r="AE2712">
            <v>74575890</v>
          </cell>
        </row>
        <row r="2713">
          <cell r="C2713" t="str">
            <v>Soquel Creek Water District</v>
          </cell>
          <cell r="K2713">
            <v>1624600400</v>
          </cell>
          <cell r="M2713">
            <v>115</v>
          </cell>
          <cell r="V2713">
            <v>37720</v>
          </cell>
          <cell r="AB2713">
            <v>118280000</v>
          </cell>
          <cell r="AC2713">
            <v>148645000</v>
          </cell>
          <cell r="AE2713">
            <v>80430400</v>
          </cell>
        </row>
        <row r="2714">
          <cell r="C2714" t="str">
            <v>Soquel Creek Water District</v>
          </cell>
          <cell r="K2714">
            <v>1624600400</v>
          </cell>
          <cell r="M2714">
            <v>115</v>
          </cell>
          <cell r="V2714">
            <v>37720</v>
          </cell>
          <cell r="AB2714">
            <v>115503000</v>
          </cell>
          <cell r="AC2714">
            <v>139074000</v>
          </cell>
          <cell r="AE2714">
            <v>82007130</v>
          </cell>
        </row>
        <row r="2715">
          <cell r="C2715" t="str">
            <v>South Coast Water District</v>
          </cell>
          <cell r="K2715">
            <v>2623337490</v>
          </cell>
          <cell r="M2715">
            <v>149</v>
          </cell>
          <cell r="V2715">
            <v>34816</v>
          </cell>
          <cell r="AB2715">
            <v>120043666</v>
          </cell>
          <cell r="AC2715">
            <v>133924936</v>
          </cell>
          <cell r="AE2715">
            <v>79228819.560000002</v>
          </cell>
        </row>
        <row r="2716">
          <cell r="C2716" t="str">
            <v>South Coast Water District</v>
          </cell>
          <cell r="K2716">
            <v>2623337490</v>
          </cell>
          <cell r="M2716">
            <v>149</v>
          </cell>
          <cell r="V2716">
            <v>34816</v>
          </cell>
          <cell r="AB2716">
            <v>123888713</v>
          </cell>
          <cell r="AC2716">
            <v>136531748</v>
          </cell>
          <cell r="AE2716">
            <v>81766550.579999998</v>
          </cell>
        </row>
        <row r="2717">
          <cell r="C2717" t="str">
            <v>South Coast Water District</v>
          </cell>
          <cell r="K2717">
            <v>2623337490</v>
          </cell>
          <cell r="M2717">
            <v>149</v>
          </cell>
          <cell r="V2717">
            <v>34816</v>
          </cell>
          <cell r="AB2717">
            <v>114308681</v>
          </cell>
          <cell r="AC2717">
            <v>156408685</v>
          </cell>
          <cell r="AE2717">
            <v>75443729.460000008</v>
          </cell>
        </row>
        <row r="2718">
          <cell r="C2718" t="str">
            <v>South Coast Water District</v>
          </cell>
          <cell r="K2718">
            <v>2623337490</v>
          </cell>
          <cell r="M2718">
            <v>149</v>
          </cell>
          <cell r="V2718">
            <v>34816</v>
          </cell>
          <cell r="AB2718">
            <v>162274011</v>
          </cell>
          <cell r="AC2718">
            <v>163838097</v>
          </cell>
          <cell r="AE2718">
            <v>107100847.26000001</v>
          </cell>
        </row>
        <row r="2719">
          <cell r="C2719" t="str">
            <v>South Coast Water District</v>
          </cell>
          <cell r="K2719">
            <v>2623337490</v>
          </cell>
          <cell r="M2719">
            <v>149</v>
          </cell>
          <cell r="V2719">
            <v>34816</v>
          </cell>
          <cell r="AB2719">
            <v>189417435</v>
          </cell>
          <cell r="AC2719">
            <v>192317512</v>
          </cell>
          <cell r="AE2719">
            <v>125015507.10000001</v>
          </cell>
        </row>
        <row r="2720">
          <cell r="C2720" t="str">
            <v>South Coast Water District</v>
          </cell>
          <cell r="K2720">
            <v>2623337490</v>
          </cell>
          <cell r="M2720">
            <v>149</v>
          </cell>
          <cell r="V2720">
            <v>34816</v>
          </cell>
          <cell r="AB2720">
            <v>197987327</v>
          </cell>
          <cell r="AC2720">
            <v>208381988</v>
          </cell>
          <cell r="AE2720">
            <v>130671635.82000001</v>
          </cell>
        </row>
        <row r="2721">
          <cell r="C2721" t="str">
            <v>South Coast Water District</v>
          </cell>
          <cell r="K2721">
            <v>2623337490</v>
          </cell>
          <cell r="M2721">
            <v>149</v>
          </cell>
          <cell r="V2721">
            <v>34861</v>
          </cell>
          <cell r="AB2721">
            <v>210206756</v>
          </cell>
          <cell r="AC2721">
            <v>220666586</v>
          </cell>
          <cell r="AE2721">
            <v>126124053.59999999</v>
          </cell>
        </row>
        <row r="2722">
          <cell r="C2722" t="str">
            <v>South Coast Water District</v>
          </cell>
          <cell r="K2722">
            <v>2623337490</v>
          </cell>
          <cell r="M2722">
            <v>149</v>
          </cell>
          <cell r="V2722">
            <v>34816</v>
          </cell>
          <cell r="AB2722">
            <v>219298010</v>
          </cell>
          <cell r="AC2722">
            <v>220862097</v>
          </cell>
          <cell r="AE2722">
            <v>131578806</v>
          </cell>
        </row>
        <row r="2723">
          <cell r="C2723" t="str">
            <v>South Coast Water District</v>
          </cell>
          <cell r="K2723">
            <v>2623337490</v>
          </cell>
          <cell r="M2723">
            <v>149</v>
          </cell>
          <cell r="V2723">
            <v>34816</v>
          </cell>
          <cell r="AB2723">
            <v>212389960</v>
          </cell>
          <cell r="AC2723">
            <v>206915656</v>
          </cell>
          <cell r="AE2723">
            <v>133805674.8</v>
          </cell>
        </row>
        <row r="2724">
          <cell r="C2724" t="str">
            <v>South Feather Water and Power Agency</v>
          </cell>
          <cell r="K2724">
            <v>1646696040</v>
          </cell>
          <cell r="M2724">
            <v>221</v>
          </cell>
          <cell r="V2724">
            <v>16346</v>
          </cell>
          <cell r="AB2724">
            <v>67000000</v>
          </cell>
          <cell r="AC2724">
            <v>69000000</v>
          </cell>
          <cell r="AE2724">
            <v>67000000</v>
          </cell>
        </row>
        <row r="2725">
          <cell r="C2725" t="str">
            <v>South Feather Water and Power Agency</v>
          </cell>
          <cell r="K2725">
            <v>1646696040</v>
          </cell>
          <cell r="M2725">
            <v>221</v>
          </cell>
          <cell r="V2725">
            <v>16346</v>
          </cell>
          <cell r="AB2725">
            <v>64000000</v>
          </cell>
          <cell r="AC2725">
            <v>84000000</v>
          </cell>
          <cell r="AE2725">
            <v>64000000</v>
          </cell>
        </row>
        <row r="2726">
          <cell r="C2726" t="str">
            <v>South Feather Water and Power Agency</v>
          </cell>
          <cell r="K2726">
            <v>1646696040</v>
          </cell>
          <cell r="M2726">
            <v>221</v>
          </cell>
          <cell r="V2726">
            <v>16346</v>
          </cell>
          <cell r="AB2726">
            <v>84000000</v>
          </cell>
          <cell r="AC2726">
            <v>113000000</v>
          </cell>
          <cell r="AE2726">
            <v>84000000</v>
          </cell>
        </row>
        <row r="2727">
          <cell r="C2727" t="str">
            <v>South Feather Water and Power Agency</v>
          </cell>
          <cell r="K2727">
            <v>1646696040</v>
          </cell>
          <cell r="M2727">
            <v>221</v>
          </cell>
          <cell r="V2727">
            <v>16346</v>
          </cell>
          <cell r="AB2727">
            <v>139700000</v>
          </cell>
          <cell r="AC2727">
            <v>167900000</v>
          </cell>
          <cell r="AE2727">
            <v>139700000</v>
          </cell>
        </row>
        <row r="2728">
          <cell r="C2728" t="str">
            <v>South Feather Water and Power Agency</v>
          </cell>
          <cell r="K2728">
            <v>1646696040</v>
          </cell>
          <cell r="M2728">
            <v>221</v>
          </cell>
          <cell r="V2728">
            <v>16346</v>
          </cell>
          <cell r="AB2728">
            <v>192000000</v>
          </cell>
          <cell r="AC2728">
            <v>195000000</v>
          </cell>
          <cell r="AE2728">
            <v>192000000</v>
          </cell>
        </row>
        <row r="2729">
          <cell r="C2729" t="str">
            <v>South Feather Water and Power Agency</v>
          </cell>
          <cell r="K2729">
            <v>1646696040</v>
          </cell>
          <cell r="M2729">
            <v>221</v>
          </cell>
          <cell r="V2729">
            <v>16346</v>
          </cell>
          <cell r="AB2729">
            <v>234000000</v>
          </cell>
          <cell r="AC2729">
            <v>264000000</v>
          </cell>
          <cell r="AE2729">
            <v>234000000</v>
          </cell>
        </row>
        <row r="2730">
          <cell r="C2730" t="str">
            <v>South Feather Water and Power Agency</v>
          </cell>
          <cell r="K2730">
            <v>1646696040</v>
          </cell>
          <cell r="M2730">
            <v>221</v>
          </cell>
          <cell r="V2730">
            <v>16346</v>
          </cell>
          <cell r="AB2730">
            <v>274600000</v>
          </cell>
          <cell r="AC2730">
            <v>294500000</v>
          </cell>
          <cell r="AE2730">
            <v>274600000</v>
          </cell>
        </row>
        <row r="2731">
          <cell r="C2731" t="str">
            <v>South Feather Water and Power Agency</v>
          </cell>
          <cell r="K2731">
            <v>1646696040</v>
          </cell>
          <cell r="M2731">
            <v>221</v>
          </cell>
          <cell r="V2731">
            <v>16346</v>
          </cell>
          <cell r="AB2731">
            <v>236800000</v>
          </cell>
          <cell r="AC2731">
            <v>248000000</v>
          </cell>
          <cell r="AE2731">
            <v>236800000</v>
          </cell>
        </row>
        <row r="2732">
          <cell r="C2732" t="str">
            <v>South Gate  City of</v>
          </cell>
          <cell r="K2732">
            <v>3640766960</v>
          </cell>
          <cell r="M2732">
            <v>97</v>
          </cell>
          <cell r="V2732">
            <v>95115</v>
          </cell>
          <cell r="AB2732">
            <v>160462277</v>
          </cell>
          <cell r="AC2732">
            <v>195696592</v>
          </cell>
          <cell r="AE2732">
            <v>144416049.30000001</v>
          </cell>
        </row>
        <row r="2733">
          <cell r="C2733" t="str">
            <v>South Gate  City of</v>
          </cell>
          <cell r="K2733">
            <v>3640766960</v>
          </cell>
          <cell r="M2733">
            <v>97</v>
          </cell>
          <cell r="V2733">
            <v>95115</v>
          </cell>
          <cell r="AB2733">
            <v>247956643</v>
          </cell>
          <cell r="AC2733">
            <v>200323682</v>
          </cell>
          <cell r="AE2733">
            <v>223160978.70000002</v>
          </cell>
        </row>
        <row r="2734">
          <cell r="C2734" t="str">
            <v>South Gate  City of</v>
          </cell>
          <cell r="K2734">
            <v>3640766960</v>
          </cell>
          <cell r="M2734">
            <v>97</v>
          </cell>
          <cell r="V2734">
            <v>95115</v>
          </cell>
          <cell r="AB2734">
            <v>181482952</v>
          </cell>
          <cell r="AC2734">
            <v>191349733</v>
          </cell>
          <cell r="AE2734">
            <v>181482952</v>
          </cell>
        </row>
        <row r="2735">
          <cell r="C2735" t="str">
            <v>South Gate  City of</v>
          </cell>
          <cell r="K2735">
            <v>3640766960</v>
          </cell>
          <cell r="M2735">
            <v>97</v>
          </cell>
          <cell r="V2735">
            <v>102832</v>
          </cell>
          <cell r="AB2735">
            <v>220852322</v>
          </cell>
          <cell r="AC2735">
            <v>218633273</v>
          </cell>
          <cell r="AE2735">
            <v>198767089.80000001</v>
          </cell>
        </row>
        <row r="2736">
          <cell r="C2736" t="str">
            <v>South Gate  City of</v>
          </cell>
          <cell r="K2736">
            <v>3640766960</v>
          </cell>
          <cell r="M2736">
            <v>97</v>
          </cell>
          <cell r="V2736">
            <v>102832</v>
          </cell>
          <cell r="AB2736">
            <v>242312897</v>
          </cell>
          <cell r="AC2736">
            <v>235157199</v>
          </cell>
          <cell r="AE2736">
            <v>218081607.30000001</v>
          </cell>
        </row>
        <row r="2737">
          <cell r="C2737" t="str">
            <v>South Gate  City of</v>
          </cell>
          <cell r="K2737">
            <v>3640766960</v>
          </cell>
          <cell r="M2737">
            <v>97</v>
          </cell>
          <cell r="V2737">
            <v>102832</v>
          </cell>
          <cell r="AB2737">
            <v>227812508</v>
          </cell>
          <cell r="AC2737">
            <v>268319099</v>
          </cell>
          <cell r="AE2737">
            <v>205031257.20000002</v>
          </cell>
        </row>
        <row r="2738">
          <cell r="C2738" t="str">
            <v>South Gate  City of</v>
          </cell>
          <cell r="K2738">
            <v>3640766960</v>
          </cell>
          <cell r="M2738">
            <v>97</v>
          </cell>
          <cell r="V2738">
            <v>102832</v>
          </cell>
          <cell r="AB2738">
            <v>247780684</v>
          </cell>
          <cell r="AC2738">
            <v>242827742</v>
          </cell>
          <cell r="AE2738">
            <v>223002615.59999999</v>
          </cell>
        </row>
        <row r="2739">
          <cell r="C2739" t="str">
            <v>South Gate  City of</v>
          </cell>
          <cell r="K2739">
            <v>3640766960</v>
          </cell>
          <cell r="M2739">
            <v>97</v>
          </cell>
          <cell r="V2739">
            <v>95115</v>
          </cell>
          <cell r="AB2739">
            <v>242785381</v>
          </cell>
          <cell r="AC2739">
            <v>252046079</v>
          </cell>
          <cell r="AE2739">
            <v>218506842.90000001</v>
          </cell>
        </row>
        <row r="2740">
          <cell r="C2740" t="str">
            <v>South Gate  City of</v>
          </cell>
          <cell r="K2740">
            <v>3640766960</v>
          </cell>
          <cell r="M2740">
            <v>97</v>
          </cell>
          <cell r="V2740">
            <v>95115</v>
          </cell>
          <cell r="AB2740">
            <v>246184012</v>
          </cell>
          <cell r="AC2740">
            <v>262342984</v>
          </cell>
          <cell r="AE2740">
            <v>221565610.80000001</v>
          </cell>
        </row>
        <row r="2741">
          <cell r="C2741" t="str">
            <v>South Pasadena  City of</v>
          </cell>
          <cell r="K2741">
            <v>1720470570</v>
          </cell>
          <cell r="M2741">
            <v>146</v>
          </cell>
          <cell r="V2741">
            <v>25899</v>
          </cell>
          <cell r="AB2741">
            <v>83417965</v>
          </cell>
          <cell r="AC2741">
            <v>91890102</v>
          </cell>
          <cell r="AE2741">
            <v>64231833.050000004</v>
          </cell>
        </row>
        <row r="2742">
          <cell r="C2742" t="str">
            <v>South Pasadena  City of</v>
          </cell>
          <cell r="K2742">
            <v>1720470570</v>
          </cell>
          <cell r="M2742">
            <v>146</v>
          </cell>
          <cell r="V2742">
            <v>25899</v>
          </cell>
          <cell r="AB2742">
            <v>82440411</v>
          </cell>
          <cell r="AC2742">
            <v>115351405</v>
          </cell>
          <cell r="AE2742">
            <v>56883883.589999996</v>
          </cell>
        </row>
        <row r="2743">
          <cell r="C2743" t="str">
            <v>South Pasadena  City of</v>
          </cell>
          <cell r="K2743">
            <v>1720470570</v>
          </cell>
          <cell r="M2743">
            <v>146</v>
          </cell>
          <cell r="V2743">
            <v>25899</v>
          </cell>
          <cell r="AB2743">
            <v>104272457</v>
          </cell>
          <cell r="AC2743">
            <v>113396297</v>
          </cell>
          <cell r="AE2743">
            <v>72990719.899999991</v>
          </cell>
        </row>
        <row r="2744">
          <cell r="C2744" t="str">
            <v>South Pasadena  City of</v>
          </cell>
          <cell r="K2744">
            <v>1720470570</v>
          </cell>
          <cell r="M2744">
            <v>146</v>
          </cell>
          <cell r="V2744">
            <v>25899</v>
          </cell>
          <cell r="AB2744">
            <v>123171839</v>
          </cell>
          <cell r="AC2744">
            <v>134902491</v>
          </cell>
          <cell r="AE2744">
            <v>98537471.200000003</v>
          </cell>
        </row>
        <row r="2745">
          <cell r="C2745" t="str">
            <v>South Pasadena  City of</v>
          </cell>
          <cell r="K2745">
            <v>1720470570</v>
          </cell>
          <cell r="M2745">
            <v>146</v>
          </cell>
          <cell r="V2745">
            <v>25899</v>
          </cell>
          <cell r="AB2745">
            <v>129037165</v>
          </cell>
          <cell r="AC2745">
            <v>150217508</v>
          </cell>
          <cell r="AE2745">
            <v>129037165</v>
          </cell>
        </row>
        <row r="2746">
          <cell r="C2746" t="str">
            <v>South Pasadena  City of</v>
          </cell>
          <cell r="K2746">
            <v>1720470570</v>
          </cell>
          <cell r="M2746">
            <v>146</v>
          </cell>
          <cell r="V2746">
            <v>25899</v>
          </cell>
          <cell r="AB2746">
            <v>139464411</v>
          </cell>
          <cell r="AC2746">
            <v>153150171</v>
          </cell>
          <cell r="AE2746">
            <v>139464411</v>
          </cell>
        </row>
        <row r="2747">
          <cell r="C2747" t="str">
            <v>South Pasadena  City of</v>
          </cell>
          <cell r="K2747">
            <v>1720470570</v>
          </cell>
          <cell r="M2747">
            <v>146</v>
          </cell>
          <cell r="V2747">
            <v>25899</v>
          </cell>
          <cell r="AB2747">
            <v>139138559</v>
          </cell>
          <cell r="AC2747">
            <v>148588251</v>
          </cell>
          <cell r="AE2747">
            <v>139138559</v>
          </cell>
        </row>
        <row r="2748">
          <cell r="C2748" t="str">
            <v>South Pasadena  City of</v>
          </cell>
          <cell r="K2748">
            <v>1720470570</v>
          </cell>
          <cell r="M2748">
            <v>146</v>
          </cell>
          <cell r="V2748">
            <v>25899</v>
          </cell>
          <cell r="AB2748">
            <v>134250788</v>
          </cell>
          <cell r="AC2748">
            <v>137509302</v>
          </cell>
          <cell r="AE2748">
            <v>134250788</v>
          </cell>
        </row>
        <row r="2749">
          <cell r="C2749" t="str">
            <v>South Tahoe Public Utilities District</v>
          </cell>
          <cell r="K2749">
            <v>2430142260</v>
          </cell>
          <cell r="M2749">
            <v>164</v>
          </cell>
          <cell r="V2749">
            <v>33124</v>
          </cell>
          <cell r="AB2749">
            <v>98830000</v>
          </cell>
          <cell r="AC2749">
            <v>107000000</v>
          </cell>
          <cell r="AE2749">
            <v>79064000</v>
          </cell>
        </row>
        <row r="2750">
          <cell r="C2750" t="str">
            <v>South Tahoe Public Utilities District</v>
          </cell>
          <cell r="K2750">
            <v>2430142260</v>
          </cell>
          <cell r="M2750">
            <v>164</v>
          </cell>
          <cell r="V2750">
            <v>33124</v>
          </cell>
          <cell r="AB2750">
            <v>129100000</v>
          </cell>
          <cell r="AC2750">
            <v>129000000</v>
          </cell>
          <cell r="AE2750">
            <v>103280000</v>
          </cell>
        </row>
        <row r="2751">
          <cell r="C2751" t="str">
            <v>South Tahoe Public Utilities District</v>
          </cell>
          <cell r="K2751">
            <v>2430142260</v>
          </cell>
          <cell r="M2751">
            <v>164</v>
          </cell>
          <cell r="V2751">
            <v>33124</v>
          </cell>
          <cell r="AB2751">
            <v>116524000</v>
          </cell>
          <cell r="AC2751">
            <v>144366000</v>
          </cell>
          <cell r="AE2751">
            <v>104871600</v>
          </cell>
        </row>
        <row r="2752">
          <cell r="C2752" t="str">
            <v>South Tahoe Public Utilities District</v>
          </cell>
          <cell r="K2752">
            <v>2430142260</v>
          </cell>
          <cell r="M2752">
            <v>164</v>
          </cell>
          <cell r="V2752">
            <v>33124</v>
          </cell>
          <cell r="AB2752">
            <v>97315000</v>
          </cell>
          <cell r="AC2752">
            <v>99000000</v>
          </cell>
          <cell r="AE2752">
            <v>87583500</v>
          </cell>
        </row>
        <row r="2753">
          <cell r="C2753" t="str">
            <v>South Tahoe Public Utilities District</v>
          </cell>
          <cell r="K2753">
            <v>2430142260</v>
          </cell>
          <cell r="M2753">
            <v>164</v>
          </cell>
          <cell r="V2753">
            <v>33124</v>
          </cell>
          <cell r="AB2753">
            <v>140082000</v>
          </cell>
          <cell r="AC2753">
            <v>140469000</v>
          </cell>
          <cell r="AE2753">
            <v>133077900</v>
          </cell>
        </row>
        <row r="2754">
          <cell r="C2754" t="str">
            <v>South Tahoe Public Utilities District</v>
          </cell>
          <cell r="K2754">
            <v>2430142260</v>
          </cell>
          <cell r="M2754">
            <v>164</v>
          </cell>
          <cell r="V2754">
            <v>33124</v>
          </cell>
          <cell r="AB2754">
            <v>208963000</v>
          </cell>
          <cell r="AC2754">
            <v>223840000</v>
          </cell>
          <cell r="AE2754">
            <v>188066700</v>
          </cell>
        </row>
        <row r="2755">
          <cell r="C2755" t="str">
            <v>South Tahoe Public Utilities District</v>
          </cell>
          <cell r="K2755">
            <v>2430142260</v>
          </cell>
          <cell r="M2755">
            <v>164</v>
          </cell>
          <cell r="V2755">
            <v>30500</v>
          </cell>
          <cell r="AB2755">
            <v>237210000</v>
          </cell>
          <cell r="AC2755">
            <v>272780000</v>
          </cell>
          <cell r="AE2755">
            <v>222977400</v>
          </cell>
        </row>
        <row r="2756">
          <cell r="C2756" t="str">
            <v>South Tahoe Public Utilities District</v>
          </cell>
          <cell r="K2756">
            <v>2430142260</v>
          </cell>
          <cell r="M2756">
            <v>164</v>
          </cell>
          <cell r="V2756">
            <v>30500</v>
          </cell>
          <cell r="AB2756">
            <v>273450000</v>
          </cell>
          <cell r="AC2756">
            <v>284772000</v>
          </cell>
          <cell r="AE2756">
            <v>257043000</v>
          </cell>
        </row>
        <row r="2757">
          <cell r="C2757" t="str">
            <v>South Tahoe Public Utilities District</v>
          </cell>
          <cell r="K2757">
            <v>2430142260</v>
          </cell>
          <cell r="M2757">
            <v>164</v>
          </cell>
          <cell r="V2757">
            <v>33124</v>
          </cell>
          <cell r="AB2757">
            <v>249000000</v>
          </cell>
          <cell r="AC2757">
            <v>240000000</v>
          </cell>
          <cell r="AE2757">
            <v>234060000</v>
          </cell>
        </row>
        <row r="2758">
          <cell r="C2758" t="str">
            <v>Stockton  City of</v>
          </cell>
          <cell r="K2758">
            <v>12097116525</v>
          </cell>
          <cell r="M2758">
            <v>165</v>
          </cell>
          <cell r="V2758">
            <v>177808</v>
          </cell>
          <cell r="AB2758">
            <v>394000000</v>
          </cell>
          <cell r="AC2758">
            <v>542000000</v>
          </cell>
          <cell r="AE2758">
            <v>279740000</v>
          </cell>
        </row>
        <row r="2759">
          <cell r="C2759" t="str">
            <v>Stockton  City of</v>
          </cell>
          <cell r="K2759">
            <v>12097116525</v>
          </cell>
          <cell r="M2759">
            <v>165</v>
          </cell>
          <cell r="V2759">
            <v>177808</v>
          </cell>
          <cell r="AB2759">
            <v>404920000</v>
          </cell>
          <cell r="AC2759">
            <v>464010000</v>
          </cell>
          <cell r="AE2759">
            <v>287493200</v>
          </cell>
        </row>
        <row r="2760">
          <cell r="C2760" t="str">
            <v>Stockton  City of</v>
          </cell>
          <cell r="K2760">
            <v>12097116525</v>
          </cell>
          <cell r="M2760">
            <v>165</v>
          </cell>
          <cell r="V2760">
            <v>177808</v>
          </cell>
          <cell r="AB2760">
            <v>445560000</v>
          </cell>
          <cell r="AC2760">
            <v>509150000</v>
          </cell>
          <cell r="AE2760">
            <v>316347600</v>
          </cell>
        </row>
        <row r="2761">
          <cell r="C2761" t="str">
            <v>Stockton  City of</v>
          </cell>
          <cell r="K2761">
            <v>12097116525</v>
          </cell>
          <cell r="M2761">
            <v>165</v>
          </cell>
          <cell r="V2761">
            <v>177808</v>
          </cell>
          <cell r="AB2761">
            <v>567820000</v>
          </cell>
          <cell r="AC2761">
            <v>700370000</v>
          </cell>
          <cell r="AE2761">
            <v>403152200</v>
          </cell>
        </row>
        <row r="2762">
          <cell r="C2762" t="str">
            <v>Stockton  City of</v>
          </cell>
          <cell r="K2762">
            <v>12097116525</v>
          </cell>
          <cell r="M2762">
            <v>165</v>
          </cell>
          <cell r="V2762">
            <v>173953</v>
          </cell>
          <cell r="AB2762">
            <v>935000000</v>
          </cell>
          <cell r="AC2762">
            <v>992000000</v>
          </cell>
          <cell r="AE2762">
            <v>663850000</v>
          </cell>
        </row>
        <row r="2763">
          <cell r="C2763" t="str">
            <v>Stockton  City of</v>
          </cell>
          <cell r="K2763">
            <v>12097116525</v>
          </cell>
          <cell r="M2763">
            <v>165</v>
          </cell>
          <cell r="V2763">
            <v>169963</v>
          </cell>
          <cell r="AB2763">
            <v>1051000000</v>
          </cell>
          <cell r="AC2763">
            <v>1145000000</v>
          </cell>
          <cell r="AE2763">
            <v>746210000</v>
          </cell>
        </row>
        <row r="2764">
          <cell r="C2764" t="str">
            <v>Stockton  City of</v>
          </cell>
          <cell r="K2764">
            <v>12097116525</v>
          </cell>
          <cell r="M2764">
            <v>165</v>
          </cell>
          <cell r="V2764">
            <v>169963</v>
          </cell>
          <cell r="AB2764">
            <v>1139000000</v>
          </cell>
          <cell r="AC2764">
            <v>1232000000</v>
          </cell>
          <cell r="AE2764">
            <v>808690000</v>
          </cell>
        </row>
        <row r="2765">
          <cell r="C2765" t="str">
            <v>Stockton  City of</v>
          </cell>
          <cell r="K2765">
            <v>12097116525</v>
          </cell>
          <cell r="M2765">
            <v>165</v>
          </cell>
          <cell r="V2765">
            <v>169963</v>
          </cell>
          <cell r="AB2765">
            <v>1224000000</v>
          </cell>
          <cell r="AC2765">
            <v>1427000000</v>
          </cell>
          <cell r="AE2765">
            <v>869040000</v>
          </cell>
        </row>
        <row r="2766">
          <cell r="C2766" t="str">
            <v>Stockton  City of</v>
          </cell>
          <cell r="K2766">
            <v>12097116525</v>
          </cell>
          <cell r="M2766">
            <v>165</v>
          </cell>
          <cell r="V2766">
            <v>169963</v>
          </cell>
          <cell r="AB2766">
            <v>1102000000</v>
          </cell>
          <cell r="AC2766">
            <v>1293000000</v>
          </cell>
          <cell r="AE2766">
            <v>782420000</v>
          </cell>
        </row>
        <row r="2767">
          <cell r="C2767" t="str">
            <v>Suburban Water Systems San Jose Hills</v>
          </cell>
          <cell r="K2767">
            <v>11010772500</v>
          </cell>
          <cell r="M2767">
            <v>142</v>
          </cell>
          <cell r="V2767">
            <v>178500</v>
          </cell>
          <cell r="AB2767">
            <v>545788106</v>
          </cell>
          <cell r="AC2767">
            <v>544523803</v>
          </cell>
          <cell r="AE2767">
            <v>392967436.31999999</v>
          </cell>
        </row>
        <row r="2768">
          <cell r="C2768" t="str">
            <v>Suburban Water Systems San Jose Hills</v>
          </cell>
          <cell r="K2768">
            <v>11010772500</v>
          </cell>
          <cell r="M2768">
            <v>142</v>
          </cell>
          <cell r="V2768">
            <v>178500</v>
          </cell>
          <cell r="AB2768">
            <v>555478928</v>
          </cell>
          <cell r="AC2768">
            <v>566020221</v>
          </cell>
          <cell r="AE2768">
            <v>422163985.28000003</v>
          </cell>
        </row>
        <row r="2769">
          <cell r="C2769" t="str">
            <v>Suburban Water Systems San Jose Hills</v>
          </cell>
          <cell r="K2769">
            <v>11010772500</v>
          </cell>
          <cell r="M2769">
            <v>142</v>
          </cell>
          <cell r="V2769">
            <v>178500</v>
          </cell>
          <cell r="AB2769">
            <v>506992235</v>
          </cell>
          <cell r="AC2769">
            <v>629528664</v>
          </cell>
          <cell r="AE2769">
            <v>370104331.55000001</v>
          </cell>
        </row>
        <row r="2770">
          <cell r="C2770" t="str">
            <v>Suburban Water Systems San Jose Hills</v>
          </cell>
          <cell r="K2770">
            <v>11010772500</v>
          </cell>
          <cell r="M2770">
            <v>142</v>
          </cell>
          <cell r="V2770">
            <v>178500</v>
          </cell>
          <cell r="AB2770">
            <v>682300303</v>
          </cell>
          <cell r="AC2770">
            <v>629528664</v>
          </cell>
          <cell r="AE2770">
            <v>484433215.13</v>
          </cell>
        </row>
        <row r="2771">
          <cell r="C2771" t="str">
            <v>Suburban Water Systems San Jose Hills</v>
          </cell>
          <cell r="K2771">
            <v>11010772500</v>
          </cell>
          <cell r="M2771">
            <v>142</v>
          </cell>
          <cell r="V2771">
            <v>178500</v>
          </cell>
          <cell r="AB2771">
            <v>810917120</v>
          </cell>
          <cell r="AC2771">
            <v>839380242</v>
          </cell>
          <cell r="AE2771">
            <v>591969497.60000002</v>
          </cell>
        </row>
        <row r="2772">
          <cell r="C2772" t="str">
            <v>Suburban Water Systems San Jose Hills</v>
          </cell>
          <cell r="K2772">
            <v>11010772500</v>
          </cell>
          <cell r="M2772">
            <v>142</v>
          </cell>
          <cell r="V2772">
            <v>178500</v>
          </cell>
          <cell r="AB2772">
            <v>867048287</v>
          </cell>
          <cell r="AC2772">
            <v>948954301</v>
          </cell>
          <cell r="AE2772">
            <v>606933800.89999998</v>
          </cell>
        </row>
        <row r="2773">
          <cell r="C2773" t="str">
            <v>Suburban Water Systems San Jose Hills</v>
          </cell>
          <cell r="K2773">
            <v>11010772500</v>
          </cell>
          <cell r="M2773">
            <v>142</v>
          </cell>
          <cell r="V2773">
            <v>178500</v>
          </cell>
          <cell r="AB2773">
            <v>917529190</v>
          </cell>
          <cell r="AC2773">
            <v>1008627473</v>
          </cell>
          <cell r="AE2773">
            <v>651445724.89999998</v>
          </cell>
        </row>
        <row r="2774">
          <cell r="C2774" t="str">
            <v>Suburban Water Systems San Jose Hills</v>
          </cell>
          <cell r="K2774">
            <v>11010772500</v>
          </cell>
          <cell r="M2774">
            <v>142</v>
          </cell>
          <cell r="V2774">
            <v>178500</v>
          </cell>
          <cell r="AB2774">
            <v>991891744</v>
          </cell>
          <cell r="AC2774">
            <v>1030016361</v>
          </cell>
          <cell r="AE2774">
            <v>714162055.67999995</v>
          </cell>
        </row>
        <row r="2775">
          <cell r="C2775" t="str">
            <v>Suburban Water Systems San Jose Hills</v>
          </cell>
          <cell r="K2775">
            <v>11010772500</v>
          </cell>
          <cell r="M2775">
            <v>142</v>
          </cell>
          <cell r="V2775">
            <v>178500</v>
          </cell>
          <cell r="AB2775">
            <v>955070533</v>
          </cell>
          <cell r="AC2775">
            <v>963542670</v>
          </cell>
          <cell r="AE2775">
            <v>668549373.0999999</v>
          </cell>
        </row>
        <row r="2776">
          <cell r="C2776" t="str">
            <v>Suburban Water Systems Whittier/La Mirada</v>
          </cell>
          <cell r="K2776">
            <v>8101175000</v>
          </cell>
          <cell r="M2776">
            <v>154</v>
          </cell>
          <cell r="V2776">
            <v>115000</v>
          </cell>
          <cell r="AB2776">
            <v>409432318</v>
          </cell>
          <cell r="AC2776">
            <v>399894647</v>
          </cell>
          <cell r="AE2776">
            <v>290696945.77999997</v>
          </cell>
        </row>
        <row r="2777">
          <cell r="C2777" t="str">
            <v>Suburban Water Systems Whittier/La Mirada</v>
          </cell>
          <cell r="K2777">
            <v>8101175000</v>
          </cell>
          <cell r="M2777">
            <v>154</v>
          </cell>
          <cell r="V2777">
            <v>115000</v>
          </cell>
          <cell r="AB2777">
            <v>414137613</v>
          </cell>
          <cell r="AC2777">
            <v>416969262</v>
          </cell>
          <cell r="AE2777">
            <v>310603209.75</v>
          </cell>
        </row>
        <row r="2778">
          <cell r="C2778" t="str">
            <v>Suburban Water Systems Whittier/La Mirada</v>
          </cell>
          <cell r="K2778">
            <v>8101175000</v>
          </cell>
          <cell r="M2778">
            <v>154</v>
          </cell>
          <cell r="V2778">
            <v>115000</v>
          </cell>
          <cell r="AB2778">
            <v>357543737</v>
          </cell>
          <cell r="AC2778">
            <v>476225344</v>
          </cell>
          <cell r="AE2778">
            <v>257431490.63999999</v>
          </cell>
        </row>
        <row r="2779">
          <cell r="C2779" t="str">
            <v>Suburban Water Systems Whittier/La Mirada</v>
          </cell>
          <cell r="K2779">
            <v>8101175000</v>
          </cell>
          <cell r="M2779">
            <v>154</v>
          </cell>
          <cell r="V2779">
            <v>115000</v>
          </cell>
          <cell r="AB2779">
            <v>513910061</v>
          </cell>
          <cell r="AC2779">
            <v>552256257</v>
          </cell>
          <cell r="AE2779">
            <v>364876143.31</v>
          </cell>
        </row>
        <row r="2780">
          <cell r="C2780" t="str">
            <v>Suburban Water Systems Whittier/La Mirada</v>
          </cell>
          <cell r="K2780">
            <v>8101175000</v>
          </cell>
          <cell r="M2780">
            <v>154</v>
          </cell>
          <cell r="V2780">
            <v>115000</v>
          </cell>
          <cell r="AB2780">
            <v>632001877</v>
          </cell>
          <cell r="AC2780">
            <v>675160898</v>
          </cell>
          <cell r="AE2780">
            <v>436081295.13</v>
          </cell>
        </row>
        <row r="2781">
          <cell r="C2781" t="str">
            <v>Suburban Water Systems Whittier/La Mirada</v>
          </cell>
          <cell r="K2781">
            <v>8101175000</v>
          </cell>
          <cell r="M2781">
            <v>154</v>
          </cell>
          <cell r="V2781">
            <v>115000</v>
          </cell>
          <cell r="AB2781">
            <v>691417626</v>
          </cell>
          <cell r="AC2781">
            <v>762590095</v>
          </cell>
          <cell r="AE2781">
            <v>470163985.68000001</v>
          </cell>
        </row>
        <row r="2782">
          <cell r="C2782" t="str">
            <v>Suburban Water Systems Whittier/La Mirada</v>
          </cell>
          <cell r="K2782">
            <v>8101175000</v>
          </cell>
          <cell r="M2782">
            <v>154</v>
          </cell>
          <cell r="V2782">
            <v>115000</v>
          </cell>
          <cell r="AB2782">
            <v>721343821</v>
          </cell>
          <cell r="AC2782">
            <v>790189710</v>
          </cell>
          <cell r="AE2782">
            <v>490513798.28000003</v>
          </cell>
        </row>
        <row r="2783">
          <cell r="C2783" t="str">
            <v>Suburban Water Systems Whittier/La Mirada</v>
          </cell>
          <cell r="K2783">
            <v>8101175000</v>
          </cell>
          <cell r="M2783">
            <v>154</v>
          </cell>
          <cell r="V2783">
            <v>115000</v>
          </cell>
          <cell r="AB2783">
            <v>769661071</v>
          </cell>
          <cell r="AC2783">
            <v>780088316</v>
          </cell>
          <cell r="AE2783">
            <v>531066138.98999995</v>
          </cell>
        </row>
        <row r="2784">
          <cell r="C2784" t="str">
            <v>Suburban Water Systems Whittier/La Mirada</v>
          </cell>
          <cell r="K2784">
            <v>8101175000</v>
          </cell>
          <cell r="M2784">
            <v>154</v>
          </cell>
          <cell r="V2784">
            <v>115000</v>
          </cell>
          <cell r="AB2784">
            <v>725345277</v>
          </cell>
          <cell r="AC2784">
            <v>731536454</v>
          </cell>
          <cell r="AE2784">
            <v>507741693.89999998</v>
          </cell>
        </row>
        <row r="2785">
          <cell r="C2785" t="str">
            <v>Suisun-Solano Water Authority</v>
          </cell>
          <cell r="K2785">
            <v>1646174820</v>
          </cell>
          <cell r="M2785">
            <v>124</v>
          </cell>
          <cell r="V2785">
            <v>28549</v>
          </cell>
          <cell r="AB2785">
            <v>63400000</v>
          </cell>
          <cell r="AC2785">
            <v>63500000</v>
          </cell>
          <cell r="AE2785">
            <v>63400000</v>
          </cell>
        </row>
        <row r="2786">
          <cell r="C2786" t="str">
            <v>Suisun-Solano Water Authority</v>
          </cell>
          <cell r="K2786">
            <v>1646174820</v>
          </cell>
          <cell r="M2786">
            <v>124</v>
          </cell>
          <cell r="V2786">
            <v>28549</v>
          </cell>
          <cell r="AB2786">
            <v>68600000</v>
          </cell>
          <cell r="AC2786">
            <v>71400000</v>
          </cell>
          <cell r="AE2786">
            <v>68600000</v>
          </cell>
        </row>
        <row r="2787">
          <cell r="C2787" t="str">
            <v>Suisun-Solano Water Authority</v>
          </cell>
          <cell r="K2787">
            <v>1646174820</v>
          </cell>
          <cell r="M2787">
            <v>124</v>
          </cell>
          <cell r="V2787">
            <v>28549</v>
          </cell>
          <cell r="AB2787">
            <v>71400000</v>
          </cell>
          <cell r="AC2787">
            <v>84200000</v>
          </cell>
          <cell r="AE2787">
            <v>71400000</v>
          </cell>
        </row>
        <row r="2788">
          <cell r="C2788" t="str">
            <v>Suisun-Solano Water Authority</v>
          </cell>
          <cell r="K2788">
            <v>1646174820</v>
          </cell>
          <cell r="M2788">
            <v>124</v>
          </cell>
          <cell r="V2788">
            <v>28549</v>
          </cell>
          <cell r="AB2788">
            <v>78600000</v>
          </cell>
          <cell r="AC2788">
            <v>100300000</v>
          </cell>
          <cell r="AE2788">
            <v>78600000</v>
          </cell>
        </row>
        <row r="2789">
          <cell r="C2789" t="str">
            <v>Suisun-Solano Water Authority</v>
          </cell>
          <cell r="K2789">
            <v>1646174820</v>
          </cell>
          <cell r="M2789">
            <v>124</v>
          </cell>
          <cell r="V2789">
            <v>28549</v>
          </cell>
          <cell r="AB2789">
            <v>101200000</v>
          </cell>
          <cell r="AC2789">
            <v>125800000</v>
          </cell>
          <cell r="AE2789">
            <v>101200000</v>
          </cell>
        </row>
        <row r="2790">
          <cell r="C2790" t="str">
            <v>Suisun-Solano Water Authority</v>
          </cell>
          <cell r="K2790">
            <v>1646174820</v>
          </cell>
          <cell r="M2790">
            <v>124</v>
          </cell>
          <cell r="V2790">
            <v>28549</v>
          </cell>
          <cell r="AB2790">
            <v>116900000</v>
          </cell>
          <cell r="AC2790">
            <v>141100000</v>
          </cell>
          <cell r="AE2790">
            <v>116900000</v>
          </cell>
        </row>
        <row r="2791">
          <cell r="C2791" t="str">
            <v>Suisun-Solano Water Authority</v>
          </cell>
          <cell r="K2791">
            <v>1646174820</v>
          </cell>
          <cell r="M2791">
            <v>124</v>
          </cell>
          <cell r="V2791">
            <v>29868</v>
          </cell>
          <cell r="AB2791">
            <v>132200000</v>
          </cell>
          <cell r="AC2791">
            <v>154400000</v>
          </cell>
          <cell r="AE2791">
            <v>132200000</v>
          </cell>
        </row>
        <row r="2792">
          <cell r="C2792" t="str">
            <v>Suisun-Solano Water Authority</v>
          </cell>
          <cell r="K2792">
            <v>1646174820</v>
          </cell>
          <cell r="M2792">
            <v>124</v>
          </cell>
          <cell r="V2792">
            <v>29868</v>
          </cell>
          <cell r="AB2792">
            <v>145000000</v>
          </cell>
          <cell r="AC2792">
            <v>157200000</v>
          </cell>
          <cell r="AE2792">
            <v>142100000</v>
          </cell>
        </row>
        <row r="2793">
          <cell r="C2793" t="str">
            <v>Suisun-Solano Water Authority</v>
          </cell>
          <cell r="K2793">
            <v>1646174820</v>
          </cell>
          <cell r="M2793">
            <v>124</v>
          </cell>
          <cell r="V2793">
            <v>29868</v>
          </cell>
          <cell r="AB2793">
            <v>141000000</v>
          </cell>
          <cell r="AC2793">
            <v>140400000</v>
          </cell>
          <cell r="AE2793">
            <v>138180000</v>
          </cell>
        </row>
        <row r="2794">
          <cell r="C2794" t="str">
            <v>Sunny Slope Water Company *</v>
          </cell>
          <cell r="K2794">
            <v>1692140000</v>
          </cell>
          <cell r="M2794">
            <v>142</v>
          </cell>
          <cell r="V2794">
            <v>30611</v>
          </cell>
          <cell r="AB2794">
            <v>77556530</v>
          </cell>
          <cell r="AC2794">
            <v>83894774</v>
          </cell>
          <cell r="AE2794">
            <v>67474181.099999994</v>
          </cell>
        </row>
        <row r="2795">
          <cell r="C2795" t="str">
            <v>Sunny Slope Water Company *</v>
          </cell>
          <cell r="K2795">
            <v>1692140000</v>
          </cell>
          <cell r="M2795">
            <v>142</v>
          </cell>
          <cell r="V2795">
            <v>30611</v>
          </cell>
          <cell r="AB2795">
            <v>81723927</v>
          </cell>
          <cell r="AC2795">
            <v>104235803</v>
          </cell>
          <cell r="AE2795">
            <v>73551534.299999997</v>
          </cell>
        </row>
        <row r="2796">
          <cell r="C2796" t="str">
            <v>Sunny Slope Water Company *</v>
          </cell>
          <cell r="K2796">
            <v>1692140000</v>
          </cell>
          <cell r="M2796">
            <v>142</v>
          </cell>
          <cell r="V2796">
            <v>30611</v>
          </cell>
          <cell r="AB2796">
            <v>75542026</v>
          </cell>
          <cell r="AC2796">
            <v>96488977</v>
          </cell>
          <cell r="AE2796">
            <v>65721562.619999997</v>
          </cell>
        </row>
        <row r="2797">
          <cell r="C2797" t="str">
            <v>Sunny Slope Water Company *</v>
          </cell>
          <cell r="K2797">
            <v>1692140000</v>
          </cell>
          <cell r="M2797">
            <v>142</v>
          </cell>
          <cell r="V2797">
            <v>30611</v>
          </cell>
          <cell r="AB2797">
            <v>97241517</v>
          </cell>
          <cell r="AC2797">
            <v>105604738</v>
          </cell>
          <cell r="AE2797">
            <v>93351856.319999993</v>
          </cell>
        </row>
        <row r="2798">
          <cell r="C2798" t="str">
            <v>Sunny Slope Water Company *</v>
          </cell>
          <cell r="K2798">
            <v>1692140000</v>
          </cell>
          <cell r="M2798">
            <v>142</v>
          </cell>
          <cell r="V2798">
            <v>30611</v>
          </cell>
          <cell r="AB2798">
            <v>114262691</v>
          </cell>
          <cell r="AC2798">
            <v>121683366</v>
          </cell>
          <cell r="AE2798">
            <v>100551168.08</v>
          </cell>
        </row>
        <row r="2799">
          <cell r="C2799" t="str">
            <v>Sunny Slope Water Company *</v>
          </cell>
          <cell r="K2799">
            <v>1692140000</v>
          </cell>
          <cell r="M2799">
            <v>142</v>
          </cell>
          <cell r="V2799">
            <v>30611</v>
          </cell>
          <cell r="AB2799">
            <v>118519855</v>
          </cell>
          <cell r="AC2799">
            <v>134433164</v>
          </cell>
          <cell r="AE2799">
            <v>107853068.05</v>
          </cell>
        </row>
        <row r="2800">
          <cell r="C2800" t="str">
            <v>Sunny Slope Water Company *</v>
          </cell>
          <cell r="K2800">
            <v>1692140000</v>
          </cell>
          <cell r="M2800">
            <v>142</v>
          </cell>
          <cell r="V2800">
            <v>30611</v>
          </cell>
          <cell r="AB2800">
            <v>124974795</v>
          </cell>
          <cell r="AC2800">
            <v>139565548</v>
          </cell>
          <cell r="AE2800">
            <v>111227567.55</v>
          </cell>
        </row>
        <row r="2801">
          <cell r="C2801" t="str">
            <v>Sunny Slope Water Company *</v>
          </cell>
          <cell r="K2801">
            <v>1692140000</v>
          </cell>
          <cell r="M2801">
            <v>142</v>
          </cell>
          <cell r="V2801">
            <v>30500</v>
          </cell>
          <cell r="AB2801">
            <v>130238088</v>
          </cell>
          <cell r="AC2801">
            <v>138375397</v>
          </cell>
          <cell r="AE2801">
            <v>119819040.96000001</v>
          </cell>
        </row>
        <row r="2802">
          <cell r="C2802" t="str">
            <v>Sunny Slope Water Company *</v>
          </cell>
          <cell r="K2802">
            <v>1692140000</v>
          </cell>
          <cell r="M2802">
            <v>142</v>
          </cell>
          <cell r="V2802">
            <v>30611</v>
          </cell>
          <cell r="AB2802">
            <v>129962805</v>
          </cell>
          <cell r="AC2802">
            <v>128503356</v>
          </cell>
          <cell r="AE2802">
            <v>113067640.34999999</v>
          </cell>
        </row>
        <row r="2803">
          <cell r="C2803" t="str">
            <v>Sunnyslope County Water District</v>
          </cell>
          <cell r="K2803">
            <v>1110987000</v>
          </cell>
          <cell r="M2803">
            <v>143</v>
          </cell>
          <cell r="V2803">
            <v>19005</v>
          </cell>
          <cell r="AB2803">
            <v>35160448</v>
          </cell>
          <cell r="AC2803">
            <v>39260276</v>
          </cell>
          <cell r="AE2803">
            <v>33754030.079999998</v>
          </cell>
        </row>
        <row r="2804">
          <cell r="C2804" t="str">
            <v>Sunnyslope County Water District</v>
          </cell>
          <cell r="K2804">
            <v>1110987000</v>
          </cell>
          <cell r="M2804">
            <v>143</v>
          </cell>
          <cell r="V2804">
            <v>19005</v>
          </cell>
          <cell r="AB2804">
            <v>36702864</v>
          </cell>
          <cell r="AC2804">
            <v>39802576</v>
          </cell>
          <cell r="AE2804">
            <v>35601778.079999998</v>
          </cell>
        </row>
        <row r="2805">
          <cell r="C2805" t="str">
            <v>Sunnyslope County Water District</v>
          </cell>
          <cell r="K2805">
            <v>1110987000</v>
          </cell>
          <cell r="M2805">
            <v>143</v>
          </cell>
          <cell r="V2805">
            <v>19005</v>
          </cell>
          <cell r="AB2805">
            <v>42101928</v>
          </cell>
          <cell r="AC2805">
            <v>47432924</v>
          </cell>
          <cell r="AE2805">
            <v>40838870.159999996</v>
          </cell>
        </row>
        <row r="2806">
          <cell r="C2806" t="str">
            <v>Sunnyslope County Water District</v>
          </cell>
          <cell r="K2806">
            <v>1110987000</v>
          </cell>
          <cell r="M2806">
            <v>143</v>
          </cell>
          <cell r="V2806">
            <v>19005</v>
          </cell>
          <cell r="AB2806">
            <v>52201424</v>
          </cell>
          <cell r="AC2806">
            <v>69840012</v>
          </cell>
          <cell r="AE2806">
            <v>48547324.32</v>
          </cell>
        </row>
        <row r="2807">
          <cell r="C2807" t="str">
            <v>Sunnyslope County Water District</v>
          </cell>
          <cell r="K2807">
            <v>1110987000</v>
          </cell>
          <cell r="M2807">
            <v>143</v>
          </cell>
          <cell r="V2807">
            <v>19005</v>
          </cell>
          <cell r="AB2807">
            <v>75139592</v>
          </cell>
          <cell r="AC2807">
            <v>93855300</v>
          </cell>
          <cell r="AE2807">
            <v>67625632.799999997</v>
          </cell>
        </row>
        <row r="2808">
          <cell r="C2808" t="str">
            <v>Sunnyslope County Water District</v>
          </cell>
          <cell r="K2808">
            <v>1110987000</v>
          </cell>
          <cell r="M2808">
            <v>143</v>
          </cell>
          <cell r="V2808">
            <v>19005</v>
          </cell>
          <cell r="AB2808">
            <v>90164668</v>
          </cell>
          <cell r="AC2808">
            <v>92846996</v>
          </cell>
          <cell r="AE2808">
            <v>81148201.200000003</v>
          </cell>
        </row>
        <row r="2809">
          <cell r="C2809" t="str">
            <v>Sunnyslope County Water District</v>
          </cell>
          <cell r="K2809">
            <v>1110987000</v>
          </cell>
          <cell r="M2809">
            <v>143</v>
          </cell>
          <cell r="V2809">
            <v>19005</v>
          </cell>
          <cell r="AB2809">
            <v>82211932</v>
          </cell>
          <cell r="AC2809">
            <v>99012012</v>
          </cell>
          <cell r="AE2809">
            <v>80567693.359999999</v>
          </cell>
        </row>
        <row r="2810">
          <cell r="C2810" t="str">
            <v>Sunnyslope County Water District</v>
          </cell>
          <cell r="K2810">
            <v>1110987000</v>
          </cell>
          <cell r="M2810">
            <v>143</v>
          </cell>
          <cell r="V2810">
            <v>19005</v>
          </cell>
          <cell r="AB2810">
            <v>93468584</v>
          </cell>
          <cell r="AC2810">
            <v>114518052</v>
          </cell>
          <cell r="AE2810">
            <v>91599212.319999993</v>
          </cell>
        </row>
        <row r="2811">
          <cell r="C2811" t="str">
            <v>Sunnyslope County Water District</v>
          </cell>
          <cell r="K2811">
            <v>1110987000</v>
          </cell>
          <cell r="M2811">
            <v>143</v>
          </cell>
          <cell r="V2811">
            <v>19005</v>
          </cell>
          <cell r="AB2811">
            <v>89098020</v>
          </cell>
          <cell r="AC2811">
            <v>97750884</v>
          </cell>
          <cell r="AE2811">
            <v>87316059.599999994</v>
          </cell>
        </row>
        <row r="2812">
          <cell r="C2812" t="str">
            <v>Sunnyvale  City of</v>
          </cell>
          <cell r="K2812">
            <v>8961197490</v>
          </cell>
          <cell r="M2812">
            <v>139</v>
          </cell>
          <cell r="V2812">
            <v>147055</v>
          </cell>
          <cell r="AB2812">
            <v>345076661</v>
          </cell>
          <cell r="AC2812">
            <v>421977598</v>
          </cell>
          <cell r="AE2812">
            <v>210496763.21000001</v>
          </cell>
        </row>
        <row r="2813">
          <cell r="C2813" t="str">
            <v>Sunnyvale  City of</v>
          </cell>
          <cell r="K2813">
            <v>8961197490</v>
          </cell>
          <cell r="M2813">
            <v>139</v>
          </cell>
          <cell r="V2813">
            <v>147055</v>
          </cell>
          <cell r="AB2813">
            <v>385808090</v>
          </cell>
          <cell r="AC2813">
            <v>465967541</v>
          </cell>
          <cell r="AE2813">
            <v>235342934.90000001</v>
          </cell>
        </row>
        <row r="2814">
          <cell r="C2814" t="str">
            <v>Sunnyvale  City of</v>
          </cell>
          <cell r="K2814">
            <v>8961197490</v>
          </cell>
          <cell r="M2814">
            <v>139</v>
          </cell>
          <cell r="V2814">
            <v>147055</v>
          </cell>
          <cell r="AB2814">
            <v>328132387</v>
          </cell>
          <cell r="AC2814">
            <v>428168775</v>
          </cell>
          <cell r="AE2814">
            <v>200160756.06999999</v>
          </cell>
        </row>
        <row r="2815">
          <cell r="C2815" t="str">
            <v>Sunnyvale  City of</v>
          </cell>
          <cell r="K2815">
            <v>8961197490</v>
          </cell>
          <cell r="M2815">
            <v>139</v>
          </cell>
          <cell r="V2815">
            <v>147055</v>
          </cell>
          <cell r="AB2815">
            <v>406010878</v>
          </cell>
          <cell r="AC2815">
            <v>507350672</v>
          </cell>
          <cell r="AE2815">
            <v>247666635.57999998</v>
          </cell>
        </row>
        <row r="2816">
          <cell r="C2816" t="str">
            <v>Sunnyvale  City of</v>
          </cell>
          <cell r="K2816">
            <v>8961197490</v>
          </cell>
          <cell r="M2816">
            <v>139</v>
          </cell>
          <cell r="V2816">
            <v>147055</v>
          </cell>
          <cell r="AB2816">
            <v>566003929</v>
          </cell>
          <cell r="AC2816">
            <v>616185048</v>
          </cell>
          <cell r="AE2816">
            <v>345262396.69</v>
          </cell>
        </row>
        <row r="2817">
          <cell r="C2817" t="str">
            <v>Sunnyvale  City of</v>
          </cell>
          <cell r="K2817">
            <v>8961197490</v>
          </cell>
          <cell r="M2817">
            <v>139</v>
          </cell>
          <cell r="V2817">
            <v>147055</v>
          </cell>
          <cell r="AB2817">
            <v>559161049</v>
          </cell>
          <cell r="AC2817">
            <v>638342945</v>
          </cell>
          <cell r="AE2817">
            <v>341088239.88999999</v>
          </cell>
        </row>
        <row r="2818">
          <cell r="C2818" t="str">
            <v>Sunnyvale  City of</v>
          </cell>
          <cell r="K2818">
            <v>8961197490</v>
          </cell>
          <cell r="M2818">
            <v>139</v>
          </cell>
          <cell r="V2818">
            <v>147055</v>
          </cell>
          <cell r="AB2818">
            <v>651702854</v>
          </cell>
          <cell r="AC2818">
            <v>751087539</v>
          </cell>
          <cell r="AE2818">
            <v>397538740.94</v>
          </cell>
        </row>
        <row r="2819">
          <cell r="C2819" t="str">
            <v>Sunnyvale  City of</v>
          </cell>
          <cell r="K2819">
            <v>8961197490</v>
          </cell>
          <cell r="M2819">
            <v>139</v>
          </cell>
          <cell r="V2819">
            <v>147055</v>
          </cell>
          <cell r="AB2819">
            <v>679074374</v>
          </cell>
          <cell r="AC2819">
            <v>783346831</v>
          </cell>
          <cell r="AE2819">
            <v>414235368.13999999</v>
          </cell>
        </row>
        <row r="2820">
          <cell r="C2820" t="str">
            <v>Sweetwater Authority</v>
          </cell>
          <cell r="K2820">
            <v>8024054880</v>
          </cell>
          <cell r="M2820">
            <v>115</v>
          </cell>
          <cell r="V2820">
            <v>189970</v>
          </cell>
          <cell r="AB2820">
            <v>437716222</v>
          </cell>
          <cell r="AC2820">
            <v>420315756</v>
          </cell>
          <cell r="AE2820">
            <v>306401355.39999998</v>
          </cell>
        </row>
        <row r="2821">
          <cell r="C2821" t="str">
            <v>Sweetwater Authority</v>
          </cell>
          <cell r="K2821">
            <v>8024054880</v>
          </cell>
          <cell r="M2821">
            <v>115</v>
          </cell>
          <cell r="V2821">
            <v>189970</v>
          </cell>
          <cell r="AB2821">
            <v>433056546</v>
          </cell>
          <cell r="AC2821">
            <v>440974736</v>
          </cell>
          <cell r="AE2821">
            <v>342114671.34000003</v>
          </cell>
        </row>
        <row r="2822">
          <cell r="C2822" t="str">
            <v>Sweetwater Authority</v>
          </cell>
          <cell r="K2822">
            <v>8024054880</v>
          </cell>
          <cell r="M2822">
            <v>115</v>
          </cell>
          <cell r="V2822">
            <v>189970</v>
          </cell>
          <cell r="AB2822">
            <v>413505461</v>
          </cell>
          <cell r="AC2822">
            <v>507024820</v>
          </cell>
          <cell r="AE2822">
            <v>293588877.31</v>
          </cell>
        </row>
        <row r="2823">
          <cell r="C2823" t="str">
            <v>Sweetwater Authority</v>
          </cell>
          <cell r="K2823">
            <v>8024054880</v>
          </cell>
          <cell r="M2823">
            <v>115</v>
          </cell>
          <cell r="V2823">
            <v>189970</v>
          </cell>
          <cell r="AB2823">
            <v>498298519</v>
          </cell>
          <cell r="AC2823">
            <v>526699730</v>
          </cell>
          <cell r="AE2823">
            <v>358774933.68000001</v>
          </cell>
        </row>
        <row r="2824">
          <cell r="C2824" t="str">
            <v>Sweetwater Authority</v>
          </cell>
          <cell r="K2824">
            <v>8024054880</v>
          </cell>
          <cell r="M2824">
            <v>115</v>
          </cell>
          <cell r="V2824">
            <v>189970</v>
          </cell>
          <cell r="AB2824">
            <v>587673049</v>
          </cell>
          <cell r="AC2824">
            <v>592430479</v>
          </cell>
          <cell r="AE2824">
            <v>405494403.80999994</v>
          </cell>
        </row>
        <row r="2825">
          <cell r="C2825" t="str">
            <v>Sweetwater Authority</v>
          </cell>
          <cell r="K2825">
            <v>8024054880</v>
          </cell>
          <cell r="M2825">
            <v>115</v>
          </cell>
          <cell r="V2825">
            <v>189970</v>
          </cell>
          <cell r="AB2825">
            <v>609016317</v>
          </cell>
          <cell r="AC2825">
            <v>648411755</v>
          </cell>
          <cell r="AE2825">
            <v>420221258.72999996</v>
          </cell>
        </row>
        <row r="2826">
          <cell r="C2826" t="str">
            <v>Sweetwater Authority</v>
          </cell>
          <cell r="K2826">
            <v>8024054880</v>
          </cell>
          <cell r="M2826">
            <v>115</v>
          </cell>
          <cell r="V2826">
            <v>189970</v>
          </cell>
          <cell r="AB2826">
            <v>629186520</v>
          </cell>
          <cell r="AC2826">
            <v>698723215</v>
          </cell>
          <cell r="AE2826">
            <v>446722429.19999999</v>
          </cell>
        </row>
        <row r="2827">
          <cell r="C2827" t="str">
            <v>Sweetwater Authority</v>
          </cell>
          <cell r="K2827">
            <v>8024054880</v>
          </cell>
          <cell r="M2827">
            <v>115</v>
          </cell>
          <cell r="V2827">
            <v>189970</v>
          </cell>
          <cell r="AB2827">
            <v>655091709</v>
          </cell>
          <cell r="AC2827">
            <v>681485674</v>
          </cell>
          <cell r="AE2827">
            <v>452013279.20999998</v>
          </cell>
        </row>
        <row r="2828">
          <cell r="C2828" t="str">
            <v>Sweetwater Authority</v>
          </cell>
          <cell r="K2828">
            <v>8024054880</v>
          </cell>
          <cell r="M2828">
            <v>115</v>
          </cell>
          <cell r="V2828">
            <v>189970</v>
          </cell>
          <cell r="AB2828">
            <v>623223439</v>
          </cell>
          <cell r="AC2828">
            <v>669429172</v>
          </cell>
          <cell r="AE2828">
            <v>436256407.29999995</v>
          </cell>
        </row>
        <row r="2829">
          <cell r="C2829" t="str">
            <v>Sweetwater Springs Water District</v>
          </cell>
          <cell r="K2829">
            <v>309048785</v>
          </cell>
          <cell r="M2829">
            <v>90</v>
          </cell>
          <cell r="V2829">
            <v>7703</v>
          </cell>
          <cell r="AB2829">
            <v>14532974</v>
          </cell>
          <cell r="AC2829">
            <v>17595977</v>
          </cell>
          <cell r="AE2829">
            <v>11917038.68</v>
          </cell>
        </row>
        <row r="2830">
          <cell r="C2830" t="str">
            <v>Sweetwater Springs Water District</v>
          </cell>
          <cell r="K2830">
            <v>309048785</v>
          </cell>
          <cell r="M2830">
            <v>90</v>
          </cell>
          <cell r="V2830">
            <v>7703</v>
          </cell>
          <cell r="AB2830">
            <v>16259986</v>
          </cell>
          <cell r="AC2830">
            <v>18443191</v>
          </cell>
          <cell r="AE2830">
            <v>13333188.52</v>
          </cell>
        </row>
        <row r="2831">
          <cell r="C2831" t="str">
            <v>Sweetwater Springs Water District</v>
          </cell>
          <cell r="K2831">
            <v>309048785</v>
          </cell>
          <cell r="M2831">
            <v>90</v>
          </cell>
          <cell r="V2831">
            <v>7703</v>
          </cell>
          <cell r="AB2831">
            <v>17139785</v>
          </cell>
          <cell r="AC2831">
            <v>19355575</v>
          </cell>
          <cell r="AE2831">
            <v>14226021.549999999</v>
          </cell>
        </row>
        <row r="2832">
          <cell r="C2832" t="str">
            <v>Sweetwater Springs Water District</v>
          </cell>
          <cell r="K2832">
            <v>309048785</v>
          </cell>
          <cell r="M2832">
            <v>90</v>
          </cell>
          <cell r="V2832">
            <v>7702</v>
          </cell>
          <cell r="AB2832">
            <v>15999305</v>
          </cell>
          <cell r="AC2832">
            <v>19225234</v>
          </cell>
          <cell r="AE2832">
            <v>13279423.149999999</v>
          </cell>
        </row>
        <row r="2833">
          <cell r="C2833" t="str">
            <v>Sweetwater Springs Water District</v>
          </cell>
          <cell r="K2833">
            <v>309048785</v>
          </cell>
          <cell r="M2833">
            <v>90</v>
          </cell>
          <cell r="V2833">
            <v>7702</v>
          </cell>
          <cell r="AB2833">
            <v>18964553</v>
          </cell>
          <cell r="AC2833">
            <v>20984832</v>
          </cell>
          <cell r="AE2833">
            <v>15361287.930000002</v>
          </cell>
        </row>
        <row r="2834">
          <cell r="C2834" t="str">
            <v>Sweetwater Springs Water District</v>
          </cell>
          <cell r="K2834">
            <v>309048785</v>
          </cell>
          <cell r="M2834">
            <v>90</v>
          </cell>
          <cell r="V2834">
            <v>7702</v>
          </cell>
          <cell r="AB2834">
            <v>20365714</v>
          </cell>
          <cell r="AC2834">
            <v>26263625</v>
          </cell>
          <cell r="AE2834">
            <v>16496228.340000002</v>
          </cell>
        </row>
        <row r="2835">
          <cell r="C2835" t="str">
            <v>Sweetwater Springs Water District</v>
          </cell>
          <cell r="K2835">
            <v>309048785</v>
          </cell>
          <cell r="M2835">
            <v>90</v>
          </cell>
          <cell r="V2835">
            <v>7493</v>
          </cell>
          <cell r="AB2835">
            <v>23884910</v>
          </cell>
          <cell r="AC2835">
            <v>28674926</v>
          </cell>
          <cell r="AE2835">
            <v>20779871.699999999</v>
          </cell>
        </row>
        <row r="2836">
          <cell r="C2836" t="str">
            <v>Sweetwater Springs Water District</v>
          </cell>
          <cell r="K2836">
            <v>309048785</v>
          </cell>
          <cell r="M2836">
            <v>90</v>
          </cell>
          <cell r="V2836">
            <v>7493</v>
          </cell>
          <cell r="AB2836">
            <v>25709678</v>
          </cell>
          <cell r="AC2836">
            <v>29978331</v>
          </cell>
          <cell r="AE2836">
            <v>24424194.099999998</v>
          </cell>
        </row>
        <row r="2837">
          <cell r="C2837" t="str">
            <v>Sweetwater Springs Water District</v>
          </cell>
          <cell r="K2837">
            <v>309048785</v>
          </cell>
          <cell r="M2837">
            <v>90</v>
          </cell>
          <cell r="V2837">
            <v>7493</v>
          </cell>
          <cell r="AB2837">
            <v>24634368</v>
          </cell>
          <cell r="AC2837">
            <v>28023223</v>
          </cell>
          <cell r="AE2837">
            <v>23402649.599999998</v>
          </cell>
        </row>
        <row r="2838">
          <cell r="C2838" t="str">
            <v>Tahoe City Public Utilities District</v>
          </cell>
          <cell r="K2838">
            <v>642689810</v>
          </cell>
          <cell r="M2838">
            <v>277</v>
          </cell>
          <cell r="V2838">
            <v>5089</v>
          </cell>
          <cell r="AB2838">
            <v>12905280</v>
          </cell>
          <cell r="AC2838">
            <v>16533755</v>
          </cell>
          <cell r="AE2838">
            <v>10711382.4</v>
          </cell>
        </row>
        <row r="2839">
          <cell r="C2839" t="str">
            <v>Tahoe City Public Utilities District</v>
          </cell>
          <cell r="K2839">
            <v>642689810</v>
          </cell>
          <cell r="M2839">
            <v>277</v>
          </cell>
          <cell r="V2839">
            <v>5089</v>
          </cell>
          <cell r="AB2839">
            <v>19698735</v>
          </cell>
          <cell r="AC2839">
            <v>17706337</v>
          </cell>
          <cell r="AE2839">
            <v>14577063.9</v>
          </cell>
        </row>
        <row r="2840">
          <cell r="C2840" t="str">
            <v>Tahoe City Public Utilities District</v>
          </cell>
          <cell r="K2840">
            <v>642689810</v>
          </cell>
          <cell r="M2840">
            <v>277</v>
          </cell>
          <cell r="V2840">
            <v>5089</v>
          </cell>
          <cell r="AB2840">
            <v>12657724</v>
          </cell>
          <cell r="AC2840">
            <v>17985149</v>
          </cell>
          <cell r="AE2840">
            <v>10379333.68</v>
          </cell>
        </row>
        <row r="2841">
          <cell r="C2841" t="str">
            <v>Tahoe City Public Utilities District</v>
          </cell>
          <cell r="K2841">
            <v>642689810</v>
          </cell>
          <cell r="M2841">
            <v>277</v>
          </cell>
          <cell r="V2841">
            <v>5089</v>
          </cell>
          <cell r="AB2841">
            <v>12740161</v>
          </cell>
          <cell r="AC2841">
            <v>13115882</v>
          </cell>
          <cell r="AE2841">
            <v>10701735.24</v>
          </cell>
        </row>
        <row r="2842">
          <cell r="C2842" t="str">
            <v>Tahoe City Public Utilities District</v>
          </cell>
          <cell r="K2842">
            <v>642689810</v>
          </cell>
          <cell r="M2842">
            <v>277</v>
          </cell>
          <cell r="V2842">
            <v>5089</v>
          </cell>
          <cell r="AB2842">
            <v>31869812</v>
          </cell>
          <cell r="AC2842">
            <v>34859572</v>
          </cell>
          <cell r="AE2842">
            <v>27726736.440000001</v>
          </cell>
        </row>
        <row r="2843">
          <cell r="C2843" t="str">
            <v>Tahoe City Public Utilities District</v>
          </cell>
          <cell r="K2843">
            <v>642689810</v>
          </cell>
          <cell r="M2843">
            <v>277</v>
          </cell>
          <cell r="V2843">
            <v>5089</v>
          </cell>
          <cell r="AB2843">
            <v>53100000</v>
          </cell>
          <cell r="AC2843">
            <v>60300000</v>
          </cell>
          <cell r="AE2843">
            <v>47259000</v>
          </cell>
        </row>
        <row r="2844">
          <cell r="C2844" t="str">
            <v>Tahoe City Public Utilities District</v>
          </cell>
          <cell r="K2844">
            <v>642689810</v>
          </cell>
          <cell r="M2844">
            <v>277</v>
          </cell>
          <cell r="V2844">
            <v>5089</v>
          </cell>
          <cell r="AB2844">
            <v>60000000</v>
          </cell>
          <cell r="AC2844">
            <v>75500000</v>
          </cell>
          <cell r="AE2844">
            <v>42000000</v>
          </cell>
        </row>
        <row r="2845">
          <cell r="C2845" t="str">
            <v>Tahoe City Public Utilities District</v>
          </cell>
          <cell r="K2845">
            <v>642689810</v>
          </cell>
          <cell r="M2845">
            <v>277</v>
          </cell>
          <cell r="V2845">
            <v>5089</v>
          </cell>
          <cell r="AB2845">
            <v>68582585</v>
          </cell>
          <cell r="AC2845">
            <v>74005342</v>
          </cell>
          <cell r="AE2845">
            <v>48007809.5</v>
          </cell>
        </row>
        <row r="2846">
          <cell r="C2846" t="str">
            <v>Tahoe City Public Utilities District</v>
          </cell>
          <cell r="K2846">
            <v>642689810</v>
          </cell>
          <cell r="M2846">
            <v>277</v>
          </cell>
          <cell r="V2846">
            <v>5089</v>
          </cell>
          <cell r="AB2846">
            <v>54711551</v>
          </cell>
          <cell r="AC2846">
            <v>62517294</v>
          </cell>
          <cell r="AE2846">
            <v>38298085.699999996</v>
          </cell>
        </row>
        <row r="2847">
          <cell r="C2847" t="str">
            <v>Tehachapi, City of</v>
          </cell>
          <cell r="K2847">
            <v>766086090</v>
          </cell>
          <cell r="M2847">
            <v>194</v>
          </cell>
          <cell r="V2847">
            <v>8923</v>
          </cell>
          <cell r="AB2847">
            <v>30816747</v>
          </cell>
          <cell r="AC2847">
            <v>26901642</v>
          </cell>
          <cell r="AE2847">
            <v>13251201.209999999</v>
          </cell>
        </row>
        <row r="2848">
          <cell r="C2848" t="str">
            <v>Tehachapi, City of</v>
          </cell>
          <cell r="K2848">
            <v>766086090</v>
          </cell>
          <cell r="M2848">
            <v>194</v>
          </cell>
          <cell r="V2848">
            <v>8923</v>
          </cell>
          <cell r="AB2848">
            <v>29443935</v>
          </cell>
          <cell r="AC2848">
            <v>30600708</v>
          </cell>
          <cell r="AE2848">
            <v>15899724.9</v>
          </cell>
        </row>
        <row r="2849">
          <cell r="C2849" t="str">
            <v>Tehachapi, City of</v>
          </cell>
          <cell r="K2849">
            <v>766086090</v>
          </cell>
          <cell r="M2849">
            <v>194</v>
          </cell>
          <cell r="V2849">
            <v>8923</v>
          </cell>
          <cell r="AB2849">
            <v>17931604</v>
          </cell>
          <cell r="AC2849">
            <v>33895065</v>
          </cell>
          <cell r="AE2849">
            <v>13269386.959999999</v>
          </cell>
        </row>
        <row r="2850">
          <cell r="C2850" t="str">
            <v>Tehachapi, City of</v>
          </cell>
          <cell r="K2850">
            <v>766086090</v>
          </cell>
          <cell r="M2850">
            <v>194</v>
          </cell>
          <cell r="V2850">
            <v>8923</v>
          </cell>
          <cell r="AB2850">
            <v>40386026</v>
          </cell>
          <cell r="AC2850">
            <v>42702830</v>
          </cell>
          <cell r="AE2850">
            <v>19789152.739999998</v>
          </cell>
        </row>
        <row r="2851">
          <cell r="C2851" t="str">
            <v>Tehachapi, City of</v>
          </cell>
          <cell r="K2851">
            <v>766086090</v>
          </cell>
          <cell r="M2851">
            <v>194</v>
          </cell>
          <cell r="V2851">
            <v>8923</v>
          </cell>
          <cell r="AB2851">
            <v>65566195</v>
          </cell>
          <cell r="AC2851">
            <v>65704356</v>
          </cell>
          <cell r="AE2851">
            <v>29504787.75</v>
          </cell>
        </row>
        <row r="2852">
          <cell r="C2852" t="str">
            <v>Tehachapi, City of</v>
          </cell>
          <cell r="K2852">
            <v>766086090</v>
          </cell>
          <cell r="M2852">
            <v>194</v>
          </cell>
          <cell r="V2852">
            <v>8923</v>
          </cell>
          <cell r="AB2852">
            <v>78350650</v>
          </cell>
          <cell r="AC2852">
            <v>85203631</v>
          </cell>
          <cell r="AE2852">
            <v>36041299</v>
          </cell>
        </row>
        <row r="2853">
          <cell r="C2853" t="str">
            <v>Tehachapi, City of</v>
          </cell>
          <cell r="K2853">
            <v>766086090</v>
          </cell>
          <cell r="M2853">
            <v>194</v>
          </cell>
          <cell r="V2853">
            <v>8923</v>
          </cell>
          <cell r="AB2853">
            <v>86129049</v>
          </cell>
          <cell r="AC2853">
            <v>100104817</v>
          </cell>
          <cell r="AE2853">
            <v>37896781.560000002</v>
          </cell>
        </row>
        <row r="2854">
          <cell r="C2854" t="str">
            <v>Tehachapi, City of</v>
          </cell>
          <cell r="K2854">
            <v>766086090</v>
          </cell>
          <cell r="M2854">
            <v>194</v>
          </cell>
          <cell r="V2854">
            <v>8923</v>
          </cell>
          <cell r="AB2854">
            <v>97963973</v>
          </cell>
          <cell r="AC2854">
            <v>103206922</v>
          </cell>
          <cell r="AE2854">
            <v>44083787.850000001</v>
          </cell>
        </row>
        <row r="2855">
          <cell r="C2855" t="str">
            <v>Tehachapi, City of</v>
          </cell>
          <cell r="K2855">
            <v>766086090</v>
          </cell>
          <cell r="M2855">
            <v>194</v>
          </cell>
          <cell r="V2855">
            <v>8923</v>
          </cell>
          <cell r="AB2855">
            <v>89703639</v>
          </cell>
          <cell r="AC2855">
            <v>94304661</v>
          </cell>
          <cell r="AE2855">
            <v>51131074.229999997</v>
          </cell>
        </row>
        <row r="2856">
          <cell r="C2856" t="str">
            <v>Thousand Oaks  City of</v>
          </cell>
          <cell r="K2856">
            <v>4558622970</v>
          </cell>
          <cell r="M2856">
            <v>194</v>
          </cell>
          <cell r="V2856">
            <v>51609</v>
          </cell>
          <cell r="AB2856">
            <v>210695533</v>
          </cell>
          <cell r="AC2856">
            <v>230116278</v>
          </cell>
          <cell r="AE2856">
            <v>147486873.09999999</v>
          </cell>
        </row>
        <row r="2857">
          <cell r="C2857" t="str">
            <v>Thousand Oaks  City of</v>
          </cell>
          <cell r="K2857">
            <v>4558622970</v>
          </cell>
          <cell r="M2857">
            <v>194</v>
          </cell>
          <cell r="V2857">
            <v>51609</v>
          </cell>
          <cell r="AB2857">
            <v>229399405</v>
          </cell>
          <cell r="AC2857">
            <v>234287176</v>
          </cell>
          <cell r="AE2857">
            <v>165167571.59999999</v>
          </cell>
        </row>
        <row r="2858">
          <cell r="C2858" t="str">
            <v>Thousand Oaks  City of</v>
          </cell>
          <cell r="K2858">
            <v>4558622970</v>
          </cell>
          <cell r="M2858">
            <v>194</v>
          </cell>
          <cell r="V2858">
            <v>51609</v>
          </cell>
          <cell r="AB2858">
            <v>167161782</v>
          </cell>
          <cell r="AC2858">
            <v>299783313</v>
          </cell>
          <cell r="AE2858">
            <v>127042954.32000001</v>
          </cell>
        </row>
        <row r="2859">
          <cell r="C2859" t="str">
            <v>Thousand Oaks  City of</v>
          </cell>
          <cell r="K2859">
            <v>4558622970</v>
          </cell>
          <cell r="M2859">
            <v>194</v>
          </cell>
          <cell r="V2859">
            <v>51609</v>
          </cell>
          <cell r="AB2859">
            <v>281861484</v>
          </cell>
          <cell r="AC2859">
            <v>301412570</v>
          </cell>
          <cell r="AE2859">
            <v>197303038.79999998</v>
          </cell>
        </row>
        <row r="2860">
          <cell r="C2860" t="str">
            <v>Thousand Oaks  City of</v>
          </cell>
          <cell r="K2860">
            <v>4558622970</v>
          </cell>
          <cell r="M2860">
            <v>194</v>
          </cell>
          <cell r="V2860">
            <v>51609</v>
          </cell>
          <cell r="AB2860">
            <v>351267838</v>
          </cell>
          <cell r="AC2860">
            <v>368537964</v>
          </cell>
          <cell r="AE2860">
            <v>266963556.88</v>
          </cell>
        </row>
        <row r="2861">
          <cell r="C2861" t="str">
            <v>Thousand Oaks  City of</v>
          </cell>
          <cell r="K2861">
            <v>4558622970</v>
          </cell>
          <cell r="M2861">
            <v>194</v>
          </cell>
          <cell r="V2861">
            <v>51609</v>
          </cell>
          <cell r="AB2861">
            <v>368179527</v>
          </cell>
          <cell r="AC2861">
            <v>406890677</v>
          </cell>
          <cell r="AE2861">
            <v>246680283.09</v>
          </cell>
        </row>
        <row r="2862">
          <cell r="C2862" t="str">
            <v>Thousand Oaks  City of</v>
          </cell>
          <cell r="K2862">
            <v>4558622970</v>
          </cell>
          <cell r="M2862">
            <v>194</v>
          </cell>
          <cell r="V2862">
            <v>51609</v>
          </cell>
          <cell r="AB2862">
            <v>390695861</v>
          </cell>
          <cell r="AC2862">
            <v>433708249</v>
          </cell>
          <cell r="AE2862">
            <v>289114937.13999999</v>
          </cell>
        </row>
        <row r="2863">
          <cell r="C2863" t="str">
            <v>Thousand Oaks  City of</v>
          </cell>
          <cell r="K2863">
            <v>4558622970</v>
          </cell>
          <cell r="M2863">
            <v>194</v>
          </cell>
          <cell r="V2863">
            <v>51609</v>
          </cell>
          <cell r="AB2863">
            <v>402752364</v>
          </cell>
          <cell r="AC2863">
            <v>424258558</v>
          </cell>
          <cell r="AE2863">
            <v>241651418.39999998</v>
          </cell>
        </row>
        <row r="2864">
          <cell r="C2864" t="str">
            <v>Thousand Oaks  City of</v>
          </cell>
          <cell r="K2864">
            <v>4558622970</v>
          </cell>
          <cell r="M2864">
            <v>194</v>
          </cell>
          <cell r="V2864">
            <v>51609</v>
          </cell>
          <cell r="AB2864">
            <v>390695861</v>
          </cell>
          <cell r="AC2864">
            <v>407640135</v>
          </cell>
          <cell r="AE2864">
            <v>234417516.59999999</v>
          </cell>
        </row>
        <row r="2865">
          <cell r="C2865" t="str">
            <v>Torrance  City of</v>
          </cell>
          <cell r="K2865">
            <v>8415075000</v>
          </cell>
          <cell r="M2865">
            <v>142</v>
          </cell>
          <cell r="V2865">
            <v>104981</v>
          </cell>
          <cell r="AB2865">
            <v>440551129</v>
          </cell>
          <cell r="AC2865">
            <v>455214444</v>
          </cell>
          <cell r="AE2865">
            <v>233492098.37</v>
          </cell>
        </row>
        <row r="2866">
          <cell r="C2866" t="str">
            <v>Torrance  City of</v>
          </cell>
          <cell r="K2866">
            <v>8415075000</v>
          </cell>
          <cell r="M2866">
            <v>142</v>
          </cell>
          <cell r="V2866">
            <v>104876</v>
          </cell>
          <cell r="AB2866">
            <v>431101438</v>
          </cell>
          <cell r="AC2866">
            <v>481608409</v>
          </cell>
          <cell r="AE2866">
            <v>271593905.94</v>
          </cell>
        </row>
        <row r="2867">
          <cell r="C2867" t="str">
            <v>Torrance  City of</v>
          </cell>
          <cell r="K2867">
            <v>8415075000</v>
          </cell>
          <cell r="M2867">
            <v>142</v>
          </cell>
          <cell r="V2867">
            <v>104876</v>
          </cell>
          <cell r="AB2867">
            <v>544497735</v>
          </cell>
          <cell r="AC2867">
            <v>563071266</v>
          </cell>
          <cell r="AE2867">
            <v>332143618.34999996</v>
          </cell>
        </row>
        <row r="2868">
          <cell r="C2868" t="str">
            <v>Torrance  City of</v>
          </cell>
          <cell r="K2868">
            <v>8415075000</v>
          </cell>
          <cell r="M2868">
            <v>142</v>
          </cell>
          <cell r="V2868">
            <v>104876</v>
          </cell>
          <cell r="AB2868">
            <v>527553460</v>
          </cell>
          <cell r="AC2868">
            <v>576431174</v>
          </cell>
          <cell r="AE2868">
            <v>305981006.79999995</v>
          </cell>
        </row>
        <row r="2869">
          <cell r="C2869" t="str">
            <v>Torrance  City of</v>
          </cell>
          <cell r="K2869">
            <v>8415075000</v>
          </cell>
          <cell r="M2869">
            <v>142</v>
          </cell>
          <cell r="V2869">
            <v>145000</v>
          </cell>
          <cell r="AB2869">
            <v>557531792</v>
          </cell>
          <cell r="AC2869">
            <v>626938146</v>
          </cell>
          <cell r="AE2869">
            <v>312217803.52000004</v>
          </cell>
        </row>
        <row r="2870">
          <cell r="C2870" t="str">
            <v>Torrance  City of</v>
          </cell>
          <cell r="K2870">
            <v>8415075000</v>
          </cell>
          <cell r="M2870">
            <v>142</v>
          </cell>
          <cell r="V2870">
            <v>109000</v>
          </cell>
          <cell r="AB2870">
            <v>603802694</v>
          </cell>
          <cell r="AC2870">
            <v>617488454</v>
          </cell>
          <cell r="AE2870">
            <v>603802694</v>
          </cell>
        </row>
        <row r="2871">
          <cell r="C2871" t="str">
            <v>Torrance  City of</v>
          </cell>
          <cell r="K2871">
            <v>8415075000</v>
          </cell>
          <cell r="M2871">
            <v>142</v>
          </cell>
          <cell r="V2871">
            <v>145000</v>
          </cell>
          <cell r="AB2871">
            <v>598426146</v>
          </cell>
          <cell r="AC2871">
            <v>585913451</v>
          </cell>
          <cell r="AE2871">
            <v>353071426.13999999</v>
          </cell>
        </row>
        <row r="2872">
          <cell r="C2872" t="str">
            <v>Trabuco Canyon Water District</v>
          </cell>
          <cell r="K2872">
            <v>1414674300</v>
          </cell>
          <cell r="M2872">
            <v>181</v>
          </cell>
          <cell r="V2872">
            <v>12700</v>
          </cell>
          <cell r="AB2872">
            <v>58979108</v>
          </cell>
          <cell r="AC2872">
            <v>43338240</v>
          </cell>
          <cell r="AE2872">
            <v>40695584.519999996</v>
          </cell>
        </row>
        <row r="2873">
          <cell r="C2873" t="str">
            <v>Trabuco Canyon Water District</v>
          </cell>
          <cell r="K2873">
            <v>1414674300</v>
          </cell>
          <cell r="M2873">
            <v>181</v>
          </cell>
          <cell r="V2873">
            <v>12700</v>
          </cell>
          <cell r="AB2873">
            <v>57675703</v>
          </cell>
          <cell r="AC2873">
            <v>53113783</v>
          </cell>
          <cell r="AE2873">
            <v>42680020.219999999</v>
          </cell>
        </row>
        <row r="2874">
          <cell r="C2874" t="str">
            <v>Trabuco Canyon Water District</v>
          </cell>
          <cell r="K2874">
            <v>1414674300</v>
          </cell>
          <cell r="M2874">
            <v>181</v>
          </cell>
          <cell r="V2874">
            <v>12700</v>
          </cell>
          <cell r="AB2874">
            <v>46596754</v>
          </cell>
          <cell r="AC2874">
            <v>62889325</v>
          </cell>
          <cell r="AE2874">
            <v>31685792.720000003</v>
          </cell>
        </row>
        <row r="2875">
          <cell r="C2875" t="str">
            <v>Trabuco Canyon Water District</v>
          </cell>
          <cell r="K2875">
            <v>1414674300</v>
          </cell>
          <cell r="M2875">
            <v>181</v>
          </cell>
          <cell r="V2875">
            <v>12700</v>
          </cell>
          <cell r="AB2875">
            <v>77552640</v>
          </cell>
          <cell r="AC2875">
            <v>71361463</v>
          </cell>
          <cell r="AE2875">
            <v>49633689.600000001</v>
          </cell>
        </row>
        <row r="2876">
          <cell r="C2876" t="str">
            <v>Trabuco Canyon Water District</v>
          </cell>
          <cell r="K2876">
            <v>1414674300</v>
          </cell>
          <cell r="M2876">
            <v>181</v>
          </cell>
          <cell r="V2876">
            <v>12700</v>
          </cell>
          <cell r="AB2876">
            <v>98732982</v>
          </cell>
          <cell r="AC2876">
            <v>91890102</v>
          </cell>
          <cell r="AE2876">
            <v>67138427.760000005</v>
          </cell>
        </row>
        <row r="2877">
          <cell r="C2877" t="str">
            <v>Trabuco Canyon Water District</v>
          </cell>
          <cell r="K2877">
            <v>1414674300</v>
          </cell>
          <cell r="M2877">
            <v>181</v>
          </cell>
          <cell r="V2877">
            <v>12700</v>
          </cell>
          <cell r="AB2877">
            <v>96777874</v>
          </cell>
          <cell r="AC2877">
            <v>110137782</v>
          </cell>
          <cell r="AE2877">
            <v>58066724.399999999</v>
          </cell>
        </row>
        <row r="2878">
          <cell r="C2878" t="str">
            <v>Trabuco Canyon Water District</v>
          </cell>
          <cell r="K2878">
            <v>1414674300</v>
          </cell>
          <cell r="M2878">
            <v>181</v>
          </cell>
          <cell r="V2878">
            <v>14907</v>
          </cell>
          <cell r="AB2878">
            <v>108508525</v>
          </cell>
          <cell r="AC2878">
            <v>117306514</v>
          </cell>
          <cell r="AE2878">
            <v>92232246.25</v>
          </cell>
        </row>
        <row r="2879">
          <cell r="C2879" t="str">
            <v>Trabuco Canyon Water District</v>
          </cell>
          <cell r="K2879">
            <v>1414674300</v>
          </cell>
          <cell r="M2879">
            <v>181</v>
          </cell>
          <cell r="V2879">
            <v>14907</v>
          </cell>
          <cell r="AB2879">
            <v>122194285</v>
          </cell>
          <cell r="AC2879">
            <v>117306514</v>
          </cell>
          <cell r="AE2879">
            <v>103865142.25</v>
          </cell>
        </row>
        <row r="2880">
          <cell r="C2880" t="str">
            <v>Trabuco Canyon Water District</v>
          </cell>
          <cell r="K2880">
            <v>1414674300</v>
          </cell>
          <cell r="M2880">
            <v>181</v>
          </cell>
          <cell r="V2880">
            <v>14907</v>
          </cell>
          <cell r="AB2880">
            <v>100688091</v>
          </cell>
          <cell r="AC2880">
            <v>96777874</v>
          </cell>
          <cell r="AE2880">
            <v>85584877.349999994</v>
          </cell>
        </row>
        <row r="2881">
          <cell r="C2881" t="str">
            <v>Tracy  City of</v>
          </cell>
          <cell r="K2881">
            <v>6834211820</v>
          </cell>
          <cell r="M2881">
            <v>182</v>
          </cell>
          <cell r="V2881">
            <v>85146</v>
          </cell>
          <cell r="AB2881">
            <v>201050330</v>
          </cell>
          <cell r="AC2881">
            <v>240152502</v>
          </cell>
          <cell r="AE2881">
            <v>88462145.200000003</v>
          </cell>
        </row>
        <row r="2882">
          <cell r="C2882" t="str">
            <v>Tracy  City of</v>
          </cell>
          <cell r="K2882">
            <v>6834211820</v>
          </cell>
          <cell r="M2882">
            <v>182</v>
          </cell>
          <cell r="V2882">
            <v>85146</v>
          </cell>
          <cell r="AB2882">
            <v>243086510</v>
          </cell>
          <cell r="AC2882">
            <v>310999999</v>
          </cell>
          <cell r="AE2882">
            <v>102096334.2</v>
          </cell>
        </row>
        <row r="2883">
          <cell r="C2883" t="str">
            <v>Tracy  City of</v>
          </cell>
          <cell r="K2883">
            <v>6834211820</v>
          </cell>
          <cell r="M2883">
            <v>182</v>
          </cell>
          <cell r="V2883">
            <v>85146</v>
          </cell>
          <cell r="AB2883">
            <v>257236459</v>
          </cell>
          <cell r="AC2883">
            <v>315671799</v>
          </cell>
          <cell r="AE2883">
            <v>185210250.47999999</v>
          </cell>
        </row>
        <row r="2884">
          <cell r="C2884" t="str">
            <v>Tracy  City of</v>
          </cell>
          <cell r="K2884">
            <v>6834211820</v>
          </cell>
          <cell r="M2884">
            <v>182</v>
          </cell>
          <cell r="V2884">
            <v>85146</v>
          </cell>
          <cell r="AB2884">
            <v>315999993</v>
          </cell>
          <cell r="AC2884">
            <v>400999935</v>
          </cell>
          <cell r="AE2884">
            <v>208559995.38</v>
          </cell>
        </row>
        <row r="2885">
          <cell r="C2885" t="str">
            <v>Tracy  City of</v>
          </cell>
          <cell r="K2885">
            <v>6834211820</v>
          </cell>
          <cell r="M2885">
            <v>182</v>
          </cell>
          <cell r="V2885">
            <v>85146</v>
          </cell>
          <cell r="AB2885">
            <v>430123884</v>
          </cell>
          <cell r="AC2885">
            <v>534070489</v>
          </cell>
          <cell r="AE2885">
            <v>292484241.12</v>
          </cell>
        </row>
        <row r="2886">
          <cell r="C2886" t="str">
            <v>Tracy  City of</v>
          </cell>
          <cell r="K2886">
            <v>6834211820</v>
          </cell>
          <cell r="M2886">
            <v>182</v>
          </cell>
          <cell r="V2886">
            <v>85146</v>
          </cell>
          <cell r="AB2886">
            <v>446000017</v>
          </cell>
          <cell r="AC2886">
            <v>611000101</v>
          </cell>
          <cell r="AE2886">
            <v>325580012.40999997</v>
          </cell>
        </row>
        <row r="2887">
          <cell r="C2887" t="str">
            <v>Tracy  City of</v>
          </cell>
          <cell r="K2887">
            <v>6834211820</v>
          </cell>
          <cell r="M2887">
            <v>182</v>
          </cell>
          <cell r="V2887">
            <v>82484</v>
          </cell>
          <cell r="AB2887">
            <v>420022489</v>
          </cell>
          <cell r="AC2887">
            <v>714918031</v>
          </cell>
          <cell r="AE2887">
            <v>327617541.42000002</v>
          </cell>
        </row>
        <row r="2888">
          <cell r="C2888" t="str">
            <v>Tracy  City of</v>
          </cell>
          <cell r="K2888">
            <v>6834211820</v>
          </cell>
          <cell r="M2888">
            <v>182</v>
          </cell>
          <cell r="V2888">
            <v>85146</v>
          </cell>
          <cell r="AB2888">
            <v>565026374</v>
          </cell>
          <cell r="AC2888">
            <v>716873139</v>
          </cell>
          <cell r="AE2888">
            <v>389868198.05999994</v>
          </cell>
        </row>
        <row r="2889">
          <cell r="C2889" t="str">
            <v>Tracy  City of</v>
          </cell>
          <cell r="K2889">
            <v>6834211820</v>
          </cell>
          <cell r="M2889">
            <v>182</v>
          </cell>
          <cell r="V2889">
            <v>85146</v>
          </cell>
          <cell r="AB2889">
            <v>619117711</v>
          </cell>
          <cell r="AC2889">
            <v>684939700</v>
          </cell>
          <cell r="AE2889">
            <v>427191220.58999997</v>
          </cell>
        </row>
        <row r="2890">
          <cell r="C2890" t="str">
            <v>Triunfo Sanitation District / Oak Park Water Service</v>
          </cell>
          <cell r="K2890">
            <v>1037634045</v>
          </cell>
          <cell r="M2890">
            <v>186</v>
          </cell>
          <cell r="V2890">
            <v>12200</v>
          </cell>
          <cell r="AB2890">
            <v>46107977</v>
          </cell>
          <cell r="AC2890">
            <v>49822683</v>
          </cell>
          <cell r="AE2890">
            <v>41036099.530000001</v>
          </cell>
        </row>
        <row r="2891">
          <cell r="C2891" t="str">
            <v>Triunfo Sanitation District / Oak Park Water Service</v>
          </cell>
          <cell r="K2891">
            <v>1037634045</v>
          </cell>
          <cell r="M2891">
            <v>186</v>
          </cell>
          <cell r="V2891">
            <v>12200</v>
          </cell>
          <cell r="AB2891">
            <v>51549696</v>
          </cell>
          <cell r="AC2891">
            <v>55785764</v>
          </cell>
          <cell r="AE2891">
            <v>45879229.439999998</v>
          </cell>
        </row>
        <row r="2892">
          <cell r="C2892" t="str">
            <v>Triunfo Sanitation District / Oak Park Water Service</v>
          </cell>
          <cell r="K2892">
            <v>1037634045</v>
          </cell>
          <cell r="M2892">
            <v>186</v>
          </cell>
          <cell r="V2892">
            <v>12200</v>
          </cell>
          <cell r="AB2892">
            <v>39753874</v>
          </cell>
          <cell r="AC2892">
            <v>66473691</v>
          </cell>
          <cell r="AE2892">
            <v>35380947.859999999</v>
          </cell>
        </row>
        <row r="2893">
          <cell r="C2893" t="str">
            <v>Triunfo Sanitation District / Oak Park Water Service</v>
          </cell>
          <cell r="K2893">
            <v>1037634045</v>
          </cell>
          <cell r="M2893">
            <v>186</v>
          </cell>
          <cell r="V2893">
            <v>12200</v>
          </cell>
          <cell r="AB2893">
            <v>57480192</v>
          </cell>
          <cell r="AC2893">
            <v>66538861</v>
          </cell>
          <cell r="AE2893">
            <v>51157370.880000003</v>
          </cell>
        </row>
        <row r="2894">
          <cell r="C2894" t="str">
            <v>Triunfo Sanitation District / Oak Park Water Service</v>
          </cell>
          <cell r="K2894">
            <v>1037634045</v>
          </cell>
          <cell r="M2894">
            <v>186</v>
          </cell>
          <cell r="V2894">
            <v>12200</v>
          </cell>
          <cell r="AB2894">
            <v>70188397</v>
          </cell>
          <cell r="AC2894">
            <v>86415798</v>
          </cell>
          <cell r="AE2894">
            <v>62467673.329999998</v>
          </cell>
        </row>
        <row r="2895">
          <cell r="C2895" t="str">
            <v>Triunfo Sanitation District / Oak Park Water Service</v>
          </cell>
          <cell r="K2895">
            <v>1037634045</v>
          </cell>
          <cell r="M2895">
            <v>186</v>
          </cell>
          <cell r="V2895">
            <v>12200</v>
          </cell>
          <cell r="AB2895">
            <v>75662701</v>
          </cell>
          <cell r="AC2895">
            <v>91401325</v>
          </cell>
          <cell r="AE2895">
            <v>67339803.890000001</v>
          </cell>
        </row>
        <row r="2896">
          <cell r="C2896" t="str">
            <v>Triunfo Sanitation District / Oak Park Water Service</v>
          </cell>
          <cell r="K2896">
            <v>1037634045</v>
          </cell>
          <cell r="M2896">
            <v>186</v>
          </cell>
          <cell r="V2896">
            <v>12200</v>
          </cell>
          <cell r="AB2896">
            <v>83417965</v>
          </cell>
          <cell r="AC2896">
            <v>94692425</v>
          </cell>
          <cell r="AE2896">
            <v>74241988.849999994</v>
          </cell>
        </row>
        <row r="2897">
          <cell r="C2897" t="str">
            <v>Triunfo Sanitation District / Oak Park Water Service</v>
          </cell>
          <cell r="K2897">
            <v>1037634045</v>
          </cell>
          <cell r="M2897">
            <v>186</v>
          </cell>
          <cell r="V2897">
            <v>12200</v>
          </cell>
          <cell r="AB2897">
            <v>87686619</v>
          </cell>
          <cell r="AC2897">
            <v>88566418</v>
          </cell>
          <cell r="AE2897">
            <v>78041090.909999996</v>
          </cell>
        </row>
        <row r="2898">
          <cell r="C2898" t="str">
            <v>Triunfo Sanitation District / Oak Park Water Service</v>
          </cell>
          <cell r="K2898">
            <v>1037634045</v>
          </cell>
          <cell r="M2898">
            <v>186</v>
          </cell>
          <cell r="V2898">
            <v>12200</v>
          </cell>
          <cell r="AB2898">
            <v>86089947</v>
          </cell>
          <cell r="AC2898">
            <v>87588864</v>
          </cell>
          <cell r="AE2898">
            <v>76620052.829999998</v>
          </cell>
        </row>
        <row r="2899">
          <cell r="C2899" t="str">
            <v>Truckee-Donner Public Utilities District</v>
          </cell>
          <cell r="K2899">
            <v>2424417600</v>
          </cell>
          <cell r="M2899">
            <v>326</v>
          </cell>
          <cell r="V2899">
            <v>16280</v>
          </cell>
          <cell r="AB2899">
            <v>66174900</v>
          </cell>
          <cell r="AC2899">
            <v>82925600</v>
          </cell>
          <cell r="AE2899">
            <v>54925167</v>
          </cell>
        </row>
        <row r="2900">
          <cell r="C2900" t="str">
            <v>Truckee-Donner Public Utilities District</v>
          </cell>
          <cell r="K2900">
            <v>2424417600</v>
          </cell>
          <cell r="M2900">
            <v>326</v>
          </cell>
          <cell r="V2900">
            <v>16280</v>
          </cell>
          <cell r="AB2900">
            <v>78723000</v>
          </cell>
          <cell r="AC2900">
            <v>95963300</v>
          </cell>
          <cell r="AE2900">
            <v>65340090</v>
          </cell>
        </row>
        <row r="2901">
          <cell r="C2901" t="str">
            <v>Truckee-Donner Public Utilities District</v>
          </cell>
          <cell r="K2901">
            <v>2424417600</v>
          </cell>
          <cell r="M2901">
            <v>326</v>
          </cell>
          <cell r="V2901">
            <v>16280</v>
          </cell>
          <cell r="AB2901">
            <v>76235400</v>
          </cell>
          <cell r="AC2901">
            <v>82791200</v>
          </cell>
          <cell r="AE2901">
            <v>63275382</v>
          </cell>
        </row>
        <row r="2902">
          <cell r="C2902" t="str">
            <v>Truckee-Donner Public Utilities District</v>
          </cell>
          <cell r="K2902">
            <v>2424417600</v>
          </cell>
          <cell r="M2902">
            <v>326</v>
          </cell>
          <cell r="V2902">
            <v>16280</v>
          </cell>
          <cell r="AB2902">
            <v>70046200</v>
          </cell>
          <cell r="AC2902">
            <v>71190400</v>
          </cell>
          <cell r="AE2902">
            <v>58138346</v>
          </cell>
        </row>
        <row r="2903">
          <cell r="C2903" t="str">
            <v>Truckee-Donner Public Utilities District</v>
          </cell>
          <cell r="K2903">
            <v>2424417600</v>
          </cell>
          <cell r="M2903">
            <v>326</v>
          </cell>
          <cell r="V2903">
            <v>16280</v>
          </cell>
          <cell r="AB2903">
            <v>104541700</v>
          </cell>
          <cell r="AC2903">
            <v>103019100</v>
          </cell>
          <cell r="AE2903">
            <v>84678777</v>
          </cell>
        </row>
        <row r="2904">
          <cell r="C2904" t="str">
            <v>Truckee-Donner Public Utilities District</v>
          </cell>
          <cell r="K2904">
            <v>2424417600</v>
          </cell>
          <cell r="M2904">
            <v>326</v>
          </cell>
          <cell r="V2904">
            <v>16280</v>
          </cell>
          <cell r="AB2904">
            <v>151274944</v>
          </cell>
          <cell r="AC2904">
            <v>168001710</v>
          </cell>
          <cell r="AE2904">
            <v>121019955.2</v>
          </cell>
        </row>
        <row r="2905">
          <cell r="C2905" t="str">
            <v>Truckee-Donner Public Utilities District</v>
          </cell>
          <cell r="K2905">
            <v>2424417600</v>
          </cell>
          <cell r="M2905">
            <v>326</v>
          </cell>
          <cell r="V2905">
            <v>16280</v>
          </cell>
          <cell r="AB2905">
            <v>179050539</v>
          </cell>
          <cell r="AC2905">
            <v>218321805</v>
          </cell>
          <cell r="AE2905">
            <v>134287904.25</v>
          </cell>
        </row>
        <row r="2906">
          <cell r="C2906" t="str">
            <v>Truckee-Donner Public Utilities District</v>
          </cell>
          <cell r="K2906">
            <v>2424417600</v>
          </cell>
          <cell r="M2906">
            <v>326</v>
          </cell>
          <cell r="V2906">
            <v>16280</v>
          </cell>
          <cell r="AB2906">
            <v>217004652</v>
          </cell>
          <cell r="AC2906">
            <v>243694897</v>
          </cell>
          <cell r="AE2906">
            <v>167093582.03999999</v>
          </cell>
        </row>
        <row r="2907">
          <cell r="C2907" t="str">
            <v>Truckee-Donner Public Utilities District</v>
          </cell>
          <cell r="K2907">
            <v>2424417600</v>
          </cell>
          <cell r="M2907">
            <v>326</v>
          </cell>
          <cell r="V2907">
            <v>16280</v>
          </cell>
          <cell r="AB2907">
            <v>201222853</v>
          </cell>
          <cell r="AC2907">
            <v>198856454</v>
          </cell>
          <cell r="AE2907">
            <v>152929368.28</v>
          </cell>
        </row>
        <row r="2908">
          <cell r="C2908" t="str">
            <v>Tulare, City of</v>
          </cell>
          <cell r="K2908">
            <v>6519082500</v>
          </cell>
          <cell r="M2908">
            <v>240</v>
          </cell>
          <cell r="V2908">
            <v>59535</v>
          </cell>
          <cell r="AB2908">
            <v>295200000</v>
          </cell>
          <cell r="AC2908">
            <v>299200000</v>
          </cell>
          <cell r="AE2908">
            <v>147600000</v>
          </cell>
        </row>
        <row r="2909">
          <cell r="C2909" t="str">
            <v>Tulare, City of</v>
          </cell>
          <cell r="K2909">
            <v>6519082500</v>
          </cell>
          <cell r="M2909">
            <v>240</v>
          </cell>
          <cell r="V2909">
            <v>59535</v>
          </cell>
          <cell r="AB2909">
            <v>329300000</v>
          </cell>
          <cell r="AC2909">
            <v>316900000</v>
          </cell>
          <cell r="AE2909">
            <v>164650000</v>
          </cell>
        </row>
        <row r="2910">
          <cell r="C2910" t="str">
            <v>Tulare, City of</v>
          </cell>
          <cell r="K2910">
            <v>6519082500</v>
          </cell>
          <cell r="M2910">
            <v>240</v>
          </cell>
          <cell r="V2910">
            <v>59535</v>
          </cell>
          <cell r="AB2910">
            <v>331900000</v>
          </cell>
          <cell r="AC2910">
            <v>359800000</v>
          </cell>
          <cell r="AE2910">
            <v>165950000</v>
          </cell>
        </row>
        <row r="2911">
          <cell r="C2911" t="str">
            <v>Tulare, City of</v>
          </cell>
          <cell r="K2911">
            <v>6519082500</v>
          </cell>
          <cell r="M2911">
            <v>240</v>
          </cell>
          <cell r="V2911">
            <v>59535</v>
          </cell>
          <cell r="AB2911">
            <v>358400000</v>
          </cell>
          <cell r="AC2911">
            <v>442800000</v>
          </cell>
          <cell r="AE2911">
            <v>179200000</v>
          </cell>
        </row>
        <row r="2912">
          <cell r="C2912" t="str">
            <v>Tulare, City of</v>
          </cell>
          <cell r="K2912">
            <v>6519082500</v>
          </cell>
          <cell r="M2912">
            <v>240</v>
          </cell>
          <cell r="V2912">
            <v>59535</v>
          </cell>
          <cell r="AB2912">
            <v>513500000</v>
          </cell>
          <cell r="AC2912">
            <v>548200000</v>
          </cell>
          <cell r="AE2912">
            <v>256750000</v>
          </cell>
        </row>
        <row r="2913">
          <cell r="C2913" t="str">
            <v>Tulare, City of</v>
          </cell>
          <cell r="K2913">
            <v>6519082500</v>
          </cell>
          <cell r="M2913">
            <v>240</v>
          </cell>
          <cell r="V2913">
            <v>60000</v>
          </cell>
          <cell r="AB2913">
            <v>521000000</v>
          </cell>
          <cell r="AC2913">
            <v>637000000</v>
          </cell>
          <cell r="AE2913">
            <v>260500000</v>
          </cell>
        </row>
        <row r="2914">
          <cell r="C2914" t="str">
            <v>Tulare, City of</v>
          </cell>
          <cell r="K2914">
            <v>6519082500</v>
          </cell>
          <cell r="M2914">
            <v>240</v>
          </cell>
          <cell r="V2914">
            <v>59535</v>
          </cell>
          <cell r="AB2914">
            <v>630083600</v>
          </cell>
          <cell r="AC2914">
            <v>749443800</v>
          </cell>
          <cell r="AE2914">
            <v>441058520</v>
          </cell>
        </row>
        <row r="2915">
          <cell r="C2915" t="str">
            <v>Tulare, City of</v>
          </cell>
          <cell r="K2915">
            <v>6519082500</v>
          </cell>
          <cell r="M2915">
            <v>240</v>
          </cell>
          <cell r="V2915">
            <v>59535</v>
          </cell>
          <cell r="AB2915">
            <v>682860000</v>
          </cell>
          <cell r="AC2915">
            <v>735209300</v>
          </cell>
          <cell r="AE2915">
            <v>478001999.99999994</v>
          </cell>
        </row>
        <row r="2916">
          <cell r="C2916" t="str">
            <v>Tulare, City of</v>
          </cell>
          <cell r="K2916">
            <v>6519082500</v>
          </cell>
          <cell r="M2916">
            <v>240</v>
          </cell>
          <cell r="V2916">
            <v>60289</v>
          </cell>
          <cell r="AB2916">
            <v>662070200</v>
          </cell>
          <cell r="AC2916">
            <v>716775800</v>
          </cell>
          <cell r="AE2916">
            <v>463449140</v>
          </cell>
        </row>
        <row r="2917">
          <cell r="C2917" t="str">
            <v>Tuolumne Utilities District</v>
          </cell>
          <cell r="K2917">
            <v>1979190235</v>
          </cell>
          <cell r="M2917">
            <v>165</v>
          </cell>
          <cell r="V2917">
            <v>28997</v>
          </cell>
          <cell r="AB2917">
            <v>74619977</v>
          </cell>
          <cell r="AC2917">
            <v>80159451</v>
          </cell>
          <cell r="AE2917">
            <v>61188381.139999993</v>
          </cell>
        </row>
        <row r="2918">
          <cell r="C2918" t="str">
            <v>Tuolumne Utilities District</v>
          </cell>
          <cell r="K2918">
            <v>1979190235</v>
          </cell>
          <cell r="M2918">
            <v>165</v>
          </cell>
          <cell r="V2918">
            <v>28997</v>
          </cell>
          <cell r="AB2918">
            <v>80485302</v>
          </cell>
          <cell r="AC2918">
            <v>98732982</v>
          </cell>
          <cell r="AE2918">
            <v>65997947.639999993</v>
          </cell>
        </row>
        <row r="2919">
          <cell r="C2919" t="str">
            <v>Tuolumne Utilities District</v>
          </cell>
          <cell r="K2919">
            <v>1979190235</v>
          </cell>
          <cell r="M2919">
            <v>165</v>
          </cell>
          <cell r="V2919">
            <v>28997</v>
          </cell>
          <cell r="AB2919">
            <v>83092114</v>
          </cell>
          <cell r="AC2919">
            <v>111441188</v>
          </cell>
          <cell r="AE2919">
            <v>68135533.479999989</v>
          </cell>
        </row>
        <row r="2920">
          <cell r="C2920" t="str">
            <v>Tuolumne Utilities District</v>
          </cell>
          <cell r="K2920">
            <v>1979190235</v>
          </cell>
          <cell r="M2920">
            <v>165</v>
          </cell>
          <cell r="V2920">
            <v>28997</v>
          </cell>
          <cell r="AB2920">
            <v>87100086</v>
          </cell>
          <cell r="AC2920">
            <v>116752566</v>
          </cell>
          <cell r="AE2920">
            <v>71422070.519999996</v>
          </cell>
        </row>
        <row r="2921">
          <cell r="C2921" t="str">
            <v>Tuolumne Utilities District</v>
          </cell>
          <cell r="K2921">
            <v>1979190235</v>
          </cell>
          <cell r="M2921">
            <v>165</v>
          </cell>
          <cell r="V2921">
            <v>28997</v>
          </cell>
          <cell r="AB2921">
            <v>119098697</v>
          </cell>
          <cell r="AC2921">
            <v>155659227</v>
          </cell>
          <cell r="AE2921">
            <v>97660931.539999992</v>
          </cell>
        </row>
        <row r="2922">
          <cell r="C2922" t="str">
            <v>Tuolumne Utilities District</v>
          </cell>
          <cell r="K2922">
            <v>1979190235</v>
          </cell>
          <cell r="M2922">
            <v>165</v>
          </cell>
          <cell r="V2922">
            <v>28997</v>
          </cell>
          <cell r="AB2922">
            <v>134576639</v>
          </cell>
          <cell r="AC2922">
            <v>196162559</v>
          </cell>
          <cell r="AE2922">
            <v>110352843.97999999</v>
          </cell>
        </row>
        <row r="2923">
          <cell r="C2923" t="str">
            <v>Tuolumne Utilities District</v>
          </cell>
          <cell r="K2923">
            <v>1979190235</v>
          </cell>
          <cell r="M2923">
            <v>165</v>
          </cell>
          <cell r="V2923">
            <v>28997</v>
          </cell>
          <cell r="AB2923">
            <v>144678034</v>
          </cell>
          <cell r="AC2923">
            <v>229399405</v>
          </cell>
          <cell r="AE2923">
            <v>118635987.88</v>
          </cell>
        </row>
        <row r="2924">
          <cell r="C2924" t="str">
            <v>Tuolumne Utilities District</v>
          </cell>
          <cell r="K2924">
            <v>1979190235</v>
          </cell>
          <cell r="M2924">
            <v>165</v>
          </cell>
          <cell r="V2924">
            <v>28997</v>
          </cell>
          <cell r="AB2924">
            <v>143374628</v>
          </cell>
          <cell r="AC2924">
            <v>244714422</v>
          </cell>
          <cell r="AE2924">
            <v>117567194.95999999</v>
          </cell>
        </row>
        <row r="2925">
          <cell r="C2925" t="str">
            <v>Tuolumne Utilities District</v>
          </cell>
          <cell r="K2925">
            <v>1979190235</v>
          </cell>
          <cell r="M2925">
            <v>165</v>
          </cell>
          <cell r="V2925">
            <v>28997</v>
          </cell>
          <cell r="AB2925">
            <v>125126948</v>
          </cell>
          <cell r="AC2925">
            <v>208219062</v>
          </cell>
          <cell r="AE2925">
            <v>102604097.36</v>
          </cell>
        </row>
        <row r="2926">
          <cell r="C2926" t="str">
            <v>Turlock  City of</v>
          </cell>
          <cell r="K2926">
            <v>9275240205</v>
          </cell>
          <cell r="M2926">
            <v>286</v>
          </cell>
          <cell r="V2926">
            <v>71181</v>
          </cell>
          <cell r="AB2926">
            <v>294800000</v>
          </cell>
          <cell r="AC2926">
            <v>378400000</v>
          </cell>
          <cell r="AE2926">
            <v>156244000</v>
          </cell>
        </row>
        <row r="2927">
          <cell r="C2927" t="str">
            <v>Turlock  City of</v>
          </cell>
          <cell r="K2927">
            <v>9275240205</v>
          </cell>
          <cell r="M2927">
            <v>286</v>
          </cell>
          <cell r="V2927">
            <v>71181</v>
          </cell>
          <cell r="AB2927">
            <v>298300000</v>
          </cell>
          <cell r="AC2927">
            <v>340400000</v>
          </cell>
          <cell r="AE2927">
            <v>167048000.00000003</v>
          </cell>
        </row>
        <row r="2928">
          <cell r="C2928" t="str">
            <v>Turlock  City of</v>
          </cell>
          <cell r="K2928">
            <v>9275240205</v>
          </cell>
          <cell r="M2928">
            <v>286</v>
          </cell>
          <cell r="V2928">
            <v>71181</v>
          </cell>
          <cell r="AB2928">
            <v>301000000</v>
          </cell>
          <cell r="AC2928">
            <v>463600000</v>
          </cell>
          <cell r="AE2928">
            <v>159530000</v>
          </cell>
        </row>
        <row r="2929">
          <cell r="C2929" t="str">
            <v>Turlock  City of</v>
          </cell>
          <cell r="K2929">
            <v>9275240205</v>
          </cell>
          <cell r="M2929">
            <v>286</v>
          </cell>
          <cell r="V2929">
            <v>71181</v>
          </cell>
          <cell r="AB2929">
            <v>413000000</v>
          </cell>
          <cell r="AC2929">
            <v>521900000</v>
          </cell>
          <cell r="AE2929">
            <v>210630000</v>
          </cell>
        </row>
        <row r="2930">
          <cell r="C2930" t="str">
            <v>Turlock  City of</v>
          </cell>
          <cell r="K2930">
            <v>9275240205</v>
          </cell>
          <cell r="M2930">
            <v>286</v>
          </cell>
          <cell r="V2930">
            <v>70132</v>
          </cell>
          <cell r="AB2930">
            <v>601600000</v>
          </cell>
          <cell r="AC2930">
            <v>638200000</v>
          </cell>
          <cell r="AE2930">
            <v>330880000</v>
          </cell>
        </row>
        <row r="2931">
          <cell r="C2931" t="str">
            <v>Turlock  City of</v>
          </cell>
          <cell r="K2931">
            <v>9275240205</v>
          </cell>
          <cell r="M2931">
            <v>286</v>
          </cell>
          <cell r="V2931">
            <v>71181</v>
          </cell>
          <cell r="AB2931">
            <v>708400000</v>
          </cell>
          <cell r="AC2931">
            <v>745200000</v>
          </cell>
          <cell r="AE2931">
            <v>368368000</v>
          </cell>
        </row>
        <row r="2932">
          <cell r="C2932" t="str">
            <v>Turlock  City of</v>
          </cell>
          <cell r="K2932">
            <v>9275240205</v>
          </cell>
          <cell r="M2932">
            <v>286</v>
          </cell>
          <cell r="V2932">
            <v>71181</v>
          </cell>
          <cell r="AB2932">
            <v>704959441</v>
          </cell>
          <cell r="AC2932">
            <v>808805100</v>
          </cell>
          <cell r="AE2932">
            <v>422975664.59999996</v>
          </cell>
        </row>
        <row r="2933">
          <cell r="C2933" t="str">
            <v>Turlock  City of</v>
          </cell>
          <cell r="K2933">
            <v>9275240205</v>
          </cell>
          <cell r="M2933">
            <v>286</v>
          </cell>
          <cell r="V2933">
            <v>71181</v>
          </cell>
          <cell r="AB2933">
            <v>796000000</v>
          </cell>
          <cell r="AC2933">
            <v>927000000</v>
          </cell>
          <cell r="AE2933">
            <v>477600000</v>
          </cell>
        </row>
        <row r="2934">
          <cell r="C2934" t="str">
            <v>Turlock  City of</v>
          </cell>
          <cell r="K2934">
            <v>9275240205</v>
          </cell>
          <cell r="M2934">
            <v>286</v>
          </cell>
          <cell r="V2934">
            <v>71181</v>
          </cell>
          <cell r="AB2934">
            <v>791000000</v>
          </cell>
          <cell r="AC2934">
            <v>748000000</v>
          </cell>
          <cell r="AE2934">
            <v>506240000</v>
          </cell>
        </row>
        <row r="2935">
          <cell r="C2935" t="str">
            <v>Tustin  City of</v>
          </cell>
          <cell r="K2935">
            <v>4785843500</v>
          </cell>
          <cell r="M2935">
            <v>152</v>
          </cell>
          <cell r="V2935">
            <v>67700</v>
          </cell>
          <cell r="AB2935">
            <v>235786093</v>
          </cell>
          <cell r="AC2935">
            <v>227509466</v>
          </cell>
          <cell r="AE2935">
            <v>207491761.84</v>
          </cell>
        </row>
        <row r="2936">
          <cell r="C2936" t="str">
            <v>Tustin  City of</v>
          </cell>
          <cell r="K2936">
            <v>4785843500</v>
          </cell>
          <cell r="M2936">
            <v>152</v>
          </cell>
          <cell r="V2936">
            <v>67700</v>
          </cell>
          <cell r="AB2936">
            <v>240543523</v>
          </cell>
          <cell r="AC2936">
            <v>234678198</v>
          </cell>
          <cell r="AE2936">
            <v>211678300.24000001</v>
          </cell>
        </row>
        <row r="2937">
          <cell r="C2937" t="str">
            <v>Tustin  City of</v>
          </cell>
          <cell r="K2937">
            <v>4785843500</v>
          </cell>
          <cell r="M2937">
            <v>152</v>
          </cell>
          <cell r="V2937">
            <v>67700</v>
          </cell>
          <cell r="AB2937">
            <v>203005439</v>
          </cell>
          <cell r="AC2937">
            <v>271108387</v>
          </cell>
          <cell r="AE2937">
            <v>178644786.31999999</v>
          </cell>
        </row>
        <row r="2938">
          <cell r="C2938" t="str">
            <v>Tustin  City of</v>
          </cell>
          <cell r="K2938">
            <v>4785843500</v>
          </cell>
          <cell r="M2938">
            <v>152</v>
          </cell>
          <cell r="V2938">
            <v>67700</v>
          </cell>
          <cell r="AB2938">
            <v>295091052</v>
          </cell>
          <cell r="AC2938">
            <v>293103359</v>
          </cell>
          <cell r="AE2938">
            <v>259680125.75999999</v>
          </cell>
        </row>
        <row r="2939">
          <cell r="C2939" t="str">
            <v>Tustin  City of</v>
          </cell>
          <cell r="K2939">
            <v>4785843500</v>
          </cell>
          <cell r="M2939">
            <v>152</v>
          </cell>
          <cell r="V2939">
            <v>67700</v>
          </cell>
          <cell r="AB2939">
            <v>347781228</v>
          </cell>
          <cell r="AC2939">
            <v>355927514</v>
          </cell>
          <cell r="AE2939">
            <v>309525292.92000002</v>
          </cell>
        </row>
        <row r="2940">
          <cell r="C2940" t="str">
            <v>Tustin  City of</v>
          </cell>
          <cell r="K2940">
            <v>4785843500</v>
          </cell>
          <cell r="M2940">
            <v>152</v>
          </cell>
          <cell r="V2940">
            <v>67700</v>
          </cell>
          <cell r="AB2940">
            <v>369613274</v>
          </cell>
          <cell r="AC2940">
            <v>390337424</v>
          </cell>
          <cell r="AE2940">
            <v>328955813.86000001</v>
          </cell>
        </row>
        <row r="2941">
          <cell r="C2941" t="str">
            <v>Tustin  City of</v>
          </cell>
          <cell r="K2941">
            <v>4785843500</v>
          </cell>
          <cell r="M2941">
            <v>152</v>
          </cell>
          <cell r="V2941">
            <v>67700</v>
          </cell>
          <cell r="AB2941">
            <v>391021712</v>
          </cell>
          <cell r="AC2941">
            <v>411420012</v>
          </cell>
          <cell r="AE2941">
            <v>351919540.80000001</v>
          </cell>
        </row>
        <row r="2942">
          <cell r="C2942" t="str">
            <v>Tustin  City of</v>
          </cell>
          <cell r="K2942">
            <v>4785843500</v>
          </cell>
          <cell r="M2942">
            <v>152</v>
          </cell>
          <cell r="V2942">
            <v>67700</v>
          </cell>
          <cell r="AB2942">
            <v>419696638</v>
          </cell>
          <cell r="AC2942">
            <v>406336729</v>
          </cell>
          <cell r="AE2942">
            <v>293787646.59999996</v>
          </cell>
        </row>
        <row r="2943">
          <cell r="C2943" t="str">
            <v>Tustin  City of</v>
          </cell>
          <cell r="K2943">
            <v>4785843500</v>
          </cell>
          <cell r="M2943">
            <v>152</v>
          </cell>
          <cell r="V2943">
            <v>67000</v>
          </cell>
          <cell r="AB2943">
            <v>392650970</v>
          </cell>
          <cell r="AC2943">
            <v>393628524</v>
          </cell>
          <cell r="AE2943">
            <v>274855679</v>
          </cell>
        </row>
        <row r="2944">
          <cell r="C2944" t="str">
            <v>Twentynine Palms Water District</v>
          </cell>
          <cell r="K2944">
            <v>1008445725</v>
          </cell>
          <cell r="M2944">
            <v>135</v>
          </cell>
          <cell r="V2944">
            <v>18795</v>
          </cell>
          <cell r="AB2944">
            <v>45485275</v>
          </cell>
          <cell r="AC2944">
            <v>54240251</v>
          </cell>
          <cell r="AE2944">
            <v>38662483.75</v>
          </cell>
        </row>
        <row r="2945">
          <cell r="C2945" t="str">
            <v>Twentynine Palms Water District</v>
          </cell>
          <cell r="K2945">
            <v>1008445725</v>
          </cell>
          <cell r="M2945">
            <v>135</v>
          </cell>
          <cell r="V2945">
            <v>18795</v>
          </cell>
          <cell r="AB2945">
            <v>57182689</v>
          </cell>
          <cell r="AC2945">
            <v>54240251</v>
          </cell>
          <cell r="AE2945">
            <v>48605285.649999999</v>
          </cell>
        </row>
        <row r="2946">
          <cell r="C2946" t="str">
            <v>Twentynine Palms Water District</v>
          </cell>
          <cell r="K2946">
            <v>1008445725</v>
          </cell>
          <cell r="M2946">
            <v>135</v>
          </cell>
          <cell r="V2946">
            <v>18795</v>
          </cell>
          <cell r="AB2946">
            <v>50343720</v>
          </cell>
          <cell r="AC2946">
            <v>53669033</v>
          </cell>
          <cell r="AE2946">
            <v>42792162</v>
          </cell>
        </row>
        <row r="2947">
          <cell r="C2947" t="str">
            <v>Twentynine Palms Water District</v>
          </cell>
          <cell r="K2947">
            <v>1008445725</v>
          </cell>
          <cell r="M2947">
            <v>135</v>
          </cell>
          <cell r="V2947">
            <v>18795</v>
          </cell>
          <cell r="AB2947">
            <v>58089860</v>
          </cell>
          <cell r="AC2947">
            <v>60966150</v>
          </cell>
          <cell r="AE2947">
            <v>49376381</v>
          </cell>
        </row>
        <row r="2948">
          <cell r="C2948" t="str">
            <v>Twentynine Palms Water District</v>
          </cell>
          <cell r="K2948">
            <v>1008445725</v>
          </cell>
          <cell r="M2948">
            <v>135</v>
          </cell>
          <cell r="V2948">
            <v>18795</v>
          </cell>
          <cell r="AB2948">
            <v>73784494</v>
          </cell>
          <cell r="AC2948">
            <v>70344806</v>
          </cell>
          <cell r="AE2948">
            <v>62716819.899999999</v>
          </cell>
        </row>
        <row r="2949">
          <cell r="C2949" t="str">
            <v>Twentynine Palms Water District</v>
          </cell>
          <cell r="K2949">
            <v>1008445725</v>
          </cell>
          <cell r="M2949">
            <v>135</v>
          </cell>
          <cell r="V2949">
            <v>18795</v>
          </cell>
          <cell r="AB2949">
            <v>81593849</v>
          </cell>
          <cell r="AC2949">
            <v>79757350</v>
          </cell>
          <cell r="AE2949">
            <v>69354771.649999991</v>
          </cell>
        </row>
        <row r="2950">
          <cell r="C2950" t="str">
            <v>Twentynine Palms Water District</v>
          </cell>
          <cell r="K2950">
            <v>1008445725</v>
          </cell>
          <cell r="M2950">
            <v>135</v>
          </cell>
          <cell r="V2950">
            <v>18795</v>
          </cell>
          <cell r="AB2950">
            <v>88325940</v>
          </cell>
          <cell r="AC2950">
            <v>95221933</v>
          </cell>
          <cell r="AE2950">
            <v>75077049</v>
          </cell>
        </row>
        <row r="2951">
          <cell r="C2951" t="str">
            <v>Twentynine Palms Water District</v>
          </cell>
          <cell r="K2951">
            <v>1008445725</v>
          </cell>
          <cell r="M2951">
            <v>135</v>
          </cell>
          <cell r="V2951">
            <v>18795</v>
          </cell>
          <cell r="AB2951">
            <v>95659226</v>
          </cell>
          <cell r="AC2951">
            <v>100993414</v>
          </cell>
          <cell r="AE2951">
            <v>81310342.099999994</v>
          </cell>
        </row>
        <row r="2952">
          <cell r="C2952" t="str">
            <v>Twentynine Palms Water District</v>
          </cell>
          <cell r="K2952">
            <v>1008445725</v>
          </cell>
          <cell r="M2952">
            <v>135</v>
          </cell>
          <cell r="V2952">
            <v>18795</v>
          </cell>
          <cell r="AB2952">
            <v>91087204</v>
          </cell>
          <cell r="AC2952">
            <v>97332147</v>
          </cell>
          <cell r="AE2952">
            <v>77424123.399999991</v>
          </cell>
        </row>
        <row r="2953">
          <cell r="C2953" t="str">
            <v>Ukiah  City of</v>
          </cell>
          <cell r="K2953">
            <v>1322024160</v>
          </cell>
          <cell r="M2953">
            <v>185</v>
          </cell>
          <cell r="V2953">
            <v>16075</v>
          </cell>
          <cell r="AB2953">
            <v>40460000</v>
          </cell>
          <cell r="AC2953">
            <v>40500000</v>
          </cell>
          <cell r="AE2953">
            <v>23466800</v>
          </cell>
        </row>
        <row r="2954">
          <cell r="C2954" t="str">
            <v>Ukiah  City of</v>
          </cell>
          <cell r="K2954">
            <v>1322024160</v>
          </cell>
          <cell r="M2954">
            <v>185</v>
          </cell>
          <cell r="V2954">
            <v>16075</v>
          </cell>
          <cell r="AB2954">
            <v>46750000</v>
          </cell>
          <cell r="AC2954">
            <v>43870000</v>
          </cell>
          <cell r="AE2954">
            <v>25712500.000000004</v>
          </cell>
        </row>
        <row r="2955">
          <cell r="C2955" t="str">
            <v>Ukiah  City of</v>
          </cell>
          <cell r="K2955">
            <v>1322024160</v>
          </cell>
          <cell r="M2955">
            <v>185</v>
          </cell>
          <cell r="V2955">
            <v>16075</v>
          </cell>
          <cell r="AB2955">
            <v>45783000</v>
          </cell>
          <cell r="AC2955">
            <v>55988000</v>
          </cell>
          <cell r="AE2955">
            <v>25638480.000000004</v>
          </cell>
        </row>
        <row r="2956">
          <cell r="C2956" t="str">
            <v>Ukiah  City of</v>
          </cell>
          <cell r="K2956">
            <v>1322024160</v>
          </cell>
          <cell r="M2956">
            <v>185</v>
          </cell>
          <cell r="V2956">
            <v>16075</v>
          </cell>
          <cell r="AB2956">
            <v>47666000</v>
          </cell>
          <cell r="AC2956">
            <v>69337000</v>
          </cell>
          <cell r="AE2956">
            <v>26216300.000000004</v>
          </cell>
        </row>
        <row r="2957">
          <cell r="C2957" t="str">
            <v>Ukiah  City of</v>
          </cell>
          <cell r="K2957">
            <v>1322024160</v>
          </cell>
          <cell r="M2957">
            <v>185</v>
          </cell>
          <cell r="V2957">
            <v>16075</v>
          </cell>
          <cell r="AB2957">
            <v>69063000</v>
          </cell>
          <cell r="AC2957">
            <v>91906000</v>
          </cell>
          <cell r="AE2957">
            <v>35912760</v>
          </cell>
        </row>
        <row r="2958">
          <cell r="C2958" t="str">
            <v>Ukiah  City of</v>
          </cell>
          <cell r="K2958">
            <v>1322024160</v>
          </cell>
          <cell r="M2958">
            <v>185</v>
          </cell>
          <cell r="V2958">
            <v>16075</v>
          </cell>
          <cell r="AB2958">
            <v>87000000</v>
          </cell>
          <cell r="AC2958">
            <v>115000000</v>
          </cell>
          <cell r="AE2958">
            <v>48720000.000000007</v>
          </cell>
        </row>
        <row r="2959">
          <cell r="C2959" t="str">
            <v>Ukiah  City of</v>
          </cell>
          <cell r="K2959">
            <v>1322024160</v>
          </cell>
          <cell r="M2959">
            <v>185</v>
          </cell>
          <cell r="V2959">
            <v>16075</v>
          </cell>
          <cell r="AB2959">
            <v>107000000</v>
          </cell>
          <cell r="AC2959">
            <v>138000000</v>
          </cell>
          <cell r="AE2959">
            <v>57780000.000000007</v>
          </cell>
        </row>
        <row r="2960">
          <cell r="C2960" t="str">
            <v>Ukiah  City of</v>
          </cell>
          <cell r="K2960">
            <v>1322024160</v>
          </cell>
          <cell r="M2960">
            <v>185</v>
          </cell>
          <cell r="V2960">
            <v>16075</v>
          </cell>
          <cell r="AB2960">
            <v>108000000</v>
          </cell>
          <cell r="AC2960">
            <v>124000000</v>
          </cell>
          <cell r="AE2960">
            <v>66960000</v>
          </cell>
        </row>
        <row r="2961">
          <cell r="C2961" t="str">
            <v>Upland  City of</v>
          </cell>
          <cell r="K2961">
            <v>7347025140</v>
          </cell>
          <cell r="M2961">
            <v>218</v>
          </cell>
          <cell r="V2961">
            <v>75670</v>
          </cell>
          <cell r="AB2961">
            <v>378255460</v>
          </cell>
          <cell r="AC2961">
            <v>372392977</v>
          </cell>
          <cell r="AE2961">
            <v>276126485.80000001</v>
          </cell>
        </row>
        <row r="2962">
          <cell r="C2962" t="str">
            <v>Upland  City of</v>
          </cell>
          <cell r="K2962">
            <v>7347025140</v>
          </cell>
          <cell r="M2962">
            <v>218</v>
          </cell>
          <cell r="V2962">
            <v>75670</v>
          </cell>
          <cell r="AB2962">
            <v>325430275</v>
          </cell>
          <cell r="AC2962">
            <v>498849662</v>
          </cell>
          <cell r="AE2962">
            <v>240818403.5</v>
          </cell>
        </row>
        <row r="2963">
          <cell r="C2963" t="str">
            <v>Upland  City of</v>
          </cell>
          <cell r="K2963">
            <v>7347025140</v>
          </cell>
          <cell r="M2963">
            <v>218</v>
          </cell>
          <cell r="V2963">
            <v>75147</v>
          </cell>
          <cell r="AB2963">
            <v>304546161</v>
          </cell>
          <cell r="AC2963">
            <v>431303564</v>
          </cell>
          <cell r="AE2963">
            <v>219273235.91999999</v>
          </cell>
        </row>
        <row r="2964">
          <cell r="C2964" t="str">
            <v>Upland  City of</v>
          </cell>
          <cell r="K2964">
            <v>7347025140</v>
          </cell>
          <cell r="M2964">
            <v>218</v>
          </cell>
          <cell r="V2964">
            <v>75147</v>
          </cell>
          <cell r="AB2964">
            <v>480129662</v>
          </cell>
          <cell r="AC2964">
            <v>474560416</v>
          </cell>
          <cell r="AE2964">
            <v>345693356.63999999</v>
          </cell>
        </row>
        <row r="2965">
          <cell r="C2965" t="str">
            <v>Upland  City of</v>
          </cell>
          <cell r="K2965">
            <v>7347025140</v>
          </cell>
          <cell r="M2965">
            <v>218</v>
          </cell>
          <cell r="V2965">
            <v>75147</v>
          </cell>
          <cell r="AB2965">
            <v>643123449</v>
          </cell>
          <cell r="AC2965">
            <v>642411304</v>
          </cell>
          <cell r="AE2965">
            <v>463048883.27999997</v>
          </cell>
        </row>
        <row r="2966">
          <cell r="C2966" t="str">
            <v>Upland  City of</v>
          </cell>
          <cell r="K2966">
            <v>7347025140</v>
          </cell>
          <cell r="M2966">
            <v>218</v>
          </cell>
          <cell r="V2966">
            <v>75147</v>
          </cell>
          <cell r="AB2966">
            <v>708241371</v>
          </cell>
          <cell r="AC2966">
            <v>752235054</v>
          </cell>
          <cell r="AE2966">
            <v>509933787.12</v>
          </cell>
        </row>
        <row r="2967">
          <cell r="C2967" t="str">
            <v>Upland  City of</v>
          </cell>
          <cell r="K2967">
            <v>7347025140</v>
          </cell>
          <cell r="M2967">
            <v>218</v>
          </cell>
          <cell r="V2967">
            <v>75147</v>
          </cell>
          <cell r="AB2967">
            <v>739383522</v>
          </cell>
          <cell r="AC2967">
            <v>827619242</v>
          </cell>
          <cell r="AE2967">
            <v>532356135.83999997</v>
          </cell>
        </row>
        <row r="2968">
          <cell r="C2968" t="str">
            <v>Upland  City of</v>
          </cell>
          <cell r="K2968">
            <v>7347025140</v>
          </cell>
          <cell r="M2968">
            <v>218</v>
          </cell>
          <cell r="V2968">
            <v>75147</v>
          </cell>
          <cell r="AB2968">
            <v>755349195</v>
          </cell>
          <cell r="AC2968">
            <v>809950254</v>
          </cell>
          <cell r="AE2968">
            <v>581618880.14999998</v>
          </cell>
        </row>
        <row r="2969">
          <cell r="C2969" t="str">
            <v>Upland  City of</v>
          </cell>
          <cell r="K2969">
            <v>7347025140</v>
          </cell>
          <cell r="M2969">
            <v>218</v>
          </cell>
          <cell r="V2969">
            <v>75147</v>
          </cell>
          <cell r="AB2969">
            <v>689756260</v>
          </cell>
          <cell r="AC2969">
            <v>714361184</v>
          </cell>
          <cell r="AE2969">
            <v>496624507.19999999</v>
          </cell>
        </row>
        <row r="2970">
          <cell r="C2970" t="str">
            <v>Vacaville  City of</v>
          </cell>
          <cell r="K2970">
            <v>5994313605</v>
          </cell>
          <cell r="M2970">
            <v>167</v>
          </cell>
          <cell r="V2970">
            <v>86893</v>
          </cell>
          <cell r="AB2970">
            <v>241130056</v>
          </cell>
          <cell r="AC2970">
            <v>293917987</v>
          </cell>
          <cell r="AE2970">
            <v>224250952.08000001</v>
          </cell>
        </row>
        <row r="2971">
          <cell r="C2971" t="str">
            <v>Vacaville  City of</v>
          </cell>
          <cell r="K2971">
            <v>5994313605</v>
          </cell>
          <cell r="M2971">
            <v>167</v>
          </cell>
          <cell r="V2971">
            <v>86893</v>
          </cell>
          <cell r="AB2971">
            <v>260029439</v>
          </cell>
          <cell r="AC2971">
            <v>270130833</v>
          </cell>
          <cell r="AE2971">
            <v>241827378.27000001</v>
          </cell>
        </row>
        <row r="2972">
          <cell r="C2972" t="str">
            <v>Vacaville  City of</v>
          </cell>
          <cell r="K2972">
            <v>5994313605</v>
          </cell>
          <cell r="M2972">
            <v>167</v>
          </cell>
          <cell r="V2972">
            <v>86893</v>
          </cell>
          <cell r="AB2972">
            <v>247972936</v>
          </cell>
          <cell r="AC2972">
            <v>316075884</v>
          </cell>
          <cell r="AE2972">
            <v>230614830.48000002</v>
          </cell>
        </row>
        <row r="2973">
          <cell r="C2973" t="str">
            <v>Vacaville  City of</v>
          </cell>
          <cell r="K2973">
            <v>5994313605</v>
          </cell>
          <cell r="M2973">
            <v>167</v>
          </cell>
          <cell r="V2973">
            <v>86893</v>
          </cell>
          <cell r="AB2973">
            <v>306952044</v>
          </cell>
          <cell r="AC2973">
            <v>392976821</v>
          </cell>
          <cell r="AE2973">
            <v>285465400.92000002</v>
          </cell>
        </row>
        <row r="2974">
          <cell r="C2974" t="str">
            <v>Vacaville  City of</v>
          </cell>
          <cell r="K2974">
            <v>5994313605</v>
          </cell>
          <cell r="M2974">
            <v>167</v>
          </cell>
          <cell r="V2974">
            <v>86893</v>
          </cell>
          <cell r="AB2974">
            <v>466945095</v>
          </cell>
          <cell r="AC2974">
            <v>527879312</v>
          </cell>
          <cell r="AE2974">
            <v>434258938.35000002</v>
          </cell>
        </row>
        <row r="2975">
          <cell r="C2975" t="str">
            <v>Vacaville  City of</v>
          </cell>
          <cell r="K2975">
            <v>5994313605</v>
          </cell>
          <cell r="M2975">
            <v>167</v>
          </cell>
          <cell r="V2975">
            <v>86893</v>
          </cell>
          <cell r="AB2975">
            <v>520058877</v>
          </cell>
          <cell r="AC2975">
            <v>616185048</v>
          </cell>
          <cell r="AE2975">
            <v>483654755.61000001</v>
          </cell>
        </row>
        <row r="2976">
          <cell r="C2976" t="str">
            <v>Vacaville  City of</v>
          </cell>
          <cell r="K2976">
            <v>5994313605</v>
          </cell>
          <cell r="M2976">
            <v>167</v>
          </cell>
          <cell r="V2976">
            <v>86893</v>
          </cell>
          <cell r="AB2976">
            <v>598914923</v>
          </cell>
          <cell r="AC2976">
            <v>716873139</v>
          </cell>
          <cell r="AE2976">
            <v>556990878.38999999</v>
          </cell>
        </row>
        <row r="2977">
          <cell r="C2977" t="str">
            <v>Vacaville  City of</v>
          </cell>
          <cell r="K2977">
            <v>5994313605</v>
          </cell>
          <cell r="M2977">
            <v>167</v>
          </cell>
          <cell r="V2977">
            <v>86893</v>
          </cell>
          <cell r="AB2977">
            <v>598914923</v>
          </cell>
          <cell r="AC2977">
            <v>716873139</v>
          </cell>
          <cell r="AE2977">
            <v>556990878.38999999</v>
          </cell>
        </row>
        <row r="2978">
          <cell r="C2978" t="str">
            <v>Vacaville  City of</v>
          </cell>
          <cell r="K2978">
            <v>5994313605</v>
          </cell>
          <cell r="M2978">
            <v>167</v>
          </cell>
          <cell r="V2978">
            <v>86893</v>
          </cell>
          <cell r="AB2978">
            <v>627915700</v>
          </cell>
          <cell r="AC2978">
            <v>685917254</v>
          </cell>
          <cell r="AE2978">
            <v>583961601</v>
          </cell>
        </row>
        <row r="2979">
          <cell r="C2979" t="str">
            <v>Valencia Water Company</v>
          </cell>
          <cell r="K2979">
            <v>11496145120</v>
          </cell>
          <cell r="M2979">
            <v>222</v>
          </cell>
          <cell r="V2979">
            <v>118224</v>
          </cell>
          <cell r="AB2979">
            <v>452395829</v>
          </cell>
          <cell r="AC2979">
            <v>483723185</v>
          </cell>
          <cell r="AE2979">
            <v>271437497.39999998</v>
          </cell>
        </row>
        <row r="2980">
          <cell r="C2980" t="str">
            <v>Valencia Water Company</v>
          </cell>
          <cell r="K2980">
            <v>11496145120</v>
          </cell>
          <cell r="M2980">
            <v>222</v>
          </cell>
          <cell r="V2980">
            <v>118224</v>
          </cell>
          <cell r="AB2980">
            <v>447785031</v>
          </cell>
          <cell r="AC2980">
            <v>502616051</v>
          </cell>
          <cell r="AE2980">
            <v>273148868.90999997</v>
          </cell>
        </row>
        <row r="2981">
          <cell r="C2981" t="str">
            <v>Valencia Water Company</v>
          </cell>
          <cell r="K2981">
            <v>11496145120</v>
          </cell>
          <cell r="M2981">
            <v>222</v>
          </cell>
          <cell r="V2981">
            <v>117251</v>
          </cell>
          <cell r="AB2981">
            <v>335926753</v>
          </cell>
          <cell r="AC2981">
            <v>584127785</v>
          </cell>
          <cell r="AE2981">
            <v>167963376.5</v>
          </cell>
        </row>
        <row r="2982">
          <cell r="C2982" t="str">
            <v>Valencia Water Company</v>
          </cell>
          <cell r="K2982">
            <v>11496145120</v>
          </cell>
          <cell r="M2982">
            <v>222</v>
          </cell>
          <cell r="V2982">
            <v>117251</v>
          </cell>
          <cell r="AB2982">
            <v>612519220</v>
          </cell>
          <cell r="AC2982">
            <v>669807159</v>
          </cell>
          <cell r="AE2982">
            <v>287884033.39999998</v>
          </cell>
        </row>
        <row r="2983">
          <cell r="C2983" t="str">
            <v>Valencia Water Company</v>
          </cell>
          <cell r="K2983">
            <v>11496145120</v>
          </cell>
          <cell r="M2983">
            <v>222</v>
          </cell>
          <cell r="V2983">
            <v>117251</v>
          </cell>
          <cell r="AB2983">
            <v>804693357</v>
          </cell>
          <cell r="AC2983">
            <v>938367388</v>
          </cell>
          <cell r="AE2983">
            <v>370158944.22000003</v>
          </cell>
        </row>
        <row r="2984">
          <cell r="C2984" t="str">
            <v>Valencia Water Company</v>
          </cell>
          <cell r="K2984">
            <v>11496145120</v>
          </cell>
          <cell r="M2984">
            <v>222</v>
          </cell>
          <cell r="V2984">
            <v>117251</v>
          </cell>
          <cell r="AB2984">
            <v>921309066</v>
          </cell>
          <cell r="AC2984">
            <v>1101416925</v>
          </cell>
          <cell r="AE2984">
            <v>414589079.69999999</v>
          </cell>
        </row>
        <row r="2985">
          <cell r="C2985" t="str">
            <v>Valencia Water Company</v>
          </cell>
          <cell r="K2985">
            <v>11496145120</v>
          </cell>
          <cell r="M2985">
            <v>222</v>
          </cell>
          <cell r="V2985">
            <v>117251</v>
          </cell>
          <cell r="AB2985">
            <v>1030234681</v>
          </cell>
          <cell r="AC2985">
            <v>1207315381</v>
          </cell>
          <cell r="AE2985">
            <v>453303259.63999999</v>
          </cell>
        </row>
        <row r="2986">
          <cell r="C2986" t="str">
            <v>Valencia Water Company</v>
          </cell>
          <cell r="K2986">
            <v>11496145120</v>
          </cell>
          <cell r="M2986">
            <v>222</v>
          </cell>
          <cell r="V2986">
            <v>117251</v>
          </cell>
          <cell r="AB2986">
            <v>1108996230</v>
          </cell>
          <cell r="AC2986">
            <v>1222601071</v>
          </cell>
          <cell r="AE2986">
            <v>499048303.5</v>
          </cell>
        </row>
        <row r="2987">
          <cell r="C2987" t="str">
            <v>Valencia Water Company</v>
          </cell>
          <cell r="K2987">
            <v>11496145120</v>
          </cell>
          <cell r="M2987">
            <v>222</v>
          </cell>
          <cell r="V2987">
            <v>117251</v>
          </cell>
          <cell r="AB2987">
            <v>1067039600</v>
          </cell>
          <cell r="AC2987">
            <v>1107249666</v>
          </cell>
          <cell r="AE2987">
            <v>490838216</v>
          </cell>
        </row>
        <row r="2988">
          <cell r="C2988" t="str">
            <v>Vallecitos Water District</v>
          </cell>
          <cell r="K2988">
            <v>6372123280</v>
          </cell>
          <cell r="M2988">
            <v>159</v>
          </cell>
          <cell r="V2988">
            <v>94283</v>
          </cell>
          <cell r="AB2988">
            <v>344620469</v>
          </cell>
          <cell r="AC2988">
            <v>284598636</v>
          </cell>
          <cell r="AE2988">
            <v>237788123.60999998</v>
          </cell>
        </row>
        <row r="2989">
          <cell r="C2989" t="str">
            <v>Vallecitos Water District</v>
          </cell>
          <cell r="K2989">
            <v>6372123280</v>
          </cell>
          <cell r="M2989">
            <v>159</v>
          </cell>
          <cell r="V2989">
            <v>94090</v>
          </cell>
          <cell r="AB2989">
            <v>285836872</v>
          </cell>
          <cell r="AC2989">
            <v>450033406</v>
          </cell>
          <cell r="AE2989">
            <v>211519285.28</v>
          </cell>
        </row>
        <row r="2990">
          <cell r="C2990" t="str">
            <v>Vallecitos Water District</v>
          </cell>
          <cell r="K2990">
            <v>6372123280</v>
          </cell>
          <cell r="M2990">
            <v>159</v>
          </cell>
          <cell r="V2990">
            <v>93897</v>
          </cell>
          <cell r="AB2990">
            <v>235232145</v>
          </cell>
          <cell r="AC2990">
            <v>358110718</v>
          </cell>
          <cell r="AE2990">
            <v>145843929.90000001</v>
          </cell>
        </row>
        <row r="2991">
          <cell r="C2991" t="str">
            <v>Vallecitos Water District</v>
          </cell>
          <cell r="K2991">
            <v>6372123280</v>
          </cell>
          <cell r="M2991">
            <v>159</v>
          </cell>
          <cell r="V2991">
            <v>93897</v>
          </cell>
          <cell r="AB2991">
            <v>382647331</v>
          </cell>
          <cell r="AC2991">
            <v>386948570</v>
          </cell>
          <cell r="AE2991">
            <v>229588398.59999999</v>
          </cell>
        </row>
        <row r="2992">
          <cell r="C2992" t="str">
            <v>Vallecitos Water District</v>
          </cell>
          <cell r="K2992">
            <v>6372123280</v>
          </cell>
          <cell r="M2992">
            <v>159</v>
          </cell>
          <cell r="V2992">
            <v>93897</v>
          </cell>
          <cell r="AB2992">
            <v>526673661</v>
          </cell>
          <cell r="AC2992">
            <v>508002375</v>
          </cell>
          <cell r="AE2992">
            <v>305470723.38</v>
          </cell>
        </row>
        <row r="2993">
          <cell r="C2993" t="str">
            <v>Vallecitos Water District</v>
          </cell>
          <cell r="K2993">
            <v>6372123280</v>
          </cell>
          <cell r="M2993">
            <v>159</v>
          </cell>
          <cell r="V2993">
            <v>93897</v>
          </cell>
          <cell r="AB2993">
            <v>535601991</v>
          </cell>
          <cell r="AC2993">
            <v>604356642</v>
          </cell>
          <cell r="AE2993">
            <v>316005174.69</v>
          </cell>
        </row>
        <row r="2994">
          <cell r="C2994" t="str">
            <v>Vallecitos Water District</v>
          </cell>
          <cell r="K2994">
            <v>6372123280</v>
          </cell>
          <cell r="M2994">
            <v>159</v>
          </cell>
          <cell r="V2994">
            <v>93897</v>
          </cell>
          <cell r="AB2994">
            <v>552937286</v>
          </cell>
          <cell r="AC2994">
            <v>608266859</v>
          </cell>
          <cell r="AE2994">
            <v>326232998.74000001</v>
          </cell>
        </row>
        <row r="2995">
          <cell r="C2995" t="str">
            <v>Vallecitos Water District</v>
          </cell>
          <cell r="K2995">
            <v>6372123280</v>
          </cell>
          <cell r="M2995">
            <v>159</v>
          </cell>
          <cell r="V2995">
            <v>93897</v>
          </cell>
          <cell r="AB2995">
            <v>597807028</v>
          </cell>
          <cell r="AC2995">
            <v>609309583</v>
          </cell>
          <cell r="AE2995">
            <v>358684216.80000001</v>
          </cell>
        </row>
        <row r="2996">
          <cell r="C2996" t="str">
            <v>Vallecitos Water District</v>
          </cell>
          <cell r="K2996">
            <v>6372123280</v>
          </cell>
          <cell r="M2996">
            <v>159</v>
          </cell>
          <cell r="V2996">
            <v>91582</v>
          </cell>
          <cell r="AB2996">
            <v>575812057</v>
          </cell>
          <cell r="AC2996">
            <v>580406562</v>
          </cell>
          <cell r="AE2996">
            <v>339729113.63</v>
          </cell>
        </row>
        <row r="2997">
          <cell r="C2997" t="str">
            <v>Vallejo  City of</v>
          </cell>
          <cell r="K2997">
            <v>6752742360</v>
          </cell>
          <cell r="M2997">
            <v>131</v>
          </cell>
          <cell r="V2997">
            <v>124000</v>
          </cell>
          <cell r="AB2997">
            <v>326177000</v>
          </cell>
          <cell r="AC2997">
            <v>343741000</v>
          </cell>
          <cell r="AE2997">
            <v>225062129.99999997</v>
          </cell>
        </row>
        <row r="2998">
          <cell r="C2998" t="str">
            <v>Vallejo  City of</v>
          </cell>
          <cell r="K2998">
            <v>6752742360</v>
          </cell>
          <cell r="M2998">
            <v>131</v>
          </cell>
          <cell r="V2998">
            <v>124000</v>
          </cell>
          <cell r="AB2998">
            <v>364971000</v>
          </cell>
          <cell r="AC2998">
            <v>366173000</v>
          </cell>
          <cell r="AE2998">
            <v>259129410</v>
          </cell>
        </row>
        <row r="2999">
          <cell r="C2999" t="str">
            <v>Vallejo  City of</v>
          </cell>
          <cell r="K2999">
            <v>6752742360</v>
          </cell>
          <cell r="M2999">
            <v>131</v>
          </cell>
          <cell r="V2999">
            <v>124000</v>
          </cell>
          <cell r="AB2999">
            <v>346232000</v>
          </cell>
          <cell r="AC2999">
            <v>393960000</v>
          </cell>
          <cell r="AE2999">
            <v>276985600</v>
          </cell>
        </row>
        <row r="3000">
          <cell r="C3000" t="str">
            <v>Vallejo  City of</v>
          </cell>
          <cell r="K3000">
            <v>6752742360</v>
          </cell>
          <cell r="M3000">
            <v>131</v>
          </cell>
          <cell r="V3000">
            <v>124000</v>
          </cell>
          <cell r="AB3000">
            <v>381392000</v>
          </cell>
          <cell r="AC3000">
            <v>424675000</v>
          </cell>
          <cell r="AE3000">
            <v>259346560.00000003</v>
          </cell>
        </row>
        <row r="3001">
          <cell r="C3001" t="str">
            <v>Vallejo  City of</v>
          </cell>
          <cell r="K3001">
            <v>6752742360</v>
          </cell>
          <cell r="M3001">
            <v>131</v>
          </cell>
          <cell r="V3001">
            <v>124000</v>
          </cell>
          <cell r="AB3001">
            <v>457655000</v>
          </cell>
          <cell r="AC3001">
            <v>510617000</v>
          </cell>
          <cell r="AE3001">
            <v>347817800</v>
          </cell>
        </row>
        <row r="3002">
          <cell r="C3002" t="str">
            <v>Vallejo  City of</v>
          </cell>
          <cell r="K3002">
            <v>6752742360</v>
          </cell>
          <cell r="M3002">
            <v>131</v>
          </cell>
          <cell r="V3002">
            <v>124000</v>
          </cell>
          <cell r="AB3002">
            <v>488836000</v>
          </cell>
          <cell r="AC3002">
            <v>552813000</v>
          </cell>
          <cell r="AE3002">
            <v>288413240</v>
          </cell>
        </row>
        <row r="3003">
          <cell r="C3003" t="str">
            <v>Vallejo  City of</v>
          </cell>
          <cell r="K3003">
            <v>6752742360</v>
          </cell>
          <cell r="M3003">
            <v>131</v>
          </cell>
          <cell r="V3003">
            <v>124000</v>
          </cell>
          <cell r="AB3003">
            <v>526757000</v>
          </cell>
          <cell r="AC3003">
            <v>601122000</v>
          </cell>
          <cell r="AE3003">
            <v>389800180</v>
          </cell>
        </row>
        <row r="3004">
          <cell r="C3004" t="str">
            <v>Vallejo  City of</v>
          </cell>
          <cell r="K3004">
            <v>6752742360</v>
          </cell>
          <cell r="M3004">
            <v>131</v>
          </cell>
          <cell r="V3004">
            <v>124000</v>
          </cell>
          <cell r="AB3004">
            <v>567188000</v>
          </cell>
          <cell r="AC3004">
            <v>628609000</v>
          </cell>
          <cell r="AE3004">
            <v>363000320</v>
          </cell>
        </row>
        <row r="3005">
          <cell r="C3005" t="str">
            <v>Vallejo  City of</v>
          </cell>
          <cell r="K3005">
            <v>6752742360</v>
          </cell>
          <cell r="M3005">
            <v>131</v>
          </cell>
          <cell r="V3005">
            <v>124000</v>
          </cell>
          <cell r="AB3005">
            <v>561167000</v>
          </cell>
          <cell r="AC3005">
            <v>588598000</v>
          </cell>
          <cell r="AE3005">
            <v>370370220</v>
          </cell>
        </row>
        <row r="3006">
          <cell r="C3006" t="str">
            <v>Valley Center Municipal Water District</v>
          </cell>
          <cell r="K3006">
            <v>16376930960</v>
          </cell>
          <cell r="M3006">
            <v>1415</v>
          </cell>
          <cell r="V3006">
            <v>25378</v>
          </cell>
          <cell r="AB3006">
            <v>502267390</v>
          </cell>
          <cell r="AC3006">
            <v>313045466</v>
          </cell>
          <cell r="AE3006">
            <v>95430804.099999994</v>
          </cell>
        </row>
        <row r="3007">
          <cell r="C3007" t="str">
            <v>Valley Center Municipal Water District</v>
          </cell>
          <cell r="K3007">
            <v>16376930960</v>
          </cell>
          <cell r="M3007">
            <v>1415</v>
          </cell>
          <cell r="V3007">
            <v>25378</v>
          </cell>
          <cell r="AB3007">
            <v>366289589</v>
          </cell>
          <cell r="AC3007">
            <v>383722640</v>
          </cell>
          <cell r="AE3007">
            <v>113549772.59</v>
          </cell>
        </row>
        <row r="3008">
          <cell r="C3008" t="str">
            <v>Valley Center Municipal Water District</v>
          </cell>
          <cell r="K3008">
            <v>16376930960</v>
          </cell>
          <cell r="M3008">
            <v>1415</v>
          </cell>
          <cell r="V3008">
            <v>25378</v>
          </cell>
          <cell r="AB3008">
            <v>185409462</v>
          </cell>
          <cell r="AC3008">
            <v>579005401</v>
          </cell>
          <cell r="AE3008">
            <v>50060554.740000002</v>
          </cell>
        </row>
        <row r="3009">
          <cell r="C3009" t="str">
            <v>Valley Center Municipal Water District</v>
          </cell>
          <cell r="K3009">
            <v>16376930960</v>
          </cell>
          <cell r="M3009">
            <v>1415</v>
          </cell>
          <cell r="V3009">
            <v>25378</v>
          </cell>
          <cell r="AB3009">
            <v>653201771</v>
          </cell>
          <cell r="AC3009">
            <v>559714996</v>
          </cell>
          <cell r="AE3009">
            <v>137172371.91</v>
          </cell>
        </row>
        <row r="3010">
          <cell r="C3010" t="str">
            <v>Valley Center Municipal Water District</v>
          </cell>
          <cell r="K3010">
            <v>16376930960</v>
          </cell>
          <cell r="M3010">
            <v>1415</v>
          </cell>
          <cell r="V3010">
            <v>25378</v>
          </cell>
          <cell r="AB3010">
            <v>967127035</v>
          </cell>
          <cell r="AC3010">
            <v>724400307</v>
          </cell>
          <cell r="AE3010">
            <v>193425407</v>
          </cell>
        </row>
        <row r="3011">
          <cell r="C3011" t="str">
            <v>Valley Center Municipal Water District</v>
          </cell>
          <cell r="K3011">
            <v>16376930960</v>
          </cell>
          <cell r="M3011">
            <v>1415</v>
          </cell>
          <cell r="V3011">
            <v>25378</v>
          </cell>
          <cell r="AB3011">
            <v>1076450189</v>
          </cell>
          <cell r="AC3011">
            <v>1075081613</v>
          </cell>
          <cell r="AE3011">
            <v>215290037.80000001</v>
          </cell>
        </row>
        <row r="3012">
          <cell r="C3012" t="str">
            <v>Valley Center Municipal Water District</v>
          </cell>
          <cell r="K3012">
            <v>16376930960</v>
          </cell>
          <cell r="M3012">
            <v>1415</v>
          </cell>
          <cell r="V3012">
            <v>25378</v>
          </cell>
          <cell r="AB3012">
            <v>1018513805</v>
          </cell>
          <cell r="AC3012">
            <v>1086160562</v>
          </cell>
          <cell r="AE3012">
            <v>224073037.09999999</v>
          </cell>
        </row>
        <row r="3013">
          <cell r="C3013" t="str">
            <v>Valley Center Municipal Water District</v>
          </cell>
          <cell r="K3013">
            <v>16376930960</v>
          </cell>
          <cell r="M3013">
            <v>1415</v>
          </cell>
          <cell r="V3013">
            <v>25378</v>
          </cell>
          <cell r="AB3013">
            <v>1058006998</v>
          </cell>
          <cell r="AC3013">
            <v>1075668146</v>
          </cell>
          <cell r="AE3013">
            <v>243341609.54000002</v>
          </cell>
        </row>
        <row r="3014">
          <cell r="C3014" t="str">
            <v>Valley Center Municipal Water District</v>
          </cell>
          <cell r="K3014">
            <v>16376930960</v>
          </cell>
          <cell r="M3014">
            <v>1415</v>
          </cell>
          <cell r="V3014">
            <v>25378</v>
          </cell>
          <cell r="AB3014">
            <v>971200178</v>
          </cell>
          <cell r="AC3014">
            <v>1033014194</v>
          </cell>
          <cell r="AE3014">
            <v>203952037.38</v>
          </cell>
        </row>
        <row r="3015">
          <cell r="C3015" t="str">
            <v>Valley County Water District</v>
          </cell>
          <cell r="K3015">
            <v>3082010360</v>
          </cell>
          <cell r="M3015">
            <v>118</v>
          </cell>
          <cell r="V3015">
            <v>69784</v>
          </cell>
          <cell r="AB3015">
            <v>151092093</v>
          </cell>
          <cell r="AC3015">
            <v>156461147</v>
          </cell>
          <cell r="AE3015">
            <v>105764465.09999999</v>
          </cell>
        </row>
        <row r="3016">
          <cell r="C3016" t="str">
            <v>Valley County Water District</v>
          </cell>
          <cell r="K3016">
            <v>3082010360</v>
          </cell>
          <cell r="M3016">
            <v>118</v>
          </cell>
          <cell r="V3016">
            <v>69784</v>
          </cell>
          <cell r="AB3016">
            <v>148901068</v>
          </cell>
          <cell r="AC3016">
            <v>191949300</v>
          </cell>
          <cell r="AE3016">
            <v>148901068</v>
          </cell>
        </row>
        <row r="3017">
          <cell r="C3017" t="str">
            <v>Valley County Water District</v>
          </cell>
          <cell r="K3017">
            <v>3082010360</v>
          </cell>
          <cell r="M3017">
            <v>118</v>
          </cell>
          <cell r="V3017">
            <v>70271</v>
          </cell>
          <cell r="AB3017">
            <v>143589038</v>
          </cell>
          <cell r="AC3017">
            <v>177594241</v>
          </cell>
          <cell r="AE3017">
            <v>100512326.59999999</v>
          </cell>
        </row>
        <row r="3018">
          <cell r="C3018" t="str">
            <v>Valley County Water District</v>
          </cell>
          <cell r="K3018">
            <v>3082010360</v>
          </cell>
          <cell r="M3018">
            <v>118</v>
          </cell>
          <cell r="V3018">
            <v>70271</v>
          </cell>
          <cell r="AB3018">
            <v>180254492</v>
          </cell>
          <cell r="AC3018">
            <v>194569146</v>
          </cell>
          <cell r="AE3018">
            <v>126178144.39999999</v>
          </cell>
        </row>
        <row r="3019">
          <cell r="C3019" t="str">
            <v>Valley County Water District</v>
          </cell>
          <cell r="K3019">
            <v>3082010360</v>
          </cell>
          <cell r="M3019">
            <v>118</v>
          </cell>
          <cell r="V3019">
            <v>70271</v>
          </cell>
          <cell r="AB3019">
            <v>222818183</v>
          </cell>
          <cell r="AC3019">
            <v>232485218</v>
          </cell>
          <cell r="AE3019">
            <v>155972728.09999999</v>
          </cell>
        </row>
        <row r="3020">
          <cell r="C3020" t="str">
            <v>Valley County Water District</v>
          </cell>
          <cell r="K3020">
            <v>3082010360</v>
          </cell>
          <cell r="M3020">
            <v>118</v>
          </cell>
          <cell r="V3020">
            <v>70271</v>
          </cell>
          <cell r="AB3020">
            <v>237319224</v>
          </cell>
          <cell r="AC3020">
            <v>263878396</v>
          </cell>
          <cell r="AE3020">
            <v>166123456.79999998</v>
          </cell>
        </row>
        <row r="3021">
          <cell r="C3021" t="str">
            <v>Valley County Water District</v>
          </cell>
          <cell r="K3021">
            <v>3082010360</v>
          </cell>
          <cell r="M3021">
            <v>118</v>
          </cell>
          <cell r="V3021">
            <v>70271</v>
          </cell>
          <cell r="AB3021">
            <v>253470050</v>
          </cell>
          <cell r="AC3021">
            <v>282718474</v>
          </cell>
          <cell r="AE3021">
            <v>177429035</v>
          </cell>
        </row>
        <row r="3022">
          <cell r="C3022" t="str">
            <v>Valley County Water District</v>
          </cell>
          <cell r="K3022">
            <v>3082010360</v>
          </cell>
          <cell r="M3022">
            <v>118</v>
          </cell>
          <cell r="V3022">
            <v>70271</v>
          </cell>
          <cell r="AB3022">
            <v>262670465</v>
          </cell>
          <cell r="AC3022">
            <v>274683955</v>
          </cell>
          <cell r="AE3022">
            <v>183869325.5</v>
          </cell>
        </row>
        <row r="3023">
          <cell r="C3023" t="str">
            <v>Valley County Water District</v>
          </cell>
          <cell r="K3023">
            <v>3082010360</v>
          </cell>
          <cell r="M3023">
            <v>118</v>
          </cell>
          <cell r="V3023">
            <v>70271</v>
          </cell>
          <cell r="AB3023">
            <v>253799159</v>
          </cell>
          <cell r="AC3023">
            <v>258787945</v>
          </cell>
          <cell r="AE3023">
            <v>177659411.29999998</v>
          </cell>
        </row>
        <row r="3024">
          <cell r="C3024" t="str">
            <v>Valley of the Moon Water District</v>
          </cell>
          <cell r="K3024">
            <v>1259712090</v>
          </cell>
          <cell r="M3024">
            <v>124</v>
          </cell>
          <cell r="V3024">
            <v>23478</v>
          </cell>
          <cell r="AB3024">
            <v>43989943</v>
          </cell>
          <cell r="AC3024">
            <v>49855268</v>
          </cell>
          <cell r="AE3024">
            <v>39590948.700000003</v>
          </cell>
        </row>
        <row r="3025">
          <cell r="C3025" t="str">
            <v>Valley of the Moon Water District</v>
          </cell>
          <cell r="K3025">
            <v>1259712090</v>
          </cell>
          <cell r="M3025">
            <v>124</v>
          </cell>
          <cell r="V3025">
            <v>23478</v>
          </cell>
          <cell r="AB3025">
            <v>49972575</v>
          </cell>
          <cell r="AC3025">
            <v>56870850</v>
          </cell>
          <cell r="AE3025">
            <v>37479431.25</v>
          </cell>
        </row>
        <row r="3026">
          <cell r="C3026" t="str">
            <v>Valley of the Moon Water District</v>
          </cell>
          <cell r="K3026">
            <v>1259712090</v>
          </cell>
          <cell r="M3026">
            <v>124</v>
          </cell>
          <cell r="V3026">
            <v>23478</v>
          </cell>
          <cell r="AB3026">
            <v>49203565</v>
          </cell>
          <cell r="AC3026">
            <v>74945828</v>
          </cell>
          <cell r="AE3026">
            <v>41823030.25</v>
          </cell>
        </row>
        <row r="3027">
          <cell r="C3027" t="str">
            <v>Valley of the Moon Water District</v>
          </cell>
          <cell r="K3027">
            <v>1259712090</v>
          </cell>
          <cell r="M3027">
            <v>124</v>
          </cell>
          <cell r="V3027">
            <v>23478</v>
          </cell>
          <cell r="AB3027">
            <v>49203565</v>
          </cell>
          <cell r="AC3027">
            <v>74000859</v>
          </cell>
          <cell r="AE3027">
            <v>41823030.25</v>
          </cell>
        </row>
        <row r="3028">
          <cell r="C3028" t="str">
            <v>Valley of the Moon Water District</v>
          </cell>
          <cell r="K3028">
            <v>1259712090</v>
          </cell>
          <cell r="M3028">
            <v>124</v>
          </cell>
          <cell r="V3028">
            <v>23478</v>
          </cell>
          <cell r="AB3028">
            <v>75434605</v>
          </cell>
          <cell r="AC3028">
            <v>105217426</v>
          </cell>
          <cell r="AE3028">
            <v>64119414.25</v>
          </cell>
        </row>
        <row r="3029">
          <cell r="C3029" t="str">
            <v>Valley of the Moon Water District</v>
          </cell>
          <cell r="K3029">
            <v>1259712090</v>
          </cell>
          <cell r="M3029">
            <v>124</v>
          </cell>
          <cell r="V3029">
            <v>23478</v>
          </cell>
          <cell r="AB3029">
            <v>92626527</v>
          </cell>
          <cell r="AC3029">
            <v>98602642</v>
          </cell>
          <cell r="AE3029">
            <v>92626527</v>
          </cell>
        </row>
        <row r="3030">
          <cell r="C3030" t="str">
            <v>Valley of the Moon Water District</v>
          </cell>
          <cell r="K3030">
            <v>1259712090</v>
          </cell>
          <cell r="M3030">
            <v>124</v>
          </cell>
          <cell r="V3030">
            <v>23478</v>
          </cell>
          <cell r="AB3030">
            <v>89934994</v>
          </cell>
          <cell r="AC3030">
            <v>110593974</v>
          </cell>
          <cell r="AE3030">
            <v>85438244.299999997</v>
          </cell>
        </row>
        <row r="3031">
          <cell r="C3031" t="str">
            <v>Valley of the Moon Water District</v>
          </cell>
          <cell r="K3031">
            <v>1259712090</v>
          </cell>
          <cell r="M3031">
            <v>124</v>
          </cell>
          <cell r="V3031">
            <v>23478</v>
          </cell>
          <cell r="AB3031">
            <v>107693897</v>
          </cell>
          <cell r="AC3031">
            <v>127864100</v>
          </cell>
          <cell r="AE3031">
            <v>93693690.390000001</v>
          </cell>
        </row>
        <row r="3032">
          <cell r="C3032" t="str">
            <v>Valley of the Moon Water District</v>
          </cell>
          <cell r="K3032">
            <v>1259712090</v>
          </cell>
          <cell r="M3032">
            <v>124</v>
          </cell>
          <cell r="V3032">
            <v>23478</v>
          </cell>
          <cell r="AB3032">
            <v>88631588</v>
          </cell>
          <cell r="AC3032">
            <v>102349933</v>
          </cell>
          <cell r="AE3032">
            <v>75336849.799999997</v>
          </cell>
        </row>
        <row r="3033">
          <cell r="C3033" t="str">
            <v>Valley Water Company</v>
          </cell>
          <cell r="K3033">
            <v>1308087000</v>
          </cell>
          <cell r="M3033">
            <v>289</v>
          </cell>
          <cell r="V3033">
            <v>9900</v>
          </cell>
          <cell r="AB3033">
            <v>67972608</v>
          </cell>
          <cell r="AC3033">
            <v>68200704</v>
          </cell>
          <cell r="AE3033">
            <v>63894251.519999996</v>
          </cell>
        </row>
        <row r="3034">
          <cell r="C3034" t="str">
            <v>Valley Water Company</v>
          </cell>
          <cell r="K3034">
            <v>1308087000</v>
          </cell>
          <cell r="M3034">
            <v>289</v>
          </cell>
          <cell r="V3034">
            <v>9900</v>
          </cell>
          <cell r="AB3034">
            <v>62433133</v>
          </cell>
          <cell r="AC3034">
            <v>92867657</v>
          </cell>
          <cell r="AE3034">
            <v>58687145.019999996</v>
          </cell>
        </row>
        <row r="3035">
          <cell r="C3035" t="str">
            <v>Valley Water Company</v>
          </cell>
          <cell r="K3035">
            <v>1308087000</v>
          </cell>
          <cell r="M3035">
            <v>289</v>
          </cell>
          <cell r="V3035">
            <v>9900</v>
          </cell>
          <cell r="AB3035">
            <v>46466413</v>
          </cell>
          <cell r="AC3035">
            <v>76509915</v>
          </cell>
          <cell r="AE3035">
            <v>43678428.219999999</v>
          </cell>
        </row>
        <row r="3036">
          <cell r="C3036" t="str">
            <v>Valley Water Company</v>
          </cell>
          <cell r="K3036">
            <v>1308087000</v>
          </cell>
          <cell r="M3036">
            <v>289</v>
          </cell>
          <cell r="V3036">
            <v>9900</v>
          </cell>
          <cell r="AB3036">
            <v>90065334</v>
          </cell>
          <cell r="AC3036">
            <v>93519360</v>
          </cell>
          <cell r="AE3036">
            <v>84661413.959999993</v>
          </cell>
        </row>
        <row r="3037">
          <cell r="C3037" t="str">
            <v>Valley Water Company</v>
          </cell>
          <cell r="K3037">
            <v>1308087000</v>
          </cell>
          <cell r="M3037">
            <v>289</v>
          </cell>
          <cell r="V3037">
            <v>9900</v>
          </cell>
          <cell r="AB3037">
            <v>115612086</v>
          </cell>
          <cell r="AC3037">
            <v>117925631</v>
          </cell>
          <cell r="AE3037">
            <v>108675360.83999999</v>
          </cell>
        </row>
        <row r="3038">
          <cell r="C3038" t="str">
            <v>Valley Water Company</v>
          </cell>
          <cell r="K3038">
            <v>1308087000</v>
          </cell>
          <cell r="M3038">
            <v>289</v>
          </cell>
          <cell r="V3038">
            <v>9900</v>
          </cell>
          <cell r="AB3038">
            <v>125322459</v>
          </cell>
          <cell r="AC3038">
            <v>139725092</v>
          </cell>
          <cell r="AE3038">
            <v>117803111.45999999</v>
          </cell>
        </row>
        <row r="3039">
          <cell r="C3039" t="str">
            <v>Valley Water Company</v>
          </cell>
          <cell r="K3039">
            <v>1308087000</v>
          </cell>
          <cell r="M3039">
            <v>289</v>
          </cell>
          <cell r="V3039">
            <v>9900</v>
          </cell>
          <cell r="AB3039">
            <v>130829348</v>
          </cell>
          <cell r="AC3039">
            <v>142625170</v>
          </cell>
          <cell r="AE3039">
            <v>122979587.11999999</v>
          </cell>
        </row>
        <row r="3040">
          <cell r="C3040" t="str">
            <v>Valley Water Company</v>
          </cell>
          <cell r="K3040">
            <v>1308087000</v>
          </cell>
          <cell r="M3040">
            <v>289</v>
          </cell>
          <cell r="V3040">
            <v>9900</v>
          </cell>
          <cell r="AB3040">
            <v>132165339</v>
          </cell>
          <cell r="AC3040">
            <v>140800402</v>
          </cell>
          <cell r="AE3040">
            <v>124235418.66</v>
          </cell>
        </row>
        <row r="3041">
          <cell r="C3041" t="str">
            <v>Valley Water Company</v>
          </cell>
          <cell r="K3041">
            <v>1308087000</v>
          </cell>
          <cell r="M3041">
            <v>289</v>
          </cell>
          <cell r="V3041">
            <v>9900</v>
          </cell>
          <cell r="AB3041">
            <v>127994441</v>
          </cell>
          <cell r="AC3041">
            <v>126919131</v>
          </cell>
          <cell r="AE3041">
            <v>120314774.53999999</v>
          </cell>
        </row>
        <row r="3042">
          <cell r="C3042" t="str">
            <v>Vaughn Water Company</v>
          </cell>
          <cell r="K3042">
            <v>4263691290</v>
          </cell>
          <cell r="M3042">
            <v>341</v>
          </cell>
          <cell r="V3042">
            <v>27421</v>
          </cell>
          <cell r="AB3042">
            <v>139974926</v>
          </cell>
          <cell r="AC3042">
            <v>157658687</v>
          </cell>
          <cell r="AE3042">
            <v>134375928.96000001</v>
          </cell>
        </row>
        <row r="3043">
          <cell r="C3043" t="str">
            <v>Vaughn Water Company</v>
          </cell>
          <cell r="K3043">
            <v>4263691290</v>
          </cell>
          <cell r="M3043">
            <v>341</v>
          </cell>
          <cell r="V3043">
            <v>30305</v>
          </cell>
          <cell r="AB3043">
            <v>130237412</v>
          </cell>
          <cell r="AC3043">
            <v>152228550</v>
          </cell>
          <cell r="AE3043">
            <v>125027915.52</v>
          </cell>
        </row>
        <row r="3044">
          <cell r="C3044" t="str">
            <v>Vaughn Water Company</v>
          </cell>
          <cell r="K3044">
            <v>4263691290</v>
          </cell>
          <cell r="M3044">
            <v>341</v>
          </cell>
          <cell r="V3044">
            <v>30232</v>
          </cell>
          <cell r="AB3044">
            <v>152628229</v>
          </cell>
          <cell r="AC3044">
            <v>196757233</v>
          </cell>
          <cell r="AE3044">
            <v>146523099.84</v>
          </cell>
        </row>
        <row r="3045">
          <cell r="C3045" t="str">
            <v>Vaughn Water Company</v>
          </cell>
          <cell r="K3045">
            <v>4263691290</v>
          </cell>
          <cell r="M3045">
            <v>341</v>
          </cell>
          <cell r="V3045">
            <v>30187</v>
          </cell>
          <cell r="AB3045">
            <v>234031075</v>
          </cell>
          <cell r="AC3045">
            <v>267169479</v>
          </cell>
          <cell r="AE3045">
            <v>224669832</v>
          </cell>
        </row>
        <row r="3046">
          <cell r="C3046" t="str">
            <v>Vaughn Water Company</v>
          </cell>
          <cell r="K3046">
            <v>4263691290</v>
          </cell>
          <cell r="M3046">
            <v>341</v>
          </cell>
          <cell r="V3046">
            <v>30148</v>
          </cell>
          <cell r="AB3046">
            <v>363695728</v>
          </cell>
          <cell r="AC3046">
            <v>379988408</v>
          </cell>
          <cell r="AE3046">
            <v>349147898.88</v>
          </cell>
        </row>
        <row r="3047">
          <cell r="C3047" t="str">
            <v>Vaughn Water Company</v>
          </cell>
          <cell r="K3047">
            <v>4263691290</v>
          </cell>
          <cell r="M3047">
            <v>341</v>
          </cell>
          <cell r="V3047">
            <v>30109</v>
          </cell>
          <cell r="AB3047">
            <v>437186292</v>
          </cell>
          <cell r="AC3047">
            <v>456448114</v>
          </cell>
          <cell r="AE3047">
            <v>419698840.31999999</v>
          </cell>
        </row>
        <row r="3048">
          <cell r="C3048" t="str">
            <v>Vaughn Water Company</v>
          </cell>
          <cell r="K3048">
            <v>4263691290</v>
          </cell>
          <cell r="M3048">
            <v>341</v>
          </cell>
          <cell r="V3048">
            <v>30067</v>
          </cell>
          <cell r="AB3048">
            <v>489786882</v>
          </cell>
          <cell r="AC3048">
            <v>535473148</v>
          </cell>
          <cell r="AE3048">
            <v>470195406.71999997</v>
          </cell>
        </row>
        <row r="3049">
          <cell r="C3049" t="str">
            <v>Vaughn Water Company</v>
          </cell>
          <cell r="K3049">
            <v>4263691290</v>
          </cell>
          <cell r="M3049">
            <v>341</v>
          </cell>
          <cell r="V3049">
            <v>29892</v>
          </cell>
          <cell r="AB3049">
            <v>531747576</v>
          </cell>
          <cell r="AC3049">
            <v>552687117</v>
          </cell>
          <cell r="AE3049">
            <v>510477672.95999998</v>
          </cell>
        </row>
        <row r="3050">
          <cell r="C3050" t="str">
            <v>Vaughn Water Company</v>
          </cell>
          <cell r="K3050">
            <v>4263691290</v>
          </cell>
          <cell r="M3050">
            <v>341</v>
          </cell>
          <cell r="V3050">
            <v>29766</v>
          </cell>
          <cell r="AB3050">
            <v>510101399</v>
          </cell>
          <cell r="AC3050">
            <v>508427122</v>
          </cell>
          <cell r="AE3050">
            <v>489697343.03999996</v>
          </cell>
        </row>
        <row r="3051">
          <cell r="C3051" t="str">
            <v>Ventura County Waterworks District No 1</v>
          </cell>
          <cell r="K3051">
            <v>3390382800</v>
          </cell>
          <cell r="M3051">
            <v>192</v>
          </cell>
          <cell r="V3051">
            <v>34421</v>
          </cell>
          <cell r="AB3051">
            <v>178892433</v>
          </cell>
          <cell r="AC3051">
            <v>210011245</v>
          </cell>
          <cell r="AE3051">
            <v>119857930.11000001</v>
          </cell>
        </row>
        <row r="3052">
          <cell r="C3052" t="str">
            <v>Ventura County Waterworks District No 1</v>
          </cell>
          <cell r="K3052">
            <v>3390382800</v>
          </cell>
          <cell r="M3052">
            <v>192</v>
          </cell>
          <cell r="V3052">
            <v>38703</v>
          </cell>
          <cell r="AB3052">
            <v>188928657</v>
          </cell>
          <cell r="AC3052">
            <v>321452433</v>
          </cell>
          <cell r="AE3052">
            <v>126582200.19000001</v>
          </cell>
        </row>
        <row r="3053">
          <cell r="C3053" t="str">
            <v>Ventura County Waterworks District No 1</v>
          </cell>
          <cell r="K3053">
            <v>3390382800</v>
          </cell>
          <cell r="M3053">
            <v>192</v>
          </cell>
          <cell r="V3053">
            <v>38703</v>
          </cell>
          <cell r="AB3053">
            <v>120141421</v>
          </cell>
          <cell r="AC3053">
            <v>279841206</v>
          </cell>
          <cell r="AE3053">
            <v>120141421</v>
          </cell>
        </row>
        <row r="3054">
          <cell r="C3054" t="str">
            <v>Ventura County Waterworks District No 1</v>
          </cell>
          <cell r="K3054">
            <v>3390382800</v>
          </cell>
          <cell r="M3054">
            <v>192</v>
          </cell>
          <cell r="V3054">
            <v>38703</v>
          </cell>
          <cell r="AB3054">
            <v>258986714</v>
          </cell>
          <cell r="AC3054">
            <v>286358234</v>
          </cell>
          <cell r="AE3054">
            <v>173521098.38000003</v>
          </cell>
        </row>
        <row r="3055">
          <cell r="C3055" t="str">
            <v>Ventura County Waterworks District No 1</v>
          </cell>
          <cell r="K3055">
            <v>3390382800</v>
          </cell>
          <cell r="M3055">
            <v>192</v>
          </cell>
          <cell r="V3055">
            <v>38703</v>
          </cell>
          <cell r="AB3055">
            <v>346836259</v>
          </cell>
          <cell r="AC3055">
            <v>369678444</v>
          </cell>
          <cell r="AE3055">
            <v>232380293.53</v>
          </cell>
        </row>
        <row r="3056">
          <cell r="C3056" t="str">
            <v>Ventura County Waterworks District No 1</v>
          </cell>
          <cell r="K3056">
            <v>3390382800</v>
          </cell>
          <cell r="M3056">
            <v>192</v>
          </cell>
          <cell r="V3056">
            <v>38703</v>
          </cell>
          <cell r="AB3056">
            <v>364138970</v>
          </cell>
          <cell r="AC3056">
            <v>369678444</v>
          </cell>
          <cell r="AE3056">
            <v>243973109.90000001</v>
          </cell>
        </row>
        <row r="3057">
          <cell r="C3057" t="str">
            <v>Ventura County Waterworks District No 1</v>
          </cell>
          <cell r="K3057">
            <v>3390382800</v>
          </cell>
          <cell r="M3057">
            <v>192</v>
          </cell>
          <cell r="V3057">
            <v>38703</v>
          </cell>
          <cell r="AB3057">
            <v>385808090</v>
          </cell>
          <cell r="AC3057">
            <v>417350508</v>
          </cell>
          <cell r="AE3057">
            <v>181329802.29999998</v>
          </cell>
        </row>
        <row r="3058">
          <cell r="C3058" t="str">
            <v>Ventura County Waterworks District No 1</v>
          </cell>
          <cell r="K3058">
            <v>3390382800</v>
          </cell>
          <cell r="M3058">
            <v>192</v>
          </cell>
          <cell r="V3058">
            <v>38703</v>
          </cell>
          <cell r="AB3058">
            <v>398157859</v>
          </cell>
          <cell r="AC3058">
            <v>434294782</v>
          </cell>
          <cell r="AE3058">
            <v>187134193.72999999</v>
          </cell>
        </row>
        <row r="3059">
          <cell r="C3059" t="str">
            <v>Ventura County Waterworks District No. 8</v>
          </cell>
          <cell r="K3059">
            <v>7760008040</v>
          </cell>
          <cell r="M3059">
            <v>189</v>
          </cell>
          <cell r="V3059">
            <v>90687</v>
          </cell>
          <cell r="AB3059">
            <v>362998490</v>
          </cell>
          <cell r="AC3059">
            <v>378313507</v>
          </cell>
          <cell r="AE3059">
            <v>239579003.40000001</v>
          </cell>
        </row>
        <row r="3060">
          <cell r="C3060" t="str">
            <v>Ventura County Waterworks District No. 8</v>
          </cell>
          <cell r="K3060">
            <v>7760008040</v>
          </cell>
          <cell r="M3060">
            <v>189</v>
          </cell>
          <cell r="V3060">
            <v>90687</v>
          </cell>
          <cell r="AB3060">
            <v>388089050</v>
          </cell>
          <cell r="AC3060">
            <v>398190444</v>
          </cell>
          <cell r="AE3060">
            <v>256138773</v>
          </cell>
        </row>
        <row r="3061">
          <cell r="C3061" t="str">
            <v>Ventura County Waterworks District No. 8</v>
          </cell>
          <cell r="K3061">
            <v>7760008040</v>
          </cell>
          <cell r="M3061">
            <v>189</v>
          </cell>
          <cell r="V3061">
            <v>90687</v>
          </cell>
          <cell r="AB3061">
            <v>281209782</v>
          </cell>
          <cell r="AC3061">
            <v>512890146</v>
          </cell>
          <cell r="AE3061">
            <v>185598456.12</v>
          </cell>
        </row>
        <row r="3062">
          <cell r="C3062" t="str">
            <v>Ventura County Waterworks District No. 8</v>
          </cell>
          <cell r="K3062">
            <v>7760008040</v>
          </cell>
          <cell r="M3062">
            <v>189</v>
          </cell>
          <cell r="V3062">
            <v>90687</v>
          </cell>
          <cell r="AB3062">
            <v>472158718</v>
          </cell>
          <cell r="AC3062">
            <v>517126215</v>
          </cell>
          <cell r="AE3062">
            <v>311624753.88</v>
          </cell>
        </row>
        <row r="3063">
          <cell r="C3063" t="str">
            <v>Ventura County Waterworks District No. 8</v>
          </cell>
          <cell r="K3063">
            <v>7760008040</v>
          </cell>
          <cell r="M3063">
            <v>189</v>
          </cell>
          <cell r="V3063">
            <v>90687</v>
          </cell>
          <cell r="AB3063">
            <v>606083654</v>
          </cell>
          <cell r="AC3063">
            <v>658871585</v>
          </cell>
          <cell r="AE3063">
            <v>400015211.64000005</v>
          </cell>
        </row>
        <row r="3064">
          <cell r="C3064" t="str">
            <v>Ventura County Waterworks District No. 8</v>
          </cell>
          <cell r="K3064">
            <v>7760008040</v>
          </cell>
          <cell r="M3064">
            <v>189</v>
          </cell>
          <cell r="V3064">
            <v>90687</v>
          </cell>
          <cell r="AB3064">
            <v>655938923</v>
          </cell>
          <cell r="AC3064">
            <v>715895585</v>
          </cell>
          <cell r="AE3064">
            <v>354207018.42000002</v>
          </cell>
        </row>
        <row r="3065">
          <cell r="C3065" t="str">
            <v>Ventura County Waterworks District No. 8</v>
          </cell>
          <cell r="K3065">
            <v>7760008040</v>
          </cell>
          <cell r="M3065">
            <v>189</v>
          </cell>
          <cell r="V3065">
            <v>90086</v>
          </cell>
          <cell r="AB3065">
            <v>695366945</v>
          </cell>
          <cell r="AC3065">
            <v>752065094</v>
          </cell>
          <cell r="AE3065">
            <v>458942183.70000005</v>
          </cell>
        </row>
        <row r="3066">
          <cell r="C3066" t="str">
            <v>Ventura County Waterworks District No. 8</v>
          </cell>
          <cell r="K3066">
            <v>7760008040</v>
          </cell>
          <cell r="M3066">
            <v>189</v>
          </cell>
          <cell r="V3066">
            <v>90086</v>
          </cell>
          <cell r="AB3066">
            <v>732514008</v>
          </cell>
          <cell r="AC3066">
            <v>768031813</v>
          </cell>
          <cell r="AE3066">
            <v>483459245.28000003</v>
          </cell>
        </row>
        <row r="3067">
          <cell r="C3067" t="str">
            <v>Ventura County Waterworks District No. 8</v>
          </cell>
          <cell r="K3067">
            <v>7760008040</v>
          </cell>
          <cell r="M3067">
            <v>189</v>
          </cell>
          <cell r="V3067">
            <v>90086</v>
          </cell>
          <cell r="AB3067">
            <v>702535677</v>
          </cell>
          <cell r="AC3067">
            <v>722738465</v>
          </cell>
          <cell r="AE3067">
            <v>463673546.81999999</v>
          </cell>
        </row>
        <row r="3068">
          <cell r="C3068" t="str">
            <v>Vernon  City of</v>
          </cell>
          <cell r="K3068">
            <v>3435051500</v>
          </cell>
          <cell r="M3068">
            <v>75289</v>
          </cell>
          <cell r="V3068">
            <v>122</v>
          </cell>
          <cell r="AB3068">
            <v>173773308</v>
          </cell>
          <cell r="AC3068">
            <v>206394294</v>
          </cell>
          <cell r="AE3068">
            <v>0</v>
          </cell>
        </row>
        <row r="3069">
          <cell r="C3069" t="str">
            <v>Vernon  City of</v>
          </cell>
          <cell r="K3069">
            <v>3435051500</v>
          </cell>
          <cell r="M3069">
            <v>75289</v>
          </cell>
          <cell r="V3069">
            <v>122</v>
          </cell>
          <cell r="AB3069">
            <v>184558990</v>
          </cell>
          <cell r="AC3069">
            <v>223253847</v>
          </cell>
          <cell r="AE3069">
            <v>0</v>
          </cell>
        </row>
        <row r="3070">
          <cell r="C3070" t="str">
            <v>Vernon  City of</v>
          </cell>
          <cell r="K3070">
            <v>3435051500</v>
          </cell>
          <cell r="M3070">
            <v>75289</v>
          </cell>
          <cell r="V3070">
            <v>122</v>
          </cell>
          <cell r="AB3070">
            <v>183183897</v>
          </cell>
          <cell r="AC3070">
            <v>198987691</v>
          </cell>
          <cell r="AE3070">
            <v>0</v>
          </cell>
        </row>
        <row r="3071">
          <cell r="C3071" t="str">
            <v>Vernon  City of</v>
          </cell>
          <cell r="K3071">
            <v>3435051500</v>
          </cell>
          <cell r="M3071">
            <v>75289</v>
          </cell>
          <cell r="V3071">
            <v>122</v>
          </cell>
          <cell r="AB3071">
            <v>182232411</v>
          </cell>
          <cell r="AC3071">
            <v>204774812</v>
          </cell>
          <cell r="AE3071">
            <v>0</v>
          </cell>
        </row>
        <row r="3072">
          <cell r="C3072" t="str">
            <v>Vernon  City of</v>
          </cell>
          <cell r="K3072">
            <v>3435051500</v>
          </cell>
          <cell r="M3072">
            <v>75289</v>
          </cell>
          <cell r="V3072">
            <v>122</v>
          </cell>
          <cell r="AB3072">
            <v>207495672</v>
          </cell>
          <cell r="AC3072">
            <v>219552174</v>
          </cell>
          <cell r="AE3072">
            <v>0</v>
          </cell>
        </row>
        <row r="3073">
          <cell r="C3073" t="str">
            <v>Vernon  City of</v>
          </cell>
          <cell r="K3073">
            <v>3435051500</v>
          </cell>
          <cell r="M3073">
            <v>75289</v>
          </cell>
          <cell r="V3073">
            <v>122</v>
          </cell>
          <cell r="AB3073">
            <v>204634696</v>
          </cell>
          <cell r="AC3073">
            <v>202353736</v>
          </cell>
          <cell r="AE3073">
            <v>0</v>
          </cell>
        </row>
        <row r="3074">
          <cell r="C3074" t="str">
            <v>Vernon  City of</v>
          </cell>
          <cell r="K3074">
            <v>3435051500</v>
          </cell>
          <cell r="M3074">
            <v>75289</v>
          </cell>
          <cell r="V3074">
            <v>100</v>
          </cell>
          <cell r="AB3074">
            <v>218972159</v>
          </cell>
          <cell r="AC3074">
            <v>211477576</v>
          </cell>
          <cell r="AE3074">
            <v>0</v>
          </cell>
        </row>
        <row r="3075">
          <cell r="C3075" t="str">
            <v>Vernon  City of</v>
          </cell>
          <cell r="K3075">
            <v>3435051500</v>
          </cell>
          <cell r="M3075">
            <v>75289</v>
          </cell>
          <cell r="V3075">
            <v>100</v>
          </cell>
          <cell r="AB3075">
            <v>228278476</v>
          </cell>
          <cell r="AC3075">
            <v>225450085</v>
          </cell>
          <cell r="AE3075">
            <v>0</v>
          </cell>
        </row>
        <row r="3076">
          <cell r="C3076" t="str">
            <v>Vernon  City of</v>
          </cell>
          <cell r="K3076">
            <v>3435051500</v>
          </cell>
          <cell r="M3076">
            <v>75289</v>
          </cell>
          <cell r="V3076">
            <v>100</v>
          </cell>
          <cell r="AB3076">
            <v>205250555</v>
          </cell>
          <cell r="AC3076">
            <v>214817553</v>
          </cell>
          <cell r="AE3076">
            <v>0</v>
          </cell>
        </row>
        <row r="3077">
          <cell r="C3077" t="str">
            <v>Victorville Water District</v>
          </cell>
          <cell r="K3077">
            <v>9456025800</v>
          </cell>
          <cell r="M3077">
            <v>208</v>
          </cell>
          <cell r="V3077">
            <v>116098</v>
          </cell>
          <cell r="AB3077">
            <v>267849873</v>
          </cell>
          <cell r="AC3077">
            <v>436315061</v>
          </cell>
          <cell r="AE3077">
            <v>208922900.94</v>
          </cell>
        </row>
        <row r="3078">
          <cell r="C3078" t="str">
            <v>Victorville Water District</v>
          </cell>
          <cell r="K3078">
            <v>9456025800</v>
          </cell>
          <cell r="M3078">
            <v>208</v>
          </cell>
          <cell r="V3078">
            <v>116217</v>
          </cell>
          <cell r="AB3078">
            <v>339537187</v>
          </cell>
          <cell r="AC3078">
            <v>459124661</v>
          </cell>
          <cell r="AE3078">
            <v>278420493.33999997</v>
          </cell>
        </row>
        <row r="3079">
          <cell r="C3079" t="str">
            <v>Victorville Water District</v>
          </cell>
          <cell r="K3079">
            <v>9456025800</v>
          </cell>
          <cell r="M3079">
            <v>208</v>
          </cell>
          <cell r="V3079">
            <v>117402</v>
          </cell>
          <cell r="AB3079">
            <v>368537964</v>
          </cell>
          <cell r="AC3079">
            <v>427517072</v>
          </cell>
          <cell r="AE3079">
            <v>357481825.07999998</v>
          </cell>
        </row>
        <row r="3080">
          <cell r="C3080" t="str">
            <v>Victorville Water District</v>
          </cell>
          <cell r="K3080">
            <v>9456025800</v>
          </cell>
          <cell r="M3080">
            <v>208</v>
          </cell>
          <cell r="V3080">
            <v>116242</v>
          </cell>
          <cell r="AB3080">
            <v>473787975</v>
          </cell>
          <cell r="AC3080">
            <v>498878535</v>
          </cell>
          <cell r="AE3080">
            <v>369554620.5</v>
          </cell>
        </row>
        <row r="3081">
          <cell r="C3081" t="str">
            <v>Victorville Water District</v>
          </cell>
          <cell r="K3081">
            <v>9456025800</v>
          </cell>
          <cell r="M3081">
            <v>208</v>
          </cell>
          <cell r="V3081">
            <v>116218</v>
          </cell>
          <cell r="AB3081">
            <v>614555791</v>
          </cell>
          <cell r="AC3081">
            <v>645511677</v>
          </cell>
          <cell r="AE3081">
            <v>430189053.69999999</v>
          </cell>
        </row>
        <row r="3082">
          <cell r="C3082" t="str">
            <v>Victorville Water District</v>
          </cell>
          <cell r="K3082">
            <v>9456025800</v>
          </cell>
          <cell r="M3082">
            <v>208</v>
          </cell>
          <cell r="V3082">
            <v>116275</v>
          </cell>
          <cell r="AB3082">
            <v>712637071</v>
          </cell>
          <cell r="AC3082">
            <v>749132431</v>
          </cell>
          <cell r="AE3082">
            <v>520225061.82999998</v>
          </cell>
        </row>
        <row r="3083">
          <cell r="C3083" t="str">
            <v>Victorville Water District</v>
          </cell>
          <cell r="K3083">
            <v>9456025800</v>
          </cell>
          <cell r="M3083">
            <v>208</v>
          </cell>
          <cell r="V3083">
            <v>116642</v>
          </cell>
          <cell r="AB3083">
            <v>886967584</v>
          </cell>
          <cell r="AC3083">
            <v>917597618</v>
          </cell>
          <cell r="AE3083">
            <v>647486336.31999993</v>
          </cell>
        </row>
        <row r="3084">
          <cell r="C3084" t="str">
            <v>Victorville Water District</v>
          </cell>
          <cell r="K3084">
            <v>9456025800</v>
          </cell>
          <cell r="M3084">
            <v>208</v>
          </cell>
          <cell r="V3084">
            <v>116497</v>
          </cell>
          <cell r="AB3084">
            <v>822449002</v>
          </cell>
          <cell r="AC3084">
            <v>851775630</v>
          </cell>
          <cell r="AE3084">
            <v>616836751.5</v>
          </cell>
        </row>
        <row r="3085">
          <cell r="C3085" t="str">
            <v>Vista Irrigation District</v>
          </cell>
          <cell r="K3085">
            <v>8045822750</v>
          </cell>
          <cell r="M3085">
            <v>142</v>
          </cell>
          <cell r="V3085">
            <v>124746</v>
          </cell>
          <cell r="AB3085">
            <v>380594467</v>
          </cell>
          <cell r="AC3085">
            <v>334975267</v>
          </cell>
          <cell r="AE3085">
            <v>285445850.25</v>
          </cell>
        </row>
        <row r="3086">
          <cell r="C3086" t="str">
            <v>Vista Irrigation District</v>
          </cell>
          <cell r="K3086">
            <v>8045822750</v>
          </cell>
          <cell r="M3086">
            <v>142</v>
          </cell>
          <cell r="V3086">
            <v>124746</v>
          </cell>
          <cell r="AB3086">
            <v>351919541</v>
          </cell>
          <cell r="AC3086">
            <v>484215221</v>
          </cell>
          <cell r="AE3086">
            <v>260420460.34</v>
          </cell>
        </row>
        <row r="3087">
          <cell r="C3087" t="str">
            <v>Vista Irrigation District</v>
          </cell>
          <cell r="K3087">
            <v>8045822750</v>
          </cell>
          <cell r="M3087">
            <v>142</v>
          </cell>
          <cell r="V3087">
            <v>124293</v>
          </cell>
          <cell r="AB3087">
            <v>316401736</v>
          </cell>
          <cell r="AC3087">
            <v>408943541</v>
          </cell>
          <cell r="AE3087">
            <v>224645232.56</v>
          </cell>
        </row>
        <row r="3088">
          <cell r="C3088" t="str">
            <v>Vista Irrigation District</v>
          </cell>
          <cell r="K3088">
            <v>8045822750</v>
          </cell>
          <cell r="M3088">
            <v>142</v>
          </cell>
          <cell r="V3088">
            <v>124293</v>
          </cell>
          <cell r="AB3088">
            <v>451955929</v>
          </cell>
          <cell r="AC3088">
            <v>443483792</v>
          </cell>
          <cell r="AE3088">
            <v>302810472.43000001</v>
          </cell>
        </row>
        <row r="3089">
          <cell r="C3089" t="str">
            <v>Vista Irrigation District</v>
          </cell>
          <cell r="K3089">
            <v>8045822750</v>
          </cell>
          <cell r="M3089">
            <v>142</v>
          </cell>
          <cell r="V3089">
            <v>124293</v>
          </cell>
          <cell r="AB3089">
            <v>566329780</v>
          </cell>
          <cell r="AC3089">
            <v>551666466</v>
          </cell>
          <cell r="AE3089">
            <v>390767548.19999999</v>
          </cell>
        </row>
        <row r="3090">
          <cell r="C3090" t="str">
            <v>Vista Irrigation District</v>
          </cell>
          <cell r="K3090">
            <v>8045822750</v>
          </cell>
          <cell r="M3090">
            <v>142</v>
          </cell>
          <cell r="V3090">
            <v>124293</v>
          </cell>
          <cell r="AB3090">
            <v>595004706</v>
          </cell>
          <cell r="AC3090">
            <v>653983814</v>
          </cell>
          <cell r="AE3090">
            <v>392703105.96000004</v>
          </cell>
        </row>
        <row r="3091">
          <cell r="C3091" t="str">
            <v>Vista Irrigation District</v>
          </cell>
          <cell r="K3091">
            <v>8045822750</v>
          </cell>
          <cell r="M3091">
            <v>142</v>
          </cell>
          <cell r="V3091">
            <v>124293</v>
          </cell>
          <cell r="AB3091">
            <v>634106877</v>
          </cell>
          <cell r="AC3091">
            <v>696018648</v>
          </cell>
          <cell r="AE3091">
            <v>431192676.36000001</v>
          </cell>
        </row>
        <row r="3092">
          <cell r="C3092" t="str">
            <v>Vista Irrigation District</v>
          </cell>
          <cell r="K3092">
            <v>8045822750</v>
          </cell>
          <cell r="M3092">
            <v>142</v>
          </cell>
          <cell r="V3092">
            <v>124293</v>
          </cell>
          <cell r="AB3092">
            <v>687220660</v>
          </cell>
          <cell r="AC3092">
            <v>680703631</v>
          </cell>
          <cell r="AE3092">
            <v>446693429</v>
          </cell>
        </row>
        <row r="3093">
          <cell r="C3093" t="str">
            <v>Vista Irrigation District</v>
          </cell>
          <cell r="K3093">
            <v>8045822750</v>
          </cell>
          <cell r="M3093">
            <v>142</v>
          </cell>
          <cell r="V3093">
            <v>124293</v>
          </cell>
          <cell r="AB3093">
            <v>648770191</v>
          </cell>
          <cell r="AC3093">
            <v>642579014</v>
          </cell>
          <cell r="AE3093">
            <v>467114537.51999998</v>
          </cell>
        </row>
        <row r="3094">
          <cell r="C3094" t="str">
            <v>Walnut Valley Water District</v>
          </cell>
          <cell r="K3094">
            <v>8431552560</v>
          </cell>
          <cell r="M3094">
            <v>163</v>
          </cell>
          <cell r="V3094">
            <v>113236</v>
          </cell>
          <cell r="AB3094">
            <v>391021712</v>
          </cell>
          <cell r="AC3094">
            <v>365931153</v>
          </cell>
          <cell r="AE3094">
            <v>332368455.19999999</v>
          </cell>
        </row>
        <row r="3095">
          <cell r="C3095" t="str">
            <v>Walnut Valley Water District</v>
          </cell>
          <cell r="K3095">
            <v>8431552560</v>
          </cell>
          <cell r="M3095">
            <v>163</v>
          </cell>
          <cell r="V3095">
            <v>113236</v>
          </cell>
          <cell r="AB3095">
            <v>390044158</v>
          </cell>
          <cell r="AC3095">
            <v>376684250</v>
          </cell>
          <cell r="AE3095">
            <v>331537534.30000001</v>
          </cell>
        </row>
        <row r="3096">
          <cell r="C3096" t="str">
            <v>Walnut Valley Water District</v>
          </cell>
          <cell r="K3096">
            <v>8431552560</v>
          </cell>
          <cell r="M3096">
            <v>163</v>
          </cell>
          <cell r="V3096">
            <v>113236</v>
          </cell>
          <cell r="AB3096">
            <v>335301118</v>
          </cell>
          <cell r="AC3096">
            <v>456517849</v>
          </cell>
          <cell r="AE3096">
            <v>285005950.30000001</v>
          </cell>
        </row>
        <row r="3097">
          <cell r="C3097" t="str">
            <v>Walnut Valley Water District</v>
          </cell>
          <cell r="K3097">
            <v>8431552560</v>
          </cell>
          <cell r="M3097">
            <v>163</v>
          </cell>
          <cell r="V3097">
            <v>113236</v>
          </cell>
          <cell r="AB3097">
            <v>498878535</v>
          </cell>
          <cell r="AC3097">
            <v>511260889</v>
          </cell>
          <cell r="AE3097">
            <v>424046754.75</v>
          </cell>
        </row>
        <row r="3098">
          <cell r="C3098" t="str">
            <v>Walnut Valley Water District</v>
          </cell>
          <cell r="K3098">
            <v>8431552560</v>
          </cell>
          <cell r="M3098">
            <v>163</v>
          </cell>
          <cell r="V3098">
            <v>113236</v>
          </cell>
          <cell r="AB3098">
            <v>601195883</v>
          </cell>
          <cell r="AC3098">
            <v>605431951</v>
          </cell>
          <cell r="AE3098">
            <v>511016500.55000001</v>
          </cell>
        </row>
        <row r="3099">
          <cell r="C3099" t="str">
            <v>Walnut Valley Water District</v>
          </cell>
          <cell r="K3099">
            <v>8431552560</v>
          </cell>
          <cell r="M3099">
            <v>163</v>
          </cell>
          <cell r="V3099">
            <v>113236</v>
          </cell>
          <cell r="AB3099">
            <v>633129323</v>
          </cell>
          <cell r="AC3099">
            <v>672557345</v>
          </cell>
          <cell r="AE3099">
            <v>538159924.54999995</v>
          </cell>
        </row>
        <row r="3100">
          <cell r="C3100" t="str">
            <v>Walnut Valley Water District</v>
          </cell>
          <cell r="K3100">
            <v>8431552560</v>
          </cell>
          <cell r="M3100">
            <v>163</v>
          </cell>
          <cell r="V3100">
            <v>113236</v>
          </cell>
          <cell r="AB3100">
            <v>659197437</v>
          </cell>
          <cell r="AC3100">
            <v>752390945</v>
          </cell>
          <cell r="AE3100">
            <v>474622154.63999999</v>
          </cell>
        </row>
        <row r="3101">
          <cell r="C3101" t="str">
            <v>Walnut Valley Water District</v>
          </cell>
          <cell r="K3101">
            <v>8431552560</v>
          </cell>
          <cell r="M3101">
            <v>163</v>
          </cell>
          <cell r="V3101">
            <v>113236</v>
          </cell>
          <cell r="AB3101">
            <v>711985368</v>
          </cell>
          <cell r="AC3101">
            <v>700254717</v>
          </cell>
          <cell r="AE3101">
            <v>512629464.95999998</v>
          </cell>
        </row>
        <row r="3102">
          <cell r="C3102" t="str">
            <v>Walnut Valley Water District</v>
          </cell>
          <cell r="K3102">
            <v>8431552560</v>
          </cell>
          <cell r="M3102">
            <v>163</v>
          </cell>
          <cell r="V3102">
            <v>113236</v>
          </cell>
          <cell r="AB3102">
            <v>656590625</v>
          </cell>
          <cell r="AC3102">
            <v>678422671</v>
          </cell>
          <cell r="AE3102">
            <v>472745250</v>
          </cell>
        </row>
        <row r="3103">
          <cell r="C3103" t="str">
            <v>Wasco  City of</v>
          </cell>
          <cell r="K3103">
            <v>1766135720</v>
          </cell>
          <cell r="M3103">
            <v>198</v>
          </cell>
          <cell r="V3103">
            <v>21170</v>
          </cell>
          <cell r="AB3103">
            <v>59330000</v>
          </cell>
          <cell r="AC3103">
            <v>72010000</v>
          </cell>
          <cell r="AE3103">
            <v>41531000</v>
          </cell>
        </row>
        <row r="3104">
          <cell r="C3104" t="str">
            <v>Wasco  City of</v>
          </cell>
          <cell r="K3104">
            <v>1766135720</v>
          </cell>
          <cell r="M3104">
            <v>198</v>
          </cell>
          <cell r="V3104">
            <v>21170</v>
          </cell>
          <cell r="AB3104">
            <v>61300000</v>
          </cell>
          <cell r="AC3104">
            <v>84440000</v>
          </cell>
          <cell r="AE3104">
            <v>41071000</v>
          </cell>
        </row>
        <row r="3105">
          <cell r="C3105" t="str">
            <v>Wasco  City of</v>
          </cell>
          <cell r="K3105">
            <v>1766135720</v>
          </cell>
          <cell r="M3105">
            <v>198</v>
          </cell>
          <cell r="V3105">
            <v>19511</v>
          </cell>
          <cell r="AB3105">
            <v>69060000</v>
          </cell>
          <cell r="AC3105">
            <v>74970000</v>
          </cell>
          <cell r="AE3105">
            <v>49723200</v>
          </cell>
        </row>
        <row r="3106">
          <cell r="C3106" t="str">
            <v>Wasco  City of</v>
          </cell>
          <cell r="K3106">
            <v>1766135720</v>
          </cell>
          <cell r="M3106">
            <v>198</v>
          </cell>
          <cell r="V3106">
            <v>19511</v>
          </cell>
          <cell r="AB3106">
            <v>80390000</v>
          </cell>
          <cell r="AC3106">
            <v>90750000</v>
          </cell>
          <cell r="AE3106">
            <v>76370500</v>
          </cell>
        </row>
        <row r="3107">
          <cell r="C3107" t="str">
            <v>Wasco  City of</v>
          </cell>
          <cell r="K3107">
            <v>1766135720</v>
          </cell>
          <cell r="M3107">
            <v>198</v>
          </cell>
          <cell r="V3107">
            <v>19511</v>
          </cell>
          <cell r="AB3107">
            <v>101090000</v>
          </cell>
          <cell r="AC3107">
            <v>115510000</v>
          </cell>
          <cell r="AE3107">
            <v>75817500</v>
          </cell>
        </row>
        <row r="3108">
          <cell r="C3108" t="str">
            <v>Wasco  City of</v>
          </cell>
          <cell r="K3108">
            <v>1766135720</v>
          </cell>
          <cell r="M3108">
            <v>198</v>
          </cell>
          <cell r="V3108">
            <v>19511</v>
          </cell>
          <cell r="AB3108">
            <v>122000000</v>
          </cell>
          <cell r="AC3108">
            <v>151000000</v>
          </cell>
          <cell r="AE3108">
            <v>109800000</v>
          </cell>
        </row>
        <row r="3109">
          <cell r="C3109" t="str">
            <v>Wasco  City of</v>
          </cell>
          <cell r="K3109">
            <v>1766135720</v>
          </cell>
          <cell r="M3109">
            <v>198</v>
          </cell>
          <cell r="V3109">
            <v>19511</v>
          </cell>
          <cell r="AB3109">
            <v>148000000</v>
          </cell>
          <cell r="AC3109">
            <v>176000000</v>
          </cell>
          <cell r="AE3109">
            <v>148000000</v>
          </cell>
        </row>
        <row r="3110">
          <cell r="C3110" t="str">
            <v>Wasco  City of</v>
          </cell>
          <cell r="K3110">
            <v>1766135720</v>
          </cell>
          <cell r="M3110">
            <v>198</v>
          </cell>
          <cell r="V3110">
            <v>19511</v>
          </cell>
          <cell r="AB3110">
            <v>157000000</v>
          </cell>
          <cell r="AC3110">
            <v>181000000</v>
          </cell>
          <cell r="AE3110">
            <v>157000000</v>
          </cell>
        </row>
        <row r="3111">
          <cell r="C3111" t="str">
            <v>Wasco  City of</v>
          </cell>
          <cell r="K3111">
            <v>1766135720</v>
          </cell>
          <cell r="M3111">
            <v>198</v>
          </cell>
          <cell r="V3111">
            <v>19511</v>
          </cell>
          <cell r="AB3111">
            <v>154000000</v>
          </cell>
          <cell r="AC3111">
            <v>151000000</v>
          </cell>
          <cell r="AE3111">
            <v>154000000</v>
          </cell>
        </row>
        <row r="3112">
          <cell r="C3112" t="str">
            <v>Watsonville  City of</v>
          </cell>
          <cell r="K3112">
            <v>2495452440</v>
          </cell>
          <cell r="M3112">
            <v>99</v>
          </cell>
          <cell r="V3112">
            <v>65739</v>
          </cell>
          <cell r="AB3112">
            <v>154061808</v>
          </cell>
          <cell r="AC3112">
            <v>151214356</v>
          </cell>
          <cell r="AE3112">
            <v>104762029.44000001</v>
          </cell>
        </row>
        <row r="3113">
          <cell r="C3113" t="str">
            <v>Watsonville  City of</v>
          </cell>
          <cell r="K3113">
            <v>2495452440</v>
          </cell>
          <cell r="M3113">
            <v>99</v>
          </cell>
          <cell r="V3113">
            <v>65739</v>
          </cell>
          <cell r="AB3113">
            <v>152199060</v>
          </cell>
          <cell r="AC3113">
            <v>158041356</v>
          </cell>
          <cell r="AE3113">
            <v>103495360.80000001</v>
          </cell>
        </row>
        <row r="3114">
          <cell r="C3114" t="str">
            <v>Watsonville  City of</v>
          </cell>
          <cell r="K3114">
            <v>2495452440</v>
          </cell>
          <cell r="M3114">
            <v>99</v>
          </cell>
          <cell r="V3114">
            <v>65739</v>
          </cell>
          <cell r="AB3114">
            <v>140231648</v>
          </cell>
          <cell r="AC3114">
            <v>205814012</v>
          </cell>
          <cell r="AE3114">
            <v>140231648</v>
          </cell>
        </row>
        <row r="3115">
          <cell r="C3115" t="str">
            <v>Watsonville  City of</v>
          </cell>
          <cell r="K3115">
            <v>2495452440</v>
          </cell>
          <cell r="M3115">
            <v>99</v>
          </cell>
          <cell r="V3115">
            <v>65739</v>
          </cell>
          <cell r="AB3115">
            <v>158331748</v>
          </cell>
          <cell r="AC3115">
            <v>205814012</v>
          </cell>
          <cell r="AE3115">
            <v>147248525.64000002</v>
          </cell>
        </row>
        <row r="3116">
          <cell r="C3116" t="str">
            <v>Watsonville  City of</v>
          </cell>
          <cell r="K3116">
            <v>2495452440</v>
          </cell>
          <cell r="M3116">
            <v>99</v>
          </cell>
          <cell r="V3116">
            <v>65739</v>
          </cell>
          <cell r="AB3116">
            <v>208874264</v>
          </cell>
          <cell r="AC3116">
            <v>238111800</v>
          </cell>
          <cell r="AE3116">
            <v>190075580.24000001</v>
          </cell>
        </row>
        <row r="3117">
          <cell r="C3117" t="str">
            <v>Watsonville  City of</v>
          </cell>
          <cell r="K3117">
            <v>2495452440</v>
          </cell>
          <cell r="M3117">
            <v>99</v>
          </cell>
          <cell r="V3117">
            <v>65739</v>
          </cell>
          <cell r="AB3117">
            <v>221262920</v>
          </cell>
          <cell r="AC3117">
            <v>258106052</v>
          </cell>
          <cell r="AE3117">
            <v>190286111.19999999</v>
          </cell>
        </row>
        <row r="3118">
          <cell r="C3118" t="str">
            <v>Watsonville  City of</v>
          </cell>
          <cell r="K3118">
            <v>2495452440</v>
          </cell>
          <cell r="M3118">
            <v>99</v>
          </cell>
          <cell r="V3118">
            <v>65739</v>
          </cell>
          <cell r="AB3118">
            <v>243743196</v>
          </cell>
          <cell r="AC3118">
            <v>274378724</v>
          </cell>
          <cell r="AE3118">
            <v>199869420.72</v>
          </cell>
        </row>
        <row r="3119">
          <cell r="C3119" t="str">
            <v>Watsonville  City of</v>
          </cell>
          <cell r="K3119">
            <v>2495452440</v>
          </cell>
          <cell r="M3119">
            <v>99</v>
          </cell>
          <cell r="V3119">
            <v>65739</v>
          </cell>
          <cell r="AB3119">
            <v>268501480</v>
          </cell>
          <cell r="AC3119">
            <v>282616728</v>
          </cell>
          <cell r="AE3119">
            <v>214801184</v>
          </cell>
        </row>
        <row r="3120">
          <cell r="C3120" t="str">
            <v>Watsonville  City of</v>
          </cell>
          <cell r="K3120">
            <v>2495452440</v>
          </cell>
          <cell r="M3120">
            <v>99</v>
          </cell>
          <cell r="V3120">
            <v>65739</v>
          </cell>
          <cell r="AB3120">
            <v>256538452</v>
          </cell>
          <cell r="AC3120">
            <v>271563712</v>
          </cell>
          <cell r="AE3120">
            <v>207796146.12</v>
          </cell>
        </row>
        <row r="3121">
          <cell r="C3121" t="str">
            <v>West Kern Water District</v>
          </cell>
          <cell r="K3121">
            <v>1633704960</v>
          </cell>
          <cell r="M3121">
            <v>198</v>
          </cell>
          <cell r="V3121">
            <v>16306</v>
          </cell>
          <cell r="AB3121">
            <v>250589523</v>
          </cell>
          <cell r="AC3121">
            <v>357485084</v>
          </cell>
          <cell r="AE3121">
            <v>42600218.910000004</v>
          </cell>
        </row>
        <row r="3122">
          <cell r="C3122" t="str">
            <v>West Kern Water District</v>
          </cell>
          <cell r="K3122">
            <v>1633704960</v>
          </cell>
          <cell r="M3122">
            <v>198</v>
          </cell>
          <cell r="V3122">
            <v>16306</v>
          </cell>
          <cell r="AB3122">
            <v>350290284</v>
          </cell>
          <cell r="AC3122">
            <v>393628524</v>
          </cell>
          <cell r="AE3122">
            <v>59549348.280000001</v>
          </cell>
        </row>
        <row r="3123">
          <cell r="C3123" t="str">
            <v>West Kern Water District</v>
          </cell>
          <cell r="K3123">
            <v>1633704960</v>
          </cell>
          <cell r="M3123">
            <v>198</v>
          </cell>
          <cell r="V3123">
            <v>16306</v>
          </cell>
          <cell r="AB3123">
            <v>331065050</v>
          </cell>
          <cell r="AC3123">
            <v>376032547</v>
          </cell>
          <cell r="AE3123">
            <v>56281058.500000007</v>
          </cell>
        </row>
        <row r="3124">
          <cell r="C3124" t="str">
            <v>West Kern Water District</v>
          </cell>
          <cell r="K3124">
            <v>1633704960</v>
          </cell>
          <cell r="M3124">
            <v>198</v>
          </cell>
          <cell r="V3124">
            <v>16306</v>
          </cell>
          <cell r="AB3124">
            <v>499856089</v>
          </cell>
          <cell r="AC3124">
            <v>483889369</v>
          </cell>
          <cell r="AE3124">
            <v>84975535.13000001</v>
          </cell>
        </row>
        <row r="3125">
          <cell r="C3125" t="str">
            <v>West Kern Water District</v>
          </cell>
          <cell r="K3125">
            <v>1633704960</v>
          </cell>
          <cell r="M3125">
            <v>198</v>
          </cell>
          <cell r="V3125">
            <v>16306</v>
          </cell>
          <cell r="AB3125">
            <v>518559961</v>
          </cell>
          <cell r="AC3125">
            <v>528856866</v>
          </cell>
          <cell r="AE3125">
            <v>88155193.370000005</v>
          </cell>
        </row>
        <row r="3126">
          <cell r="C3126" t="str">
            <v>West Kern Water District</v>
          </cell>
          <cell r="K3126">
            <v>1633704960</v>
          </cell>
          <cell r="M3126">
            <v>198</v>
          </cell>
          <cell r="V3126">
            <v>16306</v>
          </cell>
          <cell r="AB3126">
            <v>612926534</v>
          </cell>
          <cell r="AC3126">
            <v>648770191</v>
          </cell>
          <cell r="AE3126">
            <v>104197510.78</v>
          </cell>
        </row>
        <row r="3127">
          <cell r="C3127" t="str">
            <v>West Kern Water District</v>
          </cell>
          <cell r="K3127">
            <v>1633704960</v>
          </cell>
          <cell r="M3127">
            <v>198</v>
          </cell>
          <cell r="V3127">
            <v>16306</v>
          </cell>
          <cell r="AB3127">
            <v>591817879</v>
          </cell>
          <cell r="AC3127">
            <v>653886059</v>
          </cell>
          <cell r="AE3127">
            <v>94690860.640000001</v>
          </cell>
        </row>
        <row r="3128">
          <cell r="C3128" t="str">
            <v>West Kern Water District</v>
          </cell>
          <cell r="K3128">
            <v>1633704960</v>
          </cell>
          <cell r="M3128">
            <v>198</v>
          </cell>
          <cell r="V3128">
            <v>16306</v>
          </cell>
          <cell r="AB3128">
            <v>523943027</v>
          </cell>
          <cell r="AC3128">
            <v>602557942</v>
          </cell>
          <cell r="AE3128">
            <v>89070314.590000004</v>
          </cell>
        </row>
        <row r="3129">
          <cell r="C3129" t="str">
            <v>West Sacramento  City of</v>
          </cell>
          <cell r="K3129">
            <v>5333580750</v>
          </cell>
          <cell r="M3129">
            <v>244</v>
          </cell>
          <cell r="V3129">
            <v>50836</v>
          </cell>
          <cell r="AB3129">
            <v>188016273</v>
          </cell>
          <cell r="AC3129">
            <v>215713645</v>
          </cell>
          <cell r="AE3129">
            <v>125970902.91000001</v>
          </cell>
        </row>
        <row r="3130">
          <cell r="C3130" t="str">
            <v>West Sacramento  City of</v>
          </cell>
          <cell r="K3130">
            <v>5333580750</v>
          </cell>
          <cell r="M3130">
            <v>244</v>
          </cell>
          <cell r="V3130">
            <v>48744</v>
          </cell>
          <cell r="AB3130">
            <v>202027885</v>
          </cell>
          <cell r="AC3130">
            <v>210825873</v>
          </cell>
          <cell r="AE3130">
            <v>141419519.5</v>
          </cell>
        </row>
        <row r="3131">
          <cell r="C3131" t="str">
            <v>West Sacramento  City of</v>
          </cell>
          <cell r="K3131">
            <v>5333580750</v>
          </cell>
          <cell r="M3131">
            <v>244</v>
          </cell>
          <cell r="V3131">
            <v>48744</v>
          </cell>
          <cell r="AB3131">
            <v>194533302</v>
          </cell>
          <cell r="AC3131">
            <v>249928045</v>
          </cell>
          <cell r="AE3131">
            <v>140063977.44</v>
          </cell>
        </row>
        <row r="3132">
          <cell r="C3132" t="str">
            <v>West Sacramento  City of</v>
          </cell>
          <cell r="K3132">
            <v>5333580750</v>
          </cell>
          <cell r="M3132">
            <v>244</v>
          </cell>
          <cell r="V3132">
            <v>48744</v>
          </cell>
          <cell r="AB3132">
            <v>227118445</v>
          </cell>
          <cell r="AC3132">
            <v>296524799</v>
          </cell>
          <cell r="AE3132">
            <v>158982911.5</v>
          </cell>
        </row>
        <row r="3133">
          <cell r="C3133" t="str">
            <v>West Sacramento  City of</v>
          </cell>
          <cell r="K3133">
            <v>5333580750</v>
          </cell>
          <cell r="M3133">
            <v>244</v>
          </cell>
          <cell r="V3133">
            <v>48744</v>
          </cell>
          <cell r="AB3133">
            <v>341166444</v>
          </cell>
          <cell r="AC3133">
            <v>393628524</v>
          </cell>
          <cell r="AE3133">
            <v>228581517.48000002</v>
          </cell>
        </row>
        <row r="3134">
          <cell r="C3134" t="str">
            <v>West Sacramento  City of</v>
          </cell>
          <cell r="K3134">
            <v>5333580750</v>
          </cell>
          <cell r="M3134">
            <v>244</v>
          </cell>
          <cell r="V3134">
            <v>48744</v>
          </cell>
          <cell r="AB3134">
            <v>387437347</v>
          </cell>
          <cell r="AC3134">
            <v>468900203</v>
          </cell>
          <cell r="AE3134">
            <v>348693612.30000001</v>
          </cell>
        </row>
        <row r="3135">
          <cell r="C3135" t="str">
            <v>West Sacramento  City of</v>
          </cell>
          <cell r="K3135">
            <v>5333580750</v>
          </cell>
          <cell r="M3135">
            <v>244</v>
          </cell>
          <cell r="V3135">
            <v>48744</v>
          </cell>
          <cell r="AB3135">
            <v>440551129</v>
          </cell>
          <cell r="AC3135">
            <v>572520957</v>
          </cell>
          <cell r="AE3135">
            <v>396496016.10000002</v>
          </cell>
        </row>
        <row r="3136">
          <cell r="C3136" t="str">
            <v>West Sacramento  City of</v>
          </cell>
          <cell r="K3136">
            <v>5333580750</v>
          </cell>
          <cell r="M3136">
            <v>244</v>
          </cell>
          <cell r="V3136">
            <v>48744</v>
          </cell>
          <cell r="AB3136">
            <v>488777141</v>
          </cell>
          <cell r="AC3136">
            <v>613904088</v>
          </cell>
          <cell r="AE3136">
            <v>439899426.90000004</v>
          </cell>
        </row>
        <row r="3137">
          <cell r="C3137" t="str">
            <v>West Sacramento  City of</v>
          </cell>
          <cell r="K3137">
            <v>5333580750</v>
          </cell>
          <cell r="M3137">
            <v>244</v>
          </cell>
          <cell r="V3137">
            <v>48744</v>
          </cell>
          <cell r="AB3137">
            <v>471832866</v>
          </cell>
          <cell r="AC3137">
            <v>545801140</v>
          </cell>
          <cell r="AE3137">
            <v>424649579.40000004</v>
          </cell>
        </row>
        <row r="3138">
          <cell r="C3138" t="str">
            <v>West Valley Water District</v>
          </cell>
          <cell r="K3138">
            <v>7678299140</v>
          </cell>
          <cell r="M3138">
            <v>254</v>
          </cell>
          <cell r="V3138">
            <v>66571</v>
          </cell>
          <cell r="AB3138">
            <v>347683473</v>
          </cell>
          <cell r="AC3138">
            <v>372774032</v>
          </cell>
          <cell r="AE3138">
            <v>232947926.91000003</v>
          </cell>
        </row>
        <row r="3139">
          <cell r="C3139" t="str">
            <v>West Valley Water District</v>
          </cell>
          <cell r="K3139">
            <v>7678299140</v>
          </cell>
          <cell r="M3139">
            <v>254</v>
          </cell>
          <cell r="V3139">
            <v>72881</v>
          </cell>
          <cell r="AB3139">
            <v>364595162</v>
          </cell>
          <cell r="AC3139">
            <v>326731226</v>
          </cell>
          <cell r="AE3139">
            <v>244278758.54000002</v>
          </cell>
        </row>
        <row r="3140">
          <cell r="C3140" t="str">
            <v>West Valley Water District</v>
          </cell>
          <cell r="K3140">
            <v>7678299140</v>
          </cell>
          <cell r="M3140">
            <v>254</v>
          </cell>
          <cell r="V3140">
            <v>72646</v>
          </cell>
          <cell r="AB3140">
            <v>294895541</v>
          </cell>
          <cell r="AC3140">
            <v>446742306</v>
          </cell>
          <cell r="AE3140">
            <v>197580012.47</v>
          </cell>
        </row>
        <row r="3141">
          <cell r="C3141" t="str">
            <v>West Valley Water District</v>
          </cell>
          <cell r="K3141">
            <v>7678299140</v>
          </cell>
          <cell r="M3141">
            <v>254</v>
          </cell>
          <cell r="V3141">
            <v>72597</v>
          </cell>
          <cell r="AB3141">
            <v>468900203</v>
          </cell>
          <cell r="AC3141">
            <v>501811198</v>
          </cell>
          <cell r="AE3141">
            <v>309474133.98000002</v>
          </cell>
        </row>
        <row r="3142">
          <cell r="C3142" t="str">
            <v>West Valley Water District</v>
          </cell>
          <cell r="K3142">
            <v>7678299140</v>
          </cell>
          <cell r="M3142">
            <v>254</v>
          </cell>
          <cell r="V3142">
            <v>72444</v>
          </cell>
          <cell r="AB3142">
            <v>607061209</v>
          </cell>
          <cell r="AC3142">
            <v>580993094</v>
          </cell>
          <cell r="AE3142">
            <v>406731010.03000003</v>
          </cell>
        </row>
        <row r="3143">
          <cell r="C3143" t="str">
            <v>West Valley Water District</v>
          </cell>
          <cell r="K3143">
            <v>7678299140</v>
          </cell>
          <cell r="M3143">
            <v>254</v>
          </cell>
          <cell r="V3143">
            <v>68884</v>
          </cell>
          <cell r="AB3143">
            <v>655808582</v>
          </cell>
          <cell r="AC3143">
            <v>670146045</v>
          </cell>
          <cell r="AE3143">
            <v>439391749.94</v>
          </cell>
        </row>
        <row r="3144">
          <cell r="C3144" t="str">
            <v>West Valley Water District</v>
          </cell>
          <cell r="K3144">
            <v>7678299140</v>
          </cell>
          <cell r="M3144">
            <v>254</v>
          </cell>
          <cell r="V3144">
            <v>68831</v>
          </cell>
          <cell r="AB3144">
            <v>606735357</v>
          </cell>
          <cell r="AC3144">
            <v>713288774</v>
          </cell>
          <cell r="AE3144">
            <v>406512689.19</v>
          </cell>
        </row>
        <row r="3145">
          <cell r="C3145" t="str">
            <v>West Valley Water District</v>
          </cell>
          <cell r="K3145">
            <v>7678299140</v>
          </cell>
          <cell r="M3145">
            <v>254</v>
          </cell>
          <cell r="V3145">
            <v>68707</v>
          </cell>
          <cell r="AB3145">
            <v>732188156</v>
          </cell>
          <cell r="AC3145">
            <v>716873139</v>
          </cell>
          <cell r="AE3145">
            <v>497887946.08000004</v>
          </cell>
        </row>
        <row r="3146">
          <cell r="C3146" t="str">
            <v>West Valley Water District</v>
          </cell>
          <cell r="K3146">
            <v>7678299140</v>
          </cell>
          <cell r="M3146">
            <v>254</v>
          </cell>
          <cell r="V3146">
            <v>68648</v>
          </cell>
          <cell r="AB3146">
            <v>669689853</v>
          </cell>
          <cell r="AC3146">
            <v>700189546</v>
          </cell>
          <cell r="AE3146">
            <v>462085998.56999999</v>
          </cell>
        </row>
        <row r="3147">
          <cell r="C3147" t="str">
            <v>Westborough Water District</v>
          </cell>
          <cell r="K3147">
            <v>389747000</v>
          </cell>
          <cell r="M3147">
            <v>73</v>
          </cell>
          <cell r="V3147">
            <v>14050</v>
          </cell>
          <cell r="AB3147">
            <v>21006795</v>
          </cell>
          <cell r="AC3147">
            <v>21200540</v>
          </cell>
          <cell r="AE3147">
            <v>18906115.5</v>
          </cell>
        </row>
        <row r="3148">
          <cell r="C3148" t="str">
            <v>Westborough Water District</v>
          </cell>
          <cell r="K3148">
            <v>389747000</v>
          </cell>
          <cell r="M3148">
            <v>73</v>
          </cell>
          <cell r="V3148">
            <v>14050</v>
          </cell>
          <cell r="AB3148">
            <v>20298390</v>
          </cell>
          <cell r="AC3148">
            <v>26546868</v>
          </cell>
          <cell r="AE3148">
            <v>18268551</v>
          </cell>
        </row>
        <row r="3149">
          <cell r="C3149" t="str">
            <v>Westborough Water District</v>
          </cell>
          <cell r="K3149">
            <v>389747000</v>
          </cell>
          <cell r="M3149">
            <v>73</v>
          </cell>
          <cell r="V3149">
            <v>14050</v>
          </cell>
          <cell r="AB3149">
            <v>22806608</v>
          </cell>
          <cell r="AC3149">
            <v>25750192</v>
          </cell>
          <cell r="AE3149">
            <v>22806608</v>
          </cell>
        </row>
        <row r="3150">
          <cell r="C3150" t="str">
            <v>Westborough Water District</v>
          </cell>
          <cell r="K3150">
            <v>389747000</v>
          </cell>
          <cell r="M3150">
            <v>73</v>
          </cell>
          <cell r="V3150">
            <v>14050</v>
          </cell>
          <cell r="AB3150">
            <v>20372447</v>
          </cell>
          <cell r="AC3150">
            <v>26861797</v>
          </cell>
          <cell r="AE3150">
            <v>20372447</v>
          </cell>
        </row>
        <row r="3151">
          <cell r="C3151" t="str">
            <v>Westborough Water District</v>
          </cell>
          <cell r="K3151">
            <v>389747000</v>
          </cell>
          <cell r="M3151">
            <v>73</v>
          </cell>
          <cell r="V3151">
            <v>14050</v>
          </cell>
          <cell r="AB3151">
            <v>26582026</v>
          </cell>
          <cell r="AC3151">
            <v>34835283</v>
          </cell>
          <cell r="AE3151">
            <v>26582026</v>
          </cell>
        </row>
        <row r="3152">
          <cell r="C3152" t="str">
            <v>Westborough Water District</v>
          </cell>
          <cell r="K3152">
            <v>389747000</v>
          </cell>
          <cell r="M3152">
            <v>73</v>
          </cell>
          <cell r="V3152">
            <v>14050</v>
          </cell>
          <cell r="AB3152">
            <v>22827553</v>
          </cell>
          <cell r="AC3152">
            <v>35118047</v>
          </cell>
          <cell r="AE3152">
            <v>22827553</v>
          </cell>
        </row>
        <row r="3153">
          <cell r="C3153" t="str">
            <v>Westborough Water District</v>
          </cell>
          <cell r="K3153">
            <v>389747000</v>
          </cell>
          <cell r="M3153">
            <v>73</v>
          </cell>
          <cell r="V3153">
            <v>14050</v>
          </cell>
          <cell r="AB3153">
            <v>27000187</v>
          </cell>
          <cell r="AC3153">
            <v>27668945</v>
          </cell>
          <cell r="AE3153">
            <v>27000187</v>
          </cell>
        </row>
        <row r="3154">
          <cell r="C3154" t="str">
            <v>Westborough Water District</v>
          </cell>
          <cell r="K3154">
            <v>389747000</v>
          </cell>
          <cell r="M3154">
            <v>73</v>
          </cell>
          <cell r="V3154">
            <v>14050</v>
          </cell>
          <cell r="AB3154">
            <v>27115387</v>
          </cell>
          <cell r="AC3154">
            <v>31812405</v>
          </cell>
          <cell r="AE3154">
            <v>27115387</v>
          </cell>
        </row>
        <row r="3155">
          <cell r="C3155" t="str">
            <v>Westborough Water District</v>
          </cell>
          <cell r="K3155">
            <v>389747000</v>
          </cell>
          <cell r="M3155">
            <v>73</v>
          </cell>
          <cell r="V3155">
            <v>14050</v>
          </cell>
          <cell r="AB3155">
            <v>25767397</v>
          </cell>
          <cell r="AC3155">
            <v>27774421</v>
          </cell>
          <cell r="AE3155">
            <v>25767397</v>
          </cell>
        </row>
        <row r="3156">
          <cell r="C3156" t="str">
            <v>Western Municipal Water District of Riverside</v>
          </cell>
          <cell r="K3156">
            <v>13476751920</v>
          </cell>
          <cell r="M3156">
            <v>358</v>
          </cell>
          <cell r="V3156">
            <v>85469</v>
          </cell>
          <cell r="AB3156">
            <v>386785644</v>
          </cell>
          <cell r="AC3156">
            <v>350290284</v>
          </cell>
          <cell r="AE3156">
            <v>293957089.44</v>
          </cell>
        </row>
        <row r="3157">
          <cell r="C3157" t="str">
            <v>Western Municipal Water District of Riverside</v>
          </cell>
          <cell r="K3157">
            <v>13476751920</v>
          </cell>
          <cell r="M3157">
            <v>358</v>
          </cell>
          <cell r="V3157">
            <v>96139</v>
          </cell>
          <cell r="AB3157">
            <v>309233004</v>
          </cell>
          <cell r="AC3157">
            <v>326828981</v>
          </cell>
          <cell r="AE3157">
            <v>210278442.72000003</v>
          </cell>
        </row>
        <row r="3158">
          <cell r="C3158" t="str">
            <v>Western Municipal Water District of Riverside</v>
          </cell>
          <cell r="K3158">
            <v>13476751920</v>
          </cell>
          <cell r="M3158">
            <v>358</v>
          </cell>
          <cell r="V3158">
            <v>96139</v>
          </cell>
          <cell r="AB3158">
            <v>335952821</v>
          </cell>
          <cell r="AC3158">
            <v>460753918</v>
          </cell>
          <cell r="AE3158">
            <v>225088390.07000002</v>
          </cell>
        </row>
        <row r="3159">
          <cell r="C3159" t="str">
            <v>Western Municipal Water District of Riverside</v>
          </cell>
          <cell r="K3159">
            <v>13476751920</v>
          </cell>
          <cell r="M3159">
            <v>358</v>
          </cell>
          <cell r="V3159">
            <v>96139</v>
          </cell>
          <cell r="AB3159">
            <v>519733026</v>
          </cell>
          <cell r="AC3159">
            <v>539284112</v>
          </cell>
          <cell r="AE3159">
            <v>337826466.90000004</v>
          </cell>
        </row>
        <row r="3160">
          <cell r="C3160" t="str">
            <v>Western Municipal Water District of Riverside</v>
          </cell>
          <cell r="K3160">
            <v>13476751920</v>
          </cell>
          <cell r="M3160">
            <v>358</v>
          </cell>
          <cell r="V3160">
            <v>96139</v>
          </cell>
          <cell r="AB3160">
            <v>731862305</v>
          </cell>
          <cell r="AC3160">
            <v>694715242</v>
          </cell>
          <cell r="AE3160">
            <v>490347744.35000002</v>
          </cell>
        </row>
        <row r="3161">
          <cell r="C3161" t="str">
            <v>Western Municipal Water District of Riverside</v>
          </cell>
          <cell r="K3161">
            <v>13476751920</v>
          </cell>
          <cell r="M3161">
            <v>358</v>
          </cell>
          <cell r="V3161">
            <v>96139</v>
          </cell>
          <cell r="AB3161">
            <v>772919585</v>
          </cell>
          <cell r="AC3161">
            <v>834505505</v>
          </cell>
          <cell r="AE3161">
            <v>510126926.10000002</v>
          </cell>
        </row>
        <row r="3162">
          <cell r="C3162" t="str">
            <v>Western Municipal Water District of Riverside</v>
          </cell>
          <cell r="K3162">
            <v>13476751920</v>
          </cell>
          <cell r="M3162">
            <v>358</v>
          </cell>
          <cell r="V3162">
            <v>96139</v>
          </cell>
          <cell r="AB3162">
            <v>841022533</v>
          </cell>
          <cell r="AC3162">
            <v>901956750</v>
          </cell>
          <cell r="AE3162">
            <v>546664646.45000005</v>
          </cell>
        </row>
        <row r="3163">
          <cell r="C3163" t="str">
            <v>Western Municipal Water District of Riverside</v>
          </cell>
          <cell r="K3163">
            <v>13476751920</v>
          </cell>
          <cell r="M3163">
            <v>358</v>
          </cell>
          <cell r="V3163">
            <v>96139</v>
          </cell>
          <cell r="AB3163">
            <v>920895235</v>
          </cell>
          <cell r="AC3163">
            <v>928360491</v>
          </cell>
          <cell r="AE3163">
            <v>616999807.45000005</v>
          </cell>
        </row>
        <row r="3164">
          <cell r="C3164" t="str">
            <v>Western Municipal Water District of Riverside</v>
          </cell>
          <cell r="K3164">
            <v>13476751920</v>
          </cell>
          <cell r="M3164">
            <v>358</v>
          </cell>
          <cell r="V3164">
            <v>96139</v>
          </cell>
          <cell r="AB3164">
            <v>865585214</v>
          </cell>
          <cell r="AC3164">
            <v>850684028</v>
          </cell>
          <cell r="AE3164">
            <v>579942093.38</v>
          </cell>
        </row>
        <row r="3165">
          <cell r="C3165" t="str">
            <v>Westminster  City of</v>
          </cell>
          <cell r="K3165">
            <v>6195115800</v>
          </cell>
          <cell r="M3165">
            <v>149</v>
          </cell>
          <cell r="V3165">
            <v>93322</v>
          </cell>
          <cell r="AB3165">
            <v>262017132</v>
          </cell>
          <cell r="AC3165">
            <v>261398015</v>
          </cell>
          <cell r="AE3165">
            <v>217474219.56</v>
          </cell>
        </row>
        <row r="3166">
          <cell r="C3166" t="str">
            <v>Westminster  City of</v>
          </cell>
          <cell r="K3166">
            <v>6195115800</v>
          </cell>
          <cell r="M3166">
            <v>149</v>
          </cell>
          <cell r="V3166">
            <v>93322</v>
          </cell>
          <cell r="AB3166">
            <v>274366902</v>
          </cell>
          <cell r="AC3166">
            <v>285054828</v>
          </cell>
          <cell r="AE3166">
            <v>197544169.44</v>
          </cell>
        </row>
        <row r="3167">
          <cell r="C3167" t="str">
            <v>Westminster  City of</v>
          </cell>
          <cell r="K3167">
            <v>6195115800</v>
          </cell>
          <cell r="M3167">
            <v>149</v>
          </cell>
          <cell r="V3167">
            <v>93322</v>
          </cell>
          <cell r="AB3167">
            <v>253642751</v>
          </cell>
          <cell r="AC3167">
            <v>297143916</v>
          </cell>
          <cell r="AE3167">
            <v>200377773.29000002</v>
          </cell>
        </row>
        <row r="3168">
          <cell r="C3168" t="str">
            <v>Westminster  City of</v>
          </cell>
          <cell r="K3168">
            <v>6195115800</v>
          </cell>
          <cell r="M3168">
            <v>149</v>
          </cell>
          <cell r="V3168">
            <v>93322</v>
          </cell>
          <cell r="AB3168">
            <v>306332927</v>
          </cell>
          <cell r="AC3168">
            <v>317477045</v>
          </cell>
          <cell r="AE3168">
            <v>208306390.36000001</v>
          </cell>
        </row>
        <row r="3169">
          <cell r="C3169" t="str">
            <v>Westminster  City of</v>
          </cell>
          <cell r="K3169">
            <v>6195115800</v>
          </cell>
          <cell r="M3169">
            <v>149</v>
          </cell>
          <cell r="V3169">
            <v>93322</v>
          </cell>
          <cell r="AB3169">
            <v>342535020</v>
          </cell>
          <cell r="AC3169">
            <v>362151276</v>
          </cell>
          <cell r="AE3169">
            <v>270602665.80000001</v>
          </cell>
        </row>
        <row r="3170">
          <cell r="C3170" t="str">
            <v>Westminster  City of</v>
          </cell>
          <cell r="K3170">
            <v>6195115800</v>
          </cell>
          <cell r="M3170">
            <v>149</v>
          </cell>
          <cell r="V3170">
            <v>93322</v>
          </cell>
          <cell r="AB3170">
            <v>355112885</v>
          </cell>
          <cell r="AC3170">
            <v>374435875</v>
          </cell>
          <cell r="AE3170">
            <v>248579019.49999997</v>
          </cell>
        </row>
        <row r="3171">
          <cell r="C3171" t="str">
            <v>Westminster  City of</v>
          </cell>
          <cell r="K3171">
            <v>6195115800</v>
          </cell>
          <cell r="M3171">
            <v>149</v>
          </cell>
          <cell r="V3171">
            <v>93322</v>
          </cell>
          <cell r="AB3171">
            <v>374501045</v>
          </cell>
          <cell r="AC3171">
            <v>397343230</v>
          </cell>
          <cell r="AE3171">
            <v>299600836</v>
          </cell>
        </row>
        <row r="3172">
          <cell r="C3172" t="str">
            <v>Westminster  City of</v>
          </cell>
          <cell r="K3172">
            <v>6195115800</v>
          </cell>
          <cell r="M3172">
            <v>149</v>
          </cell>
          <cell r="V3172">
            <v>94294</v>
          </cell>
          <cell r="AB3172">
            <v>406662581</v>
          </cell>
          <cell r="AC3172">
            <v>392325118</v>
          </cell>
          <cell r="AE3172">
            <v>365996322.90000004</v>
          </cell>
        </row>
        <row r="3173">
          <cell r="C3173" t="str">
            <v>Westminster  City of</v>
          </cell>
          <cell r="K3173">
            <v>6195115800</v>
          </cell>
          <cell r="M3173">
            <v>149</v>
          </cell>
          <cell r="V3173">
            <v>93322</v>
          </cell>
          <cell r="AB3173">
            <v>381800117</v>
          </cell>
          <cell r="AC3173">
            <v>377042686</v>
          </cell>
          <cell r="AE3173">
            <v>290168088.92000002</v>
          </cell>
        </row>
        <row r="3174">
          <cell r="C3174" t="str">
            <v>Whittier  City of</v>
          </cell>
          <cell r="K3174">
            <v>3120394125</v>
          </cell>
          <cell r="M3174">
            <v>124</v>
          </cell>
          <cell r="V3174">
            <v>48200</v>
          </cell>
          <cell r="AB3174">
            <v>187465584</v>
          </cell>
          <cell r="AC3174">
            <v>153782322</v>
          </cell>
          <cell r="AE3174">
            <v>148097811.36000001</v>
          </cell>
        </row>
        <row r="3175">
          <cell r="C3175" t="str">
            <v>Whittier  City of</v>
          </cell>
          <cell r="K3175">
            <v>3120394125</v>
          </cell>
          <cell r="M3175">
            <v>124</v>
          </cell>
          <cell r="V3175">
            <v>48200</v>
          </cell>
          <cell r="AB3175">
            <v>166646937</v>
          </cell>
          <cell r="AC3175">
            <v>182398595</v>
          </cell>
          <cell r="AE3175">
            <v>129984610.86</v>
          </cell>
        </row>
        <row r="3176">
          <cell r="C3176" t="str">
            <v>Whittier  City of</v>
          </cell>
          <cell r="K3176">
            <v>3120394125</v>
          </cell>
          <cell r="M3176">
            <v>124</v>
          </cell>
          <cell r="V3176">
            <v>48200</v>
          </cell>
          <cell r="AB3176">
            <v>149715697</v>
          </cell>
          <cell r="AC3176">
            <v>191919973</v>
          </cell>
          <cell r="AE3176">
            <v>116778243.66000001</v>
          </cell>
        </row>
        <row r="3177">
          <cell r="C3177" t="str">
            <v>Whittier  City of</v>
          </cell>
          <cell r="K3177">
            <v>3120394125</v>
          </cell>
          <cell r="M3177">
            <v>124</v>
          </cell>
          <cell r="V3177">
            <v>48200</v>
          </cell>
          <cell r="AB3177">
            <v>194389927</v>
          </cell>
          <cell r="AC3177">
            <v>210451144</v>
          </cell>
          <cell r="AE3177">
            <v>151624143.06</v>
          </cell>
        </row>
        <row r="3178">
          <cell r="C3178" t="str">
            <v>Whittier  City of</v>
          </cell>
          <cell r="K3178">
            <v>3120394125</v>
          </cell>
          <cell r="M3178">
            <v>124</v>
          </cell>
          <cell r="V3178">
            <v>65000</v>
          </cell>
          <cell r="AB3178">
            <v>222556525</v>
          </cell>
          <cell r="AC3178">
            <v>246669530</v>
          </cell>
          <cell r="AE3178">
            <v>169142959</v>
          </cell>
        </row>
        <row r="3179">
          <cell r="C3179" t="str">
            <v>Whittier  City of</v>
          </cell>
          <cell r="K3179">
            <v>3120394125</v>
          </cell>
          <cell r="M3179">
            <v>124</v>
          </cell>
          <cell r="V3179">
            <v>65000</v>
          </cell>
          <cell r="AB3179">
            <v>259051884</v>
          </cell>
          <cell r="AC3179">
            <v>259051884</v>
          </cell>
          <cell r="AE3179">
            <v>199469950.68000001</v>
          </cell>
        </row>
        <row r="3180">
          <cell r="C3180" t="str">
            <v>Whittier  City of</v>
          </cell>
          <cell r="K3180">
            <v>3120394125</v>
          </cell>
          <cell r="M3180">
            <v>124</v>
          </cell>
          <cell r="V3180">
            <v>48200</v>
          </cell>
          <cell r="AB3180">
            <v>256119222</v>
          </cell>
          <cell r="AC3180">
            <v>289030216</v>
          </cell>
          <cell r="AE3180">
            <v>135743187.66</v>
          </cell>
        </row>
        <row r="3181">
          <cell r="C3181" t="str">
            <v>Whittier  City of</v>
          </cell>
          <cell r="K3181">
            <v>3120394125</v>
          </cell>
          <cell r="M3181">
            <v>124</v>
          </cell>
          <cell r="V3181">
            <v>48200</v>
          </cell>
          <cell r="AB3181">
            <v>340514741</v>
          </cell>
          <cell r="AC3181">
            <v>283816593</v>
          </cell>
          <cell r="AE3181">
            <v>180472812.73000002</v>
          </cell>
        </row>
        <row r="3182">
          <cell r="C3182" t="str">
            <v>Whittier  City of</v>
          </cell>
          <cell r="K3182">
            <v>3120394125</v>
          </cell>
          <cell r="M3182">
            <v>124</v>
          </cell>
          <cell r="V3182">
            <v>48200</v>
          </cell>
          <cell r="AB3182">
            <v>307603747</v>
          </cell>
          <cell r="AC3182">
            <v>224837485</v>
          </cell>
          <cell r="AE3182">
            <v>163029985.91</v>
          </cell>
        </row>
        <row r="3183">
          <cell r="C3183" t="str">
            <v>Windsor, Town of</v>
          </cell>
          <cell r="K3183">
            <v>1489436520</v>
          </cell>
          <cell r="M3183">
            <v>130</v>
          </cell>
          <cell r="V3183">
            <v>27391</v>
          </cell>
          <cell r="AB3183">
            <v>53797419</v>
          </cell>
          <cell r="AC3183">
            <v>61177302</v>
          </cell>
          <cell r="AE3183">
            <v>39810090.060000002</v>
          </cell>
        </row>
        <row r="3184">
          <cell r="C3184" t="str">
            <v>Windsor, Town of</v>
          </cell>
          <cell r="K3184">
            <v>1489436520</v>
          </cell>
          <cell r="M3184">
            <v>130</v>
          </cell>
          <cell r="V3184">
            <v>28234</v>
          </cell>
          <cell r="AB3184">
            <v>59738994</v>
          </cell>
          <cell r="AC3184">
            <v>64575281</v>
          </cell>
          <cell r="AE3184">
            <v>43609465.619999997</v>
          </cell>
        </row>
        <row r="3185">
          <cell r="C3185" t="str">
            <v>Windsor, Town of</v>
          </cell>
          <cell r="K3185">
            <v>1489436520</v>
          </cell>
          <cell r="M3185">
            <v>130</v>
          </cell>
          <cell r="V3185">
            <v>28234</v>
          </cell>
          <cell r="AB3185">
            <v>58825306</v>
          </cell>
          <cell r="AC3185">
            <v>71488219</v>
          </cell>
          <cell r="AE3185">
            <v>42942473.379999995</v>
          </cell>
        </row>
        <row r="3186">
          <cell r="C3186" t="str">
            <v>Windsor, Town of</v>
          </cell>
          <cell r="K3186">
            <v>1489436520</v>
          </cell>
          <cell r="M3186">
            <v>130</v>
          </cell>
          <cell r="V3186">
            <v>28234</v>
          </cell>
          <cell r="AB3186">
            <v>64672059</v>
          </cell>
          <cell r="AC3186">
            <v>89332169</v>
          </cell>
          <cell r="AE3186">
            <v>45270441.299999997</v>
          </cell>
        </row>
        <row r="3187">
          <cell r="C3187" t="str">
            <v>Windsor, Town of</v>
          </cell>
          <cell r="K3187">
            <v>1489436520</v>
          </cell>
          <cell r="M3187">
            <v>130</v>
          </cell>
          <cell r="V3187">
            <v>28234</v>
          </cell>
          <cell r="AB3187">
            <v>92932827</v>
          </cell>
          <cell r="AC3187">
            <v>119097067</v>
          </cell>
          <cell r="AE3187">
            <v>62264994.090000004</v>
          </cell>
        </row>
        <row r="3188">
          <cell r="C3188" t="str">
            <v>Windsor, Town of</v>
          </cell>
          <cell r="K3188">
            <v>1489436520</v>
          </cell>
          <cell r="M3188">
            <v>130</v>
          </cell>
          <cell r="V3188">
            <v>28234</v>
          </cell>
          <cell r="AB3188">
            <v>105336036</v>
          </cell>
          <cell r="AC3188">
            <v>132322073</v>
          </cell>
          <cell r="AE3188">
            <v>73735225.199999988</v>
          </cell>
        </row>
        <row r="3189">
          <cell r="C3189" t="str">
            <v>Windsor, Town of</v>
          </cell>
          <cell r="K3189">
            <v>1489436520</v>
          </cell>
          <cell r="M3189">
            <v>130</v>
          </cell>
          <cell r="V3189">
            <v>28234</v>
          </cell>
          <cell r="AB3189">
            <v>121397253</v>
          </cell>
          <cell r="AC3189">
            <v>141056847</v>
          </cell>
          <cell r="AE3189">
            <v>81336159.510000005</v>
          </cell>
        </row>
        <row r="3190">
          <cell r="C3190" t="str">
            <v>Windsor, Town of</v>
          </cell>
          <cell r="K3190">
            <v>1489436520</v>
          </cell>
          <cell r="M3190">
            <v>130</v>
          </cell>
          <cell r="V3190">
            <v>28234</v>
          </cell>
          <cell r="AB3190">
            <v>133323741</v>
          </cell>
          <cell r="AC3190">
            <v>145212104</v>
          </cell>
          <cell r="AE3190">
            <v>86660431.650000006</v>
          </cell>
        </row>
        <row r="3191">
          <cell r="C3191" t="str">
            <v>Windsor, Town of</v>
          </cell>
          <cell r="K3191">
            <v>1489436520</v>
          </cell>
          <cell r="M3191">
            <v>130</v>
          </cell>
          <cell r="V3191">
            <v>28234</v>
          </cell>
          <cell r="AB3191">
            <v>127872898</v>
          </cell>
          <cell r="AC3191">
            <v>138875923</v>
          </cell>
          <cell r="AE3191">
            <v>84396112.680000007</v>
          </cell>
        </row>
        <row r="3192">
          <cell r="C3192" t="str">
            <v>Woodland  City of</v>
          </cell>
          <cell r="K3192">
            <v>5851041980</v>
          </cell>
          <cell r="M3192">
            <v>231</v>
          </cell>
          <cell r="V3192">
            <v>57223</v>
          </cell>
          <cell r="AB3192">
            <v>159669992</v>
          </cell>
          <cell r="AC3192">
            <v>186721400</v>
          </cell>
          <cell r="AE3192">
            <v>103785494.8</v>
          </cell>
        </row>
        <row r="3193">
          <cell r="C3193" t="str">
            <v>Woodland  City of</v>
          </cell>
          <cell r="K3193">
            <v>5851041980</v>
          </cell>
          <cell r="M3193">
            <v>231</v>
          </cell>
          <cell r="V3193">
            <v>56610</v>
          </cell>
          <cell r="AB3193">
            <v>170792809</v>
          </cell>
          <cell r="AC3193">
            <v>188469370</v>
          </cell>
          <cell r="AE3193">
            <v>105891541.58</v>
          </cell>
        </row>
        <row r="3194">
          <cell r="C3194" t="str">
            <v>Woodland  City of</v>
          </cell>
          <cell r="K3194">
            <v>5851041980</v>
          </cell>
          <cell r="M3194">
            <v>231</v>
          </cell>
          <cell r="V3194">
            <v>56610</v>
          </cell>
          <cell r="AB3194">
            <v>167064829</v>
          </cell>
          <cell r="AC3194">
            <v>236351000</v>
          </cell>
          <cell r="AE3194">
            <v>130310566.62</v>
          </cell>
        </row>
        <row r="3195">
          <cell r="C3195" t="str">
            <v>Woodland  City of</v>
          </cell>
          <cell r="K3195">
            <v>5851041980</v>
          </cell>
          <cell r="M3195">
            <v>231</v>
          </cell>
          <cell r="V3195">
            <v>56610</v>
          </cell>
          <cell r="AB3195">
            <v>190560324</v>
          </cell>
          <cell r="AC3195">
            <v>235960100</v>
          </cell>
          <cell r="AE3195">
            <v>163881878.63999999</v>
          </cell>
        </row>
        <row r="3196">
          <cell r="C3196" t="str">
            <v>Woodland  City of</v>
          </cell>
          <cell r="K3196">
            <v>5851041980</v>
          </cell>
          <cell r="M3196">
            <v>231</v>
          </cell>
          <cell r="V3196">
            <v>56610</v>
          </cell>
          <cell r="AB3196">
            <v>270694735</v>
          </cell>
          <cell r="AC3196">
            <v>308939000</v>
          </cell>
          <cell r="AE3196">
            <v>173244630.40000001</v>
          </cell>
        </row>
        <row r="3197">
          <cell r="C3197" t="str">
            <v>Woodland  City of</v>
          </cell>
          <cell r="K3197">
            <v>5851041980</v>
          </cell>
          <cell r="M3197">
            <v>231</v>
          </cell>
          <cell r="V3197">
            <v>56610</v>
          </cell>
          <cell r="AB3197">
            <v>348190493</v>
          </cell>
          <cell r="AC3197">
            <v>400352350</v>
          </cell>
          <cell r="AE3197">
            <v>236769535.24000001</v>
          </cell>
        </row>
        <row r="3198">
          <cell r="C3198" t="str">
            <v>Woodland  City of</v>
          </cell>
          <cell r="K3198">
            <v>5851041980</v>
          </cell>
          <cell r="M3198">
            <v>231</v>
          </cell>
          <cell r="V3198">
            <v>56610</v>
          </cell>
          <cell r="AB3198">
            <v>348190494</v>
          </cell>
          <cell r="AC3198">
            <v>395343750</v>
          </cell>
          <cell r="AE3198">
            <v>188022866.76000002</v>
          </cell>
        </row>
        <row r="3199">
          <cell r="C3199" t="str">
            <v>Woodland  City of</v>
          </cell>
          <cell r="K3199">
            <v>5851041980</v>
          </cell>
          <cell r="M3199">
            <v>231</v>
          </cell>
          <cell r="V3199">
            <v>56610</v>
          </cell>
          <cell r="AB3199">
            <v>396955028</v>
          </cell>
          <cell r="AC3199">
            <v>544258000</v>
          </cell>
          <cell r="AE3199">
            <v>202447064.28</v>
          </cell>
        </row>
        <row r="3200">
          <cell r="C3200" t="str">
            <v>Woodland  City of</v>
          </cell>
          <cell r="K3200">
            <v>5851041980</v>
          </cell>
          <cell r="M3200">
            <v>231</v>
          </cell>
          <cell r="V3200">
            <v>56610</v>
          </cell>
          <cell r="AB3200">
            <v>402173500</v>
          </cell>
          <cell r="AC3200">
            <v>441764050</v>
          </cell>
          <cell r="AE3200">
            <v>213151955</v>
          </cell>
        </row>
        <row r="3201">
          <cell r="C3201" t="str">
            <v>Yorba Linda Water District</v>
          </cell>
          <cell r="K3201">
            <v>8071434800</v>
          </cell>
          <cell r="M3201">
            <v>229</v>
          </cell>
          <cell r="V3201">
            <v>72399</v>
          </cell>
          <cell r="AB3201">
            <v>406695166</v>
          </cell>
          <cell r="AC3201">
            <v>408910956</v>
          </cell>
          <cell r="AE3201">
            <v>305021374.5</v>
          </cell>
        </row>
        <row r="3202">
          <cell r="C3202" t="str">
            <v>Yorba Linda Water District</v>
          </cell>
          <cell r="K3202">
            <v>8071434800</v>
          </cell>
          <cell r="M3202">
            <v>229</v>
          </cell>
          <cell r="V3202">
            <v>72399</v>
          </cell>
          <cell r="AB3202">
            <v>400243308</v>
          </cell>
          <cell r="AC3202">
            <v>376553909</v>
          </cell>
          <cell r="AE3202">
            <v>320194646.40000004</v>
          </cell>
        </row>
        <row r="3203">
          <cell r="C3203" t="str">
            <v>Yorba Linda Water District</v>
          </cell>
          <cell r="K3203">
            <v>8071434800</v>
          </cell>
          <cell r="M3203">
            <v>229</v>
          </cell>
          <cell r="V3203">
            <v>72399</v>
          </cell>
          <cell r="AB3203">
            <v>280949100</v>
          </cell>
          <cell r="AC3203">
            <v>468476597</v>
          </cell>
          <cell r="AE3203">
            <v>213521316</v>
          </cell>
        </row>
        <row r="3204">
          <cell r="C3204" t="str">
            <v>Yorba Linda Water District</v>
          </cell>
          <cell r="K3204">
            <v>8071434800</v>
          </cell>
          <cell r="M3204">
            <v>229</v>
          </cell>
          <cell r="V3204">
            <v>72399</v>
          </cell>
          <cell r="AB3204">
            <v>495391924</v>
          </cell>
          <cell r="AC3204">
            <v>516246416</v>
          </cell>
          <cell r="AE3204">
            <v>366590023.75999999</v>
          </cell>
        </row>
        <row r="3205">
          <cell r="C3205" t="str">
            <v>Yorba Linda Water District</v>
          </cell>
          <cell r="K3205">
            <v>8071434800</v>
          </cell>
          <cell r="M3205">
            <v>229</v>
          </cell>
          <cell r="V3205">
            <v>72399</v>
          </cell>
          <cell r="AB3205">
            <v>626547124</v>
          </cell>
          <cell r="AC3205">
            <v>636550763</v>
          </cell>
          <cell r="AE3205">
            <v>451113929.27999997</v>
          </cell>
        </row>
        <row r="3206">
          <cell r="C3206" t="str">
            <v>Yorba Linda Water District</v>
          </cell>
          <cell r="K3206">
            <v>8071434800</v>
          </cell>
          <cell r="M3206">
            <v>229</v>
          </cell>
          <cell r="V3206">
            <v>72399</v>
          </cell>
          <cell r="AB3206">
            <v>676891169</v>
          </cell>
          <cell r="AC3206">
            <v>728766716</v>
          </cell>
          <cell r="AE3206">
            <v>480592729.98999995</v>
          </cell>
        </row>
        <row r="3207">
          <cell r="C3207" t="str">
            <v>Yorba Linda Water District</v>
          </cell>
          <cell r="K3207">
            <v>8071434800</v>
          </cell>
          <cell r="M3207">
            <v>229</v>
          </cell>
          <cell r="V3207">
            <v>73990</v>
          </cell>
          <cell r="AB3207">
            <v>725964394</v>
          </cell>
          <cell r="AC3207">
            <v>767673377</v>
          </cell>
          <cell r="AE3207">
            <v>486396143.98000002</v>
          </cell>
        </row>
        <row r="3208">
          <cell r="C3208" t="str">
            <v>Yorba Linda Water District</v>
          </cell>
          <cell r="K3208">
            <v>8071434800</v>
          </cell>
          <cell r="M3208">
            <v>229</v>
          </cell>
          <cell r="V3208">
            <v>73990</v>
          </cell>
          <cell r="AB3208">
            <v>766435141</v>
          </cell>
          <cell r="AC3208">
            <v>765359832</v>
          </cell>
          <cell r="AE3208">
            <v>521175895.88000005</v>
          </cell>
        </row>
        <row r="3209">
          <cell r="C3209" t="str">
            <v>Yorba Linda Water District</v>
          </cell>
          <cell r="K3209">
            <v>8071434800</v>
          </cell>
          <cell r="M3209">
            <v>229</v>
          </cell>
          <cell r="V3209">
            <v>73990</v>
          </cell>
          <cell r="AB3209">
            <v>748904335</v>
          </cell>
          <cell r="AC3209">
            <v>711985368</v>
          </cell>
          <cell r="AE3209">
            <v>501765904.45000005</v>
          </cell>
        </row>
        <row r="3210">
          <cell r="C3210" t="str">
            <v>Yreka, City of</v>
          </cell>
          <cell r="K3210">
            <v>868778475</v>
          </cell>
          <cell r="M3210">
            <v>257</v>
          </cell>
          <cell r="V3210">
            <v>7840</v>
          </cell>
          <cell r="AB3210">
            <v>27950000</v>
          </cell>
          <cell r="AC3210">
            <v>32420000</v>
          </cell>
          <cell r="AE3210">
            <v>11180000</v>
          </cell>
        </row>
        <row r="3211">
          <cell r="C3211" t="str">
            <v>Yreka, City of</v>
          </cell>
          <cell r="K3211">
            <v>868778475</v>
          </cell>
          <cell r="M3211">
            <v>257</v>
          </cell>
          <cell r="V3211">
            <v>7840</v>
          </cell>
          <cell r="AB3211">
            <v>31830000</v>
          </cell>
          <cell r="AC3211">
            <v>37320000</v>
          </cell>
          <cell r="AE3211">
            <v>13368600</v>
          </cell>
        </row>
        <row r="3212">
          <cell r="C3212" t="str">
            <v>Yreka, City of</v>
          </cell>
          <cell r="K3212">
            <v>868778475</v>
          </cell>
          <cell r="M3212">
            <v>257</v>
          </cell>
          <cell r="V3212">
            <v>7840</v>
          </cell>
          <cell r="AB3212">
            <v>31240000</v>
          </cell>
          <cell r="AC3212">
            <v>40510000</v>
          </cell>
          <cell r="AE3212">
            <v>13120800</v>
          </cell>
        </row>
        <row r="3213">
          <cell r="C3213" t="str">
            <v>Yreka, City of</v>
          </cell>
          <cell r="K3213">
            <v>868778475</v>
          </cell>
          <cell r="M3213">
            <v>257</v>
          </cell>
          <cell r="V3213">
            <v>7840</v>
          </cell>
          <cell r="AB3213">
            <v>29870000</v>
          </cell>
          <cell r="AC3213">
            <v>33500000</v>
          </cell>
          <cell r="AE3213">
            <v>12545400</v>
          </cell>
        </row>
        <row r="3214">
          <cell r="C3214" t="str">
            <v>Yreka, City of</v>
          </cell>
          <cell r="K3214">
            <v>868778475</v>
          </cell>
          <cell r="M3214">
            <v>257</v>
          </cell>
          <cell r="V3214">
            <v>7840</v>
          </cell>
          <cell r="AB3214">
            <v>46120000</v>
          </cell>
          <cell r="AC3214">
            <v>46860000</v>
          </cell>
          <cell r="AE3214">
            <v>20292800</v>
          </cell>
        </row>
        <row r="3215">
          <cell r="C3215" t="str">
            <v>Yreka, City of</v>
          </cell>
          <cell r="K3215">
            <v>868778475</v>
          </cell>
          <cell r="M3215">
            <v>257</v>
          </cell>
          <cell r="V3215">
            <v>7605</v>
          </cell>
          <cell r="AB3215">
            <v>72220000</v>
          </cell>
          <cell r="AC3215">
            <v>76430000</v>
          </cell>
          <cell r="AE3215">
            <v>34665600</v>
          </cell>
        </row>
        <row r="3216">
          <cell r="C3216" t="str">
            <v>Yreka, City of</v>
          </cell>
          <cell r="K3216">
            <v>868778475</v>
          </cell>
          <cell r="M3216">
            <v>257</v>
          </cell>
          <cell r="V3216">
            <v>7765</v>
          </cell>
          <cell r="AB3216">
            <v>85950000</v>
          </cell>
          <cell r="AC3216">
            <v>104870000</v>
          </cell>
          <cell r="AE3216">
            <v>44694000</v>
          </cell>
        </row>
        <row r="3217">
          <cell r="C3217" t="str">
            <v>Yreka, City of</v>
          </cell>
          <cell r="K3217">
            <v>868778475</v>
          </cell>
          <cell r="M3217">
            <v>257</v>
          </cell>
          <cell r="V3217">
            <v>7765</v>
          </cell>
          <cell r="AB3217">
            <v>105990000</v>
          </cell>
          <cell r="AC3217">
            <v>118760000</v>
          </cell>
          <cell r="AE3217">
            <v>52995000</v>
          </cell>
        </row>
        <row r="3218">
          <cell r="C3218" t="str">
            <v>Yreka, City of</v>
          </cell>
          <cell r="K3218">
            <v>868778475</v>
          </cell>
          <cell r="M3218">
            <v>257</v>
          </cell>
          <cell r="V3218">
            <v>7765</v>
          </cell>
          <cell r="AB3218">
            <v>88630000</v>
          </cell>
          <cell r="AC3218">
            <v>102620000</v>
          </cell>
          <cell r="AE3218">
            <v>43428700</v>
          </cell>
        </row>
        <row r="3219">
          <cell r="C3219" t="str">
            <v>Yuba City  City of</v>
          </cell>
          <cell r="K3219">
            <v>6001228530</v>
          </cell>
          <cell r="M3219">
            <v>194</v>
          </cell>
          <cell r="V3219">
            <v>65372</v>
          </cell>
          <cell r="AB3219">
            <v>245060000</v>
          </cell>
          <cell r="AC3219">
            <v>263120000</v>
          </cell>
          <cell r="AE3219">
            <v>171542000</v>
          </cell>
        </row>
        <row r="3220">
          <cell r="C3220" t="str">
            <v>Yuba City  City of</v>
          </cell>
          <cell r="K3220">
            <v>6001228530</v>
          </cell>
          <cell r="M3220">
            <v>194</v>
          </cell>
          <cell r="V3220">
            <v>65372</v>
          </cell>
          <cell r="AB3220">
            <v>259350000</v>
          </cell>
          <cell r="AC3220">
            <v>265200000</v>
          </cell>
          <cell r="AE3220">
            <v>181545000</v>
          </cell>
        </row>
        <row r="3221">
          <cell r="C3221" t="str">
            <v>Yuba City  City of</v>
          </cell>
          <cell r="K3221">
            <v>6001228530</v>
          </cell>
          <cell r="M3221">
            <v>194</v>
          </cell>
          <cell r="V3221">
            <v>65372</v>
          </cell>
          <cell r="AB3221">
            <v>237580000</v>
          </cell>
          <cell r="AC3221">
            <v>293690000</v>
          </cell>
          <cell r="AE3221">
            <v>166306000</v>
          </cell>
        </row>
        <row r="3222">
          <cell r="C3222" t="str">
            <v>Yuba City  City of</v>
          </cell>
          <cell r="K3222">
            <v>6001228530</v>
          </cell>
          <cell r="M3222">
            <v>194</v>
          </cell>
          <cell r="V3222">
            <v>65372</v>
          </cell>
          <cell r="AB3222">
            <v>288640000</v>
          </cell>
          <cell r="AC3222">
            <v>359050000</v>
          </cell>
          <cell r="AE3222">
            <v>202048000</v>
          </cell>
        </row>
        <row r="3223">
          <cell r="C3223" t="str">
            <v>Yuba City  City of</v>
          </cell>
          <cell r="K3223">
            <v>6001228530</v>
          </cell>
          <cell r="M3223">
            <v>194</v>
          </cell>
          <cell r="V3223">
            <v>65372</v>
          </cell>
          <cell r="AB3223">
            <v>402130000</v>
          </cell>
          <cell r="AC3223">
            <v>472050000</v>
          </cell>
          <cell r="AE3223">
            <v>281491000</v>
          </cell>
        </row>
        <row r="3224">
          <cell r="C3224" t="str">
            <v>Yuba City  City of</v>
          </cell>
          <cell r="K3224">
            <v>6001228530</v>
          </cell>
          <cell r="M3224">
            <v>194</v>
          </cell>
          <cell r="V3224">
            <v>65372</v>
          </cell>
          <cell r="AB3224">
            <v>455800000</v>
          </cell>
          <cell r="AC3224">
            <v>552830000</v>
          </cell>
          <cell r="AE3224">
            <v>319060000</v>
          </cell>
        </row>
        <row r="3225">
          <cell r="C3225" t="str">
            <v>Yuba City  City of</v>
          </cell>
          <cell r="K3225">
            <v>6001228530</v>
          </cell>
          <cell r="M3225">
            <v>194</v>
          </cell>
          <cell r="V3225">
            <v>65372</v>
          </cell>
          <cell r="AB3225">
            <v>545900000</v>
          </cell>
          <cell r="AC3225">
            <v>665400000</v>
          </cell>
          <cell r="AE3225">
            <v>382130000</v>
          </cell>
        </row>
        <row r="3226">
          <cell r="C3226" t="str">
            <v>Yuba City  City of</v>
          </cell>
          <cell r="K3226">
            <v>6001228530</v>
          </cell>
          <cell r="M3226">
            <v>194</v>
          </cell>
          <cell r="V3226">
            <v>65372</v>
          </cell>
          <cell r="AB3226">
            <v>614960000</v>
          </cell>
          <cell r="AC3226">
            <v>705290000</v>
          </cell>
          <cell r="AE3226">
            <v>430472000</v>
          </cell>
        </row>
        <row r="3227">
          <cell r="C3227" t="str">
            <v>Yuba City  City of</v>
          </cell>
          <cell r="K3227">
            <v>6001228530</v>
          </cell>
          <cell r="M3227">
            <v>194</v>
          </cell>
          <cell r="V3227">
            <v>65372</v>
          </cell>
          <cell r="AB3227">
            <v>579660000</v>
          </cell>
          <cell r="AC3227">
            <v>638860000</v>
          </cell>
          <cell r="AE3227">
            <v>405762000</v>
          </cell>
        </row>
        <row r="3228">
          <cell r="C3228" t="str">
            <v>Yucaipa Valley Water District</v>
          </cell>
          <cell r="K3228">
            <v>4479192765</v>
          </cell>
          <cell r="M3228">
            <v>233</v>
          </cell>
          <cell r="V3228">
            <v>44446</v>
          </cell>
          <cell r="AB3228">
            <v>190770000</v>
          </cell>
          <cell r="AC3228">
            <v>149100000</v>
          </cell>
          <cell r="AE3228">
            <v>169785300</v>
          </cell>
        </row>
        <row r="3229">
          <cell r="C3229" t="str">
            <v>Yucaipa Valley Water District</v>
          </cell>
          <cell r="K3229">
            <v>4479192765</v>
          </cell>
          <cell r="M3229">
            <v>233</v>
          </cell>
          <cell r="V3229">
            <v>44394</v>
          </cell>
          <cell r="AB3229">
            <v>165930000</v>
          </cell>
          <cell r="AC3229">
            <v>208700000</v>
          </cell>
          <cell r="AE3229">
            <v>144359100</v>
          </cell>
        </row>
        <row r="3230">
          <cell r="C3230" t="str">
            <v>Yucaipa Valley Water District</v>
          </cell>
          <cell r="K3230">
            <v>4479192765</v>
          </cell>
          <cell r="M3230">
            <v>233</v>
          </cell>
          <cell r="V3230">
            <v>44745</v>
          </cell>
          <cell r="AB3230">
            <v>154479000</v>
          </cell>
          <cell r="AC3230">
            <v>204400000</v>
          </cell>
          <cell r="AE3230">
            <v>134396730</v>
          </cell>
        </row>
        <row r="3231">
          <cell r="C3231" t="str">
            <v>Yucaipa Valley Water District</v>
          </cell>
          <cell r="K3231">
            <v>4479192765</v>
          </cell>
          <cell r="M3231">
            <v>233</v>
          </cell>
          <cell r="V3231">
            <v>44896</v>
          </cell>
          <cell r="AB3231">
            <v>282400000</v>
          </cell>
          <cell r="AC3231">
            <v>251600000</v>
          </cell>
          <cell r="AE3231">
            <v>245688000</v>
          </cell>
        </row>
        <row r="3232">
          <cell r="C3232" t="str">
            <v>Yucaipa Valley Water District</v>
          </cell>
          <cell r="K3232">
            <v>4479192765</v>
          </cell>
          <cell r="M3232">
            <v>233</v>
          </cell>
          <cell r="V3232">
            <v>44873</v>
          </cell>
          <cell r="AB3232">
            <v>346600000</v>
          </cell>
          <cell r="AC3232">
            <v>361600000</v>
          </cell>
          <cell r="AE3232">
            <v>301542000</v>
          </cell>
        </row>
        <row r="3233">
          <cell r="C3233" t="str">
            <v>Yucaipa Valley Water District</v>
          </cell>
          <cell r="K3233">
            <v>4479192765</v>
          </cell>
          <cell r="M3233">
            <v>233</v>
          </cell>
          <cell r="V3233">
            <v>44876</v>
          </cell>
          <cell r="AB3233">
            <v>387600000</v>
          </cell>
          <cell r="AC3233">
            <v>411220000</v>
          </cell>
          <cell r="AE3233">
            <v>341088000</v>
          </cell>
        </row>
        <row r="3234">
          <cell r="C3234" t="str">
            <v>Yucaipa Valley Water District</v>
          </cell>
          <cell r="K3234">
            <v>4479192765</v>
          </cell>
          <cell r="M3234">
            <v>233</v>
          </cell>
          <cell r="V3234">
            <v>44851</v>
          </cell>
          <cell r="AB3234">
            <v>409590000</v>
          </cell>
          <cell r="AC3234">
            <v>483180000</v>
          </cell>
          <cell r="AE3234">
            <v>360439200</v>
          </cell>
        </row>
        <row r="3235">
          <cell r="C3235" t="str">
            <v>Yucaipa Valley Water District</v>
          </cell>
          <cell r="K3235">
            <v>4479192765</v>
          </cell>
          <cell r="M3235">
            <v>233</v>
          </cell>
          <cell r="V3235">
            <v>44843</v>
          </cell>
          <cell r="AB3235">
            <v>450260000</v>
          </cell>
          <cell r="AC3235">
            <v>472040000</v>
          </cell>
          <cell r="AE3235">
            <v>396228800</v>
          </cell>
        </row>
        <row r="3236">
          <cell r="C3236" t="str">
            <v>Yucaipa Valley Water District</v>
          </cell>
          <cell r="K3236">
            <v>4479192765</v>
          </cell>
          <cell r="M3236">
            <v>233</v>
          </cell>
          <cell r="V3236">
            <v>42171</v>
          </cell>
          <cell r="AB3236">
            <v>450000000</v>
          </cell>
          <cell r="AC3236">
            <v>440000000</v>
          </cell>
          <cell r="AE3236">
            <v>391500000</v>
          </cell>
        </row>
      </sheetData>
      <sheetData sheetId="7"/>
      <sheetData sheetId="8">
        <row r="3">
          <cell r="C3" t="str">
            <v>Coachella Valley Water District</v>
          </cell>
        </row>
        <row r="4">
          <cell r="C4" t="str">
            <v>Corona  City of</v>
          </cell>
        </row>
        <row r="5">
          <cell r="C5" t="str">
            <v>East Valley Water District</v>
          </cell>
        </row>
        <row r="6">
          <cell r="C6" t="str">
            <v>Eastern Municipal Water District</v>
          </cell>
        </row>
        <row r="7">
          <cell r="C7" t="str">
            <v>El Toro Water District</v>
          </cell>
        </row>
        <row r="8">
          <cell r="C8" t="str">
            <v>Elsinore Valley Municipal Water District</v>
          </cell>
        </row>
        <row r="9">
          <cell r="C9" t="str">
            <v>Indio  City of</v>
          </cell>
        </row>
        <row r="10">
          <cell r="C10" t="str">
            <v>Irvine Ranch Water District</v>
          </cell>
        </row>
        <row r="11">
          <cell r="C11" t="str">
            <v>Laguna Beach County Water District</v>
          </cell>
        </row>
        <row r="12">
          <cell r="C12" t="str">
            <v>Monte Vista Water District</v>
          </cell>
        </row>
        <row r="13">
          <cell r="C13" t="str">
            <v>Moulton Niguel Water District</v>
          </cell>
        </row>
        <row r="14">
          <cell r="C14" t="str">
            <v>Palmdale Water District</v>
          </cell>
        </row>
        <row r="15">
          <cell r="C15" t="str">
            <v>Rancho California Water District</v>
          </cell>
        </row>
        <row r="16">
          <cell r="C16" t="str">
            <v>Redwood City  City of</v>
          </cell>
        </row>
        <row r="17">
          <cell r="C17" t="str">
            <v>San Juan Capistrano  City of</v>
          </cell>
        </row>
        <row r="18">
          <cell r="C18" t="str">
            <v>Western Municipal Water District of Riverside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ban Supplier Data"/>
      <sheetName val="Sheet1"/>
      <sheetName val="Tiers&amp;savings"/>
    </sheetNames>
    <sheetDataSet>
      <sheetData sheetId="0"/>
      <sheetData sheetId="1"/>
      <sheetData sheetId="2">
        <row r="2">
          <cell r="A2">
            <v>1</v>
          </cell>
          <cell r="B2" t="str">
            <v>Under 55</v>
          </cell>
          <cell r="C2">
            <v>17</v>
          </cell>
          <cell r="D2">
            <v>0.1</v>
          </cell>
        </row>
        <row r="3">
          <cell r="A3">
            <v>2</v>
          </cell>
          <cell r="B3" t="str">
            <v>55-110</v>
          </cell>
          <cell r="C3">
            <v>127</v>
          </cell>
          <cell r="D3">
            <v>0.2</v>
          </cell>
        </row>
        <row r="4">
          <cell r="A4">
            <v>3</v>
          </cell>
          <cell r="B4" t="str">
            <v>110-165</v>
          </cell>
          <cell r="C4">
            <v>132</v>
          </cell>
          <cell r="D4">
            <v>0.25</v>
          </cell>
        </row>
        <row r="5">
          <cell r="A5">
            <v>4</v>
          </cell>
          <cell r="B5" t="str">
            <v>Over 165</v>
          </cell>
          <cell r="C5">
            <v>135</v>
          </cell>
          <cell r="D5">
            <v>0.35</v>
          </cell>
        </row>
        <row r="6">
          <cell r="A6">
            <v>5</v>
          </cell>
          <cell r="B6" t="str">
            <v/>
          </cell>
          <cell r="C6" t="str">
            <v/>
          </cell>
          <cell r="D6"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ban Supplier Data"/>
      <sheetName val="Sheet1"/>
      <sheetName val="Tiers&amp;savings"/>
    </sheetNames>
    <sheetDataSet>
      <sheetData sheetId="0">
        <row r="8">
          <cell r="F8">
            <v>1</v>
          </cell>
        </row>
      </sheetData>
      <sheetData sheetId="1"/>
      <sheetData sheetId="2">
        <row r="2">
          <cell r="A2">
            <v>1</v>
          </cell>
          <cell r="B2" t="str">
            <v>Under 55</v>
          </cell>
          <cell r="C2">
            <v>17</v>
          </cell>
          <cell r="D2">
            <v>0.1</v>
          </cell>
        </row>
        <row r="3">
          <cell r="A3">
            <v>2</v>
          </cell>
          <cell r="B3" t="str">
            <v>55-110</v>
          </cell>
          <cell r="C3">
            <v>127</v>
          </cell>
          <cell r="D3">
            <v>0.2</v>
          </cell>
        </row>
        <row r="4">
          <cell r="A4">
            <v>3</v>
          </cell>
          <cell r="B4" t="str">
            <v>110-165</v>
          </cell>
          <cell r="C4">
            <v>132</v>
          </cell>
          <cell r="D4">
            <v>0.25</v>
          </cell>
        </row>
        <row r="5">
          <cell r="A5">
            <v>4</v>
          </cell>
          <cell r="B5" t="str">
            <v>Over 165</v>
          </cell>
          <cell r="C5">
            <v>135</v>
          </cell>
          <cell r="D5">
            <v>0.35</v>
          </cell>
        </row>
        <row r="6">
          <cell r="A6">
            <v>5</v>
          </cell>
          <cell r="B6" t="str">
            <v/>
          </cell>
          <cell r="C6" t="str">
            <v/>
          </cell>
          <cell r="D6"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tabSelected="1" topLeftCell="A7" zoomScale="90" zoomScaleNormal="90" workbookViewId="0">
      <selection activeCell="B14" sqref="B14"/>
    </sheetView>
  </sheetViews>
  <sheetFormatPr defaultColWidth="9.140625" defaultRowHeight="18.75" x14ac:dyDescent="0.25"/>
  <cols>
    <col min="1" max="1" width="17.42578125" style="133" customWidth="1"/>
    <col min="2" max="2" width="124.7109375" style="93" customWidth="1"/>
    <col min="3" max="16384" width="9.140625" style="93"/>
  </cols>
  <sheetData>
    <row r="1" spans="1:2" ht="33.6" x14ac:dyDescent="0.65">
      <c r="A1" s="132"/>
      <c r="B1" s="117" t="s">
        <v>2395</v>
      </c>
    </row>
    <row r="2" spans="1:2" ht="36.75" x14ac:dyDescent="0.25">
      <c r="A2" s="133">
        <v>1</v>
      </c>
      <c r="B2" s="134" t="s">
        <v>2423</v>
      </c>
    </row>
    <row r="3" spans="1:2" ht="18" x14ac:dyDescent="0.3">
      <c r="B3" s="135"/>
    </row>
    <row r="4" spans="1:2" ht="72" x14ac:dyDescent="0.25">
      <c r="A4" s="133">
        <v>2</v>
      </c>
      <c r="B4" s="135" t="s">
        <v>2424</v>
      </c>
    </row>
    <row r="6" spans="1:2" ht="90.75" x14ac:dyDescent="0.25">
      <c r="A6" s="133">
        <v>3</v>
      </c>
      <c r="B6" s="139" t="s">
        <v>2433</v>
      </c>
    </row>
    <row r="7" spans="1:2" ht="18" x14ac:dyDescent="0.3">
      <c r="B7" s="136"/>
    </row>
    <row r="8" spans="1:2" ht="69.599999999999994" x14ac:dyDescent="0.3">
      <c r="A8" s="133">
        <v>4</v>
      </c>
      <c r="B8" s="134" t="s">
        <v>2425</v>
      </c>
    </row>
    <row r="9" spans="1:2" ht="18" x14ac:dyDescent="0.3">
      <c r="B9" s="135"/>
    </row>
    <row r="10" spans="1:2" ht="69.599999999999994" x14ac:dyDescent="0.3">
      <c r="A10" s="133">
        <v>5</v>
      </c>
      <c r="B10" s="134" t="s">
        <v>2426</v>
      </c>
    </row>
    <row r="11" spans="1:2" ht="18" x14ac:dyDescent="0.3">
      <c r="B11" s="135"/>
    </row>
    <row r="12" spans="1:2" ht="52.15" x14ac:dyDescent="0.3">
      <c r="A12" s="133">
        <v>6</v>
      </c>
      <c r="B12" s="134" t="s">
        <v>2427</v>
      </c>
    </row>
    <row r="13" spans="1:2" ht="18" x14ac:dyDescent="0.3">
      <c r="B13" s="135"/>
    </row>
    <row r="14" spans="1:2" ht="34.9" x14ac:dyDescent="0.3">
      <c r="A14" s="133">
        <v>7</v>
      </c>
      <c r="B14" s="134" t="s">
        <v>2428</v>
      </c>
    </row>
    <row r="15" spans="1:2" ht="18" x14ac:dyDescent="0.35">
      <c r="B15" s="137"/>
    </row>
    <row r="16" spans="1:2" ht="18" x14ac:dyDescent="0.35">
      <c r="B16" s="137"/>
    </row>
    <row r="17" spans="2:2" ht="18" x14ac:dyDescent="0.35">
      <c r="B17" s="137"/>
    </row>
    <row r="18" spans="2:2" ht="18" x14ac:dyDescent="0.35">
      <c r="B18" s="137"/>
    </row>
    <row r="19" spans="2:2" ht="18" x14ac:dyDescent="0.35">
      <c r="B19" s="13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topLeftCell="B2" zoomScaleNormal="100" workbookViewId="0">
      <selection activeCell="D12" sqref="D12"/>
    </sheetView>
  </sheetViews>
  <sheetFormatPr defaultColWidth="8.85546875" defaultRowHeight="15" x14ac:dyDescent="0.25"/>
  <cols>
    <col min="1" max="1" width="36.42578125" style="93" customWidth="1"/>
    <col min="2" max="2" width="19.7109375" style="93" bestFit="1" customWidth="1"/>
    <col min="3" max="3" width="8.85546875" style="93"/>
    <col min="4" max="4" width="101.7109375" style="93" customWidth="1"/>
    <col min="5" max="16384" width="8.85546875" style="93"/>
  </cols>
  <sheetData>
    <row r="1" spans="1:5" ht="82.9" customHeight="1" x14ac:dyDescent="0.7">
      <c r="A1" s="1"/>
      <c r="D1" s="130" t="s">
        <v>2420</v>
      </c>
    </row>
    <row r="3" spans="1:5" ht="14.45" x14ac:dyDescent="0.3">
      <c r="C3" s="82"/>
      <c r="D3" s="128"/>
      <c r="E3" s="89"/>
    </row>
    <row r="4" spans="1:5" ht="28.9" x14ac:dyDescent="0.3">
      <c r="C4" s="86"/>
      <c r="D4" s="85" t="s">
        <v>2429</v>
      </c>
      <c r="E4" s="84"/>
    </row>
    <row r="5" spans="1:5" ht="14.45" x14ac:dyDescent="0.3">
      <c r="C5" s="86"/>
      <c r="D5" s="118"/>
      <c r="E5" s="84"/>
    </row>
    <row r="6" spans="1:5" ht="72" x14ac:dyDescent="0.3">
      <c r="C6" s="86"/>
      <c r="D6" s="85" t="s">
        <v>2430</v>
      </c>
      <c r="E6" s="84"/>
    </row>
    <row r="7" spans="1:5" ht="14.45" x14ac:dyDescent="0.3">
      <c r="C7" s="86"/>
      <c r="D7" s="118"/>
      <c r="E7" s="84"/>
    </row>
    <row r="8" spans="1:5" ht="43.15" x14ac:dyDescent="0.3">
      <c r="C8" s="86"/>
      <c r="D8" s="85" t="s">
        <v>2431</v>
      </c>
      <c r="E8" s="84"/>
    </row>
    <row r="9" spans="1:5" ht="14.45" x14ac:dyDescent="0.3">
      <c r="C9" s="86"/>
      <c r="D9" s="85"/>
      <c r="E9" s="84"/>
    </row>
    <row r="10" spans="1:5" ht="28.9" x14ac:dyDescent="0.3">
      <c r="C10" s="86"/>
      <c r="D10" s="85" t="s">
        <v>2432</v>
      </c>
      <c r="E10" s="84"/>
    </row>
    <row r="11" spans="1:5" ht="14.45" x14ac:dyDescent="0.3">
      <c r="C11" s="83"/>
      <c r="D11" s="129"/>
      <c r="E11" s="92"/>
    </row>
    <row r="12" spans="1:5" ht="30" customHeight="1" x14ac:dyDescent="0.3"/>
    <row r="14" spans="1:5" ht="30" customHeight="1" x14ac:dyDescent="0.3"/>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8"/>
  <sheetViews>
    <sheetView showGridLines="0" workbookViewId="0">
      <selection activeCell="B10" sqref="B10"/>
    </sheetView>
  </sheetViews>
  <sheetFormatPr defaultRowHeight="15" x14ac:dyDescent="0.25"/>
  <cols>
    <col min="3" max="3" width="8.7109375" customWidth="1"/>
    <col min="4" max="4" width="86.28515625" style="1" customWidth="1"/>
  </cols>
  <sheetData>
    <row r="1" spans="2:6" ht="46.15" x14ac:dyDescent="0.85">
      <c r="B1" s="93"/>
      <c r="C1" s="91" t="s">
        <v>2388</v>
      </c>
      <c r="E1" s="93"/>
      <c r="F1" s="93"/>
    </row>
    <row r="2" spans="2:6" ht="14.45" x14ac:dyDescent="0.3">
      <c r="B2" s="93"/>
      <c r="C2" s="82"/>
      <c r="D2" s="90"/>
      <c r="E2" s="89"/>
      <c r="F2" s="93"/>
    </row>
    <row r="3" spans="2:6" ht="57.6" x14ac:dyDescent="0.3">
      <c r="B3" s="93"/>
      <c r="C3" s="86"/>
      <c r="D3" s="85" t="s">
        <v>2394</v>
      </c>
      <c r="E3" s="84"/>
      <c r="F3" s="93"/>
    </row>
    <row r="4" spans="2:6" ht="14.45" x14ac:dyDescent="0.3">
      <c r="B4" s="93"/>
      <c r="C4" s="86"/>
      <c r="D4" s="85"/>
      <c r="E4" s="84"/>
      <c r="F4" s="93"/>
    </row>
    <row r="5" spans="2:6" ht="72" x14ac:dyDescent="0.3">
      <c r="B5" s="93"/>
      <c r="C5" s="86"/>
      <c r="D5" s="85" t="s">
        <v>2414</v>
      </c>
      <c r="E5" s="84"/>
      <c r="F5" s="93"/>
    </row>
    <row r="6" spans="2:6" ht="14.45" x14ac:dyDescent="0.3">
      <c r="B6" s="93"/>
      <c r="C6" s="86"/>
      <c r="D6" s="85"/>
      <c r="E6" s="84"/>
      <c r="F6" s="93"/>
    </row>
    <row r="7" spans="2:6" ht="43.15" x14ac:dyDescent="0.3">
      <c r="B7" s="93"/>
      <c r="C7" s="86"/>
      <c r="D7" s="85" t="s">
        <v>2389</v>
      </c>
      <c r="E7" s="84"/>
      <c r="F7" s="93"/>
    </row>
    <row r="8" spans="2:6" ht="14.45" x14ac:dyDescent="0.3">
      <c r="B8" s="93"/>
      <c r="C8" s="86"/>
      <c r="D8" s="85"/>
      <c r="E8" s="84"/>
      <c r="F8" s="93"/>
    </row>
    <row r="9" spans="2:6" ht="43.15" x14ac:dyDescent="0.3">
      <c r="B9" s="93"/>
      <c r="C9" s="86"/>
      <c r="D9" s="85" t="s">
        <v>2415</v>
      </c>
      <c r="E9" s="84"/>
      <c r="F9" s="93"/>
    </row>
    <row r="10" spans="2:6" ht="14.45" x14ac:dyDescent="0.3">
      <c r="B10" s="93"/>
      <c r="C10" s="83"/>
      <c r="D10" s="88"/>
      <c r="E10" s="92"/>
      <c r="F10" s="93"/>
    </row>
    <row r="11" spans="2:6" ht="14.45" x14ac:dyDescent="0.3">
      <c r="B11" s="93"/>
      <c r="C11" s="93"/>
      <c r="E11" s="93"/>
      <c r="F11" s="93"/>
    </row>
    <row r="12" spans="2:6" ht="14.45" x14ac:dyDescent="0.3">
      <c r="B12" s="93"/>
      <c r="C12" s="93"/>
      <c r="E12" s="93"/>
      <c r="F12" s="93"/>
    </row>
    <row r="13" spans="2:6" ht="14.45" x14ac:dyDescent="0.3">
      <c r="B13" s="93"/>
      <c r="C13" s="93" t="s">
        <v>2390</v>
      </c>
      <c r="E13" s="93"/>
      <c r="F13" s="93"/>
    </row>
    <row r="14" spans="2:6" ht="72" x14ac:dyDescent="0.3">
      <c r="B14" s="93"/>
      <c r="C14" s="93"/>
      <c r="D14" s="85" t="s">
        <v>2391</v>
      </c>
      <c r="E14" s="93"/>
      <c r="F14" s="93"/>
    </row>
    <row r="15" spans="2:6" ht="14.45" x14ac:dyDescent="0.3">
      <c r="B15" s="93"/>
      <c r="C15" s="93"/>
      <c r="E15" s="93"/>
      <c r="F15" s="93"/>
    </row>
    <row r="16" spans="2:6" ht="28.9" x14ac:dyDescent="0.3">
      <c r="B16" s="93"/>
      <c r="C16" s="93"/>
      <c r="D16" s="85" t="s">
        <v>2392</v>
      </c>
      <c r="E16" s="93"/>
      <c r="F16" s="93"/>
    </row>
    <row r="17" spans="2:6" ht="14.45" x14ac:dyDescent="0.3">
      <c r="B17" s="93"/>
      <c r="C17" s="93"/>
      <c r="E17" s="93"/>
      <c r="F17" s="93"/>
    </row>
    <row r="18" spans="2:6" ht="72" x14ac:dyDescent="0.3">
      <c r="B18" s="93"/>
      <c r="C18" s="93"/>
      <c r="D18" s="1" t="s">
        <v>2422</v>
      </c>
      <c r="E18" s="93"/>
      <c r="F18" s="9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0"/>
  <sheetViews>
    <sheetView showGridLines="0" workbookViewId="0">
      <selection activeCell="G5" sqref="G5"/>
    </sheetView>
  </sheetViews>
  <sheetFormatPr defaultColWidth="8.85546875" defaultRowHeight="15" x14ac:dyDescent="0.25"/>
  <cols>
    <col min="1" max="1" width="8.85546875" style="93"/>
    <col min="2" max="2" width="35.5703125" style="93" customWidth="1"/>
    <col min="3" max="5" width="19.28515625" style="93" customWidth="1"/>
    <col min="6" max="16384" width="8.85546875" style="93"/>
  </cols>
  <sheetData>
    <row r="3" spans="2:5" ht="25.9" x14ac:dyDescent="0.5">
      <c r="B3" s="140" t="s">
        <v>2419</v>
      </c>
      <c r="C3" s="140"/>
      <c r="D3" s="140"/>
    </row>
    <row r="5" spans="2:5" ht="15.6" x14ac:dyDescent="0.3">
      <c r="C5" s="72" t="s">
        <v>2411</v>
      </c>
      <c r="D5" s="72" t="s">
        <v>55</v>
      </c>
      <c r="E5" s="72" t="s">
        <v>2357</v>
      </c>
    </row>
    <row r="6" spans="2:5" ht="31.15" x14ac:dyDescent="0.3">
      <c r="B6" s="72" t="s">
        <v>2416</v>
      </c>
      <c r="C6" s="9">
        <f>'[1]Target w UWMP'!G13+SUM('[1]Target no UWMP'!B8:B52)</f>
        <v>1638942782771.8921</v>
      </c>
      <c r="D6" s="9">
        <f>C6*3.06888328*10^-6</f>
        <v>5029724.1029253323</v>
      </c>
      <c r="E6" s="138"/>
    </row>
    <row r="7" spans="2:5" ht="14.45" x14ac:dyDescent="0.3">
      <c r="B7" s="127"/>
      <c r="C7" s="9"/>
      <c r="D7" s="9"/>
      <c r="E7" s="138"/>
    </row>
    <row r="8" spans="2:5" ht="31.15" x14ac:dyDescent="0.3">
      <c r="B8" s="72" t="s">
        <v>2417</v>
      </c>
      <c r="C8" s="9">
        <f>0.25*C6</f>
        <v>409735695692.97302</v>
      </c>
      <c r="D8" s="9">
        <f>C8*3.06888328*10^-6</f>
        <v>1257431.0257313331</v>
      </c>
      <c r="E8" s="138">
        <f>C8/C6</f>
        <v>0.25</v>
      </c>
    </row>
    <row r="9" spans="2:5" ht="14.45" x14ac:dyDescent="0.3">
      <c r="B9" s="127"/>
      <c r="C9" s="9"/>
      <c r="D9" s="9"/>
      <c r="E9" s="138"/>
    </row>
    <row r="10" spans="2:5" ht="31.15" x14ac:dyDescent="0.3">
      <c r="B10" s="72" t="s">
        <v>2418</v>
      </c>
      <c r="C10" s="9">
        <f>'[1]Target w UWMP'!C13+'[1]Target no UWMP'!E4</f>
        <v>409735695692.97302</v>
      </c>
      <c r="D10" s="9">
        <f>C10*3.06888328*10^-6</f>
        <v>1257431.0257313331</v>
      </c>
      <c r="E10" s="138">
        <f>C10/C6</f>
        <v>0.25</v>
      </c>
    </row>
  </sheetData>
  <mergeCells count="1">
    <mergeCell ref="B3:D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2"/>
  <sheetViews>
    <sheetView showGridLines="0" topLeftCell="C1" workbookViewId="0">
      <selection activeCell="H4" sqref="H4"/>
    </sheetView>
  </sheetViews>
  <sheetFormatPr defaultRowHeight="15" x14ac:dyDescent="0.25"/>
  <cols>
    <col min="1" max="1" width="48.28515625" bestFit="1" customWidth="1"/>
    <col min="2" max="2" width="19.28515625" bestFit="1" customWidth="1"/>
    <col min="3" max="3" width="19.28515625" style="93" customWidth="1"/>
    <col min="4" max="4" width="24" style="93" bestFit="1" customWidth="1"/>
    <col min="5" max="5" width="19.28515625" style="93" customWidth="1"/>
    <col min="6" max="6" width="18.7109375" bestFit="1" customWidth="1"/>
    <col min="7" max="7" width="26" bestFit="1" customWidth="1"/>
    <col min="8" max="8" width="23.140625" style="11" bestFit="1" customWidth="1"/>
    <col min="9" max="9" width="29.28515625" bestFit="1" customWidth="1"/>
    <col min="10" max="10" width="24.7109375" bestFit="1" customWidth="1"/>
    <col min="11" max="11" width="22.5703125" bestFit="1" customWidth="1"/>
    <col min="12" max="12" width="26" style="106" bestFit="1" customWidth="1"/>
    <col min="13" max="13" width="14.28515625" bestFit="1" customWidth="1"/>
    <col min="14" max="14" width="21.42578125" bestFit="1" customWidth="1"/>
    <col min="15" max="15" width="28.5703125" customWidth="1"/>
    <col min="16" max="16" width="26.7109375" bestFit="1" customWidth="1"/>
    <col min="17" max="17" width="22.5703125" customWidth="1"/>
    <col min="18" max="18" width="18.7109375" customWidth="1"/>
  </cols>
  <sheetData>
    <row r="1" spans="1:17" s="93" customFormat="1" ht="31.9" thickBot="1" x14ac:dyDescent="0.35">
      <c r="D1" s="126" t="s">
        <v>2257</v>
      </c>
      <c r="E1" s="72" t="s">
        <v>2387</v>
      </c>
      <c r="G1" s="72" t="s">
        <v>2421</v>
      </c>
      <c r="H1" s="11"/>
      <c r="L1" s="106"/>
    </row>
    <row r="2" spans="1:17" s="93" customFormat="1" ht="28.9" x14ac:dyDescent="0.55000000000000004">
      <c r="A2" s="141" t="s">
        <v>2410</v>
      </c>
      <c r="B2" s="142"/>
      <c r="C2" s="118"/>
      <c r="D2" s="62">
        <f>SUM(B18:B377)</f>
        <v>34193076.595238119</v>
      </c>
      <c r="E2" s="68">
        <f>G13*0.25</f>
        <v>397455132461.76331</v>
      </c>
      <c r="F2" t="s">
        <v>2411</v>
      </c>
      <c r="G2" s="131" t="s">
        <v>39</v>
      </c>
      <c r="L2" s="106"/>
    </row>
    <row r="3" spans="1:17" s="93" customFormat="1" ht="14.45" x14ac:dyDescent="0.3">
      <c r="A3" s="17" t="s">
        <v>2385</v>
      </c>
      <c r="B3" s="125">
        <v>0.87144294996144878</v>
      </c>
      <c r="C3" s="118"/>
      <c r="E3" s="118"/>
      <c r="F3"/>
      <c r="H3" s="11"/>
      <c r="L3" s="106"/>
    </row>
    <row r="4" spans="1:17" s="93" customFormat="1" ht="14.45" x14ac:dyDescent="0.3">
      <c r="A4" s="17" t="s">
        <v>2393</v>
      </c>
      <c r="B4" s="94">
        <v>0.15</v>
      </c>
      <c r="C4" s="119"/>
      <c r="D4" s="120"/>
      <c r="E4" s="63">
        <f>G15-B15</f>
        <v>1219743.4105620901</v>
      </c>
      <c r="F4" t="s">
        <v>55</v>
      </c>
      <c r="L4" s="106"/>
    </row>
    <row r="5" spans="1:17" s="93" customFormat="1" ht="14.45" x14ac:dyDescent="0.3">
      <c r="A5" s="17" t="s">
        <v>2254</v>
      </c>
      <c r="B5" s="50">
        <v>0.35</v>
      </c>
      <c r="C5" s="120"/>
      <c r="D5" s="120"/>
      <c r="E5" s="120"/>
      <c r="F5" s="10"/>
      <c r="H5" s="11"/>
      <c r="L5" s="106"/>
    </row>
    <row r="6" spans="1:17" s="93" customFormat="1" ht="14.45" x14ac:dyDescent="0.3">
      <c r="A6" s="17" t="s">
        <v>2255</v>
      </c>
      <c r="B6" s="50">
        <v>0.1</v>
      </c>
      <c r="C6" s="120"/>
      <c r="F6" s="10"/>
      <c r="H6" s="11"/>
      <c r="L6" s="106"/>
    </row>
    <row r="7" spans="1:17" s="93" customFormat="1" ht="14.45" x14ac:dyDescent="0.3">
      <c r="A7" s="17" t="s">
        <v>2302</v>
      </c>
      <c r="B7" s="51">
        <v>40</v>
      </c>
      <c r="C7" t="s">
        <v>2303</v>
      </c>
      <c r="E7" s="121"/>
      <c r="H7" s="11"/>
      <c r="L7" s="106"/>
    </row>
    <row r="8" spans="1:17" s="93" customFormat="1" ht="14.45" x14ac:dyDescent="0.3">
      <c r="A8" s="17" t="s">
        <v>2304</v>
      </c>
      <c r="B8" s="52">
        <f>MAX(L18:L377)</f>
        <v>460.50097451769312</v>
      </c>
      <c r="C8" t="s">
        <v>2303</v>
      </c>
      <c r="D8" s="122"/>
      <c r="E8" s="10" t="s">
        <v>2253</v>
      </c>
      <c r="F8" s="106">
        <f>MIN(new_target)</f>
        <v>52.186202080389087</v>
      </c>
      <c r="G8"/>
      <c r="L8" s="106"/>
    </row>
    <row r="9" spans="1:17" s="93" customFormat="1" thickBot="1" x14ac:dyDescent="0.35">
      <c r="A9" s="18" t="s">
        <v>2305</v>
      </c>
      <c r="B9" s="53">
        <f>MIN(L18:L377)</f>
        <v>0</v>
      </c>
      <c r="C9" t="str">
        <f>"= City of Vernon"</f>
        <v>= City of Vernon</v>
      </c>
      <c r="D9" s="122"/>
      <c r="E9" s="10" t="s">
        <v>2256</v>
      </c>
      <c r="F9" s="106">
        <f>MAX(new_target)</f>
        <v>55437.842093023253</v>
      </c>
      <c r="G9" t="str">
        <f>"= City of Vernon"</f>
        <v>= City of Vernon</v>
      </c>
      <c r="L9" s="106"/>
    </row>
    <row r="10" spans="1:17" s="93" customFormat="1" ht="14.45" x14ac:dyDescent="0.3">
      <c r="H10" s="11"/>
      <c r="L10" s="106"/>
    </row>
    <row r="11" spans="1:17" s="93" customFormat="1" ht="14.45" x14ac:dyDescent="0.3">
      <c r="H11" s="11"/>
      <c r="L11" s="106"/>
    </row>
    <row r="12" spans="1:17" s="73" customFormat="1" ht="48.6" customHeight="1" x14ac:dyDescent="0.3">
      <c r="A12" s="71"/>
      <c r="B12" s="72" t="s">
        <v>2068</v>
      </c>
      <c r="C12" s="72" t="s">
        <v>2409</v>
      </c>
      <c r="D12" s="72" t="s">
        <v>2412</v>
      </c>
      <c r="E12" s="72" t="s">
        <v>2413</v>
      </c>
      <c r="F12" s="72" t="s">
        <v>2259</v>
      </c>
      <c r="G12" s="72" t="s">
        <v>2372</v>
      </c>
      <c r="H12" s="95" t="s">
        <v>2378</v>
      </c>
      <c r="I12" s="72" t="s">
        <v>2373</v>
      </c>
      <c r="J12" s="72" t="s">
        <v>2379</v>
      </c>
      <c r="K12" s="72" t="s">
        <v>2374</v>
      </c>
      <c r="L12" s="104" t="s">
        <v>2381</v>
      </c>
      <c r="M12" s="72" t="s">
        <v>2069</v>
      </c>
      <c r="N12" s="72" t="s">
        <v>2252</v>
      </c>
    </row>
    <row r="13" spans="1:17" s="66" customFormat="1" ht="14.45" x14ac:dyDescent="0.3">
      <c r="A13" s="69" t="s">
        <v>2384</v>
      </c>
      <c r="B13" s="67">
        <f>G13*0.75</f>
        <v>1192365397385.29</v>
      </c>
      <c r="C13" s="81">
        <f>SUMPRODUCT(C18:C382,G18:G382)</f>
        <v>397455132461.76331</v>
      </c>
      <c r="D13" s="81">
        <f>SUMPRODUCT(D18:D382,G18:G382)</f>
        <v>402041981520.78265</v>
      </c>
      <c r="E13" s="81">
        <f>SUMPRODUCT(E18:E382,G18:G382)</f>
        <v>394658439862.10571</v>
      </c>
      <c r="F13" s="67">
        <f>SUM(F18:F382)</f>
        <v>2511361575280</v>
      </c>
      <c r="G13" s="67">
        <f>SUM(G18:G382)</f>
        <v>1589820529847.0532</v>
      </c>
      <c r="H13" s="96">
        <f>G13/SUM(B18:B382)/270</f>
        <v>170.96901585731783</v>
      </c>
      <c r="I13" s="67">
        <f>SUM(I18:I382)</f>
        <v>1447069234033.9822</v>
      </c>
      <c r="J13" s="68">
        <f>I13/SUM(B18:B382)/270</f>
        <v>155.61756699920957</v>
      </c>
      <c r="K13" s="67">
        <f>SUM(K18:K382)</f>
        <v>985201839234.70496</v>
      </c>
      <c r="L13" s="105">
        <f>K13/SUM(B18:B382)/270</f>
        <v>105.94842984634337</v>
      </c>
      <c r="M13" s="67">
        <f>SUMPRODUCT(M18:M382,B18:B382)/SUM(B18:B382)</f>
        <v>167.75727513649571</v>
      </c>
      <c r="N13" s="67">
        <f>M13-J13</f>
        <v>12.139708137286135</v>
      </c>
      <c r="Q13" s="65"/>
    </row>
    <row r="14" spans="1:17" ht="14.45" x14ac:dyDescent="0.3">
      <c r="A14" s="70"/>
      <c r="B14" s="5"/>
      <c r="C14" s="5"/>
      <c r="D14" s="5"/>
      <c r="E14" s="5"/>
      <c r="H14" s="97"/>
      <c r="M14" s="5"/>
      <c r="N14" s="5"/>
    </row>
    <row r="15" spans="1:17" ht="14.45" x14ac:dyDescent="0.3">
      <c r="A15" s="69" t="s">
        <v>2382</v>
      </c>
      <c r="B15" s="63">
        <f t="shared" ref="B15:F15" si="0">B13*3.06888328*10^-6</f>
        <v>3659230.2316862722</v>
      </c>
      <c r="C15" s="63">
        <f>C13*3.06888328*10^-6</f>
        <v>1219743.4105620906</v>
      </c>
      <c r="D15" s="63">
        <f t="shared" ref="D15:E15" si="1">D13*3.06888328*10^-6</f>
        <v>1233819.9149471989</v>
      </c>
      <c r="E15" s="63">
        <f t="shared" si="1"/>
        <v>1211160.6874037017</v>
      </c>
      <c r="F15" s="63">
        <f t="shared" si="0"/>
        <v>7707075.5484112538</v>
      </c>
      <c r="G15" s="63">
        <f>G13*3.06888328*10^-6</f>
        <v>4878973.6422483623</v>
      </c>
      <c r="H15" s="98"/>
      <c r="I15" s="63">
        <f>I13*3.06888328*10^-6</f>
        <v>4440886.5773292948</v>
      </c>
      <c r="J15" s="63"/>
      <c r="K15" s="63">
        <f>K13*3.06888328*10^-6</f>
        <v>3023469.4518526341</v>
      </c>
      <c r="L15" s="107"/>
      <c r="M15" s="63"/>
      <c r="N15" s="63"/>
      <c r="P15" s="66"/>
    </row>
    <row r="16" spans="1:17" ht="14.45" x14ac:dyDescent="0.3">
      <c r="A16" s="70"/>
    </row>
    <row r="17" spans="1:15" s="49" customFormat="1" ht="62.45" customHeight="1" thickBot="1" x14ac:dyDescent="0.35">
      <c r="A17" s="47" t="s">
        <v>1</v>
      </c>
      <c r="B17" s="48" t="s">
        <v>2066</v>
      </c>
      <c r="C17" s="123" t="s">
        <v>2399</v>
      </c>
      <c r="D17" s="124" t="s">
        <v>2369</v>
      </c>
      <c r="E17" s="124" t="s">
        <v>2407</v>
      </c>
      <c r="F17" s="48" t="s">
        <v>2258</v>
      </c>
      <c r="G17" s="48" t="s">
        <v>2383</v>
      </c>
      <c r="H17" s="99" t="s">
        <v>2396</v>
      </c>
      <c r="I17" s="48" t="s">
        <v>2375</v>
      </c>
      <c r="J17" s="48" t="s">
        <v>2397</v>
      </c>
      <c r="K17" s="48" t="s">
        <v>2377</v>
      </c>
      <c r="L17" s="108" t="s">
        <v>2380</v>
      </c>
      <c r="M17" s="48" t="s">
        <v>2067</v>
      </c>
      <c r="N17" s="48" t="s">
        <v>2398</v>
      </c>
      <c r="O17" s="48" t="s">
        <v>2376</v>
      </c>
    </row>
    <row r="18" spans="1:15" ht="14.45" x14ac:dyDescent="0.3">
      <c r="A18" s="32" t="s">
        <v>29</v>
      </c>
      <c r="B18" s="33">
        <f t="shared" ref="B18:B81" si="2">AVERAGEIF(agency,A18,population)</f>
        <v>31937.888888888891</v>
      </c>
      <c r="C18" s="58">
        <f t="shared" ref="C18:C81" si="3">IF($G$2="Yes",IF((ISERROR(MATCH(A18,budget_agency,0))),(H18-O18)/H18,$B$4),(H18-O18)/H18)</f>
        <v>9.999999999999995E-2</v>
      </c>
      <c r="D18" s="35">
        <v>0.2</v>
      </c>
      <c r="E18" s="35">
        <f>INDEX('April 18 Framework'!$H$2:$H$412,MATCH(A18,'April 18 Framework'!$A$2:$A$412,0))</f>
        <v>0.2</v>
      </c>
      <c r="F18" s="33">
        <f t="shared" ref="F18:F81" si="4">AVERAGEIF(agency,A18,baselineTotal)</f>
        <v>3733340450</v>
      </c>
      <c r="G18" s="33">
        <f t="shared" ref="G18:G81" si="5">SUMIF(agency,A18,prod_2013)*9/COUNTIF(agency,A18)</f>
        <v>1091834544</v>
      </c>
      <c r="H18" s="100">
        <f>G18/(B18*270)</f>
        <v>126.6154960496241</v>
      </c>
      <c r="I18" s="33">
        <f t="shared" ref="I18:I81" si="6">SUMIF(agency,A18,prod_cur)*9/COUNTIF(agency,A18)</f>
        <v>993603394</v>
      </c>
      <c r="J18" s="34">
        <f>I18/($B18*270)</f>
        <v>115.22403948404484</v>
      </c>
      <c r="K18" s="33">
        <f t="shared" ref="K18:K81" si="7">SUMIF(agency,A18,res_cur_prod)*9/COUNTIF(agency,A18)</f>
        <v>723904818.24000001</v>
      </c>
      <c r="L18" s="109">
        <f>K18/($B18*270)</f>
        <v>83.948221054059786</v>
      </c>
      <c r="M18" s="33">
        <f t="shared" ref="M18:M81" si="8">INDEX(target_gpcd,MATCH(A18,agency,0))</f>
        <v>204</v>
      </c>
      <c r="N18" s="33">
        <f t="shared" ref="N18:N81" si="9">J18-M18</f>
        <v>-88.775960515955163</v>
      </c>
      <c r="O18" s="33">
        <f t="shared" ref="O18:O81" si="10">MAX(MIN(M18*($B$3*(1-(L18-$B$7)/$B$8)),H18*(1-$B$6)),40,(1-$B$5)*H18)</f>
        <v>113.9539464446617</v>
      </c>
    </row>
    <row r="19" spans="1:15" ht="14.45" x14ac:dyDescent="0.3">
      <c r="A19" s="36" t="s">
        <v>35</v>
      </c>
      <c r="B19" s="37">
        <f t="shared" si="2"/>
        <v>339695.25</v>
      </c>
      <c r="C19" s="59">
        <f t="shared" si="3"/>
        <v>0.14257008119239756</v>
      </c>
      <c r="D19" s="39">
        <v>0.2</v>
      </c>
      <c r="E19" s="39">
        <f>INDEX('April 18 Framework'!$H$2:$H$412,MATCH(A19,'April 18 Framework'!$A$2:$A$412,0))</f>
        <v>0.16</v>
      </c>
      <c r="F19" s="37">
        <f t="shared" si="4"/>
        <v>20822511970</v>
      </c>
      <c r="G19" s="37">
        <f t="shared" si="5"/>
        <v>11856487500</v>
      </c>
      <c r="H19" s="101">
        <f t="shared" ref="H19:H82" si="11">G19/(B19*270)</f>
        <v>129.27150634772391</v>
      </c>
      <c r="I19" s="37">
        <f t="shared" si="6"/>
        <v>9516262500</v>
      </c>
      <c r="J19" s="38">
        <f t="shared" ref="J19:J82" si="12">I19/($B19*270)</f>
        <v>103.75598913045344</v>
      </c>
      <c r="K19" s="37">
        <f t="shared" si="7"/>
        <v>6692200875</v>
      </c>
      <c r="L19" s="110">
        <f t="shared" ref="L19:L82" si="13">K19/($B19*270)</f>
        <v>72.965192085160652</v>
      </c>
      <c r="M19" s="37">
        <f t="shared" si="8"/>
        <v>137</v>
      </c>
      <c r="N19" s="37">
        <f t="shared" si="9"/>
        <v>-33.244010869546557</v>
      </c>
      <c r="O19" s="37">
        <f t="shared" si="10"/>
        <v>110.84125719186538</v>
      </c>
    </row>
    <row r="20" spans="1:15" ht="14.45" x14ac:dyDescent="0.3">
      <c r="A20" s="40" t="s">
        <v>51</v>
      </c>
      <c r="B20" s="41">
        <f t="shared" si="2"/>
        <v>85068</v>
      </c>
      <c r="C20" s="60">
        <f t="shared" si="3"/>
        <v>0.27996629635147635</v>
      </c>
      <c r="D20" s="43">
        <v>0.2</v>
      </c>
      <c r="E20" s="43">
        <f>INDEX('April 18 Framework'!$H$2:$H$412,MATCH(A20,'April 18 Framework'!$A$2:$A$412,0))</f>
        <v>0.24</v>
      </c>
      <c r="F20" s="41">
        <f t="shared" si="4"/>
        <v>4036476600</v>
      </c>
      <c r="G20" s="41">
        <f t="shared" si="5"/>
        <v>2897041987.125</v>
      </c>
      <c r="H20" s="102">
        <f t="shared" si="11"/>
        <v>126.13186083486153</v>
      </c>
      <c r="I20" s="41">
        <f t="shared" si="6"/>
        <v>2620770484.5</v>
      </c>
      <c r="J20" s="42">
        <f t="shared" si="12"/>
        <v>114.10350954530493</v>
      </c>
      <c r="K20" s="41">
        <f t="shared" si="7"/>
        <v>2460453134.1637502</v>
      </c>
      <c r="L20" s="111">
        <f t="shared" si="13"/>
        <v>107.12358802124967</v>
      </c>
      <c r="M20" s="41">
        <f t="shared" si="8"/>
        <v>122</v>
      </c>
      <c r="N20" s="41">
        <f t="shared" si="9"/>
        <v>-7.8964904546950692</v>
      </c>
      <c r="O20" s="41">
        <f t="shared" si="10"/>
        <v>90.819190905005513</v>
      </c>
    </row>
    <row r="21" spans="1:15" ht="14.45" x14ac:dyDescent="0.3">
      <c r="A21" s="36" t="s">
        <v>58</v>
      </c>
      <c r="B21" s="37">
        <f t="shared" si="2"/>
        <v>18738</v>
      </c>
      <c r="C21" s="59">
        <f t="shared" si="3"/>
        <v>0.28961588275446398</v>
      </c>
      <c r="D21" s="39">
        <v>0.2</v>
      </c>
      <c r="E21" s="39">
        <f>INDEX('April 18 Framework'!$H$2:$H$412,MATCH(A21,'April 18 Framework'!$A$2:$A$412,0))</f>
        <v>0.24</v>
      </c>
      <c r="F21" s="37">
        <f t="shared" si="4"/>
        <v>1946588800</v>
      </c>
      <c r="G21" s="37">
        <f t="shared" si="5"/>
        <v>899761000</v>
      </c>
      <c r="H21" s="101">
        <f t="shared" si="11"/>
        <v>177.84438830975282</v>
      </c>
      <c r="I21" s="37">
        <f t="shared" si="6"/>
        <v>773623400</v>
      </c>
      <c r="J21" s="38">
        <f t="shared" si="12"/>
        <v>152.91236267754573</v>
      </c>
      <c r="K21" s="37">
        <f t="shared" si="7"/>
        <v>497448034</v>
      </c>
      <c r="L21" s="110">
        <f t="shared" si="13"/>
        <v>98.324267580634327</v>
      </c>
      <c r="M21" s="37">
        <f t="shared" si="8"/>
        <v>166</v>
      </c>
      <c r="N21" s="37">
        <f t="shared" si="9"/>
        <v>-13.08763732245427</v>
      </c>
      <c r="O21" s="37">
        <f t="shared" si="10"/>
        <v>126.33782879649608</v>
      </c>
    </row>
    <row r="22" spans="1:15" ht="14.45" x14ac:dyDescent="0.3">
      <c r="A22" s="40" t="s">
        <v>77</v>
      </c>
      <c r="B22" s="41">
        <f t="shared" si="2"/>
        <v>20019.111111111109</v>
      </c>
      <c r="C22" s="60">
        <f t="shared" si="3"/>
        <v>0.29295756292797498</v>
      </c>
      <c r="D22" s="43">
        <v>0.2</v>
      </c>
      <c r="E22" s="43">
        <f>INDEX('April 18 Framework'!$H$2:$H$412,MATCH(A22,'April 18 Framework'!$A$2:$A$412,0))</f>
        <v>0.16</v>
      </c>
      <c r="F22" s="41">
        <f t="shared" si="4"/>
        <v>1354544200</v>
      </c>
      <c r="G22" s="41">
        <f t="shared" si="5"/>
        <v>915968361</v>
      </c>
      <c r="H22" s="102">
        <f t="shared" si="11"/>
        <v>169.461840352552</v>
      </c>
      <c r="I22" s="41">
        <f t="shared" si="6"/>
        <v>777155656</v>
      </c>
      <c r="J22" s="42">
        <f t="shared" si="12"/>
        <v>143.78032398670899</v>
      </c>
      <c r="K22" s="41">
        <f t="shared" si="7"/>
        <v>453777440.24000001</v>
      </c>
      <c r="L22" s="111">
        <f t="shared" si="13"/>
        <v>83.952637894160404</v>
      </c>
      <c r="M22" s="41">
        <f t="shared" si="8"/>
        <v>152</v>
      </c>
      <c r="N22" s="41">
        <f t="shared" si="9"/>
        <v>-8.2196760132910072</v>
      </c>
      <c r="O22" s="41">
        <f t="shared" si="10"/>
        <v>119.8167125935788</v>
      </c>
    </row>
    <row r="23" spans="1:15" ht="14.45" x14ac:dyDescent="0.3">
      <c r="A23" s="36" t="s">
        <v>82</v>
      </c>
      <c r="B23" s="37">
        <f t="shared" si="2"/>
        <v>357159.11111111112</v>
      </c>
      <c r="C23" s="59">
        <f t="shared" si="3"/>
        <v>0.26694297810928275</v>
      </c>
      <c r="D23" s="39">
        <v>0.2</v>
      </c>
      <c r="E23" s="39">
        <f>INDEX('April 18 Framework'!$H$2:$H$412,MATCH(A23,'April 18 Framework'!$A$2:$A$412,0))</f>
        <v>0.2</v>
      </c>
      <c r="F23" s="37">
        <f t="shared" si="4"/>
        <v>26905625330</v>
      </c>
      <c r="G23" s="37">
        <f t="shared" si="5"/>
        <v>16337538847</v>
      </c>
      <c r="H23" s="101">
        <f t="shared" si="11"/>
        <v>169.41861835413951</v>
      </c>
      <c r="I23" s="37">
        <f t="shared" si="6"/>
        <v>15992788037</v>
      </c>
      <c r="J23" s="38">
        <f t="shared" si="12"/>
        <v>165.84358747258199</v>
      </c>
      <c r="K23" s="37">
        <f t="shared" si="7"/>
        <v>8955961300.7200012</v>
      </c>
      <c r="L23" s="110">
        <f t="shared" si="13"/>
        <v>92.872408984645929</v>
      </c>
      <c r="M23" s="37">
        <f t="shared" si="8"/>
        <v>161</v>
      </c>
      <c r="N23" s="37">
        <f t="shared" si="9"/>
        <v>4.8435874725819872</v>
      </c>
      <c r="O23" s="37">
        <f t="shared" si="10"/>
        <v>124.19350782352552</v>
      </c>
    </row>
    <row r="24" spans="1:15" ht="14.45" x14ac:dyDescent="0.3">
      <c r="A24" s="40" t="s">
        <v>87</v>
      </c>
      <c r="B24" s="41">
        <f t="shared" si="2"/>
        <v>106455</v>
      </c>
      <c r="C24" s="60">
        <f t="shared" si="3"/>
        <v>0.25314387413159045</v>
      </c>
      <c r="D24" s="43">
        <v>0.25</v>
      </c>
      <c r="E24" s="43">
        <f>INDEX('April 18 Framework'!$H$2:$H$412,MATCH(A24,'April 18 Framework'!$A$2:$A$412,0))</f>
        <v>0.28000000000000003</v>
      </c>
      <c r="F24" s="41">
        <f t="shared" si="4"/>
        <v>6947183700</v>
      </c>
      <c r="G24" s="41">
        <f t="shared" si="5"/>
        <v>4642068000</v>
      </c>
      <c r="H24" s="102">
        <f t="shared" si="11"/>
        <v>161.50339997599403</v>
      </c>
      <c r="I24" s="41">
        <f t="shared" si="6"/>
        <v>4042923000</v>
      </c>
      <c r="J24" s="42">
        <f t="shared" si="12"/>
        <v>140.65838982564358</v>
      </c>
      <c r="K24" s="41">
        <f t="shared" si="7"/>
        <v>3282421660</v>
      </c>
      <c r="L24" s="111">
        <f t="shared" si="13"/>
        <v>114.19958911520604</v>
      </c>
      <c r="M24" s="41">
        <f t="shared" si="8"/>
        <v>165</v>
      </c>
      <c r="N24" s="41">
        <f t="shared" si="9"/>
        <v>-24.341610174356418</v>
      </c>
      <c r="O24" s="41">
        <f t="shared" si="10"/>
        <v>120.61980362064709</v>
      </c>
    </row>
    <row r="25" spans="1:15" ht="14.45" x14ac:dyDescent="0.3">
      <c r="A25" s="36" t="s">
        <v>89</v>
      </c>
      <c r="B25" s="37">
        <f t="shared" si="2"/>
        <v>64335</v>
      </c>
      <c r="C25" s="59">
        <f t="shared" si="3"/>
        <v>0.34284476480816622</v>
      </c>
      <c r="D25" s="39">
        <v>0.25</v>
      </c>
      <c r="E25" s="39">
        <f>INDEX('April 18 Framework'!$H$2:$H$412,MATCH(A25,'April 18 Framework'!$A$2:$A$412,0))</f>
        <v>0.36</v>
      </c>
      <c r="F25" s="37">
        <f t="shared" si="4"/>
        <v>6992017380</v>
      </c>
      <c r="G25" s="37">
        <f t="shared" si="5"/>
        <v>4101713206</v>
      </c>
      <c r="H25" s="101">
        <f t="shared" si="11"/>
        <v>236.13166072266407</v>
      </c>
      <c r="I25" s="37">
        <f t="shared" si="6"/>
        <v>3942264437</v>
      </c>
      <c r="J25" s="38">
        <f t="shared" si="12"/>
        <v>226.95234936343041</v>
      </c>
      <c r="K25" s="37">
        <f t="shared" si="7"/>
        <v>2880144771.04</v>
      </c>
      <c r="L25" s="110">
        <f t="shared" si="13"/>
        <v>165.80714783094277</v>
      </c>
      <c r="M25" s="37">
        <f t="shared" si="8"/>
        <v>245</v>
      </c>
      <c r="N25" s="37">
        <f t="shared" si="9"/>
        <v>-18.047650636569585</v>
      </c>
      <c r="O25" s="37">
        <f t="shared" si="10"/>
        <v>155.1751570384406</v>
      </c>
    </row>
    <row r="26" spans="1:15" ht="14.45" x14ac:dyDescent="0.3">
      <c r="A26" s="40" t="s">
        <v>97</v>
      </c>
      <c r="B26" s="41">
        <f t="shared" si="2"/>
        <v>53794.666666666664</v>
      </c>
      <c r="C26" s="60">
        <f t="shared" si="3"/>
        <v>0.34999999999999992</v>
      </c>
      <c r="D26" s="43">
        <v>0.35</v>
      </c>
      <c r="E26" s="43">
        <f>INDEX('April 18 Framework'!$H$2:$H$412,MATCH(A26,'April 18 Framework'!$A$2:$A$412,0))</f>
        <v>0.36</v>
      </c>
      <c r="F26" s="41">
        <f t="shared" si="4"/>
        <v>5848395000</v>
      </c>
      <c r="G26" s="41">
        <f t="shared" si="5"/>
        <v>4352404027</v>
      </c>
      <c r="H26" s="102">
        <f t="shared" si="11"/>
        <v>299.6582359121378</v>
      </c>
      <c r="I26" s="41">
        <f t="shared" si="6"/>
        <v>4033916843</v>
      </c>
      <c r="J26" s="42">
        <f t="shared" si="12"/>
        <v>277.73074316881201</v>
      </c>
      <c r="K26" s="41">
        <f t="shared" si="7"/>
        <v>3461528051.0700002</v>
      </c>
      <c r="L26" s="111">
        <f t="shared" si="13"/>
        <v>238.32240364389696</v>
      </c>
      <c r="M26" s="41">
        <f t="shared" si="8"/>
        <v>236</v>
      </c>
      <c r="N26" s="41">
        <f t="shared" si="9"/>
        <v>41.730743168812012</v>
      </c>
      <c r="O26" s="41">
        <f t="shared" si="10"/>
        <v>194.77785334288959</v>
      </c>
    </row>
    <row r="27" spans="1:15" ht="14.45" x14ac:dyDescent="0.3">
      <c r="A27" s="36" t="s">
        <v>99</v>
      </c>
      <c r="B27" s="37">
        <f t="shared" si="2"/>
        <v>18007.333333333332</v>
      </c>
      <c r="C27" s="59">
        <f t="shared" si="3"/>
        <v>9.9999999999999936E-2</v>
      </c>
      <c r="D27" s="39">
        <v>0.1</v>
      </c>
      <c r="E27" s="39">
        <f>INDEX('April 18 Framework'!$H$2:$H$412,MATCH(A27,'April 18 Framework'!$A$2:$A$412,0))</f>
        <v>0.08</v>
      </c>
      <c r="F27" s="37">
        <f t="shared" si="4"/>
        <v>848980510</v>
      </c>
      <c r="G27" s="37">
        <f t="shared" si="5"/>
        <v>499104000</v>
      </c>
      <c r="H27" s="101">
        <f t="shared" si="11"/>
        <v>102.65447410314316</v>
      </c>
      <c r="I27" s="37">
        <f t="shared" si="6"/>
        <v>495047000</v>
      </c>
      <c r="J27" s="38">
        <f t="shared" si="12"/>
        <v>101.82004039506539</v>
      </c>
      <c r="K27" s="37">
        <f t="shared" si="7"/>
        <v>205543070</v>
      </c>
      <c r="L27" s="110">
        <f t="shared" si="13"/>
        <v>42.275589368940224</v>
      </c>
      <c r="M27" s="37">
        <f t="shared" si="8"/>
        <v>110</v>
      </c>
      <c r="N27" s="37">
        <f t="shared" si="9"/>
        <v>-8.1799596049346093</v>
      </c>
      <c r="O27" s="37">
        <f t="shared" si="10"/>
        <v>92.38902669282885</v>
      </c>
    </row>
    <row r="28" spans="1:15" ht="14.45" x14ac:dyDescent="0.3">
      <c r="A28" s="40" t="s">
        <v>107</v>
      </c>
      <c r="B28" s="41">
        <f t="shared" si="2"/>
        <v>16935</v>
      </c>
      <c r="C28" s="60">
        <f t="shared" si="3"/>
        <v>0.35</v>
      </c>
      <c r="D28" s="43">
        <v>0.25</v>
      </c>
      <c r="E28" s="43">
        <f>INDEX('April 18 Framework'!$H$2:$H$412,MATCH(A28,'April 18 Framework'!$A$2:$A$412,0))</f>
        <v>0.28000000000000003</v>
      </c>
      <c r="F28" s="41">
        <f t="shared" si="4"/>
        <v>1147408890</v>
      </c>
      <c r="G28" s="41">
        <f t="shared" si="5"/>
        <v>776210684</v>
      </c>
      <c r="H28" s="102">
        <f t="shared" si="11"/>
        <v>169.75815678684293</v>
      </c>
      <c r="I28" s="41">
        <f t="shared" si="6"/>
        <v>654635517</v>
      </c>
      <c r="J28" s="42">
        <f t="shared" si="12"/>
        <v>143.16952990191254</v>
      </c>
      <c r="K28" s="41">
        <f t="shared" si="7"/>
        <v>523708413.60000008</v>
      </c>
      <c r="L28" s="111">
        <f t="shared" si="13"/>
        <v>114.53562392153005</v>
      </c>
      <c r="M28" s="41">
        <f t="shared" si="8"/>
        <v>149</v>
      </c>
      <c r="N28" s="41">
        <f t="shared" si="9"/>
        <v>-5.83047009808746</v>
      </c>
      <c r="O28" s="41">
        <f t="shared" si="10"/>
        <v>110.34280191144791</v>
      </c>
    </row>
    <row r="29" spans="1:15" ht="14.45" x14ac:dyDescent="0.3">
      <c r="A29" s="36" t="s">
        <v>111</v>
      </c>
      <c r="B29" s="37">
        <f t="shared" si="2"/>
        <v>110000</v>
      </c>
      <c r="C29" s="59">
        <f t="shared" si="3"/>
        <v>0.2396601291591563</v>
      </c>
      <c r="D29" s="39">
        <v>0.2</v>
      </c>
      <c r="E29" s="39">
        <f>INDEX('April 18 Framework'!$H$2:$H$412,MATCH(A29,'April 18 Framework'!$A$2:$A$412,0))</f>
        <v>0.2</v>
      </c>
      <c r="F29" s="37">
        <f t="shared" si="4"/>
        <v>8316525000</v>
      </c>
      <c r="G29" s="37">
        <f t="shared" si="5"/>
        <v>5165530597</v>
      </c>
      <c r="H29" s="101">
        <f t="shared" si="11"/>
        <v>173.92358912457914</v>
      </c>
      <c r="I29" s="37">
        <f t="shared" si="6"/>
        <v>4670763053</v>
      </c>
      <c r="J29" s="38">
        <f t="shared" si="12"/>
        <v>157.26474925925925</v>
      </c>
      <c r="K29" s="37">
        <f t="shared" si="7"/>
        <v>2510952415.5800004</v>
      </c>
      <c r="L29" s="110">
        <f t="shared" si="13"/>
        <v>84.543852376430991</v>
      </c>
      <c r="M29" s="37">
        <f t="shared" si="8"/>
        <v>168</v>
      </c>
      <c r="N29" s="37">
        <f t="shared" si="9"/>
        <v>-10.735250740740753</v>
      </c>
      <c r="O29" s="37">
        <f t="shared" si="10"/>
        <v>132.24103929115847</v>
      </c>
    </row>
    <row r="30" spans="1:15" ht="14.45" x14ac:dyDescent="0.3">
      <c r="A30" s="40" t="s">
        <v>115</v>
      </c>
      <c r="B30" s="41">
        <f t="shared" si="2"/>
        <v>140595.11111111112</v>
      </c>
      <c r="C30" s="60">
        <f t="shared" si="3"/>
        <v>0.35</v>
      </c>
      <c r="D30" s="43">
        <v>0.35</v>
      </c>
      <c r="E30" s="43">
        <f>INDEX('April 18 Framework'!$H$2:$H$412,MATCH(A30,'April 18 Framework'!$A$2:$A$412,0))</f>
        <v>0.36</v>
      </c>
      <c r="F30" s="41">
        <f t="shared" si="4"/>
        <v>15254080000</v>
      </c>
      <c r="G30" s="41">
        <f t="shared" si="5"/>
        <v>11705594680</v>
      </c>
      <c r="H30" s="102">
        <f t="shared" si="11"/>
        <v>308.36103778962865</v>
      </c>
      <c r="I30" s="41">
        <f t="shared" si="6"/>
        <v>10744390565</v>
      </c>
      <c r="J30" s="42">
        <f t="shared" si="12"/>
        <v>283.03999203913099</v>
      </c>
      <c r="K30" s="41">
        <f t="shared" si="7"/>
        <v>7820595220.6900005</v>
      </c>
      <c r="L30" s="111">
        <f t="shared" si="13"/>
        <v>206.01831212428229</v>
      </c>
      <c r="M30" s="41">
        <f t="shared" si="8"/>
        <v>256</v>
      </c>
      <c r="N30" s="41">
        <f t="shared" si="9"/>
        <v>27.039992039130993</v>
      </c>
      <c r="O30" s="41">
        <f t="shared" si="10"/>
        <v>200.43467456325862</v>
      </c>
    </row>
    <row r="31" spans="1:15" ht="14.45" x14ac:dyDescent="0.3">
      <c r="A31" s="36" t="s">
        <v>123</v>
      </c>
      <c r="B31" s="37">
        <f t="shared" si="2"/>
        <v>13960</v>
      </c>
      <c r="C31" s="59">
        <f t="shared" si="3"/>
        <v>0.35</v>
      </c>
      <c r="D31" s="39">
        <v>0.35</v>
      </c>
      <c r="E31" s="39">
        <f>INDEX('April 18 Framework'!$H$2:$H$412,MATCH(A31,'April 18 Framework'!$A$2:$A$412,0))</f>
        <v>0.36</v>
      </c>
      <c r="F31" s="37">
        <f t="shared" si="4"/>
        <v>1401235000</v>
      </c>
      <c r="G31" s="37">
        <f t="shared" si="5"/>
        <v>1032655497</v>
      </c>
      <c r="H31" s="101">
        <f t="shared" si="11"/>
        <v>273.97206224132441</v>
      </c>
      <c r="I31" s="37">
        <f t="shared" si="6"/>
        <v>893235947</v>
      </c>
      <c r="J31" s="38">
        <f t="shared" si="12"/>
        <v>236.98290008489866</v>
      </c>
      <c r="K31" s="37">
        <f t="shared" si="7"/>
        <v>820285491.01999998</v>
      </c>
      <c r="L31" s="110">
        <f t="shared" si="13"/>
        <v>217.62853948317945</v>
      </c>
      <c r="M31" s="37">
        <f t="shared" si="8"/>
        <v>220</v>
      </c>
      <c r="N31" s="37">
        <f t="shared" si="9"/>
        <v>16.98290008489866</v>
      </c>
      <c r="O31" s="37">
        <f t="shared" si="10"/>
        <v>178.08184045686087</v>
      </c>
    </row>
    <row r="32" spans="1:15" ht="14.45" x14ac:dyDescent="0.3">
      <c r="A32" s="40" t="s">
        <v>129</v>
      </c>
      <c r="B32" s="41">
        <f t="shared" si="2"/>
        <v>29923.888888888891</v>
      </c>
      <c r="C32" s="60">
        <f t="shared" si="3"/>
        <v>0.35000000000000003</v>
      </c>
      <c r="D32" s="43">
        <v>0.35</v>
      </c>
      <c r="E32" s="43">
        <f>INDEX('April 18 Framework'!$H$2:$H$412,MATCH(A32,'April 18 Framework'!$A$2:$A$412,0))</f>
        <v>0.32</v>
      </c>
      <c r="F32" s="41">
        <f t="shared" si="4"/>
        <v>3403604925</v>
      </c>
      <c r="G32" s="41">
        <f t="shared" si="5"/>
        <v>2219758574</v>
      </c>
      <c r="H32" s="102">
        <f t="shared" si="11"/>
        <v>274.74129724176771</v>
      </c>
      <c r="I32" s="41">
        <f t="shared" si="6"/>
        <v>2058002668</v>
      </c>
      <c r="J32" s="42">
        <f t="shared" si="12"/>
        <v>254.72063915241756</v>
      </c>
      <c r="K32" s="41">
        <f t="shared" si="7"/>
        <v>1083687382.3600001</v>
      </c>
      <c r="L32" s="111">
        <f t="shared" si="13"/>
        <v>134.12885559784394</v>
      </c>
      <c r="M32" s="41">
        <f t="shared" si="8"/>
        <v>252</v>
      </c>
      <c r="N32" s="41">
        <f t="shared" si="9"/>
        <v>2.7206391524175615</v>
      </c>
      <c r="O32" s="41">
        <f t="shared" si="10"/>
        <v>178.58184320714901</v>
      </c>
    </row>
    <row r="33" spans="1:15" ht="14.45" x14ac:dyDescent="0.3">
      <c r="A33" s="36" t="s">
        <v>138</v>
      </c>
      <c r="B33" s="37">
        <f t="shared" si="2"/>
        <v>42353</v>
      </c>
      <c r="C33" s="59">
        <f t="shared" si="3"/>
        <v>0.35000000000000003</v>
      </c>
      <c r="D33" s="39">
        <v>0.25</v>
      </c>
      <c r="E33" s="39">
        <f>INDEX('April 18 Framework'!$H$2:$H$412,MATCH(A33,'April 18 Framework'!$A$2:$A$412,0))</f>
        <v>0.36</v>
      </c>
      <c r="F33" s="37">
        <f t="shared" si="4"/>
        <v>4684030035</v>
      </c>
      <c r="G33" s="37">
        <f t="shared" si="5"/>
        <v>3172199486</v>
      </c>
      <c r="H33" s="101">
        <f t="shared" si="11"/>
        <v>277.40389075591304</v>
      </c>
      <c r="I33" s="37">
        <f t="shared" si="6"/>
        <v>3139252648</v>
      </c>
      <c r="J33" s="38">
        <f t="shared" si="12"/>
        <v>274.52274122870301</v>
      </c>
      <c r="K33" s="37">
        <f t="shared" si="7"/>
        <v>2440274161.0100002</v>
      </c>
      <c r="L33" s="110">
        <f t="shared" si="13"/>
        <v>213.39816419581106</v>
      </c>
      <c r="M33" s="37">
        <f t="shared" si="8"/>
        <v>242</v>
      </c>
      <c r="N33" s="37">
        <f t="shared" si="9"/>
        <v>32.522741228703012</v>
      </c>
      <c r="O33" s="37">
        <f t="shared" si="10"/>
        <v>180.31252899134347</v>
      </c>
    </row>
    <row r="34" spans="1:15" ht="14.45" x14ac:dyDescent="0.3">
      <c r="A34" s="40" t="s">
        <v>141</v>
      </c>
      <c r="B34" s="41">
        <f t="shared" si="2"/>
        <v>46300</v>
      </c>
      <c r="C34" s="60">
        <f t="shared" si="3"/>
        <v>0.27588416997642046</v>
      </c>
      <c r="D34" s="43">
        <v>0.2</v>
      </c>
      <c r="E34" s="43">
        <f>INDEX('April 18 Framework'!$H$2:$H$412,MATCH(A34,'April 18 Framework'!$A$2:$A$412,0))</f>
        <v>0.2</v>
      </c>
      <c r="F34" s="41">
        <f t="shared" si="4"/>
        <v>2163136000</v>
      </c>
      <c r="G34" s="41">
        <f t="shared" si="5"/>
        <v>1350031790</v>
      </c>
      <c r="H34" s="102">
        <f t="shared" si="11"/>
        <v>107.99390368770499</v>
      </c>
      <c r="I34" s="41">
        <f t="shared" si="6"/>
        <v>1268477693</v>
      </c>
      <c r="J34" s="42">
        <f t="shared" si="12"/>
        <v>101.47009783217342</v>
      </c>
      <c r="K34" s="41">
        <f t="shared" si="7"/>
        <v>1090890815.98</v>
      </c>
      <c r="L34" s="111">
        <f t="shared" si="13"/>
        <v>87.264284135669143</v>
      </c>
      <c r="M34" s="41">
        <f t="shared" si="8"/>
        <v>100</v>
      </c>
      <c r="N34" s="41">
        <f t="shared" si="9"/>
        <v>1.4700978321734226</v>
      </c>
      <c r="O34" s="41">
        <f t="shared" si="10"/>
        <v>78.200095206309001</v>
      </c>
    </row>
    <row r="35" spans="1:15" ht="14.45" x14ac:dyDescent="0.3">
      <c r="A35" s="36" t="s">
        <v>142</v>
      </c>
      <c r="B35" s="37">
        <f t="shared" si="2"/>
        <v>28086</v>
      </c>
      <c r="C35" s="59">
        <f t="shared" si="3"/>
        <v>0.35</v>
      </c>
      <c r="D35" s="39">
        <v>0.25</v>
      </c>
      <c r="E35" s="39">
        <f>INDEX('April 18 Framework'!$H$2:$H$412,MATCH(A35,'April 18 Framework'!$A$2:$A$412,0))</f>
        <v>0.28000000000000003</v>
      </c>
      <c r="F35" s="37">
        <f t="shared" si="4"/>
        <v>1999021050</v>
      </c>
      <c r="G35" s="37">
        <f t="shared" si="5"/>
        <v>1543102017</v>
      </c>
      <c r="H35" s="101">
        <f t="shared" si="11"/>
        <v>203.48902141834208</v>
      </c>
      <c r="I35" s="37">
        <f t="shared" si="6"/>
        <v>1217315762</v>
      </c>
      <c r="J35" s="38">
        <f t="shared" si="12"/>
        <v>160.52755452169396</v>
      </c>
      <c r="K35" s="37">
        <f t="shared" si="7"/>
        <v>879377527.73999989</v>
      </c>
      <c r="L35" s="110">
        <f t="shared" si="13"/>
        <v>115.96360487233655</v>
      </c>
      <c r="M35" s="37">
        <f t="shared" si="8"/>
        <v>180</v>
      </c>
      <c r="N35" s="37">
        <f t="shared" si="9"/>
        <v>-19.472445478306042</v>
      </c>
      <c r="O35" s="37">
        <f t="shared" si="10"/>
        <v>132.26786392192236</v>
      </c>
    </row>
    <row r="36" spans="1:15" x14ac:dyDescent="0.25">
      <c r="A36" s="40" t="s">
        <v>151</v>
      </c>
      <c r="B36" s="41">
        <f t="shared" si="2"/>
        <v>41250.666666666664</v>
      </c>
      <c r="C36" s="60">
        <f t="shared" si="3"/>
        <v>0.35000000000000003</v>
      </c>
      <c r="D36" s="43">
        <v>0.35</v>
      </c>
      <c r="E36" s="43">
        <f>INDEX('April 18 Framework'!$H$2:$H$412,MATCH(A36,'April 18 Framework'!$A$2:$A$412,0))</f>
        <v>0.36</v>
      </c>
      <c r="F36" s="41">
        <f t="shared" si="4"/>
        <v>3524440000</v>
      </c>
      <c r="G36" s="41">
        <f t="shared" si="5"/>
        <v>2984049613</v>
      </c>
      <c r="H36" s="102">
        <f t="shared" si="11"/>
        <v>267.92380576565319</v>
      </c>
      <c r="I36" s="41">
        <f t="shared" si="6"/>
        <v>2900957500</v>
      </c>
      <c r="J36" s="42">
        <f t="shared" si="12"/>
        <v>260.4633550254631</v>
      </c>
      <c r="K36" s="41">
        <f t="shared" si="7"/>
        <v>2175718125</v>
      </c>
      <c r="L36" s="111">
        <f t="shared" si="13"/>
        <v>195.34751626909733</v>
      </c>
      <c r="M36" s="41">
        <f t="shared" si="8"/>
        <v>228</v>
      </c>
      <c r="N36" s="41">
        <f t="shared" si="9"/>
        <v>32.463355025463102</v>
      </c>
      <c r="O36" s="41">
        <f t="shared" si="10"/>
        <v>174.15047374767457</v>
      </c>
    </row>
    <row r="37" spans="1:15" x14ac:dyDescent="0.25">
      <c r="A37" s="36" t="s">
        <v>2260</v>
      </c>
      <c r="B37" s="37">
        <f t="shared" si="2"/>
        <v>9059.5555555555547</v>
      </c>
      <c r="C37" s="59">
        <f t="shared" si="3"/>
        <v>0.21345024564920648</v>
      </c>
      <c r="D37" s="39">
        <v>0.25</v>
      </c>
      <c r="E37" s="39">
        <f>INDEX('April 18 Framework'!$H$2:$H$412,MATCH(A37,'April 18 Framework'!$A$2:$A$412,0))</f>
        <v>0.28000000000000003</v>
      </c>
      <c r="F37" s="37">
        <f t="shared" si="4"/>
        <v>488445920</v>
      </c>
      <c r="G37" s="37">
        <f t="shared" si="5"/>
        <v>266135895</v>
      </c>
      <c r="H37" s="101">
        <f t="shared" si="11"/>
        <v>108.80097748233909</v>
      </c>
      <c r="I37" s="37">
        <f t="shared" si="6"/>
        <v>256898006</v>
      </c>
      <c r="J37" s="38">
        <f t="shared" si="12"/>
        <v>105.02436796834118</v>
      </c>
      <c r="K37" s="37">
        <f t="shared" si="7"/>
        <v>245355338.34</v>
      </c>
      <c r="L37" s="110">
        <f t="shared" si="13"/>
        <v>100.30552489697803</v>
      </c>
      <c r="M37" s="37">
        <f t="shared" si="8"/>
        <v>113</v>
      </c>
      <c r="N37" s="37">
        <f t="shared" si="9"/>
        <v>-7.9756320316588187</v>
      </c>
      <c r="O37" s="37">
        <f t="shared" si="10"/>
        <v>85.577382111860032</v>
      </c>
    </row>
    <row r="38" spans="1:15" x14ac:dyDescent="0.25">
      <c r="A38" s="40" t="s">
        <v>162</v>
      </c>
      <c r="B38" s="41">
        <f t="shared" si="2"/>
        <v>13839</v>
      </c>
      <c r="C38" s="60">
        <f t="shared" si="3"/>
        <v>0.33380173693363696</v>
      </c>
      <c r="D38" s="43">
        <v>0.35</v>
      </c>
      <c r="E38" s="43">
        <f>INDEX('April 18 Framework'!$H$2:$H$412,MATCH(A38,'April 18 Framework'!$A$2:$A$412,0))</f>
        <v>0.32</v>
      </c>
      <c r="F38" s="41">
        <f t="shared" si="4"/>
        <v>1384038390</v>
      </c>
      <c r="G38" s="41">
        <f t="shared" si="5"/>
        <v>806370000</v>
      </c>
      <c r="H38" s="102">
        <f t="shared" si="11"/>
        <v>215.80717938836301</v>
      </c>
      <c r="I38" s="41">
        <f t="shared" si="6"/>
        <v>811680000</v>
      </c>
      <c r="J38" s="42">
        <f t="shared" si="12"/>
        <v>217.22828399611404</v>
      </c>
      <c r="K38" s="41">
        <f t="shared" si="7"/>
        <v>567951100</v>
      </c>
      <c r="L38" s="111">
        <f t="shared" si="13"/>
        <v>151.99960926313986</v>
      </c>
      <c r="M38" s="41">
        <f t="shared" si="8"/>
        <v>218</v>
      </c>
      <c r="N38" s="41">
        <f t="shared" si="9"/>
        <v>-0.77171600388595607</v>
      </c>
      <c r="O38" s="41">
        <f t="shared" si="10"/>
        <v>143.77036806577846</v>
      </c>
    </row>
    <row r="39" spans="1:15" x14ac:dyDescent="0.25">
      <c r="A39" s="36" t="s">
        <v>167</v>
      </c>
      <c r="B39" s="37">
        <f t="shared" si="2"/>
        <v>27743</v>
      </c>
      <c r="C39" s="59">
        <f t="shared" si="3"/>
        <v>0.34999999999999992</v>
      </c>
      <c r="D39" s="39">
        <v>0.25</v>
      </c>
      <c r="E39" s="39">
        <f>INDEX('April 18 Framework'!$H$2:$H$412,MATCH(A39,'April 18 Framework'!$A$2:$A$412,0))</f>
        <v>0.32</v>
      </c>
      <c r="F39" s="37">
        <f t="shared" si="4"/>
        <v>2794829820</v>
      </c>
      <c r="G39" s="37">
        <f t="shared" si="5"/>
        <v>2072688750</v>
      </c>
      <c r="H39" s="101">
        <f t="shared" si="11"/>
        <v>276.70493457809175</v>
      </c>
      <c r="I39" s="37">
        <f t="shared" si="6"/>
        <v>1224776250</v>
      </c>
      <c r="J39" s="38">
        <f t="shared" si="12"/>
        <v>163.50821228177679</v>
      </c>
      <c r="K39" s="37">
        <f t="shared" si="7"/>
        <v>979821000</v>
      </c>
      <c r="L39" s="110">
        <f t="shared" si="13"/>
        <v>130.80656982542143</v>
      </c>
      <c r="M39" s="37">
        <f t="shared" si="8"/>
        <v>222</v>
      </c>
      <c r="N39" s="37">
        <f t="shared" si="9"/>
        <v>-58.491787718223208</v>
      </c>
      <c r="O39" s="37">
        <f t="shared" si="10"/>
        <v>179.85820747575966</v>
      </c>
    </row>
    <row r="40" spans="1:15" x14ac:dyDescent="0.25">
      <c r="A40" s="40" t="s">
        <v>171</v>
      </c>
      <c r="B40" s="41">
        <f t="shared" si="2"/>
        <v>41949.666666666664</v>
      </c>
      <c r="C40" s="60">
        <f t="shared" si="3"/>
        <v>0.35000000000000003</v>
      </c>
      <c r="D40" s="43">
        <v>0.25</v>
      </c>
      <c r="E40" s="43">
        <f>INDEX('April 18 Framework'!$H$2:$H$412,MATCH(A40,'April 18 Framework'!$A$2:$A$412,0))</f>
        <v>0.24</v>
      </c>
      <c r="F40" s="41">
        <f t="shared" si="4"/>
        <v>4052841375</v>
      </c>
      <c r="G40" s="41">
        <f t="shared" si="5"/>
        <v>2826761129</v>
      </c>
      <c r="H40" s="102">
        <f t="shared" si="11"/>
        <v>249.57255908977336</v>
      </c>
      <c r="I40" s="41">
        <f t="shared" si="6"/>
        <v>2727376444</v>
      </c>
      <c r="J40" s="42">
        <f t="shared" si="12"/>
        <v>240.79796193145049</v>
      </c>
      <c r="K40" s="41">
        <f t="shared" si="7"/>
        <v>1293281504.24</v>
      </c>
      <c r="L40" s="111">
        <f t="shared" si="13"/>
        <v>114.18282617704992</v>
      </c>
      <c r="M40" s="41">
        <f t="shared" si="8"/>
        <v>220</v>
      </c>
      <c r="N40" s="41">
        <f t="shared" si="9"/>
        <v>20.797961931450487</v>
      </c>
      <c r="O40" s="41">
        <f t="shared" si="10"/>
        <v>162.22216340835269</v>
      </c>
    </row>
    <row r="41" spans="1:15" x14ac:dyDescent="0.25">
      <c r="A41" s="36" t="s">
        <v>175</v>
      </c>
      <c r="B41" s="37">
        <f t="shared" si="2"/>
        <v>54369.111111111109</v>
      </c>
      <c r="C41" s="59">
        <f t="shared" si="3"/>
        <v>0.35000000000000003</v>
      </c>
      <c r="D41" s="39">
        <v>0.25</v>
      </c>
      <c r="E41" s="39">
        <f>INDEX('April 18 Framework'!$H$2:$H$412,MATCH(A41,'April 18 Framework'!$A$2:$A$412,0))</f>
        <v>0.32</v>
      </c>
      <c r="F41" s="37">
        <f t="shared" si="4"/>
        <v>4408320350</v>
      </c>
      <c r="G41" s="37">
        <f t="shared" si="5"/>
        <v>3038220000</v>
      </c>
      <c r="H41" s="101">
        <f t="shared" si="11"/>
        <v>206.96800879584404</v>
      </c>
      <c r="I41" s="37">
        <f t="shared" si="6"/>
        <v>2663210000</v>
      </c>
      <c r="J41" s="38">
        <f t="shared" si="12"/>
        <v>181.4217767986452</v>
      </c>
      <c r="K41" s="37">
        <f t="shared" si="7"/>
        <v>1883330160</v>
      </c>
      <c r="L41" s="110">
        <f t="shared" si="13"/>
        <v>128.29521664670708</v>
      </c>
      <c r="M41" s="37">
        <f t="shared" si="8"/>
        <v>188</v>
      </c>
      <c r="N41" s="37">
        <f t="shared" si="9"/>
        <v>-6.5782232013548025</v>
      </c>
      <c r="O41" s="37">
        <f t="shared" si="10"/>
        <v>134.52920571729862</v>
      </c>
    </row>
    <row r="42" spans="1:15" x14ac:dyDescent="0.25">
      <c r="A42" s="40" t="s">
        <v>180</v>
      </c>
      <c r="B42" s="41">
        <f t="shared" si="2"/>
        <v>82364</v>
      </c>
      <c r="C42" s="60">
        <f t="shared" si="3"/>
        <v>0.28726351740261336</v>
      </c>
      <c r="D42" s="43">
        <v>0.25</v>
      </c>
      <c r="E42" s="43">
        <f>INDEX('April 18 Framework'!$H$2:$H$412,MATCH(A42,'April 18 Framework'!$A$2:$A$412,0))</f>
        <v>0.24</v>
      </c>
      <c r="F42" s="41">
        <f t="shared" si="4"/>
        <v>6142293000</v>
      </c>
      <c r="G42" s="41">
        <f t="shared" si="5"/>
        <v>3777921445</v>
      </c>
      <c r="H42" s="102">
        <f t="shared" si="11"/>
        <v>169.8837070582797</v>
      </c>
      <c r="I42" s="41">
        <f t="shared" si="6"/>
        <v>3441805699</v>
      </c>
      <c r="J42" s="42">
        <f t="shared" si="12"/>
        <v>154.76942007205594</v>
      </c>
      <c r="K42" s="41">
        <f t="shared" si="7"/>
        <v>2237173704.3499999</v>
      </c>
      <c r="L42" s="111">
        <f t="shared" si="13"/>
        <v>100.60012304683636</v>
      </c>
      <c r="M42" s="41">
        <f t="shared" si="8"/>
        <v>160</v>
      </c>
      <c r="N42" s="41">
        <f t="shared" si="9"/>
        <v>-5.2305799279440635</v>
      </c>
      <c r="O42" s="41">
        <f t="shared" si="10"/>
        <v>121.0823158193231</v>
      </c>
    </row>
    <row r="43" spans="1:15" x14ac:dyDescent="0.25">
      <c r="A43" s="36" t="s">
        <v>187</v>
      </c>
      <c r="B43" s="37">
        <f t="shared" si="2"/>
        <v>105543</v>
      </c>
      <c r="C43" s="59">
        <f t="shared" si="3"/>
        <v>0.30627271657811644</v>
      </c>
      <c r="D43" s="39">
        <v>0.25</v>
      </c>
      <c r="E43" s="39">
        <f>INDEX('April 18 Framework'!$H$2:$H$412,MATCH(A43,'April 18 Framework'!$A$2:$A$412,0))</f>
        <v>0.28000000000000003</v>
      </c>
      <c r="F43" s="37">
        <f t="shared" si="4"/>
        <v>7720281075</v>
      </c>
      <c r="G43" s="37">
        <f t="shared" si="5"/>
        <v>4712137486</v>
      </c>
      <c r="H43" s="101">
        <f t="shared" si="11"/>
        <v>165.35782628179282</v>
      </c>
      <c r="I43" s="37">
        <f t="shared" si="6"/>
        <v>4362205638</v>
      </c>
      <c r="J43" s="38">
        <f t="shared" si="12"/>
        <v>153.07805517919499</v>
      </c>
      <c r="K43" s="37">
        <f t="shared" si="7"/>
        <v>3189366315.9300003</v>
      </c>
      <c r="L43" s="110">
        <f t="shared" si="13"/>
        <v>111.92090272948256</v>
      </c>
      <c r="M43" s="37">
        <f t="shared" si="8"/>
        <v>156</v>
      </c>
      <c r="N43" s="37">
        <f t="shared" si="9"/>
        <v>-2.9219448208050096</v>
      </c>
      <c r="O43" s="37">
        <f t="shared" si="10"/>
        <v>114.71323561901588</v>
      </c>
    </row>
    <row r="44" spans="1:15" x14ac:dyDescent="0.25">
      <c r="A44" s="40" t="s">
        <v>191</v>
      </c>
      <c r="B44" s="41">
        <f t="shared" si="2"/>
        <v>30282</v>
      </c>
      <c r="C44" s="60">
        <f t="shared" si="3"/>
        <v>0.32717885578102796</v>
      </c>
      <c r="D44" s="43">
        <v>0.2</v>
      </c>
      <c r="E44" s="43">
        <f>INDEX('April 18 Framework'!$H$2:$H$412,MATCH(A44,'April 18 Framework'!$A$2:$A$412,0))</f>
        <v>0.16</v>
      </c>
      <c r="F44" s="41">
        <f t="shared" si="4"/>
        <v>1801627590</v>
      </c>
      <c r="G44" s="41">
        <f t="shared" si="5"/>
        <v>1288363748</v>
      </c>
      <c r="H44" s="102">
        <f t="shared" si="11"/>
        <v>157.57603808153971</v>
      </c>
      <c r="I44" s="41">
        <f t="shared" si="6"/>
        <v>1075113150</v>
      </c>
      <c r="J44" s="42">
        <f t="shared" si="12"/>
        <v>131.49397515208889</v>
      </c>
      <c r="K44" s="41">
        <f t="shared" si="7"/>
        <v>673749964.76999998</v>
      </c>
      <c r="L44" s="111">
        <f t="shared" si="13"/>
        <v>82.404406574496036</v>
      </c>
      <c r="M44" s="41">
        <f t="shared" si="8"/>
        <v>134</v>
      </c>
      <c r="N44" s="41">
        <f t="shared" si="9"/>
        <v>-2.5060248479111067</v>
      </c>
      <c r="O44" s="41">
        <f t="shared" si="10"/>
        <v>106.02049024351386</v>
      </c>
    </row>
    <row r="45" spans="1:15" x14ac:dyDescent="0.25">
      <c r="A45" s="36" t="s">
        <v>192</v>
      </c>
      <c r="B45" s="37">
        <f t="shared" si="2"/>
        <v>31750</v>
      </c>
      <c r="C45" s="59">
        <f t="shared" si="3"/>
        <v>0.30453304861402758</v>
      </c>
      <c r="D45" s="39">
        <v>0.25</v>
      </c>
      <c r="E45" s="39">
        <f>INDEX('April 18 Framework'!$H$2:$H$412,MATCH(A45,'April 18 Framework'!$A$2:$A$412,0))</f>
        <v>0.32</v>
      </c>
      <c r="F45" s="37">
        <f t="shared" si="4"/>
        <v>2491581250</v>
      </c>
      <c r="G45" s="37">
        <f t="shared" si="5"/>
        <v>1468843000</v>
      </c>
      <c r="H45" s="101">
        <f t="shared" si="11"/>
        <v>171.34359871682707</v>
      </c>
      <c r="I45" s="37">
        <f t="shared" si="6"/>
        <v>1200100000</v>
      </c>
      <c r="J45" s="38">
        <f t="shared" si="12"/>
        <v>139.99416739574221</v>
      </c>
      <c r="K45" s="37">
        <f t="shared" si="7"/>
        <v>1152096000</v>
      </c>
      <c r="L45" s="110">
        <f t="shared" si="13"/>
        <v>134.39440069991252</v>
      </c>
      <c r="M45" s="37">
        <f t="shared" si="8"/>
        <v>172</v>
      </c>
      <c r="N45" s="37">
        <f t="shared" si="9"/>
        <v>-32.00583260425779</v>
      </c>
      <c r="O45" s="37">
        <f t="shared" si="10"/>
        <v>119.16381023909314</v>
      </c>
    </row>
    <row r="46" spans="1:15" x14ac:dyDescent="0.25">
      <c r="A46" s="40" t="s">
        <v>206</v>
      </c>
      <c r="B46" s="41">
        <f t="shared" si="2"/>
        <v>40516</v>
      </c>
      <c r="C46" s="60">
        <f t="shared" si="3"/>
        <v>9.9999999999999978E-2</v>
      </c>
      <c r="D46" s="43">
        <v>0.2</v>
      </c>
      <c r="E46" s="43">
        <f>INDEX('April 18 Framework'!$H$2:$H$412,MATCH(A46,'April 18 Framework'!$A$2:$A$412,0))</f>
        <v>0.2</v>
      </c>
      <c r="F46" s="41">
        <f t="shared" si="4"/>
        <v>2632927500</v>
      </c>
      <c r="G46" s="41">
        <f t="shared" si="5"/>
        <v>1524360000</v>
      </c>
      <c r="H46" s="102">
        <f t="shared" si="11"/>
        <v>139.34686982371846</v>
      </c>
      <c r="I46" s="41">
        <f t="shared" si="6"/>
        <v>1440570000</v>
      </c>
      <c r="J46" s="42">
        <f t="shared" si="12"/>
        <v>131.68734436875417</v>
      </c>
      <c r="K46" s="41">
        <f t="shared" si="7"/>
        <v>1008399000</v>
      </c>
      <c r="L46" s="111">
        <f t="shared" si="13"/>
        <v>92.18114105812792</v>
      </c>
      <c r="M46" s="41">
        <f t="shared" si="8"/>
        <v>172</v>
      </c>
      <c r="N46" s="41">
        <f t="shared" si="9"/>
        <v>-40.312655631245832</v>
      </c>
      <c r="O46" s="41">
        <f t="shared" si="10"/>
        <v>125.41218284134662</v>
      </c>
    </row>
    <row r="47" spans="1:15" x14ac:dyDescent="0.25">
      <c r="A47" s="36" t="s">
        <v>207</v>
      </c>
      <c r="B47" s="37">
        <f t="shared" si="2"/>
        <v>14120</v>
      </c>
      <c r="C47" s="59">
        <f t="shared" si="3"/>
        <v>0.35</v>
      </c>
      <c r="D47" s="39">
        <v>0.35</v>
      </c>
      <c r="E47" s="39">
        <f>INDEX('April 18 Framework'!$H$2:$H$412,MATCH(A47,'April 18 Framework'!$A$2:$A$412,0))</f>
        <v>0.36</v>
      </c>
      <c r="F47" s="37">
        <f t="shared" si="4"/>
        <v>2004828200</v>
      </c>
      <c r="G47" s="37">
        <f t="shared" si="5"/>
        <v>1192746564</v>
      </c>
      <c r="H47" s="101">
        <f t="shared" si="11"/>
        <v>312.8597639282342</v>
      </c>
      <c r="I47" s="37">
        <f t="shared" si="6"/>
        <v>1264824900</v>
      </c>
      <c r="J47" s="38">
        <f t="shared" si="12"/>
        <v>331.76605288007556</v>
      </c>
      <c r="K47" s="37">
        <f t="shared" si="7"/>
        <v>851127838.25</v>
      </c>
      <c r="L47" s="110">
        <f t="shared" si="13"/>
        <v>223.25250190168921</v>
      </c>
      <c r="M47" s="37">
        <f t="shared" si="8"/>
        <v>312</v>
      </c>
      <c r="N47" s="37">
        <f t="shared" si="9"/>
        <v>19.766052880075563</v>
      </c>
      <c r="O47" s="37">
        <f t="shared" si="10"/>
        <v>203.35884655335224</v>
      </c>
    </row>
    <row r="48" spans="1:15" x14ac:dyDescent="0.25">
      <c r="A48" s="40" t="s">
        <v>209</v>
      </c>
      <c r="B48" s="41">
        <f t="shared" si="2"/>
        <v>3401.3333333333335</v>
      </c>
      <c r="C48" s="60">
        <f t="shared" si="3"/>
        <v>0.23469402274843332</v>
      </c>
      <c r="D48" s="43">
        <v>0.35</v>
      </c>
      <c r="E48" s="43">
        <f>INDEX('April 18 Framework'!$H$2:$H$412,MATCH(A48,'April 18 Framework'!$A$2:$A$412,0))</f>
        <v>0.36</v>
      </c>
      <c r="F48" s="41">
        <f t="shared" si="4"/>
        <v>439787040</v>
      </c>
      <c r="G48" s="41">
        <f t="shared" si="5"/>
        <v>186061166</v>
      </c>
      <c r="H48" s="102">
        <f t="shared" si="11"/>
        <v>202.60155712356811</v>
      </c>
      <c r="I48" s="41">
        <f t="shared" si="6"/>
        <v>216691200</v>
      </c>
      <c r="J48" s="42">
        <f t="shared" si="12"/>
        <v>235.95452763622109</v>
      </c>
      <c r="K48" s="41">
        <f t="shared" si="7"/>
        <v>191861320.93000001</v>
      </c>
      <c r="L48" s="111">
        <f t="shared" si="13"/>
        <v>208.91733190687748</v>
      </c>
      <c r="M48" s="41">
        <f t="shared" si="8"/>
        <v>281</v>
      </c>
      <c r="N48" s="41">
        <f t="shared" si="9"/>
        <v>-45.045472363778913</v>
      </c>
      <c r="O48" s="41">
        <f t="shared" si="10"/>
        <v>155.05218266714141</v>
      </c>
    </row>
    <row r="49" spans="1:15" x14ac:dyDescent="0.25">
      <c r="A49" s="36" t="s">
        <v>210</v>
      </c>
      <c r="B49" s="37">
        <f t="shared" si="2"/>
        <v>276449.11111111112</v>
      </c>
      <c r="C49" s="59">
        <f t="shared" si="3"/>
        <v>0.35</v>
      </c>
      <c r="D49" s="39">
        <v>0.35</v>
      </c>
      <c r="E49" s="39">
        <f>INDEX('April 18 Framework'!$H$2:$H$412,MATCH(A49,'April 18 Framework'!$A$2:$A$412,0))</f>
        <v>0.32</v>
      </c>
      <c r="F49" s="37">
        <f t="shared" si="4"/>
        <v>28291077000</v>
      </c>
      <c r="G49" s="37">
        <f t="shared" si="5"/>
        <v>18863864960</v>
      </c>
      <c r="H49" s="101">
        <f t="shared" si="11"/>
        <v>252.72704346094909</v>
      </c>
      <c r="I49" s="37">
        <f t="shared" si="6"/>
        <v>16841305154</v>
      </c>
      <c r="J49" s="38">
        <f t="shared" si="12"/>
        <v>225.62996865272638</v>
      </c>
      <c r="K49" s="37">
        <f t="shared" si="7"/>
        <v>10785470430.85</v>
      </c>
      <c r="L49" s="110">
        <f t="shared" si="13"/>
        <v>144.49743253061376</v>
      </c>
      <c r="M49" s="37">
        <f t="shared" si="8"/>
        <v>239</v>
      </c>
      <c r="N49" s="37">
        <f t="shared" si="9"/>
        <v>-13.370031347273624</v>
      </c>
      <c r="O49" s="37">
        <f t="shared" si="10"/>
        <v>164.27257824961691</v>
      </c>
    </row>
    <row r="50" spans="1:15" x14ac:dyDescent="0.25">
      <c r="A50" s="40" t="s">
        <v>211</v>
      </c>
      <c r="B50" s="41">
        <f t="shared" si="2"/>
        <v>58550.777777777781</v>
      </c>
      <c r="C50" s="60">
        <f t="shared" si="3"/>
        <v>0.35</v>
      </c>
      <c r="D50" s="43">
        <v>0.35</v>
      </c>
      <c r="E50" s="43">
        <f>INDEX('April 18 Framework'!$H$2:$H$412,MATCH(A50,'April 18 Framework'!$A$2:$A$412,0))</f>
        <v>0.36</v>
      </c>
      <c r="F50" s="41">
        <f t="shared" si="4"/>
        <v>4973654980</v>
      </c>
      <c r="G50" s="41">
        <f t="shared" si="5"/>
        <v>3623142016</v>
      </c>
      <c r="H50" s="102">
        <f t="shared" si="11"/>
        <v>229.18644316961979</v>
      </c>
      <c r="I50" s="41">
        <f t="shared" si="6"/>
        <v>3228861792</v>
      </c>
      <c r="J50" s="42">
        <f t="shared" si="12"/>
        <v>204.24574756574066</v>
      </c>
      <c r="K50" s="41">
        <f t="shared" si="7"/>
        <v>2844950157.5</v>
      </c>
      <c r="L50" s="111">
        <f t="shared" si="13"/>
        <v>179.96093024035486</v>
      </c>
      <c r="M50" s="41">
        <f t="shared" si="8"/>
        <v>190</v>
      </c>
      <c r="N50" s="41">
        <f t="shared" si="9"/>
        <v>14.245747565740658</v>
      </c>
      <c r="O50" s="41">
        <f t="shared" si="10"/>
        <v>148.97118806025287</v>
      </c>
    </row>
    <row r="51" spans="1:15" x14ac:dyDescent="0.25">
      <c r="A51" s="36" t="s">
        <v>212</v>
      </c>
      <c r="B51" s="37">
        <f t="shared" si="2"/>
        <v>100246.55555555556</v>
      </c>
      <c r="C51" s="59">
        <f t="shared" si="3"/>
        <v>0.34999999999999992</v>
      </c>
      <c r="D51" s="39">
        <v>0.35</v>
      </c>
      <c r="E51" s="39">
        <f>INDEX('April 18 Framework'!$H$2:$H$412,MATCH(A51,'April 18 Framework'!$A$2:$A$412,0))</f>
        <v>0.32</v>
      </c>
      <c r="F51" s="37">
        <f t="shared" si="4"/>
        <v>10735467600</v>
      </c>
      <c r="G51" s="37">
        <f t="shared" si="5"/>
        <v>6759462001</v>
      </c>
      <c r="H51" s="101">
        <f t="shared" si="11"/>
        <v>249.73470968061338</v>
      </c>
      <c r="I51" s="37">
        <f t="shared" si="6"/>
        <v>5680893778</v>
      </c>
      <c r="J51" s="38">
        <f t="shared" si="12"/>
        <v>209.88598769626148</v>
      </c>
      <c r="K51" s="37">
        <f t="shared" si="7"/>
        <v>4038850233.0999994</v>
      </c>
      <c r="L51" s="110">
        <f t="shared" si="13"/>
        <v>149.21913759667368</v>
      </c>
      <c r="M51" s="37">
        <f t="shared" si="8"/>
        <v>229</v>
      </c>
      <c r="N51" s="37">
        <f t="shared" si="9"/>
        <v>-19.114012303738519</v>
      </c>
      <c r="O51" s="37">
        <f t="shared" si="10"/>
        <v>162.32756129239871</v>
      </c>
    </row>
    <row r="52" spans="1:15" x14ac:dyDescent="0.25">
      <c r="A52" s="40" t="s">
        <v>214</v>
      </c>
      <c r="B52" s="41">
        <f t="shared" si="2"/>
        <v>9759.8888888888887</v>
      </c>
      <c r="C52" s="60">
        <f t="shared" si="3"/>
        <v>0.16837840406807703</v>
      </c>
      <c r="D52" s="43">
        <v>0.25</v>
      </c>
      <c r="E52" s="43">
        <f>INDEX('April 18 Framework'!$H$2:$H$412,MATCH(A52,'April 18 Framework'!$A$2:$A$412,0))</f>
        <v>0.28000000000000003</v>
      </c>
      <c r="F52" s="41">
        <f t="shared" si="4"/>
        <v>586701000</v>
      </c>
      <c r="G52" s="41">
        <f t="shared" si="5"/>
        <v>382549574</v>
      </c>
      <c r="H52" s="102">
        <f t="shared" si="11"/>
        <v>145.17073813074677</v>
      </c>
      <c r="I52" s="41">
        <f t="shared" si="6"/>
        <v>346705917</v>
      </c>
      <c r="J52" s="42">
        <f t="shared" si="12"/>
        <v>131.56870979860881</v>
      </c>
      <c r="K52" s="41">
        <f t="shared" si="7"/>
        <v>293816972.10000002</v>
      </c>
      <c r="L52" s="111">
        <f t="shared" si="13"/>
        <v>111.49829881943101</v>
      </c>
      <c r="M52" s="41">
        <f t="shared" si="8"/>
        <v>164</v>
      </c>
      <c r="N52" s="41">
        <f t="shared" si="9"/>
        <v>-32.431290201391192</v>
      </c>
      <c r="O52" s="41">
        <f t="shared" si="10"/>
        <v>120.72712092690689</v>
      </c>
    </row>
    <row r="53" spans="1:15" x14ac:dyDescent="0.25">
      <c r="A53" s="36" t="s">
        <v>215</v>
      </c>
      <c r="B53" s="37">
        <f t="shared" si="2"/>
        <v>142066.55555555556</v>
      </c>
      <c r="C53" s="59">
        <f t="shared" si="3"/>
        <v>0.35000000000000003</v>
      </c>
      <c r="D53" s="39">
        <v>0.2</v>
      </c>
      <c r="E53" s="39">
        <f>INDEX('April 18 Framework'!$H$2:$H$412,MATCH(A53,'April 18 Framework'!$A$2:$A$412,0))</f>
        <v>0.16</v>
      </c>
      <c r="F53" s="37">
        <f t="shared" si="4"/>
        <v>11234561300</v>
      </c>
      <c r="G53" s="37">
        <f t="shared" si="5"/>
        <v>8444765584</v>
      </c>
      <c r="H53" s="101">
        <f t="shared" si="11"/>
        <v>220.15673884723304</v>
      </c>
      <c r="I53" s="37">
        <f t="shared" si="6"/>
        <v>8077205172</v>
      </c>
      <c r="J53" s="38">
        <f t="shared" si="12"/>
        <v>210.57436491034326</v>
      </c>
      <c r="K53" s="37">
        <f t="shared" si="7"/>
        <v>2893036050.8199997</v>
      </c>
      <c r="L53" s="110">
        <f t="shared" si="13"/>
        <v>75.422032261352712</v>
      </c>
      <c r="M53" s="37">
        <f t="shared" si="8"/>
        <v>171</v>
      </c>
      <c r="N53" s="37">
        <f t="shared" si="9"/>
        <v>39.574364910343263</v>
      </c>
      <c r="O53" s="37">
        <f t="shared" si="10"/>
        <v>143.10188025070147</v>
      </c>
    </row>
    <row r="54" spans="1:15" x14ac:dyDescent="0.25">
      <c r="A54" s="40" t="s">
        <v>216</v>
      </c>
      <c r="B54" s="41">
        <f t="shared" si="2"/>
        <v>155854.66666666666</v>
      </c>
      <c r="C54" s="60">
        <f t="shared" si="3"/>
        <v>9.9999999999999908E-2</v>
      </c>
      <c r="D54" s="43">
        <v>0.1</v>
      </c>
      <c r="E54" s="43">
        <f>INDEX('April 18 Framework'!$H$2:$H$412,MATCH(A54,'April 18 Framework'!$A$2:$A$412,0))</f>
        <v>0.08</v>
      </c>
      <c r="F54" s="41">
        <f t="shared" si="4"/>
        <v>6994505950</v>
      </c>
      <c r="G54" s="41">
        <f t="shared" si="5"/>
        <v>3998522861</v>
      </c>
      <c r="H54" s="102">
        <f t="shared" si="11"/>
        <v>95.020214962847632</v>
      </c>
      <c r="I54" s="41">
        <f t="shared" si="6"/>
        <v>3819956278</v>
      </c>
      <c r="J54" s="42">
        <f t="shared" si="12"/>
        <v>90.776789154948716</v>
      </c>
      <c r="K54" s="41">
        <f t="shared" si="7"/>
        <v>1999867513.6300001</v>
      </c>
      <c r="L54" s="111">
        <f t="shared" si="13"/>
        <v>47.524510337503415</v>
      </c>
      <c r="M54" s="41">
        <f t="shared" si="8"/>
        <v>115</v>
      </c>
      <c r="N54" s="41">
        <f t="shared" si="9"/>
        <v>-24.223210845051284</v>
      </c>
      <c r="O54" s="41">
        <f t="shared" si="10"/>
        <v>85.518193466562877</v>
      </c>
    </row>
    <row r="55" spans="1:15" x14ac:dyDescent="0.25">
      <c r="A55" s="36" t="s">
        <v>217</v>
      </c>
      <c r="B55" s="37">
        <f t="shared" si="2"/>
        <v>95601.111111111109</v>
      </c>
      <c r="C55" s="59">
        <f t="shared" si="3"/>
        <v>0.14970810513662489</v>
      </c>
      <c r="D55" s="39">
        <v>0.2</v>
      </c>
      <c r="E55" s="39">
        <f>INDEX('April 18 Framework'!$H$2:$H$412,MATCH(A55,'April 18 Framework'!$A$2:$A$412,0))</f>
        <v>0.2</v>
      </c>
      <c r="F55" s="37">
        <f t="shared" si="4"/>
        <v>4962769950</v>
      </c>
      <c r="G55" s="37">
        <f t="shared" si="5"/>
        <v>2984799071</v>
      </c>
      <c r="H55" s="101">
        <f t="shared" si="11"/>
        <v>115.63475827415611</v>
      </c>
      <c r="I55" s="37">
        <f t="shared" si="6"/>
        <v>2983495665</v>
      </c>
      <c r="J55" s="38">
        <f t="shared" si="12"/>
        <v>115.58426273520763</v>
      </c>
      <c r="K55" s="37">
        <f t="shared" si="7"/>
        <v>2275097921.3699999</v>
      </c>
      <c r="L55" s="110">
        <f t="shared" si="13"/>
        <v>88.140069709789515</v>
      </c>
      <c r="M55" s="37">
        <f t="shared" si="8"/>
        <v>126</v>
      </c>
      <c r="N55" s="37">
        <f t="shared" si="9"/>
        <v>-10.415737264792369</v>
      </c>
      <c r="O55" s="37">
        <f t="shared" si="10"/>
        <v>98.323297725000543</v>
      </c>
    </row>
    <row r="56" spans="1:15" x14ac:dyDescent="0.25">
      <c r="A56" s="40" t="s">
        <v>218</v>
      </c>
      <c r="B56" s="41">
        <f t="shared" si="2"/>
        <v>5663.7777777777774</v>
      </c>
      <c r="C56" s="60">
        <f t="shared" si="3"/>
        <v>0.1109268199753832</v>
      </c>
      <c r="D56" s="43">
        <v>0.2</v>
      </c>
      <c r="E56" s="43">
        <f>INDEX('April 18 Framework'!$H$2:$H$412,MATCH(A56,'April 18 Framework'!$A$2:$A$412,0))</f>
        <v>0.28000000000000003</v>
      </c>
      <c r="F56" s="41">
        <f t="shared" si="4"/>
        <v>468554150</v>
      </c>
      <c r="G56" s="41">
        <f t="shared" si="5"/>
        <v>222882377</v>
      </c>
      <c r="H56" s="102">
        <f t="shared" si="11"/>
        <v>145.74905965132552</v>
      </c>
      <c r="I56" s="41">
        <f t="shared" si="6"/>
        <v>201376182</v>
      </c>
      <c r="J56" s="42">
        <f t="shared" si="12"/>
        <v>131.68555341939029</v>
      </c>
      <c r="K56" s="41">
        <f t="shared" si="7"/>
        <v>180381574.54999998</v>
      </c>
      <c r="L56" s="111">
        <f t="shared" si="13"/>
        <v>117.9565886857352</v>
      </c>
      <c r="M56" s="41">
        <f t="shared" si="8"/>
        <v>179</v>
      </c>
      <c r="N56" s="41">
        <f t="shared" si="9"/>
        <v>-47.314446580609712</v>
      </c>
      <c r="O56" s="41">
        <f t="shared" si="10"/>
        <v>129.58157994980155</v>
      </c>
    </row>
    <row r="57" spans="1:15" x14ac:dyDescent="0.25">
      <c r="A57" s="36" t="s">
        <v>219</v>
      </c>
      <c r="B57" s="37">
        <f t="shared" si="2"/>
        <v>14286.555555555555</v>
      </c>
      <c r="C57" s="59">
        <f t="shared" si="3"/>
        <v>9.9999999999999922E-2</v>
      </c>
      <c r="D57" s="39">
        <v>0.2</v>
      </c>
      <c r="E57" s="39">
        <f>INDEX('April 18 Framework'!$H$2:$H$412,MATCH(A57,'April 18 Framework'!$A$2:$A$412,0))</f>
        <v>0.12</v>
      </c>
      <c r="F57" s="37">
        <f t="shared" si="4"/>
        <v>676077820</v>
      </c>
      <c r="G57" s="37">
        <f t="shared" si="5"/>
        <v>428820478</v>
      </c>
      <c r="H57" s="101">
        <f t="shared" si="11"/>
        <v>111.16913285476892</v>
      </c>
      <c r="I57" s="37">
        <f t="shared" si="6"/>
        <v>403729917</v>
      </c>
      <c r="J57" s="38">
        <f t="shared" si="12"/>
        <v>104.66455564283437</v>
      </c>
      <c r="K57" s="37">
        <f t="shared" si="7"/>
        <v>211611174.67999998</v>
      </c>
      <c r="L57" s="110">
        <f t="shared" si="13"/>
        <v>54.858925817331489</v>
      </c>
      <c r="M57" s="37">
        <f t="shared" si="8"/>
        <v>142</v>
      </c>
      <c r="N57" s="37">
        <f t="shared" si="9"/>
        <v>-37.335444357165628</v>
      </c>
      <c r="O57" s="37">
        <f t="shared" si="10"/>
        <v>100.05221956929203</v>
      </c>
    </row>
    <row r="58" spans="1:15" x14ac:dyDescent="0.25">
      <c r="A58" s="40" t="s">
        <v>220</v>
      </c>
      <c r="B58" s="41">
        <f t="shared" si="2"/>
        <v>56811.444444444445</v>
      </c>
      <c r="C58" s="60">
        <f t="shared" si="3"/>
        <v>0.33102599921610337</v>
      </c>
      <c r="D58" s="43">
        <v>0.25</v>
      </c>
      <c r="E58" s="43">
        <f>INDEX('April 18 Framework'!$H$2:$H$412,MATCH(A58,'April 18 Framework'!$A$2:$A$412,0))</f>
        <v>0.24</v>
      </c>
      <c r="F58" s="41">
        <f t="shared" si="4"/>
        <v>4116210120</v>
      </c>
      <c r="G58" s="41">
        <f t="shared" si="5"/>
        <v>2781467782</v>
      </c>
      <c r="H58" s="102">
        <f t="shared" si="11"/>
        <v>181.33199440123241</v>
      </c>
      <c r="I58" s="41">
        <f t="shared" si="6"/>
        <v>1909163512</v>
      </c>
      <c r="J58" s="42">
        <f t="shared" si="12"/>
        <v>124.46393573543151</v>
      </c>
      <c r="K58" s="41">
        <f t="shared" si="7"/>
        <v>1453971877.8</v>
      </c>
      <c r="L58" s="111">
        <f t="shared" si="13"/>
        <v>94.788665937809867</v>
      </c>
      <c r="M58" s="41">
        <f t="shared" si="8"/>
        <v>158</v>
      </c>
      <c r="N58" s="41">
        <f t="shared" si="9"/>
        <v>-33.536064264568495</v>
      </c>
      <c r="O58" s="41">
        <f t="shared" si="10"/>
        <v>121.30638976471559</v>
      </c>
    </row>
    <row r="59" spans="1:15" x14ac:dyDescent="0.25">
      <c r="A59" s="36" t="s">
        <v>221</v>
      </c>
      <c r="B59" s="37">
        <f t="shared" si="2"/>
        <v>68075</v>
      </c>
      <c r="C59" s="59">
        <f t="shared" si="3"/>
        <v>0.33100165790293684</v>
      </c>
      <c r="D59" s="39">
        <v>0.25</v>
      </c>
      <c r="E59" s="39">
        <f>INDEX('April 18 Framework'!$H$2:$H$412,MATCH(A59,'April 18 Framework'!$A$2:$A$412,0))</f>
        <v>0.32</v>
      </c>
      <c r="F59" s="37">
        <f t="shared" si="4"/>
        <v>5008727100</v>
      </c>
      <c r="G59" s="37">
        <f t="shared" si="5"/>
        <v>3714706270</v>
      </c>
      <c r="H59" s="101">
        <f t="shared" si="11"/>
        <v>202.10314168740905</v>
      </c>
      <c r="I59" s="37">
        <f t="shared" si="6"/>
        <v>3136645837</v>
      </c>
      <c r="J59" s="38">
        <f t="shared" si="12"/>
        <v>170.65305624243413</v>
      </c>
      <c r="K59" s="37">
        <f t="shared" si="7"/>
        <v>2395027540.0500002</v>
      </c>
      <c r="L59" s="110">
        <f t="shared" si="13"/>
        <v>130.30440500265232</v>
      </c>
      <c r="M59" s="37">
        <f t="shared" si="8"/>
        <v>193</v>
      </c>
      <c r="N59" s="37">
        <f t="shared" si="9"/>
        <v>-22.346943757565867</v>
      </c>
      <c r="O59" s="37">
        <f t="shared" si="10"/>
        <v>135.20666672148451</v>
      </c>
    </row>
    <row r="60" spans="1:15" x14ac:dyDescent="0.25">
      <c r="A60" s="40" t="s">
        <v>222</v>
      </c>
      <c r="B60" s="41">
        <f t="shared" si="2"/>
        <v>12093.777777777777</v>
      </c>
      <c r="C60" s="60">
        <f t="shared" si="3"/>
        <v>0.1255759666303346</v>
      </c>
      <c r="D60" s="43">
        <v>0.25</v>
      </c>
      <c r="E60" s="43">
        <f>INDEX('April 18 Framework'!$H$2:$H$412,MATCH(A60,'April 18 Framework'!$A$2:$A$412,0))</f>
        <v>0.24</v>
      </c>
      <c r="F60" s="41">
        <f t="shared" si="4"/>
        <v>1141993750</v>
      </c>
      <c r="G60" s="41">
        <f t="shared" si="5"/>
        <v>575127769</v>
      </c>
      <c r="H60" s="102">
        <f t="shared" si="11"/>
        <v>176.13213069469455</v>
      </c>
      <c r="I60" s="41">
        <f t="shared" si="6"/>
        <v>496597575</v>
      </c>
      <c r="J60" s="42">
        <f t="shared" si="12"/>
        <v>152.08236099371578</v>
      </c>
      <c r="K60" s="41">
        <f t="shared" si="7"/>
        <v>305531332.23000002</v>
      </c>
      <c r="L60" s="111">
        <f t="shared" si="13"/>
        <v>93.568572829002989</v>
      </c>
      <c r="M60" s="41">
        <f t="shared" si="8"/>
        <v>200</v>
      </c>
      <c r="N60" s="41">
        <f t="shared" si="9"/>
        <v>-47.917639006284219</v>
      </c>
      <c r="O60" s="41">
        <f t="shared" si="10"/>
        <v>154.01416812804786</v>
      </c>
    </row>
    <row r="61" spans="1:15" x14ac:dyDescent="0.25">
      <c r="A61" s="36" t="s">
        <v>223</v>
      </c>
      <c r="B61" s="37">
        <f t="shared" si="2"/>
        <v>132517</v>
      </c>
      <c r="C61" s="59">
        <f t="shared" si="3"/>
        <v>0.10000000000000002</v>
      </c>
      <c r="D61" s="39">
        <v>0.2</v>
      </c>
      <c r="E61" s="39">
        <f>INDEX('April 18 Framework'!$H$2:$H$412,MATCH(A61,'April 18 Framework'!$A$2:$A$412,0))</f>
        <v>0.16</v>
      </c>
      <c r="F61" s="37">
        <f t="shared" si="4"/>
        <v>6343134250</v>
      </c>
      <c r="G61" s="37">
        <f t="shared" si="5"/>
        <v>3986792208</v>
      </c>
      <c r="H61" s="101">
        <f t="shared" si="11"/>
        <v>111.42643635659324</v>
      </c>
      <c r="I61" s="37">
        <f t="shared" si="6"/>
        <v>3551780555</v>
      </c>
      <c r="J61" s="38">
        <f t="shared" si="12"/>
        <v>99.268341392397176</v>
      </c>
      <c r="K61" s="37">
        <f t="shared" si="7"/>
        <v>2589713992.1500001</v>
      </c>
      <c r="L61" s="110">
        <f t="shared" si="13"/>
        <v>72.379644153272864</v>
      </c>
      <c r="M61" s="37">
        <f t="shared" si="8"/>
        <v>124</v>
      </c>
      <c r="N61" s="37">
        <f t="shared" si="9"/>
        <v>-24.731658607602824</v>
      </c>
      <c r="O61" s="37">
        <f t="shared" si="10"/>
        <v>100.28379272093392</v>
      </c>
    </row>
    <row r="62" spans="1:15" x14ac:dyDescent="0.25">
      <c r="A62" s="40" t="s">
        <v>224</v>
      </c>
      <c r="B62" s="41">
        <f t="shared" si="2"/>
        <v>10790.666666666666</v>
      </c>
      <c r="C62" s="60">
        <f t="shared" si="3"/>
        <v>0.27476731061684689</v>
      </c>
      <c r="D62" s="43">
        <v>0.2</v>
      </c>
      <c r="E62" s="43">
        <f>INDEX('April 18 Framework'!$H$2:$H$412,MATCH(A62,'April 18 Framework'!$A$2:$A$412,0))</f>
        <v>0.28000000000000003</v>
      </c>
      <c r="F62" s="41">
        <f t="shared" si="4"/>
        <v>1212968000</v>
      </c>
      <c r="G62" s="41">
        <f t="shared" si="5"/>
        <v>830595287</v>
      </c>
      <c r="H62" s="102">
        <f t="shared" si="11"/>
        <v>285.08700488762577</v>
      </c>
      <c r="I62" s="41">
        <f t="shared" si="6"/>
        <v>682007036</v>
      </c>
      <c r="J62" s="42">
        <f t="shared" si="12"/>
        <v>234.08674025563931</v>
      </c>
      <c r="K62" s="41">
        <f t="shared" si="7"/>
        <v>270453425.63</v>
      </c>
      <c r="L62" s="111">
        <f t="shared" si="13"/>
        <v>92.828310347076354</v>
      </c>
      <c r="M62" s="41">
        <f t="shared" si="8"/>
        <v>268</v>
      </c>
      <c r="N62" s="41">
        <f t="shared" si="9"/>
        <v>-33.913259744360687</v>
      </c>
      <c r="O62" s="41">
        <f t="shared" si="10"/>
        <v>206.75441526284095</v>
      </c>
    </row>
    <row r="63" spans="1:15" x14ac:dyDescent="0.25">
      <c r="A63" s="36" t="s">
        <v>225</v>
      </c>
      <c r="B63" s="37">
        <f t="shared" si="2"/>
        <v>69846.555555555562</v>
      </c>
      <c r="C63" s="59">
        <f t="shared" si="3"/>
        <v>0.35000000000000003</v>
      </c>
      <c r="D63" s="39">
        <v>0.35</v>
      </c>
      <c r="E63" s="39">
        <f>INDEX('April 18 Framework'!$H$2:$H$412,MATCH(A63,'April 18 Framework'!$A$2:$A$412,0))</f>
        <v>0.36</v>
      </c>
      <c r="F63" s="37">
        <f t="shared" si="4"/>
        <v>7104228600</v>
      </c>
      <c r="G63" s="37">
        <f t="shared" si="5"/>
        <v>5184622056</v>
      </c>
      <c r="H63" s="101">
        <f t="shared" si="11"/>
        <v>274.92127218553685</v>
      </c>
      <c r="I63" s="37">
        <f t="shared" si="6"/>
        <v>4979661508</v>
      </c>
      <c r="J63" s="38">
        <f t="shared" si="12"/>
        <v>264.05297474835049</v>
      </c>
      <c r="K63" s="37">
        <f t="shared" si="7"/>
        <v>4038439661</v>
      </c>
      <c r="L63" s="110">
        <f t="shared" si="13"/>
        <v>214.14347222509448</v>
      </c>
      <c r="M63" s="37">
        <f t="shared" si="8"/>
        <v>225</v>
      </c>
      <c r="N63" s="37">
        <f t="shared" si="9"/>
        <v>39.052974748350493</v>
      </c>
      <c r="O63" s="37">
        <f t="shared" si="10"/>
        <v>178.69882692059895</v>
      </c>
    </row>
    <row r="64" spans="1:15" x14ac:dyDescent="0.25">
      <c r="A64" s="40" t="s">
        <v>226</v>
      </c>
      <c r="B64" s="41">
        <f t="shared" si="2"/>
        <v>3593.3333333333335</v>
      </c>
      <c r="C64" s="60">
        <f t="shared" si="3"/>
        <v>0.10000000000000002</v>
      </c>
      <c r="D64" s="43">
        <v>0.2</v>
      </c>
      <c r="E64" s="43">
        <f>INDEX('April 18 Framework'!$H$2:$H$412,MATCH(A64,'April 18 Framework'!$A$2:$A$412,0))</f>
        <v>0.16</v>
      </c>
      <c r="F64" s="41">
        <f t="shared" si="4"/>
        <v>204475920</v>
      </c>
      <c r="G64" s="41">
        <f t="shared" si="5"/>
        <v>108182673</v>
      </c>
      <c r="H64" s="102">
        <f t="shared" si="11"/>
        <v>111.50553803339518</v>
      </c>
      <c r="I64" s="41">
        <f t="shared" si="6"/>
        <v>82440411</v>
      </c>
      <c r="J64" s="42">
        <f t="shared" si="12"/>
        <v>84.972594310451456</v>
      </c>
      <c r="K64" s="41">
        <f t="shared" si="7"/>
        <v>76037430.5</v>
      </c>
      <c r="L64" s="111">
        <f t="shared" si="13"/>
        <v>78.372944238301386</v>
      </c>
      <c r="M64" s="41">
        <f t="shared" si="8"/>
        <v>157</v>
      </c>
      <c r="N64" s="41">
        <f t="shared" si="9"/>
        <v>-72.027405689548544</v>
      </c>
      <c r="O64" s="41">
        <f t="shared" si="10"/>
        <v>100.35498423005566</v>
      </c>
    </row>
    <row r="65" spans="1:15" x14ac:dyDescent="0.25">
      <c r="A65" s="36" t="s">
        <v>227</v>
      </c>
      <c r="B65" s="37">
        <f t="shared" si="2"/>
        <v>120303.66666666667</v>
      </c>
      <c r="C65" s="59">
        <f t="shared" si="3"/>
        <v>0.33599701859955811</v>
      </c>
      <c r="D65" s="39">
        <v>0.2</v>
      </c>
      <c r="E65" s="39">
        <f>INDEX('April 18 Framework'!$H$2:$H$412,MATCH(A65,'April 18 Framework'!$A$2:$A$412,0))</f>
        <v>0.16</v>
      </c>
      <c r="F65" s="37">
        <f t="shared" si="4"/>
        <v>7187222300</v>
      </c>
      <c r="G65" s="37">
        <f t="shared" si="5"/>
        <v>4612101098</v>
      </c>
      <c r="H65" s="101">
        <f t="shared" si="11"/>
        <v>141.98948703573888</v>
      </c>
      <c r="I65" s="37">
        <f t="shared" si="6"/>
        <v>4065974105</v>
      </c>
      <c r="J65" s="38">
        <f t="shared" si="12"/>
        <v>125.17626244574301</v>
      </c>
      <c r="K65" s="37">
        <f t="shared" si="7"/>
        <v>2425598919.7599998</v>
      </c>
      <c r="L65" s="110">
        <f t="shared" si="13"/>
        <v>74.675194461915652</v>
      </c>
      <c r="M65" s="37">
        <f t="shared" si="8"/>
        <v>117</v>
      </c>
      <c r="N65" s="37">
        <f t="shared" si="9"/>
        <v>8.1762624457430064</v>
      </c>
      <c r="O65" s="37">
        <f t="shared" si="10"/>
        <v>94.281442719250009</v>
      </c>
    </row>
    <row r="66" spans="1:15" x14ac:dyDescent="0.25">
      <c r="A66" s="40" t="s">
        <v>228</v>
      </c>
      <c r="B66" s="41">
        <f t="shared" si="2"/>
        <v>24570.222222222223</v>
      </c>
      <c r="C66" s="60">
        <f t="shared" si="3"/>
        <v>0.34778250671220512</v>
      </c>
      <c r="D66" s="43">
        <v>0.35</v>
      </c>
      <c r="E66" s="43">
        <f>INDEX('April 18 Framework'!$H$2:$H$412,MATCH(A66,'April 18 Framework'!$A$2:$A$412,0))</f>
        <v>0.32</v>
      </c>
      <c r="F66" s="41">
        <f t="shared" si="4"/>
        <v>2518445250</v>
      </c>
      <c r="G66" s="41">
        <f t="shared" si="5"/>
        <v>1492399536</v>
      </c>
      <c r="H66" s="102">
        <f t="shared" si="11"/>
        <v>224.96360183058084</v>
      </c>
      <c r="I66" s="41">
        <f t="shared" si="6"/>
        <v>1239212976</v>
      </c>
      <c r="J66" s="42">
        <f t="shared" si="12"/>
        <v>186.79837924859359</v>
      </c>
      <c r="K66" s="41">
        <f t="shared" si="7"/>
        <v>927920590.97000003</v>
      </c>
      <c r="L66" s="111">
        <f t="shared" si="13"/>
        <v>139.87431202027145</v>
      </c>
      <c r="M66" s="41">
        <f t="shared" si="8"/>
        <v>215</v>
      </c>
      <c r="N66" s="41">
        <f t="shared" si="9"/>
        <v>-28.201620751406409</v>
      </c>
      <c r="O66" s="41">
        <f t="shared" si="10"/>
        <v>146.72519646693502</v>
      </c>
    </row>
    <row r="67" spans="1:15" x14ac:dyDescent="0.25">
      <c r="A67" s="36" t="s">
        <v>229</v>
      </c>
      <c r="B67" s="37">
        <f t="shared" si="2"/>
        <v>60519.222222222219</v>
      </c>
      <c r="C67" s="59">
        <f t="shared" si="3"/>
        <v>0.16110820379966678</v>
      </c>
      <c r="D67" s="39">
        <v>0.1</v>
      </c>
      <c r="E67" s="39">
        <f>INDEX('April 18 Framework'!$H$2:$H$412,MATCH(A67,'April 18 Framework'!$A$2:$A$412,0))</f>
        <v>0.08</v>
      </c>
      <c r="F67" s="37">
        <f t="shared" si="4"/>
        <v>3232935670</v>
      </c>
      <c r="G67" s="37">
        <f t="shared" si="5"/>
        <v>2075673590</v>
      </c>
      <c r="H67" s="101">
        <f t="shared" si="11"/>
        <v>127.02873038807994</v>
      </c>
      <c r="I67" s="37">
        <f t="shared" si="6"/>
        <v>1907534254</v>
      </c>
      <c r="J67" s="38">
        <f t="shared" si="12"/>
        <v>116.73880499553555</v>
      </c>
      <c r="K67" s="37">
        <f t="shared" si="7"/>
        <v>757751201.04999995</v>
      </c>
      <c r="L67" s="110">
        <f t="shared" si="13"/>
        <v>46.373463285922618</v>
      </c>
      <c r="M67" s="37">
        <f t="shared" si="8"/>
        <v>124</v>
      </c>
      <c r="N67" s="37">
        <f t="shared" si="9"/>
        <v>-7.2611950044644544</v>
      </c>
      <c r="O67" s="37">
        <f t="shared" si="10"/>
        <v>106.56335980430423</v>
      </c>
    </row>
    <row r="68" spans="1:15" x14ac:dyDescent="0.25">
      <c r="A68" s="40" t="s">
        <v>230</v>
      </c>
      <c r="B68" s="41">
        <f t="shared" si="2"/>
        <v>169682.22222222222</v>
      </c>
      <c r="C68" s="60">
        <f t="shared" si="3"/>
        <v>0.11465318754400444</v>
      </c>
      <c r="D68" s="43">
        <v>0.2</v>
      </c>
      <c r="E68" s="43">
        <f>INDEX('April 18 Framework'!$H$2:$H$412,MATCH(A68,'April 18 Framework'!$A$2:$A$412,0))</f>
        <v>0.2</v>
      </c>
      <c r="F68" s="41">
        <f t="shared" si="4"/>
        <v>10818789800</v>
      </c>
      <c r="G68" s="41">
        <f t="shared" si="5"/>
        <v>6808665568</v>
      </c>
      <c r="H68" s="102">
        <f t="shared" si="11"/>
        <v>148.61474320188938</v>
      </c>
      <c r="I68" s="41">
        <f t="shared" si="6"/>
        <v>6318910872</v>
      </c>
      <c r="J68" s="42">
        <f t="shared" si="12"/>
        <v>137.9247236009796</v>
      </c>
      <c r="K68" s="41">
        <f t="shared" si="7"/>
        <v>3624461714.8300004</v>
      </c>
      <c r="L68" s="111">
        <f t="shared" si="13"/>
        <v>79.112190430696174</v>
      </c>
      <c r="M68" s="41">
        <f t="shared" si="8"/>
        <v>165</v>
      </c>
      <c r="N68" s="41">
        <f t="shared" si="9"/>
        <v>-27.075276399020396</v>
      </c>
      <c r="O68" s="41">
        <f t="shared" si="10"/>
        <v>131.5755891777591</v>
      </c>
    </row>
    <row r="69" spans="1:15" x14ac:dyDescent="0.25">
      <c r="A69" s="36" t="s">
        <v>231</v>
      </c>
      <c r="B69" s="37">
        <f t="shared" si="2"/>
        <v>135949.22222222222</v>
      </c>
      <c r="C69" s="59">
        <f t="shared" si="3"/>
        <v>0.34999999999999992</v>
      </c>
      <c r="D69" s="39">
        <v>0.35</v>
      </c>
      <c r="E69" s="39">
        <f>INDEX('April 18 Framework'!$H$2:$H$412,MATCH(A69,'April 18 Framework'!$A$2:$A$412,0))</f>
        <v>0.32</v>
      </c>
      <c r="F69" s="37">
        <f t="shared" si="4"/>
        <v>11921494950</v>
      </c>
      <c r="G69" s="37">
        <f t="shared" si="5"/>
        <v>8033215228</v>
      </c>
      <c r="H69" s="101">
        <f t="shared" si="11"/>
        <v>218.85118948278347</v>
      </c>
      <c r="I69" s="37">
        <f t="shared" si="6"/>
        <v>7144292537</v>
      </c>
      <c r="J69" s="38">
        <f t="shared" si="12"/>
        <v>194.6340133257815</v>
      </c>
      <c r="K69" s="37">
        <f t="shared" si="7"/>
        <v>5091044042.1999998</v>
      </c>
      <c r="L69" s="110">
        <f t="shared" si="13"/>
        <v>138.69677491786828</v>
      </c>
      <c r="M69" s="37">
        <f t="shared" si="8"/>
        <v>194</v>
      </c>
      <c r="N69" s="37">
        <f t="shared" si="9"/>
        <v>0.6340133257814955</v>
      </c>
      <c r="O69" s="37">
        <f t="shared" si="10"/>
        <v>142.25327316380927</v>
      </c>
    </row>
    <row r="70" spans="1:15" x14ac:dyDescent="0.25">
      <c r="A70" s="40" t="s">
        <v>232</v>
      </c>
      <c r="B70" s="41">
        <f t="shared" si="2"/>
        <v>19451.888888888891</v>
      </c>
      <c r="C70" s="60">
        <f t="shared" si="3"/>
        <v>0.34999999999999992</v>
      </c>
      <c r="D70" s="43">
        <v>0.35</v>
      </c>
      <c r="E70" s="43">
        <f>INDEX('April 18 Framework'!$H$2:$H$412,MATCH(A70,'April 18 Framework'!$A$2:$A$412,0))</f>
        <v>0.36</v>
      </c>
      <c r="F70" s="41">
        <f t="shared" si="4"/>
        <v>3025149200</v>
      </c>
      <c r="G70" s="41">
        <f t="shared" si="5"/>
        <v>2085449132</v>
      </c>
      <c r="H70" s="102">
        <f t="shared" si="11"/>
        <v>397.07638256591287</v>
      </c>
      <c r="I70" s="41">
        <f t="shared" si="6"/>
        <v>1928388744</v>
      </c>
      <c r="J70" s="42">
        <f t="shared" si="12"/>
        <v>367.17156745703073</v>
      </c>
      <c r="K70" s="41">
        <f t="shared" si="7"/>
        <v>1386282759.2200003</v>
      </c>
      <c r="L70" s="111">
        <f t="shared" si="13"/>
        <v>263.95280268316327</v>
      </c>
      <c r="M70" s="41">
        <f t="shared" si="8"/>
        <v>393</v>
      </c>
      <c r="N70" s="41">
        <f t="shared" si="9"/>
        <v>-25.828432542969267</v>
      </c>
      <c r="O70" s="41">
        <f t="shared" si="10"/>
        <v>258.09964866784338</v>
      </c>
    </row>
    <row r="71" spans="1:15" x14ac:dyDescent="0.25">
      <c r="A71" s="36" t="s">
        <v>233</v>
      </c>
      <c r="B71" s="37">
        <f t="shared" si="2"/>
        <v>7054.8888888888887</v>
      </c>
      <c r="C71" s="59">
        <f t="shared" si="3"/>
        <v>0.26068727384123513</v>
      </c>
      <c r="D71" s="39">
        <v>0.25</v>
      </c>
      <c r="E71" s="39">
        <f>INDEX('April 18 Framework'!$H$2:$H$412,MATCH(A71,'April 18 Framework'!$A$2:$A$412,0))</f>
        <v>0.28000000000000003</v>
      </c>
      <c r="F71" s="37">
        <f t="shared" si="4"/>
        <v>651744000</v>
      </c>
      <c r="G71" s="37">
        <f t="shared" si="5"/>
        <v>364301894</v>
      </c>
      <c r="H71" s="101">
        <f t="shared" si="11"/>
        <v>191.25266114383513</v>
      </c>
      <c r="I71" s="37">
        <f t="shared" si="6"/>
        <v>318682696</v>
      </c>
      <c r="J71" s="38">
        <f t="shared" si="12"/>
        <v>167.30331264896421</v>
      </c>
      <c r="K71" s="37">
        <f t="shared" si="7"/>
        <v>234551116</v>
      </c>
      <c r="L71" s="110">
        <f t="shared" si="13"/>
        <v>123.13558026480193</v>
      </c>
      <c r="M71" s="37">
        <f t="shared" si="8"/>
        <v>198</v>
      </c>
      <c r="N71" s="37">
        <f t="shared" si="9"/>
        <v>-30.696687351035791</v>
      </c>
      <c r="O71" s="37">
        <f t="shared" si="10"/>
        <v>141.39552629536723</v>
      </c>
    </row>
    <row r="72" spans="1:15" x14ac:dyDescent="0.25">
      <c r="A72" s="40" t="s">
        <v>234</v>
      </c>
      <c r="B72" s="41">
        <f t="shared" si="2"/>
        <v>102889</v>
      </c>
      <c r="C72" s="60">
        <f t="shared" si="3"/>
        <v>0.3487907419773229</v>
      </c>
      <c r="D72" s="43">
        <v>0.25</v>
      </c>
      <c r="E72" s="43">
        <f>INDEX('April 18 Framework'!$H$2:$H$412,MATCH(A72,'April 18 Framework'!$A$2:$A$412,0))</f>
        <v>0.28000000000000003</v>
      </c>
      <c r="F72" s="41">
        <f t="shared" si="4"/>
        <v>8074214275</v>
      </c>
      <c r="G72" s="41">
        <f t="shared" si="5"/>
        <v>5579752754</v>
      </c>
      <c r="H72" s="102">
        <f t="shared" si="11"/>
        <v>200.85481383569422</v>
      </c>
      <c r="I72" s="41">
        <f t="shared" si="6"/>
        <v>5179473602</v>
      </c>
      <c r="J72" s="42">
        <f t="shared" si="12"/>
        <v>186.4459326357819</v>
      </c>
      <c r="K72" s="41">
        <f t="shared" si="7"/>
        <v>3635940417.9099998</v>
      </c>
      <c r="L72" s="111">
        <f t="shared" si="13"/>
        <v>130.88324303141502</v>
      </c>
      <c r="M72" s="41">
        <f t="shared" si="8"/>
        <v>187</v>
      </c>
      <c r="N72" s="41">
        <f t="shared" si="9"/>
        <v>-0.5540673642180991</v>
      </c>
      <c r="O72" s="41">
        <f t="shared" si="10"/>
        <v>130.79851428822536</v>
      </c>
    </row>
    <row r="73" spans="1:15" x14ac:dyDescent="0.25">
      <c r="A73" s="36" t="s">
        <v>237</v>
      </c>
      <c r="B73" s="37">
        <f t="shared" si="2"/>
        <v>109817</v>
      </c>
      <c r="C73" s="59">
        <f t="shared" si="3"/>
        <v>9.9999999999999992E-2</v>
      </c>
      <c r="D73" s="39">
        <v>0.1</v>
      </c>
      <c r="E73" s="39">
        <f>INDEX('April 18 Framework'!$H$2:$H$412,MATCH(A73,'April 18 Framework'!$A$2:$A$412,0))</f>
        <v>0.08</v>
      </c>
      <c r="F73" s="37">
        <f t="shared" si="4"/>
        <v>5224253760</v>
      </c>
      <c r="G73" s="37">
        <f t="shared" si="5"/>
        <v>2903844544</v>
      </c>
      <c r="H73" s="101">
        <f t="shared" si="11"/>
        <v>97.935472582501731</v>
      </c>
      <c r="I73" s="37">
        <f t="shared" si="6"/>
        <v>2590336367</v>
      </c>
      <c r="J73" s="38">
        <f t="shared" si="12"/>
        <v>87.362051379078792</v>
      </c>
      <c r="K73" s="37">
        <f t="shared" si="7"/>
        <v>1447532726.3699999</v>
      </c>
      <c r="L73" s="110">
        <f t="shared" si="13"/>
        <v>48.819693853309495</v>
      </c>
      <c r="M73" s="37">
        <f t="shared" si="8"/>
        <v>118</v>
      </c>
      <c r="N73" s="37">
        <f t="shared" si="9"/>
        <v>-30.637948620921208</v>
      </c>
      <c r="O73" s="37">
        <f t="shared" si="10"/>
        <v>88.141925324251559</v>
      </c>
    </row>
    <row r="74" spans="1:15" x14ac:dyDescent="0.25">
      <c r="A74" s="40" t="s">
        <v>244</v>
      </c>
      <c r="B74" s="41">
        <f t="shared" si="2"/>
        <v>201418</v>
      </c>
      <c r="C74" s="60">
        <f t="shared" si="3"/>
        <v>0.16211942055402512</v>
      </c>
      <c r="D74" s="43">
        <v>0.2</v>
      </c>
      <c r="E74" s="43">
        <f>INDEX('April 18 Framework'!$H$2:$H$412,MATCH(A74,'April 18 Framework'!$A$2:$A$412,0))</f>
        <v>0.2</v>
      </c>
      <c r="F74" s="41">
        <f t="shared" si="4"/>
        <v>15953312690</v>
      </c>
      <c r="G74" s="41">
        <f t="shared" si="5"/>
        <v>8801191649</v>
      </c>
      <c r="H74" s="102">
        <f t="shared" si="11"/>
        <v>161.83760193928748</v>
      </c>
      <c r="I74" s="41">
        <f t="shared" si="6"/>
        <v>7285565423</v>
      </c>
      <c r="J74" s="42">
        <f t="shared" si="12"/>
        <v>133.96804476631056</v>
      </c>
      <c r="K74" s="41">
        <f t="shared" si="7"/>
        <v>4693451796.3699999</v>
      </c>
      <c r="L74" s="111">
        <f t="shared" si="13"/>
        <v>86.303879501188419</v>
      </c>
      <c r="M74" s="41">
        <f t="shared" si="8"/>
        <v>173</v>
      </c>
      <c r="N74" s="41">
        <f t="shared" si="9"/>
        <v>-39.031955233689445</v>
      </c>
      <c r="O74" s="41">
        <f t="shared" si="10"/>
        <v>135.60058368903722</v>
      </c>
    </row>
    <row r="75" spans="1:15" x14ac:dyDescent="0.25">
      <c r="A75" s="36" t="s">
        <v>246</v>
      </c>
      <c r="B75" s="37">
        <f t="shared" si="2"/>
        <v>95358.111111111109</v>
      </c>
      <c r="C75" s="59">
        <f t="shared" si="3"/>
        <v>0.10000000000000003</v>
      </c>
      <c r="D75" s="39">
        <v>0.1</v>
      </c>
      <c r="E75" s="39">
        <f>INDEX('April 18 Framework'!$H$2:$H$412,MATCH(A75,'April 18 Framework'!$A$2:$A$412,0))</f>
        <v>0.08</v>
      </c>
      <c r="F75" s="37">
        <f t="shared" si="4"/>
        <v>4211530235</v>
      </c>
      <c r="G75" s="37">
        <f t="shared" si="5"/>
        <v>2795094888</v>
      </c>
      <c r="H75" s="101">
        <f t="shared" si="11"/>
        <v>108.56132916503053</v>
      </c>
      <c r="I75" s="37">
        <f t="shared" si="6"/>
        <v>2578195143</v>
      </c>
      <c r="J75" s="38">
        <f t="shared" si="12"/>
        <v>100.13695519695929</v>
      </c>
      <c r="K75" s="37">
        <f t="shared" si="7"/>
        <v>1344100966.6599998</v>
      </c>
      <c r="L75" s="110">
        <f t="shared" si="13"/>
        <v>52.204806391035113</v>
      </c>
      <c r="M75" s="37">
        <f t="shared" si="8"/>
        <v>116</v>
      </c>
      <c r="N75" s="37">
        <f t="shared" si="9"/>
        <v>-15.863044803040708</v>
      </c>
      <c r="O75" s="37">
        <f t="shared" si="10"/>
        <v>97.705196248527471</v>
      </c>
    </row>
    <row r="76" spans="1:15" x14ac:dyDescent="0.25">
      <c r="A76" s="40" t="s">
        <v>248</v>
      </c>
      <c r="B76" s="41">
        <f t="shared" si="2"/>
        <v>62144</v>
      </c>
      <c r="C76" s="60">
        <f t="shared" si="3"/>
        <v>0.34999999999999992</v>
      </c>
      <c r="D76" s="43">
        <v>0.25</v>
      </c>
      <c r="E76" s="43">
        <f>INDEX('April 18 Framework'!$H$2:$H$412,MATCH(A76,'April 18 Framework'!$A$2:$A$412,0))</f>
        <v>0.32</v>
      </c>
      <c r="F76" s="41">
        <f t="shared" si="4"/>
        <v>6555259840</v>
      </c>
      <c r="G76" s="41">
        <f t="shared" si="5"/>
        <v>4397006572</v>
      </c>
      <c r="H76" s="102">
        <f t="shared" si="11"/>
        <v>262.05602352481213</v>
      </c>
      <c r="I76" s="41">
        <f t="shared" si="6"/>
        <v>3988454051</v>
      </c>
      <c r="J76" s="42">
        <f t="shared" si="12"/>
        <v>237.70681064528742</v>
      </c>
      <c r="K76" s="41">
        <f t="shared" si="7"/>
        <v>2543519598.52</v>
      </c>
      <c r="L76" s="111">
        <f t="shared" si="13"/>
        <v>151.59054707584772</v>
      </c>
      <c r="M76" s="41">
        <f t="shared" si="8"/>
        <v>234</v>
      </c>
      <c r="N76" s="41">
        <f t="shared" si="9"/>
        <v>3.706810645287419</v>
      </c>
      <c r="O76" s="41">
        <f t="shared" si="10"/>
        <v>170.33641529112791</v>
      </c>
    </row>
    <row r="77" spans="1:15" x14ac:dyDescent="0.25">
      <c r="A77" s="36" t="s">
        <v>251</v>
      </c>
      <c r="B77" s="37">
        <f t="shared" si="2"/>
        <v>46438</v>
      </c>
      <c r="C77" s="59">
        <f t="shared" si="3"/>
        <v>0.35</v>
      </c>
      <c r="D77" s="39">
        <v>0.2</v>
      </c>
      <c r="E77" s="39">
        <f>INDEX('April 18 Framework'!$H$2:$H$412,MATCH(A77,'April 18 Framework'!$A$2:$A$412,0))</f>
        <v>0.2</v>
      </c>
      <c r="F77" s="37">
        <f t="shared" si="4"/>
        <v>3587159045</v>
      </c>
      <c r="G77" s="37">
        <f t="shared" si="5"/>
        <v>2747943840</v>
      </c>
      <c r="H77" s="101">
        <f t="shared" si="11"/>
        <v>219.16468792320467</v>
      </c>
      <c r="I77" s="37">
        <f t="shared" si="6"/>
        <v>2399416293</v>
      </c>
      <c r="J77" s="38">
        <f t="shared" si="12"/>
        <v>191.36756559522613</v>
      </c>
      <c r="K77" s="37">
        <f t="shared" si="7"/>
        <v>1384826669.6800001</v>
      </c>
      <c r="L77" s="110">
        <f t="shared" si="13"/>
        <v>110.44807410916667</v>
      </c>
      <c r="M77" s="37">
        <f t="shared" si="8"/>
        <v>179</v>
      </c>
      <c r="N77" s="37">
        <f t="shared" si="9"/>
        <v>12.367565595226125</v>
      </c>
      <c r="O77" s="37">
        <f t="shared" si="10"/>
        <v>142.45704715008304</v>
      </c>
    </row>
    <row r="78" spans="1:15" x14ac:dyDescent="0.25">
      <c r="A78" s="40" t="s">
        <v>262</v>
      </c>
      <c r="B78" s="41">
        <f t="shared" si="2"/>
        <v>6032</v>
      </c>
      <c r="C78" s="60">
        <f t="shared" si="3"/>
        <v>0.21142976043066269</v>
      </c>
      <c r="D78" s="43">
        <v>0.1</v>
      </c>
      <c r="E78" s="43">
        <f>INDEX('April 18 Framework'!$H$2:$H$412,MATCH(A78,'April 18 Framework'!$A$2:$A$412,0))</f>
        <v>0.08</v>
      </c>
      <c r="F78" s="41">
        <f t="shared" si="4"/>
        <v>246588160</v>
      </c>
      <c r="G78" s="41">
        <f t="shared" si="5"/>
        <v>186993914.625</v>
      </c>
      <c r="H78" s="102">
        <f t="shared" si="11"/>
        <v>114.8159904122458</v>
      </c>
      <c r="I78" s="41">
        <f t="shared" si="6"/>
        <v>107452766.25</v>
      </c>
      <c r="J78" s="42">
        <f t="shared" si="12"/>
        <v>65.976990771441208</v>
      </c>
      <c r="K78" s="41">
        <f t="shared" si="7"/>
        <v>73022718.060000002</v>
      </c>
      <c r="L78" s="111">
        <f t="shared" si="13"/>
        <v>44.836623231653405</v>
      </c>
      <c r="M78" s="41">
        <f t="shared" si="8"/>
        <v>105</v>
      </c>
      <c r="N78" s="41">
        <f t="shared" si="9"/>
        <v>-39.023009228558792</v>
      </c>
      <c r="O78" s="41">
        <f t="shared" si="10"/>
        <v>90.540473065775402</v>
      </c>
    </row>
    <row r="79" spans="1:15" x14ac:dyDescent="0.25">
      <c r="A79" s="36" t="s">
        <v>265</v>
      </c>
      <c r="B79" s="37">
        <f t="shared" si="2"/>
        <v>26978.111111111109</v>
      </c>
      <c r="C79" s="59">
        <f t="shared" si="3"/>
        <v>0.35</v>
      </c>
      <c r="D79" s="39">
        <v>0.35</v>
      </c>
      <c r="E79" s="39">
        <f>INDEX('April 18 Framework'!$H$2:$H$412,MATCH(A79,'April 18 Framework'!$A$2:$A$412,0))</f>
        <v>0.36</v>
      </c>
      <c r="F79" s="37">
        <f t="shared" si="4"/>
        <v>4462736010</v>
      </c>
      <c r="G79" s="37">
        <f t="shared" si="5"/>
        <v>2469015365</v>
      </c>
      <c r="H79" s="101">
        <f t="shared" si="11"/>
        <v>338.96003001061217</v>
      </c>
      <c r="I79" s="37">
        <f t="shared" si="6"/>
        <v>2141221862</v>
      </c>
      <c r="J79" s="38">
        <f t="shared" si="12"/>
        <v>293.95873225069982</v>
      </c>
      <c r="K79" s="37">
        <f t="shared" si="7"/>
        <v>1366182222.9100001</v>
      </c>
      <c r="L79" s="110">
        <f t="shared" si="13"/>
        <v>187.55702124905102</v>
      </c>
      <c r="M79" s="37">
        <f t="shared" si="8"/>
        <v>363</v>
      </c>
      <c r="N79" s="37">
        <f t="shared" si="9"/>
        <v>-69.041267749300175</v>
      </c>
      <c r="O79" s="37">
        <f t="shared" si="10"/>
        <v>220.32401950689791</v>
      </c>
    </row>
    <row r="80" spans="1:15" x14ac:dyDescent="0.25">
      <c r="A80" s="40" t="s">
        <v>269</v>
      </c>
      <c r="B80" s="41">
        <f t="shared" si="2"/>
        <v>84838</v>
      </c>
      <c r="C80" s="60">
        <f t="shared" si="3"/>
        <v>0.29615955570201458</v>
      </c>
      <c r="D80" s="43">
        <v>0.35</v>
      </c>
      <c r="E80" s="43">
        <f>INDEX('April 18 Framework'!$H$2:$H$412,MATCH(A80,'April 18 Framework'!$A$2:$A$412,0))</f>
        <v>0.32</v>
      </c>
      <c r="F80" s="41">
        <f t="shared" si="4"/>
        <v>7958228590</v>
      </c>
      <c r="G80" s="41">
        <f t="shared" si="5"/>
        <v>4342002850</v>
      </c>
      <c r="H80" s="102">
        <f t="shared" si="11"/>
        <v>189.5552940549876</v>
      </c>
      <c r="I80" s="41">
        <f t="shared" si="6"/>
        <v>4259269172</v>
      </c>
      <c r="J80" s="42">
        <f t="shared" si="12"/>
        <v>185.94345702877729</v>
      </c>
      <c r="K80" s="41">
        <f t="shared" si="7"/>
        <v>3662971487.9200001</v>
      </c>
      <c r="L80" s="111">
        <f t="shared" si="13"/>
        <v>159.91137304474847</v>
      </c>
      <c r="M80" s="41">
        <f t="shared" si="8"/>
        <v>207</v>
      </c>
      <c r="N80" s="41">
        <f t="shared" si="9"/>
        <v>-21.056542971222711</v>
      </c>
      <c r="O80" s="41">
        <f t="shared" si="10"/>
        <v>133.41668238669774</v>
      </c>
    </row>
    <row r="81" spans="1:15" x14ac:dyDescent="0.25">
      <c r="A81" s="36" t="s">
        <v>278</v>
      </c>
      <c r="B81" s="37">
        <f t="shared" si="2"/>
        <v>38303.444444444445</v>
      </c>
      <c r="C81" s="59">
        <f t="shared" si="3"/>
        <v>0.35</v>
      </c>
      <c r="D81" s="39">
        <v>0.35</v>
      </c>
      <c r="E81" s="39">
        <f>INDEX('April 18 Framework'!$H$2:$H$412,MATCH(A81,'April 18 Framework'!$A$2:$A$412,0))</f>
        <v>0.36</v>
      </c>
      <c r="F81" s="37">
        <f t="shared" si="4"/>
        <v>4232939310</v>
      </c>
      <c r="G81" s="37">
        <f t="shared" si="5"/>
        <v>2598570000</v>
      </c>
      <c r="H81" s="101">
        <f t="shared" si="11"/>
        <v>251.26547946079697</v>
      </c>
      <c r="I81" s="37">
        <f t="shared" si="6"/>
        <v>2107250000</v>
      </c>
      <c r="J81" s="38">
        <f t="shared" si="12"/>
        <v>203.7579059227823</v>
      </c>
      <c r="K81" s="37">
        <f t="shared" si="7"/>
        <v>1759964800</v>
      </c>
      <c r="L81" s="110">
        <f t="shared" si="13"/>
        <v>170.1775974117017</v>
      </c>
      <c r="M81" s="37">
        <f t="shared" si="8"/>
        <v>244</v>
      </c>
      <c r="N81" s="37">
        <f t="shared" si="9"/>
        <v>-40.2420940772177</v>
      </c>
      <c r="O81" s="37">
        <f t="shared" si="10"/>
        <v>163.32256164951804</v>
      </c>
    </row>
    <row r="82" spans="1:15" x14ac:dyDescent="0.25">
      <c r="A82" s="40" t="s">
        <v>286</v>
      </c>
      <c r="B82" s="41">
        <f t="shared" ref="B82:B145" si="14">AVERAGEIF(agency,A82,population)</f>
        <v>119366.66666666667</v>
      </c>
      <c r="C82" s="60">
        <f t="shared" ref="C82:C145" si="15">IF($G$2="Yes",IF((ISERROR(MATCH(A82,budget_agency,0))),(H82-O82)/H82,$B$4),(H82-O82)/H82)</f>
        <v>0.35</v>
      </c>
      <c r="D82" s="43">
        <v>0.25</v>
      </c>
      <c r="E82" s="43">
        <f>INDEX('April 18 Framework'!$H$2:$H$412,MATCH(A82,'April 18 Framework'!$A$2:$A$412,0))</f>
        <v>0.32</v>
      </c>
      <c r="F82" s="41">
        <f t="shared" ref="F82:F145" si="16">AVERAGEIF(agency,A82,baselineTotal)</f>
        <v>10652568800</v>
      </c>
      <c r="G82" s="41">
        <f t="shared" ref="G82:G145" si="17">SUMIF(agency,A82,prod_2013)*9/COUNTIF(agency,A82)</f>
        <v>7358051074</v>
      </c>
      <c r="H82" s="102">
        <f t="shared" si="11"/>
        <v>228.30528635700767</v>
      </c>
      <c r="I82" s="41">
        <f t="shared" ref="I82:I145" si="18">SUMIF(agency,A82,prod_cur)*9/COUNTIF(agency,A82)</f>
        <v>6493567237</v>
      </c>
      <c r="J82" s="42">
        <f t="shared" si="12"/>
        <v>201.48211973688294</v>
      </c>
      <c r="K82" s="41">
        <f t="shared" ref="K82:K145" si="19">SUMIF(agency,A82,res_cur_prod)*9/COUNTIF(agency,A82)</f>
        <v>4524707744.8000002</v>
      </c>
      <c r="L82" s="111">
        <f t="shared" si="13"/>
        <v>140.39243367153807</v>
      </c>
      <c r="M82" s="41">
        <f t="shared" ref="M82:M145" si="20">INDEX(target_gpcd,MATCH(A82,agency,0))</f>
        <v>188</v>
      </c>
      <c r="N82" s="41">
        <f t="shared" ref="N82:N145" si="21">J82-M82</f>
        <v>13.482119736882936</v>
      </c>
      <c r="O82" s="41">
        <f t="shared" ref="O82:O145" si="22">MAX(MIN(M82*($B$3*(1-(L82-$B$7)/$B$8)),H82*(1-$B$6)),40,(1-$B$5)*H82)</f>
        <v>148.398436132055</v>
      </c>
    </row>
    <row r="83" spans="1:15" x14ac:dyDescent="0.25">
      <c r="A83" s="36" t="s">
        <v>295</v>
      </c>
      <c r="B83" s="37">
        <f t="shared" si="14"/>
        <v>45884.333333333336</v>
      </c>
      <c r="C83" s="59">
        <f t="shared" si="15"/>
        <v>0.1393077678316971</v>
      </c>
      <c r="D83" s="39">
        <v>0.25</v>
      </c>
      <c r="E83" s="39">
        <f>INDEX('April 18 Framework'!$H$2:$H$412,MATCH(A83,'April 18 Framework'!$A$2:$A$412,0))</f>
        <v>0.28000000000000003</v>
      </c>
      <c r="F83" s="37">
        <f t="shared" si="16"/>
        <v>3725278695</v>
      </c>
      <c r="G83" s="37">
        <f t="shared" si="17"/>
        <v>1985969000</v>
      </c>
      <c r="H83" s="101">
        <f t="shared" ref="H83:H146" si="23">G83/(B83*270)</f>
        <v>160.30396883629288</v>
      </c>
      <c r="I83" s="37">
        <f t="shared" si="18"/>
        <v>1848968000</v>
      </c>
      <c r="J83" s="38">
        <f t="shared" ref="J83:J146" si="24">I83/($B83*270)</f>
        <v>149.2454860329153</v>
      </c>
      <c r="K83" s="37">
        <f t="shared" si="19"/>
        <v>1544621050</v>
      </c>
      <c r="L83" s="110">
        <f t="shared" ref="L83:L146" si="25">K83/($B83*270)</f>
        <v>124.67912875935222</v>
      </c>
      <c r="M83" s="37">
        <f t="shared" si="20"/>
        <v>194</v>
      </c>
      <c r="N83" s="37">
        <f t="shared" si="21"/>
        <v>-44.754513967084705</v>
      </c>
      <c r="O83" s="37">
        <f t="shared" si="22"/>
        <v>137.97238076314699</v>
      </c>
    </row>
    <row r="84" spans="1:15" x14ac:dyDescent="0.25">
      <c r="A84" s="40" t="s">
        <v>319</v>
      </c>
      <c r="B84" s="41">
        <f t="shared" si="14"/>
        <v>49041</v>
      </c>
      <c r="C84" s="60">
        <f t="shared" si="15"/>
        <v>0.35</v>
      </c>
      <c r="D84" s="43">
        <v>0.25</v>
      </c>
      <c r="E84" s="43">
        <f>INDEX('April 18 Framework'!$H$2:$H$412,MATCH(A84,'April 18 Framework'!$A$2:$A$412,0))</f>
        <v>0.28000000000000003</v>
      </c>
      <c r="F84" s="41">
        <f t="shared" si="16"/>
        <v>2608164805</v>
      </c>
      <c r="G84" s="41">
        <f t="shared" si="17"/>
        <v>2219233953</v>
      </c>
      <c r="H84" s="102">
        <f t="shared" si="23"/>
        <v>167.60231257745787</v>
      </c>
      <c r="I84" s="41">
        <f t="shared" si="18"/>
        <v>1991297622</v>
      </c>
      <c r="J84" s="42">
        <f t="shared" si="24"/>
        <v>150.38796879708363</v>
      </c>
      <c r="K84" s="41">
        <f t="shared" si="19"/>
        <v>1732428931.1399999</v>
      </c>
      <c r="L84" s="111">
        <f t="shared" si="25"/>
        <v>130.83753285346273</v>
      </c>
      <c r="M84" s="41">
        <f t="shared" si="20"/>
        <v>123</v>
      </c>
      <c r="N84" s="41">
        <f t="shared" si="21"/>
        <v>27.38796879708363</v>
      </c>
      <c r="O84" s="41">
        <f t="shared" si="22"/>
        <v>108.94150317534762</v>
      </c>
    </row>
    <row r="85" spans="1:15" x14ac:dyDescent="0.25">
      <c r="A85" s="36" t="s">
        <v>324</v>
      </c>
      <c r="B85" s="37">
        <f t="shared" si="14"/>
        <v>76618</v>
      </c>
      <c r="C85" s="59">
        <f t="shared" si="15"/>
        <v>0.34204624227149288</v>
      </c>
      <c r="D85" s="39">
        <v>0.25</v>
      </c>
      <c r="E85" s="39">
        <f>INDEX('April 18 Framework'!$H$2:$H$412,MATCH(A85,'April 18 Framework'!$A$2:$A$412,0))</f>
        <v>0.24</v>
      </c>
      <c r="F85" s="37">
        <f t="shared" si="16"/>
        <v>6185626530</v>
      </c>
      <c r="G85" s="37">
        <f t="shared" si="17"/>
        <v>4284578518.7142859</v>
      </c>
      <c r="H85" s="101">
        <f t="shared" si="23"/>
        <v>207.1159431017702</v>
      </c>
      <c r="I85" s="37">
        <f t="shared" si="18"/>
        <v>4016570839.7142859</v>
      </c>
      <c r="J85" s="38">
        <f t="shared" si="24"/>
        <v>194.16048833483117</v>
      </c>
      <c r="K85" s="37">
        <f t="shared" si="19"/>
        <v>2471851016.3057141</v>
      </c>
      <c r="L85" s="110">
        <f t="shared" si="25"/>
        <v>119.48894207751752</v>
      </c>
      <c r="M85" s="37">
        <f t="shared" si="20"/>
        <v>189</v>
      </c>
      <c r="N85" s="37">
        <f t="shared" si="21"/>
        <v>5.1604883348311716</v>
      </c>
      <c r="O85" s="37">
        <f t="shared" si="22"/>
        <v>136.27271304929337</v>
      </c>
    </row>
    <row r="86" spans="1:15" x14ac:dyDescent="0.25">
      <c r="A86" s="40" t="s">
        <v>337</v>
      </c>
      <c r="B86" s="41">
        <f t="shared" si="14"/>
        <v>74738</v>
      </c>
      <c r="C86" s="60">
        <f t="shared" si="15"/>
        <v>0.35</v>
      </c>
      <c r="D86" s="43">
        <v>0.25</v>
      </c>
      <c r="E86" s="43">
        <f>INDEX('April 18 Framework'!$H$2:$H$412,MATCH(A86,'April 18 Framework'!$A$2:$A$412,0))</f>
        <v>0.28000000000000003</v>
      </c>
      <c r="F86" s="41">
        <f t="shared" si="16"/>
        <v>5946902660</v>
      </c>
      <c r="G86" s="41">
        <f t="shared" si="17"/>
        <v>3952965805</v>
      </c>
      <c r="H86" s="102">
        <f t="shared" si="23"/>
        <v>195.89250572122069</v>
      </c>
      <c r="I86" s="41">
        <f t="shared" si="18"/>
        <v>3587674906</v>
      </c>
      <c r="J86" s="42">
        <f t="shared" si="24"/>
        <v>177.79021163313223</v>
      </c>
      <c r="K86" s="41">
        <f t="shared" si="19"/>
        <v>2511372434.2000003</v>
      </c>
      <c r="L86" s="111">
        <f t="shared" si="25"/>
        <v>124.45314814319258</v>
      </c>
      <c r="M86" s="41">
        <f t="shared" si="20"/>
        <v>175</v>
      </c>
      <c r="N86" s="41">
        <f t="shared" si="21"/>
        <v>2.7902116331322304</v>
      </c>
      <c r="O86" s="41">
        <f t="shared" si="22"/>
        <v>127.33012871879345</v>
      </c>
    </row>
    <row r="87" spans="1:15" x14ac:dyDescent="0.25">
      <c r="A87" s="36" t="s">
        <v>340</v>
      </c>
      <c r="B87" s="37">
        <f t="shared" si="14"/>
        <v>67364.555555555562</v>
      </c>
      <c r="C87" s="59">
        <f t="shared" si="15"/>
        <v>0.2533267024522175</v>
      </c>
      <c r="D87" s="39">
        <v>0.35</v>
      </c>
      <c r="E87" s="39">
        <f>INDEX('April 18 Framework'!$H$2:$H$412,MATCH(A87,'April 18 Framework'!$A$2:$A$412,0))</f>
        <v>0.32</v>
      </c>
      <c r="F87" s="37">
        <f t="shared" si="16"/>
        <v>7068343625</v>
      </c>
      <c r="G87" s="37">
        <f t="shared" si="17"/>
        <v>3723178404</v>
      </c>
      <c r="H87" s="101">
        <f t="shared" si="23"/>
        <v>204.70037292938423</v>
      </c>
      <c r="I87" s="37">
        <f t="shared" si="18"/>
        <v>3023575390</v>
      </c>
      <c r="J87" s="38">
        <f t="shared" si="24"/>
        <v>166.23619465781269</v>
      </c>
      <c r="K87" s="37">
        <f t="shared" si="19"/>
        <v>2716160636.7199998</v>
      </c>
      <c r="L87" s="110">
        <f t="shared" si="25"/>
        <v>149.33452951794078</v>
      </c>
      <c r="M87" s="37">
        <f t="shared" si="20"/>
        <v>230</v>
      </c>
      <c r="N87" s="37">
        <f t="shared" si="21"/>
        <v>-63.763805342187311</v>
      </c>
      <c r="O87" s="37">
        <f t="shared" si="22"/>
        <v>152.84430246444416</v>
      </c>
    </row>
    <row r="88" spans="1:15" x14ac:dyDescent="0.25">
      <c r="A88" s="40" t="s">
        <v>348</v>
      </c>
      <c r="B88" s="41">
        <f t="shared" si="14"/>
        <v>106076</v>
      </c>
      <c r="C88" s="60">
        <f t="shared" si="15"/>
        <v>0.35</v>
      </c>
      <c r="D88" s="43">
        <v>0.35</v>
      </c>
      <c r="E88" s="43">
        <f>INDEX('April 18 Framework'!$H$2:$H$412,MATCH(A88,'April 18 Framework'!$A$2:$A$412,0))</f>
        <v>0.36</v>
      </c>
      <c r="F88" s="41">
        <f t="shared" si="16"/>
        <v>9044784315</v>
      </c>
      <c r="G88" s="41">
        <f t="shared" si="17"/>
        <v>6737008000</v>
      </c>
      <c r="H88" s="102">
        <f t="shared" si="23"/>
        <v>235.22645538558658</v>
      </c>
      <c r="I88" s="41">
        <f t="shared" si="18"/>
        <v>6080852000</v>
      </c>
      <c r="J88" s="42">
        <f t="shared" si="24"/>
        <v>212.31639649000786</v>
      </c>
      <c r="K88" s="41">
        <f t="shared" si="19"/>
        <v>4720444340</v>
      </c>
      <c r="L88" s="111">
        <f t="shared" si="25"/>
        <v>164.81699145127254</v>
      </c>
      <c r="M88" s="41">
        <f t="shared" si="20"/>
        <v>199</v>
      </c>
      <c r="N88" s="41">
        <f t="shared" si="21"/>
        <v>13.316396490007861</v>
      </c>
      <c r="O88" s="41">
        <f t="shared" si="22"/>
        <v>152.89719600063128</v>
      </c>
    </row>
    <row r="89" spans="1:15" x14ac:dyDescent="0.25">
      <c r="A89" s="36" t="s">
        <v>349</v>
      </c>
      <c r="B89" s="37">
        <f t="shared" si="14"/>
        <v>44192.428571428572</v>
      </c>
      <c r="C89" s="59">
        <f t="shared" si="15"/>
        <v>9.9999999999999922E-2</v>
      </c>
      <c r="D89" s="39">
        <v>0.2</v>
      </c>
      <c r="E89" s="39">
        <f>INDEX('April 18 Framework'!$H$2:$H$412,MATCH(A89,'April 18 Framework'!$A$2:$A$412,0))</f>
        <v>0.24</v>
      </c>
      <c r="F89" s="37">
        <f t="shared" si="16"/>
        <v>3361424430</v>
      </c>
      <c r="G89" s="37">
        <f t="shared" si="17"/>
        <v>1794728571.4285715</v>
      </c>
      <c r="H89" s="101">
        <f t="shared" si="23"/>
        <v>150.41361319165856</v>
      </c>
      <c r="I89" s="37">
        <f t="shared" si="18"/>
        <v>1663727142.8571429</v>
      </c>
      <c r="J89" s="38">
        <f t="shared" si="24"/>
        <v>139.43457239496962</v>
      </c>
      <c r="K89" s="37">
        <f t="shared" si="19"/>
        <v>1168144585.7142856</v>
      </c>
      <c r="L89" s="110">
        <f t="shared" si="25"/>
        <v>97.900513016127505</v>
      </c>
      <c r="M89" s="37">
        <f t="shared" si="20"/>
        <v>181</v>
      </c>
      <c r="N89" s="37">
        <f t="shared" si="21"/>
        <v>-41.565427605030379</v>
      </c>
      <c r="O89" s="37">
        <f t="shared" si="22"/>
        <v>135.37225187249271</v>
      </c>
    </row>
    <row r="90" spans="1:15" x14ac:dyDescent="0.25">
      <c r="A90" s="40" t="s">
        <v>354</v>
      </c>
      <c r="B90" s="41">
        <f t="shared" si="14"/>
        <v>203898</v>
      </c>
      <c r="C90" s="60">
        <f t="shared" si="15"/>
        <v>0.15</v>
      </c>
      <c r="D90" s="43">
        <v>0.35</v>
      </c>
      <c r="E90" s="43">
        <f>INDEX('April 18 Framework'!$H$2:$H$412,MATCH(A90,'April 18 Framework'!$A$2:$A$412,0))</f>
        <v>0.36</v>
      </c>
      <c r="F90" s="41">
        <f t="shared" si="16"/>
        <v>43716801900</v>
      </c>
      <c r="G90" s="41">
        <f t="shared" si="17"/>
        <v>28323853250</v>
      </c>
      <c r="H90" s="102">
        <f t="shared" si="23"/>
        <v>514.48842158915329</v>
      </c>
      <c r="I90" s="41">
        <f t="shared" si="18"/>
        <v>27188261024</v>
      </c>
      <c r="J90" s="42">
        <f t="shared" si="24"/>
        <v>493.86096505042644</v>
      </c>
      <c r="K90" s="41">
        <f t="shared" si="19"/>
        <v>20688162421.119999</v>
      </c>
      <c r="L90" s="111">
        <f t="shared" si="25"/>
        <v>375.78997234855626</v>
      </c>
      <c r="M90" s="41">
        <f t="shared" si="20"/>
        <v>473</v>
      </c>
      <c r="N90" s="41">
        <f t="shared" si="21"/>
        <v>20.860965050426444</v>
      </c>
      <c r="O90" s="41">
        <f t="shared" si="22"/>
        <v>334.41747403294966</v>
      </c>
    </row>
    <row r="91" spans="1:15" x14ac:dyDescent="0.25">
      <c r="A91" s="36" t="s">
        <v>357</v>
      </c>
      <c r="B91" s="37">
        <f t="shared" si="14"/>
        <v>16655.555555555555</v>
      </c>
      <c r="C91" s="59">
        <f t="shared" si="15"/>
        <v>0.21161503383372415</v>
      </c>
      <c r="D91" s="39">
        <v>0.1</v>
      </c>
      <c r="E91" s="39">
        <f>INDEX('April 18 Framework'!$H$2:$H$412,MATCH(A91,'April 18 Framework'!$A$2:$A$412,0))</f>
        <v>0.08</v>
      </c>
      <c r="F91" s="37">
        <f t="shared" si="16"/>
        <v>944491520</v>
      </c>
      <c r="G91" s="37">
        <f t="shared" si="17"/>
        <v>565550000</v>
      </c>
      <c r="H91" s="101">
        <f t="shared" si="23"/>
        <v>125.76161885701579</v>
      </c>
      <c r="I91" s="37">
        <f t="shared" si="18"/>
        <v>524430000</v>
      </c>
      <c r="J91" s="38">
        <f t="shared" si="24"/>
        <v>116.61774516344229</v>
      </c>
      <c r="K91" s="37">
        <f t="shared" si="19"/>
        <v>287303600</v>
      </c>
      <c r="L91" s="110">
        <f t="shared" si="25"/>
        <v>63.887836335334669</v>
      </c>
      <c r="M91" s="37">
        <f t="shared" si="20"/>
        <v>120</v>
      </c>
      <c r="N91" s="37">
        <f t="shared" si="21"/>
        <v>-3.3822548365577063</v>
      </c>
      <c r="O91" s="37">
        <f t="shared" si="22"/>
        <v>99.148569627604473</v>
      </c>
    </row>
    <row r="92" spans="1:15" x14ac:dyDescent="0.25">
      <c r="A92" s="40" t="s">
        <v>368</v>
      </c>
      <c r="B92" s="41">
        <f t="shared" si="14"/>
        <v>47429</v>
      </c>
      <c r="C92" s="60">
        <f t="shared" si="15"/>
        <v>0.33951103704947372</v>
      </c>
      <c r="D92" s="43">
        <v>0.35</v>
      </c>
      <c r="E92" s="43">
        <f>INDEX('April 18 Framework'!$H$2:$H$412,MATCH(A92,'April 18 Framework'!$A$2:$A$412,0))</f>
        <v>0.32</v>
      </c>
      <c r="F92" s="41">
        <f t="shared" si="16"/>
        <v>4172091985</v>
      </c>
      <c r="G92" s="41">
        <f t="shared" si="17"/>
        <v>2519711331</v>
      </c>
      <c r="H92" s="102">
        <f t="shared" si="23"/>
        <v>196.76282841487043</v>
      </c>
      <c r="I92" s="41">
        <f t="shared" si="18"/>
        <v>2487549794</v>
      </c>
      <c r="J92" s="42">
        <f t="shared" si="24"/>
        <v>194.25135223566141</v>
      </c>
      <c r="K92" s="41">
        <f t="shared" si="19"/>
        <v>1852628288.4000001</v>
      </c>
      <c r="L92" s="111">
        <f t="shared" si="25"/>
        <v>144.67069205197944</v>
      </c>
      <c r="M92" s="41">
        <f t="shared" si="20"/>
        <v>193</v>
      </c>
      <c r="N92" s="41">
        <f t="shared" si="21"/>
        <v>1.2513522356614146</v>
      </c>
      <c r="O92" s="41">
        <f t="shared" si="22"/>
        <v>129.95967648695012</v>
      </c>
    </row>
    <row r="93" spans="1:15" x14ac:dyDescent="0.25">
      <c r="A93" s="36" t="s">
        <v>375</v>
      </c>
      <c r="B93" s="37">
        <f t="shared" si="14"/>
        <v>81963</v>
      </c>
      <c r="C93" s="59">
        <f t="shared" si="15"/>
        <v>0.1</v>
      </c>
      <c r="D93" s="39">
        <v>0.2</v>
      </c>
      <c r="E93" s="39">
        <f>INDEX('April 18 Framework'!$H$2:$H$412,MATCH(A93,'April 18 Framework'!$A$2:$A$412,0))</f>
        <v>0.08</v>
      </c>
      <c r="F93" s="37">
        <f t="shared" si="16"/>
        <v>3171148470</v>
      </c>
      <c r="G93" s="37">
        <f t="shared" si="17"/>
        <v>1858895920</v>
      </c>
      <c r="H93" s="101">
        <f t="shared" si="23"/>
        <v>83.998873927305056</v>
      </c>
      <c r="I93" s="37">
        <f t="shared" si="18"/>
        <v>1837323747</v>
      </c>
      <c r="J93" s="38">
        <f t="shared" si="24"/>
        <v>83.024081191106561</v>
      </c>
      <c r="K93" s="37">
        <f t="shared" si="19"/>
        <v>1287300883.4100001</v>
      </c>
      <c r="L93" s="110">
        <f t="shared" si="25"/>
        <v>58.169918739756561</v>
      </c>
      <c r="M93" s="37">
        <f t="shared" si="20"/>
        <v>100</v>
      </c>
      <c r="N93" s="37">
        <f t="shared" si="21"/>
        <v>-16.975918808893439</v>
      </c>
      <c r="O93" s="37">
        <f t="shared" si="22"/>
        <v>75.59898653457455</v>
      </c>
    </row>
    <row r="94" spans="1:15" x14ac:dyDescent="0.25">
      <c r="A94" s="40" t="s">
        <v>377</v>
      </c>
      <c r="B94" s="41">
        <f t="shared" si="14"/>
        <v>197536</v>
      </c>
      <c r="C94" s="60">
        <f t="shared" si="15"/>
        <v>0.34960922176660331</v>
      </c>
      <c r="D94" s="43">
        <v>0.25</v>
      </c>
      <c r="E94" s="43">
        <f>INDEX('April 18 Framework'!$H$2:$H$412,MATCH(A94,'April 18 Framework'!$A$2:$A$412,0))</f>
        <v>0.28000000000000003</v>
      </c>
      <c r="F94" s="41">
        <f t="shared" si="16"/>
        <v>12890099100</v>
      </c>
      <c r="G94" s="41">
        <f t="shared" si="17"/>
        <v>8855338381</v>
      </c>
      <c r="H94" s="102">
        <f t="shared" si="23"/>
        <v>166.03327777852775</v>
      </c>
      <c r="I94" s="41">
        <f t="shared" si="18"/>
        <v>7547370753</v>
      </c>
      <c r="J94" s="42">
        <f t="shared" si="24"/>
        <v>141.50952237116834</v>
      </c>
      <c r="K94" s="41">
        <f t="shared" si="19"/>
        <v>5848293432.5400009</v>
      </c>
      <c r="L94" s="111">
        <f t="shared" si="25"/>
        <v>109.65265089120184</v>
      </c>
      <c r="M94" s="41">
        <f t="shared" si="20"/>
        <v>146</v>
      </c>
      <c r="N94" s="41">
        <f t="shared" si="21"/>
        <v>-4.4904776288316555</v>
      </c>
      <c r="O94" s="41">
        <f t="shared" si="22"/>
        <v>107.98651274701839</v>
      </c>
    </row>
    <row r="95" spans="1:15" x14ac:dyDescent="0.25">
      <c r="A95" s="36" t="s">
        <v>381</v>
      </c>
      <c r="B95" s="37">
        <f t="shared" si="14"/>
        <v>158248</v>
      </c>
      <c r="C95" s="59">
        <f t="shared" si="15"/>
        <v>0.15</v>
      </c>
      <c r="D95" s="39">
        <v>0.25</v>
      </c>
      <c r="E95" s="39">
        <f>INDEX('April 18 Framework'!$H$2:$H$412,MATCH(A95,'April 18 Framework'!$A$2:$A$412,0))</f>
        <v>0.32</v>
      </c>
      <c r="F95" s="37">
        <f t="shared" si="16"/>
        <v>14494085760</v>
      </c>
      <c r="G95" s="37">
        <f t="shared" si="17"/>
        <v>8699410000</v>
      </c>
      <c r="H95" s="101">
        <f t="shared" si="23"/>
        <v>203.60470297910265</v>
      </c>
      <c r="I95" s="37">
        <f t="shared" si="18"/>
        <v>8297070000</v>
      </c>
      <c r="J95" s="38">
        <f t="shared" si="24"/>
        <v>194.18816597295947</v>
      </c>
      <c r="K95" s="37">
        <f t="shared" si="19"/>
        <v>5747798400</v>
      </c>
      <c r="L95" s="110">
        <f t="shared" si="25"/>
        <v>134.52392587724472</v>
      </c>
      <c r="M95" s="37">
        <f t="shared" si="20"/>
        <v>212</v>
      </c>
      <c r="N95" s="37">
        <f t="shared" si="21"/>
        <v>-17.811834027040533</v>
      </c>
      <c r="O95" s="37">
        <f t="shared" si="22"/>
        <v>146.82436074000233</v>
      </c>
    </row>
    <row r="96" spans="1:15" x14ac:dyDescent="0.25">
      <c r="A96" s="40" t="s">
        <v>403</v>
      </c>
      <c r="B96" s="41">
        <f t="shared" si="14"/>
        <v>18199</v>
      </c>
      <c r="C96" s="60">
        <f t="shared" si="15"/>
        <v>0.1774282443624052</v>
      </c>
      <c r="D96" s="43">
        <v>0.2</v>
      </c>
      <c r="E96" s="43">
        <f>INDEX('April 18 Framework'!$H$2:$H$412,MATCH(A96,'April 18 Framework'!$A$2:$A$412,0))</f>
        <v>0.16</v>
      </c>
      <c r="F96" s="41">
        <f t="shared" si="16"/>
        <v>963716800</v>
      </c>
      <c r="G96" s="41">
        <f t="shared" si="17"/>
        <v>583110000</v>
      </c>
      <c r="H96" s="102">
        <f t="shared" si="23"/>
        <v>118.66952396651831</v>
      </c>
      <c r="I96" s="41">
        <f t="shared" si="18"/>
        <v>710650000</v>
      </c>
      <c r="J96" s="42">
        <f t="shared" si="24"/>
        <v>144.62536606610456</v>
      </c>
      <c r="K96" s="41">
        <f t="shared" si="19"/>
        <v>447709500</v>
      </c>
      <c r="L96" s="111">
        <f t="shared" si="25"/>
        <v>91.113980621645879</v>
      </c>
      <c r="M96" s="41">
        <f t="shared" si="20"/>
        <v>126</v>
      </c>
      <c r="N96" s="41">
        <f t="shared" si="21"/>
        <v>18.625366066104561</v>
      </c>
      <c r="O96" s="41">
        <f t="shared" si="22"/>
        <v>97.614198669816602</v>
      </c>
    </row>
    <row r="97" spans="1:15" x14ac:dyDescent="0.25">
      <c r="A97" s="36" t="s">
        <v>411</v>
      </c>
      <c r="B97" s="37">
        <f t="shared" si="14"/>
        <v>31612</v>
      </c>
      <c r="C97" s="59">
        <f t="shared" si="15"/>
        <v>0.21674516712667269</v>
      </c>
      <c r="D97" s="39">
        <v>0.2</v>
      </c>
      <c r="E97" s="39">
        <f>INDEX('April 18 Framework'!$H$2:$H$412,MATCH(A97,'April 18 Framework'!$A$2:$A$412,0))</f>
        <v>0.2</v>
      </c>
      <c r="F97" s="37">
        <f t="shared" si="16"/>
        <v>1857679180</v>
      </c>
      <c r="G97" s="37">
        <f t="shared" si="17"/>
        <v>1200433996</v>
      </c>
      <c r="H97" s="101">
        <f t="shared" si="23"/>
        <v>140.64443366560283</v>
      </c>
      <c r="I97" s="37">
        <f t="shared" si="18"/>
        <v>1043760839</v>
      </c>
      <c r="J97" s="38">
        <f t="shared" si="24"/>
        <v>122.28839950604787</v>
      </c>
      <c r="K97" s="37">
        <f t="shared" si="19"/>
        <v>772890497.37000012</v>
      </c>
      <c r="L97" s="110">
        <f t="shared" si="25"/>
        <v>90.552872253152827</v>
      </c>
      <c r="M97" s="37">
        <f t="shared" si="20"/>
        <v>142</v>
      </c>
      <c r="N97" s="37">
        <f t="shared" si="21"/>
        <v>-19.711600493952133</v>
      </c>
      <c r="O97" s="37">
        <f t="shared" si="22"/>
        <v>110.16043238531552</v>
      </c>
    </row>
    <row r="98" spans="1:15" x14ac:dyDescent="0.25">
      <c r="A98" s="40" t="s">
        <v>418</v>
      </c>
      <c r="B98" s="41">
        <f t="shared" si="14"/>
        <v>7385.8888888888887</v>
      </c>
      <c r="C98" s="60">
        <f t="shared" si="15"/>
        <v>0.24657727290571238</v>
      </c>
      <c r="D98" s="43">
        <v>0.2</v>
      </c>
      <c r="E98" s="43">
        <f>INDEX('April 18 Framework'!$H$2:$H$412,MATCH(A98,'April 18 Framework'!$A$2:$A$412,0))</f>
        <v>0.16</v>
      </c>
      <c r="F98" s="41">
        <f t="shared" si="16"/>
        <v>236743380</v>
      </c>
      <c r="G98" s="41">
        <f t="shared" si="17"/>
        <v>185010870</v>
      </c>
      <c r="H98" s="102">
        <f t="shared" si="23"/>
        <v>92.774946218765507</v>
      </c>
      <c r="I98" s="41">
        <f t="shared" si="18"/>
        <v>167499027</v>
      </c>
      <c r="J98" s="42">
        <f t="shared" si="24"/>
        <v>83.993514660087556</v>
      </c>
      <c r="K98" s="41">
        <f t="shared" si="19"/>
        <v>141590614.15000001</v>
      </c>
      <c r="L98" s="111">
        <f t="shared" si="25"/>
        <v>71.001566626048671</v>
      </c>
      <c r="M98" s="41">
        <f t="shared" si="20"/>
        <v>86</v>
      </c>
      <c r="N98" s="41">
        <f t="shared" si="21"/>
        <v>-2.0064853399124445</v>
      </c>
      <c r="O98" s="41">
        <f t="shared" si="22"/>
        <v>69.898752986168176</v>
      </c>
    </row>
    <row r="99" spans="1:15" x14ac:dyDescent="0.25">
      <c r="A99" s="36" t="s">
        <v>422</v>
      </c>
      <c r="B99" s="37">
        <f t="shared" si="14"/>
        <v>199225</v>
      </c>
      <c r="C99" s="59">
        <f t="shared" si="15"/>
        <v>0.35</v>
      </c>
      <c r="D99" s="39">
        <v>0.35</v>
      </c>
      <c r="E99" s="39">
        <f>INDEX('April 18 Framework'!$H$2:$H$412,MATCH(A99,'April 18 Framework'!$A$2:$A$412,0))</f>
        <v>0.32</v>
      </c>
      <c r="F99" s="37">
        <f t="shared" si="16"/>
        <v>20724380625</v>
      </c>
      <c r="G99" s="37">
        <f t="shared" si="17"/>
        <v>12916078334</v>
      </c>
      <c r="H99" s="101">
        <f t="shared" si="23"/>
        <v>240.11708953676981</v>
      </c>
      <c r="I99" s="37">
        <f t="shared" si="18"/>
        <v>12778430871</v>
      </c>
      <c r="J99" s="38">
        <f t="shared" si="24"/>
        <v>237.55814654006497</v>
      </c>
      <c r="K99" s="37">
        <f t="shared" si="19"/>
        <v>8433764374.8600006</v>
      </c>
      <c r="L99" s="110">
        <f t="shared" si="25"/>
        <v>156.78837671644288</v>
      </c>
      <c r="M99" s="37">
        <f t="shared" si="20"/>
        <v>228</v>
      </c>
      <c r="N99" s="37">
        <f t="shared" si="21"/>
        <v>9.5581465400649677</v>
      </c>
      <c r="O99" s="37">
        <f t="shared" si="22"/>
        <v>156.07610819890039</v>
      </c>
    </row>
    <row r="100" spans="1:15" x14ac:dyDescent="0.25">
      <c r="A100" s="40" t="s">
        <v>426</v>
      </c>
      <c r="B100" s="41">
        <f t="shared" si="14"/>
        <v>104337.88888888889</v>
      </c>
      <c r="C100" s="60">
        <f t="shared" si="15"/>
        <v>0.14495271955291383</v>
      </c>
      <c r="D100" s="43">
        <v>0.2</v>
      </c>
      <c r="E100" s="43">
        <f>INDEX('April 18 Framework'!$H$2:$H$412,MATCH(A100,'April 18 Framework'!$A$2:$A$412,0))</f>
        <v>0.08</v>
      </c>
      <c r="F100" s="41">
        <f t="shared" si="16"/>
        <v>3148725060</v>
      </c>
      <c r="G100" s="41">
        <f t="shared" si="17"/>
        <v>1888066300</v>
      </c>
      <c r="H100" s="102">
        <f t="shared" si="23"/>
        <v>67.021081436628791</v>
      </c>
      <c r="I100" s="41">
        <f t="shared" si="18"/>
        <v>1622632785</v>
      </c>
      <c r="J100" s="42">
        <f t="shared" si="24"/>
        <v>57.598932847447557</v>
      </c>
      <c r="K100" s="41">
        <f t="shared" si="19"/>
        <v>1554168099.7799997</v>
      </c>
      <c r="L100" s="111">
        <f t="shared" si="25"/>
        <v>55.168627702091804</v>
      </c>
      <c r="M100" s="41">
        <f t="shared" si="20"/>
        <v>68</v>
      </c>
      <c r="N100" s="41">
        <f t="shared" si="21"/>
        <v>-10.401067152552443</v>
      </c>
      <c r="O100" s="41">
        <f t="shared" si="22"/>
        <v>57.306193415012139</v>
      </c>
    </row>
    <row r="101" spans="1:15" x14ac:dyDescent="0.25">
      <c r="A101" s="36" t="s">
        <v>431</v>
      </c>
      <c r="B101" s="37">
        <f t="shared" si="14"/>
        <v>65783</v>
      </c>
      <c r="C101" s="59">
        <f t="shared" si="15"/>
        <v>0.26628948142255132</v>
      </c>
      <c r="D101" s="39">
        <v>0.25</v>
      </c>
      <c r="E101" s="39">
        <f>INDEX('April 18 Framework'!$H$2:$H$412,MATCH(A101,'April 18 Framework'!$A$2:$A$412,0))</f>
        <v>0.28000000000000003</v>
      </c>
      <c r="F101" s="37">
        <f t="shared" si="16"/>
        <v>5034947970</v>
      </c>
      <c r="G101" s="37">
        <f t="shared" si="17"/>
        <v>3023400000</v>
      </c>
      <c r="H101" s="101">
        <f t="shared" si="23"/>
        <v>170.22297216268302</v>
      </c>
      <c r="I101" s="37">
        <f t="shared" si="18"/>
        <v>2527400000</v>
      </c>
      <c r="J101" s="38">
        <f t="shared" si="24"/>
        <v>142.29726130977215</v>
      </c>
      <c r="K101" s="37">
        <f t="shared" si="19"/>
        <v>1870276000</v>
      </c>
      <c r="L101" s="110">
        <f t="shared" si="25"/>
        <v>105.29997336923138</v>
      </c>
      <c r="M101" s="37">
        <f t="shared" si="20"/>
        <v>167</v>
      </c>
      <c r="N101" s="37">
        <f t="shared" si="21"/>
        <v>-24.702738690227847</v>
      </c>
      <c r="O101" s="37">
        <f t="shared" si="22"/>
        <v>124.89438517927677</v>
      </c>
    </row>
    <row r="102" spans="1:15" x14ac:dyDescent="0.25">
      <c r="A102" s="40" t="s">
        <v>432</v>
      </c>
      <c r="B102" s="41">
        <f t="shared" si="14"/>
        <v>48957</v>
      </c>
      <c r="C102" s="60">
        <f t="shared" si="15"/>
        <v>0.33715690790960923</v>
      </c>
      <c r="D102" s="43">
        <v>0.25</v>
      </c>
      <c r="E102" s="43">
        <f>INDEX('April 18 Framework'!$H$2:$H$412,MATCH(A102,'April 18 Framework'!$A$2:$A$412,0))</f>
        <v>0.24</v>
      </c>
      <c r="F102" s="41">
        <f t="shared" si="16"/>
        <v>3502383780</v>
      </c>
      <c r="G102" s="41">
        <f t="shared" si="17"/>
        <v>2386120000</v>
      </c>
      <c r="H102" s="102">
        <f t="shared" si="23"/>
        <v>180.51517620527159</v>
      </c>
      <c r="I102" s="41">
        <f t="shared" si="18"/>
        <v>2229650000</v>
      </c>
      <c r="J102" s="42">
        <f t="shared" si="24"/>
        <v>168.67787983256659</v>
      </c>
      <c r="K102" s="41">
        <f t="shared" si="19"/>
        <v>1292345300</v>
      </c>
      <c r="L102" s="111">
        <f t="shared" si="25"/>
        <v>97.768737342444879</v>
      </c>
      <c r="M102" s="41">
        <f t="shared" si="20"/>
        <v>157</v>
      </c>
      <c r="N102" s="41">
        <f t="shared" si="21"/>
        <v>11.677879832566589</v>
      </c>
      <c r="O102" s="41">
        <f t="shared" si="22"/>
        <v>119.65323756514395</v>
      </c>
    </row>
    <row r="103" spans="1:15" x14ac:dyDescent="0.25">
      <c r="A103" s="36" t="s">
        <v>445</v>
      </c>
      <c r="B103" s="37">
        <f t="shared" si="14"/>
        <v>61445.444444444445</v>
      </c>
      <c r="C103" s="59">
        <f t="shared" si="15"/>
        <v>0.35</v>
      </c>
      <c r="D103" s="39">
        <v>0.35</v>
      </c>
      <c r="E103" s="39">
        <f>INDEX('April 18 Framework'!$H$2:$H$412,MATCH(A103,'April 18 Framework'!$A$2:$A$412,0))</f>
        <v>0.36</v>
      </c>
      <c r="F103" s="37">
        <f t="shared" si="16"/>
        <v>16279584000</v>
      </c>
      <c r="G103" s="37">
        <f t="shared" si="17"/>
        <v>8823730791</v>
      </c>
      <c r="H103" s="101">
        <f t="shared" si="23"/>
        <v>531.86179555848094</v>
      </c>
      <c r="I103" s="37">
        <f t="shared" si="18"/>
        <v>8310188943</v>
      </c>
      <c r="J103" s="38">
        <f t="shared" si="24"/>
        <v>500.90739590133251</v>
      </c>
      <c r="K103" s="37">
        <f t="shared" si="19"/>
        <v>5585601787.1400003</v>
      </c>
      <c r="L103" s="110">
        <f t="shared" si="25"/>
        <v>336.67937816201908</v>
      </c>
      <c r="M103" s="37">
        <f t="shared" si="20"/>
        <v>589</v>
      </c>
      <c r="N103" s="37">
        <f t="shared" si="21"/>
        <v>-88.092604098667493</v>
      </c>
      <c r="O103" s="37">
        <f t="shared" si="22"/>
        <v>345.71016711301263</v>
      </c>
    </row>
    <row r="104" spans="1:15" x14ac:dyDescent="0.25">
      <c r="A104" s="40" t="s">
        <v>452</v>
      </c>
      <c r="B104" s="41">
        <f t="shared" si="14"/>
        <v>35646</v>
      </c>
      <c r="C104" s="60">
        <f t="shared" si="15"/>
        <v>0.25433101604751263</v>
      </c>
      <c r="D104" s="43">
        <v>0.25</v>
      </c>
      <c r="E104" s="43">
        <f>INDEX('April 18 Framework'!$H$2:$H$412,MATCH(A104,'April 18 Framework'!$A$2:$A$412,0))</f>
        <v>0.28000000000000003</v>
      </c>
      <c r="F104" s="41">
        <f t="shared" si="16"/>
        <v>2276888250</v>
      </c>
      <c r="G104" s="41">
        <f t="shared" si="17"/>
        <v>1487225000</v>
      </c>
      <c r="H104" s="102">
        <f t="shared" si="23"/>
        <v>154.52619482524662</v>
      </c>
      <c r="I104" s="41">
        <f t="shared" si="18"/>
        <v>1338770000</v>
      </c>
      <c r="J104" s="42">
        <f t="shared" si="24"/>
        <v>139.10136922536631</v>
      </c>
      <c r="K104" s="41">
        <f t="shared" si="19"/>
        <v>1084403700</v>
      </c>
      <c r="L104" s="111">
        <f t="shared" si="25"/>
        <v>112.6721090725467</v>
      </c>
      <c r="M104" s="41">
        <f t="shared" si="20"/>
        <v>157</v>
      </c>
      <c r="N104" s="41">
        <f t="shared" si="21"/>
        <v>-17.898630774633688</v>
      </c>
      <c r="O104" s="41">
        <f t="shared" si="22"/>
        <v>115.22539068938576</v>
      </c>
    </row>
    <row r="105" spans="1:15" x14ac:dyDescent="0.25">
      <c r="A105" s="36" t="s">
        <v>455</v>
      </c>
      <c r="B105" s="37">
        <f t="shared" si="14"/>
        <v>23349.857142857141</v>
      </c>
      <c r="C105" s="59">
        <f t="shared" si="15"/>
        <v>0.35</v>
      </c>
      <c r="D105" s="39">
        <v>0.35</v>
      </c>
      <c r="E105" s="39">
        <f>INDEX('April 18 Framework'!$H$2:$H$412,MATCH(A105,'April 18 Framework'!$A$2:$A$412,0))</f>
        <v>0.32</v>
      </c>
      <c r="F105" s="37">
        <f t="shared" si="16"/>
        <v>1691354520</v>
      </c>
      <c r="G105" s="37">
        <f t="shared" si="17"/>
        <v>1448781428.5714285</v>
      </c>
      <c r="H105" s="101">
        <f t="shared" si="23"/>
        <v>229.80256838524556</v>
      </c>
      <c r="I105" s="37">
        <f t="shared" si="18"/>
        <v>1256850000</v>
      </c>
      <c r="J105" s="38">
        <f t="shared" si="24"/>
        <v>199.35882140606552</v>
      </c>
      <c r="K105" s="37">
        <f t="shared" si="19"/>
        <v>869448857.14285719</v>
      </c>
      <c r="L105" s="110">
        <f t="shared" si="25"/>
        <v>137.91009224080091</v>
      </c>
      <c r="M105" s="37">
        <f t="shared" si="20"/>
        <v>179</v>
      </c>
      <c r="N105" s="37">
        <f t="shared" si="21"/>
        <v>20.358821406065516</v>
      </c>
      <c r="O105" s="37">
        <f t="shared" si="22"/>
        <v>149.37166945040963</v>
      </c>
    </row>
    <row r="106" spans="1:15" x14ac:dyDescent="0.25">
      <c r="A106" s="40" t="s">
        <v>456</v>
      </c>
      <c r="B106" s="41">
        <f t="shared" si="14"/>
        <v>111623</v>
      </c>
      <c r="C106" s="60">
        <f t="shared" si="15"/>
        <v>0.21487170968269712</v>
      </c>
      <c r="D106" s="43">
        <v>0.2</v>
      </c>
      <c r="E106" s="43">
        <f>INDEX('April 18 Framework'!$H$2:$H$412,MATCH(A106,'April 18 Framework'!$A$2:$A$412,0))</f>
        <v>0.2</v>
      </c>
      <c r="F106" s="41">
        <f t="shared" si="16"/>
        <v>5845936725</v>
      </c>
      <c r="G106" s="41">
        <f t="shared" si="17"/>
        <v>4090256554</v>
      </c>
      <c r="H106" s="102">
        <f t="shared" si="23"/>
        <v>135.71663857939805</v>
      </c>
      <c r="I106" s="41">
        <f t="shared" si="18"/>
        <v>3834059128</v>
      </c>
      <c r="J106" s="42">
        <f t="shared" si="24"/>
        <v>127.21588734035632</v>
      </c>
      <c r="K106" s="41">
        <f t="shared" si="19"/>
        <v>2875544346</v>
      </c>
      <c r="L106" s="111">
        <f t="shared" si="25"/>
        <v>95.411915505267231</v>
      </c>
      <c r="M106" s="41">
        <f t="shared" si="20"/>
        <v>139</v>
      </c>
      <c r="N106" s="41">
        <f t="shared" si="21"/>
        <v>-11.784112659643682</v>
      </c>
      <c r="O106" s="41">
        <f t="shared" si="22"/>
        <v>106.5549724154541</v>
      </c>
    </row>
    <row r="107" spans="1:15" x14ac:dyDescent="0.25">
      <c r="A107" s="36" t="s">
        <v>462</v>
      </c>
      <c r="B107" s="37">
        <f t="shared" si="14"/>
        <v>78358.333333333328</v>
      </c>
      <c r="C107" s="59">
        <f t="shared" si="15"/>
        <v>0.1</v>
      </c>
      <c r="D107" s="39">
        <v>0.2</v>
      </c>
      <c r="E107" s="39">
        <f>INDEX('April 18 Framework'!$H$2:$H$412,MATCH(A107,'April 18 Framework'!$A$2:$A$412,0))</f>
        <v>0.16</v>
      </c>
      <c r="F107" s="37">
        <f t="shared" si="16"/>
        <v>5060822820</v>
      </c>
      <c r="G107" s="37">
        <f t="shared" si="17"/>
        <v>2779417000</v>
      </c>
      <c r="H107" s="101">
        <f t="shared" si="23"/>
        <v>131.37258794474576</v>
      </c>
      <c r="I107" s="37">
        <f t="shared" si="18"/>
        <v>1959505000</v>
      </c>
      <c r="J107" s="38">
        <f t="shared" si="24"/>
        <v>92.618431469861861</v>
      </c>
      <c r="K107" s="37">
        <f t="shared" si="19"/>
        <v>1543273950</v>
      </c>
      <c r="L107" s="110">
        <f t="shared" si="25"/>
        <v>72.944755219965259</v>
      </c>
      <c r="M107" s="37">
        <f t="shared" si="20"/>
        <v>163</v>
      </c>
      <c r="N107" s="37">
        <f t="shared" si="21"/>
        <v>-70.381568530138139</v>
      </c>
      <c r="O107" s="37">
        <f t="shared" si="22"/>
        <v>118.23532915027118</v>
      </c>
    </row>
    <row r="108" spans="1:15" x14ac:dyDescent="0.25">
      <c r="A108" s="40" t="s">
        <v>463</v>
      </c>
      <c r="B108" s="41">
        <f t="shared" si="14"/>
        <v>1370555.5555555555</v>
      </c>
      <c r="C108" s="60">
        <f t="shared" si="15"/>
        <v>0.15471916908587105</v>
      </c>
      <c r="D108" s="43">
        <v>0.2</v>
      </c>
      <c r="E108" s="43">
        <f>INDEX('April 18 Framework'!$H$2:$H$412,MATCH(A108,'April 18 Framework'!$A$2:$A$412,0))</f>
        <v>0.16</v>
      </c>
      <c r="F108" s="41">
        <f t="shared" si="16"/>
        <v>85338825000</v>
      </c>
      <c r="G108" s="41">
        <f t="shared" si="17"/>
        <v>52390500000</v>
      </c>
      <c r="H108" s="102">
        <f t="shared" si="23"/>
        <v>141.57681394406163</v>
      </c>
      <c r="I108" s="41">
        <f t="shared" si="18"/>
        <v>46127500000</v>
      </c>
      <c r="J108" s="42">
        <f t="shared" si="24"/>
        <v>124.65207404404811</v>
      </c>
      <c r="K108" s="41">
        <f t="shared" si="19"/>
        <v>29199861000</v>
      </c>
      <c r="L108" s="111">
        <f t="shared" si="25"/>
        <v>78.907880016214023</v>
      </c>
      <c r="M108" s="41">
        <f t="shared" si="20"/>
        <v>150</v>
      </c>
      <c r="N108" s="41">
        <f t="shared" si="21"/>
        <v>-25.347925955951894</v>
      </c>
      <c r="O108" s="41">
        <f t="shared" si="22"/>
        <v>119.67216692881145</v>
      </c>
    </row>
    <row r="109" spans="1:15" x14ac:dyDescent="0.25">
      <c r="A109" s="36" t="s">
        <v>472</v>
      </c>
      <c r="B109" s="37">
        <f t="shared" si="14"/>
        <v>26000</v>
      </c>
      <c r="C109" s="59">
        <f t="shared" si="15"/>
        <v>0.35</v>
      </c>
      <c r="D109" s="39">
        <v>0.35</v>
      </c>
      <c r="E109" s="39">
        <f>INDEX('April 18 Framework'!$H$2:$H$412,MATCH(A109,'April 18 Framework'!$A$2:$A$412,0))</f>
        <v>0.36</v>
      </c>
      <c r="F109" s="37">
        <f t="shared" si="16"/>
        <v>3548182520</v>
      </c>
      <c r="G109" s="37">
        <f t="shared" si="17"/>
        <v>2504168217</v>
      </c>
      <c r="H109" s="101">
        <f t="shared" si="23"/>
        <v>356.71911923076925</v>
      </c>
      <c r="I109" s="37">
        <f t="shared" si="18"/>
        <v>2213508743</v>
      </c>
      <c r="J109" s="38">
        <f t="shared" si="24"/>
        <v>315.31463575498577</v>
      </c>
      <c r="K109" s="37">
        <f t="shared" si="19"/>
        <v>1387116939.1900001</v>
      </c>
      <c r="L109" s="110">
        <f t="shared" si="25"/>
        <v>197.5950055826211</v>
      </c>
      <c r="M109" s="37">
        <f t="shared" si="20"/>
        <v>323</v>
      </c>
      <c r="N109" s="37">
        <f t="shared" si="21"/>
        <v>-7.6853642450142274</v>
      </c>
      <c r="O109" s="37">
        <f t="shared" si="22"/>
        <v>231.86742750000002</v>
      </c>
    </row>
    <row r="110" spans="1:15" x14ac:dyDescent="0.25">
      <c r="A110" s="40" t="s">
        <v>473</v>
      </c>
      <c r="B110" s="41">
        <f t="shared" si="14"/>
        <v>3428.7777777777778</v>
      </c>
      <c r="C110" s="60">
        <f t="shared" si="15"/>
        <v>0.35000000000000003</v>
      </c>
      <c r="D110" s="43">
        <v>0.35</v>
      </c>
      <c r="E110" s="43">
        <f>INDEX('April 18 Framework'!$H$2:$H$412,MATCH(A110,'April 18 Framework'!$A$2:$A$412,0))</f>
        <v>0.36</v>
      </c>
      <c r="F110" s="41">
        <f t="shared" si="16"/>
        <v>439030760</v>
      </c>
      <c r="G110" s="41">
        <f t="shared" si="17"/>
        <v>247060552</v>
      </c>
      <c r="H110" s="102">
        <f t="shared" si="23"/>
        <v>266.87033712477182</v>
      </c>
      <c r="I110" s="41">
        <f t="shared" si="18"/>
        <v>225554358</v>
      </c>
      <c r="J110" s="42">
        <f t="shared" si="24"/>
        <v>243.63973557147023</v>
      </c>
      <c r="K110" s="41">
        <f t="shared" si="19"/>
        <v>221043270.84</v>
      </c>
      <c r="L110" s="111">
        <f t="shared" si="25"/>
        <v>238.76694086004085</v>
      </c>
      <c r="M110" s="41">
        <f t="shared" si="20"/>
        <v>263</v>
      </c>
      <c r="N110" s="41">
        <f t="shared" si="21"/>
        <v>-19.360264428529774</v>
      </c>
      <c r="O110" s="41">
        <f t="shared" si="22"/>
        <v>173.46571913110168</v>
      </c>
    </row>
    <row r="111" spans="1:15" x14ac:dyDescent="0.25">
      <c r="A111" s="36" t="s">
        <v>497</v>
      </c>
      <c r="B111" s="37">
        <f t="shared" si="14"/>
        <v>26181</v>
      </c>
      <c r="C111" s="59">
        <f t="shared" si="15"/>
        <v>9.9999999999999978E-2</v>
      </c>
      <c r="D111" s="39">
        <v>0.1</v>
      </c>
      <c r="E111" s="39">
        <f>INDEX('April 18 Framework'!$H$2:$H$412,MATCH(A111,'April 18 Framework'!$A$2:$A$412,0))</f>
        <v>0.08</v>
      </c>
      <c r="F111" s="37">
        <f t="shared" si="16"/>
        <v>754929135</v>
      </c>
      <c r="G111" s="37">
        <f t="shared" si="17"/>
        <v>409886087</v>
      </c>
      <c r="H111" s="101">
        <f t="shared" si="23"/>
        <v>57.984668978210095</v>
      </c>
      <c r="I111" s="37">
        <f t="shared" si="18"/>
        <v>454911336</v>
      </c>
      <c r="J111" s="38">
        <f t="shared" si="24"/>
        <v>64.354180512585458</v>
      </c>
      <c r="K111" s="37">
        <f t="shared" si="19"/>
        <v>364553976.48000002</v>
      </c>
      <c r="L111" s="110">
        <f t="shared" si="25"/>
        <v>51.571747178827735</v>
      </c>
      <c r="M111" s="37">
        <f t="shared" si="20"/>
        <v>75</v>
      </c>
      <c r="N111" s="37">
        <f t="shared" si="21"/>
        <v>-10.645819487414542</v>
      </c>
      <c r="O111" s="37">
        <f t="shared" si="22"/>
        <v>52.186202080389087</v>
      </c>
    </row>
    <row r="112" spans="1:15" x14ac:dyDescent="0.25">
      <c r="A112" s="40" t="s">
        <v>522</v>
      </c>
      <c r="B112" s="41">
        <f t="shared" si="14"/>
        <v>97318</v>
      </c>
      <c r="C112" s="60">
        <f t="shared" si="15"/>
        <v>0.15</v>
      </c>
      <c r="D112" s="43">
        <v>0.25</v>
      </c>
      <c r="E112" s="43">
        <f>INDEX('April 18 Framework'!$H$2:$H$412,MATCH(A112,'April 18 Framework'!$A$2:$A$412,0))</f>
        <v>0.28000000000000003</v>
      </c>
      <c r="F112" s="41">
        <f t="shared" si="16"/>
        <v>7871155650</v>
      </c>
      <c r="G112" s="41">
        <f t="shared" si="17"/>
        <v>5405695956</v>
      </c>
      <c r="H112" s="102">
        <f t="shared" si="23"/>
        <v>205.72860245107105</v>
      </c>
      <c r="I112" s="41">
        <f t="shared" si="18"/>
        <v>4782879831</v>
      </c>
      <c r="J112" s="42">
        <f t="shared" si="24"/>
        <v>182.02562469886809</v>
      </c>
      <c r="K112" s="41">
        <f t="shared" si="19"/>
        <v>3682817469.8700004</v>
      </c>
      <c r="L112" s="111">
        <f t="shared" si="25"/>
        <v>140.15973101812844</v>
      </c>
      <c r="M112" s="41">
        <f t="shared" si="20"/>
        <v>277</v>
      </c>
      <c r="N112" s="41">
        <f t="shared" si="21"/>
        <v>-94.974375301131914</v>
      </c>
      <c r="O112" s="41">
        <f t="shared" si="22"/>
        <v>185.15574220596395</v>
      </c>
    </row>
    <row r="113" spans="1:15" x14ac:dyDescent="0.25">
      <c r="A113" s="36" t="s">
        <v>526</v>
      </c>
      <c r="B113" s="37">
        <f t="shared" si="14"/>
        <v>534884.33333333337</v>
      </c>
      <c r="C113" s="59">
        <f t="shared" si="15"/>
        <v>0.15</v>
      </c>
      <c r="D113" s="39">
        <v>0.25</v>
      </c>
      <c r="E113" s="39">
        <f>INDEX('April 18 Framework'!$H$2:$H$412,MATCH(A113,'April 18 Framework'!$A$2:$A$412,0))</f>
        <v>0.28000000000000003</v>
      </c>
      <c r="F113" s="37">
        <f t="shared" si="16"/>
        <v>36820576580</v>
      </c>
      <c r="G113" s="37">
        <f t="shared" si="17"/>
        <v>22059815757</v>
      </c>
      <c r="H113" s="101">
        <f t="shared" si="23"/>
        <v>152.74895193332557</v>
      </c>
      <c r="I113" s="37">
        <f t="shared" si="18"/>
        <v>21154600492</v>
      </c>
      <c r="J113" s="38">
        <f t="shared" si="24"/>
        <v>146.48096291084602</v>
      </c>
      <c r="K113" s="37">
        <f t="shared" si="19"/>
        <v>15043863062.349998</v>
      </c>
      <c r="L113" s="110">
        <f t="shared" si="25"/>
        <v>104.16833672208951</v>
      </c>
      <c r="M113" s="37">
        <f t="shared" si="20"/>
        <v>184</v>
      </c>
      <c r="N113" s="37">
        <f t="shared" si="21"/>
        <v>-37.519037089153983</v>
      </c>
      <c r="O113" s="37">
        <f t="shared" si="22"/>
        <v>137.47405673999302</v>
      </c>
    </row>
    <row r="114" spans="1:15" x14ac:dyDescent="0.25">
      <c r="A114" s="40" t="s">
        <v>545</v>
      </c>
      <c r="B114" s="41">
        <f t="shared" si="14"/>
        <v>44311</v>
      </c>
      <c r="C114" s="60">
        <f t="shared" si="15"/>
        <v>0.13171447224133656</v>
      </c>
      <c r="D114" s="43">
        <v>0.25</v>
      </c>
      <c r="E114" s="43">
        <f>INDEX('April 18 Framework'!$H$2:$H$412,MATCH(A114,'April 18 Framework'!$A$2:$A$412,0))</f>
        <v>0.24</v>
      </c>
      <c r="F114" s="41">
        <f t="shared" si="16"/>
        <v>3285554800</v>
      </c>
      <c r="G114" s="41">
        <f t="shared" si="17"/>
        <v>1978323000</v>
      </c>
      <c r="H114" s="102">
        <f t="shared" si="23"/>
        <v>165.35673359261182</v>
      </c>
      <c r="I114" s="41">
        <f t="shared" si="18"/>
        <v>1910544000</v>
      </c>
      <c r="J114" s="42">
        <f t="shared" si="24"/>
        <v>159.69147364963302</v>
      </c>
      <c r="K114" s="41">
        <f t="shared" si="19"/>
        <v>1210511000</v>
      </c>
      <c r="L114" s="111">
        <f t="shared" si="25"/>
        <v>101.17970874216502</v>
      </c>
      <c r="M114" s="41">
        <f t="shared" si="20"/>
        <v>190</v>
      </c>
      <c r="N114" s="41">
        <f t="shared" si="21"/>
        <v>-30.308526350366975</v>
      </c>
      <c r="O114" s="41">
        <f t="shared" si="22"/>
        <v>143.57685869590966</v>
      </c>
    </row>
    <row r="115" spans="1:15" x14ac:dyDescent="0.25">
      <c r="A115" s="36" t="s">
        <v>553</v>
      </c>
      <c r="B115" s="37">
        <f t="shared" si="14"/>
        <v>128500</v>
      </c>
      <c r="C115" s="59">
        <f t="shared" si="15"/>
        <v>0.35</v>
      </c>
      <c r="D115" s="39">
        <v>0.35</v>
      </c>
      <c r="E115" s="39">
        <f>INDEX('April 18 Framework'!$H$2:$H$412,MATCH(A115,'April 18 Framework'!$A$2:$A$412,0))</f>
        <v>0.28000000000000003</v>
      </c>
      <c r="F115" s="37">
        <f t="shared" si="16"/>
        <v>11282150000</v>
      </c>
      <c r="G115" s="37">
        <f t="shared" si="17"/>
        <v>10044044387</v>
      </c>
      <c r="H115" s="101">
        <f t="shared" si="23"/>
        <v>289.49544277273384</v>
      </c>
      <c r="I115" s="37">
        <f t="shared" si="18"/>
        <v>7600810386</v>
      </c>
      <c r="J115" s="38">
        <f t="shared" si="24"/>
        <v>219.07509399048854</v>
      </c>
      <c r="K115" s="37">
        <f t="shared" si="19"/>
        <v>3944333768.3700004</v>
      </c>
      <c r="L115" s="110">
        <f t="shared" si="25"/>
        <v>113.68594230782534</v>
      </c>
      <c r="M115" s="37">
        <f t="shared" si="20"/>
        <v>225</v>
      </c>
      <c r="N115" s="37">
        <f t="shared" si="21"/>
        <v>-5.9249060095114601</v>
      </c>
      <c r="O115" s="37">
        <f t="shared" si="22"/>
        <v>188.172037802277</v>
      </c>
    </row>
    <row r="116" spans="1:15" x14ac:dyDescent="0.25">
      <c r="A116" s="40" t="s">
        <v>562</v>
      </c>
      <c r="B116" s="41">
        <f t="shared" si="14"/>
        <v>22968</v>
      </c>
      <c r="C116" s="60">
        <f t="shared" si="15"/>
        <v>0.10513177138778367</v>
      </c>
      <c r="D116" s="43">
        <v>0.2</v>
      </c>
      <c r="E116" s="43">
        <f>INDEX('April 18 Framework'!$H$2:$H$412,MATCH(A116,'April 18 Framework'!$A$2:$A$412,0))</f>
        <v>0.2</v>
      </c>
      <c r="F116" s="41">
        <f t="shared" si="16"/>
        <v>947315160</v>
      </c>
      <c r="G116" s="41">
        <f t="shared" si="17"/>
        <v>590902200</v>
      </c>
      <c r="H116" s="102">
        <f t="shared" si="23"/>
        <v>95.285905027284343</v>
      </c>
      <c r="I116" s="41">
        <f t="shared" si="18"/>
        <v>563284800</v>
      </c>
      <c r="J116" s="42">
        <f t="shared" si="24"/>
        <v>90.83246255660049</v>
      </c>
      <c r="K116" s="41">
        <f t="shared" si="19"/>
        <v>442589940</v>
      </c>
      <c r="L116" s="111">
        <f t="shared" si="25"/>
        <v>71.369818878439574</v>
      </c>
      <c r="M116" s="41">
        <f t="shared" si="20"/>
        <v>105</v>
      </c>
      <c r="N116" s="41">
        <f t="shared" si="21"/>
        <v>-14.16753744339951</v>
      </c>
      <c r="O116" s="41">
        <f t="shared" si="22"/>
        <v>85.26832904347782</v>
      </c>
    </row>
    <row r="117" spans="1:15" x14ac:dyDescent="0.25">
      <c r="A117" s="36" t="s">
        <v>566</v>
      </c>
      <c r="B117" s="37">
        <f t="shared" si="14"/>
        <v>48628</v>
      </c>
      <c r="C117" s="59">
        <f t="shared" si="15"/>
        <v>0.15</v>
      </c>
      <c r="D117" s="39">
        <v>0.25</v>
      </c>
      <c r="E117" s="39">
        <f>INDEX('April 18 Framework'!$H$2:$H$412,MATCH(A117,'April 18 Framework'!$A$2:$A$412,0))</f>
        <v>0.24</v>
      </c>
      <c r="F117" s="37">
        <f t="shared" si="16"/>
        <v>3816373935</v>
      </c>
      <c r="G117" s="37">
        <f t="shared" si="17"/>
        <v>2331141108</v>
      </c>
      <c r="H117" s="101">
        <f t="shared" si="23"/>
        <v>177.54906546754043</v>
      </c>
      <c r="I117" s="37">
        <f t="shared" si="18"/>
        <v>2239576858</v>
      </c>
      <c r="J117" s="38">
        <f t="shared" si="24"/>
        <v>170.57516459043563</v>
      </c>
      <c r="K117" s="37">
        <f t="shared" si="19"/>
        <v>1326752962.9000001</v>
      </c>
      <c r="L117" s="110">
        <f t="shared" si="25"/>
        <v>101.0508320842435</v>
      </c>
      <c r="M117" s="37">
        <f t="shared" si="20"/>
        <v>161</v>
      </c>
      <c r="N117" s="37">
        <f t="shared" si="21"/>
        <v>9.5751645904356337</v>
      </c>
      <c r="O117" s="37">
        <f t="shared" si="22"/>
        <v>121.70176131926435</v>
      </c>
    </row>
    <row r="118" spans="1:15" x14ac:dyDescent="0.25">
      <c r="A118" s="40" t="s">
        <v>579</v>
      </c>
      <c r="B118" s="41">
        <f t="shared" si="14"/>
        <v>35166.333333333336</v>
      </c>
      <c r="C118" s="60">
        <f t="shared" si="15"/>
        <v>0.34999999999999992</v>
      </c>
      <c r="D118" s="43">
        <v>0.35</v>
      </c>
      <c r="E118" s="43">
        <f>INDEX('April 18 Framework'!$H$2:$H$412,MATCH(A118,'April 18 Framework'!$A$2:$A$412,0))</f>
        <v>0.36</v>
      </c>
      <c r="F118" s="41">
        <f t="shared" si="16"/>
        <v>3190519750</v>
      </c>
      <c r="G118" s="41">
        <f t="shared" si="17"/>
        <v>1982552982</v>
      </c>
      <c r="H118" s="102">
        <f t="shared" si="23"/>
        <v>208.80166131116567</v>
      </c>
      <c r="I118" s="41">
        <f t="shared" si="18"/>
        <v>1615618816</v>
      </c>
      <c r="J118" s="42">
        <f t="shared" si="24"/>
        <v>170.156306484211</v>
      </c>
      <c r="K118" s="41">
        <f t="shared" si="19"/>
        <v>1550994063.3599999</v>
      </c>
      <c r="L118" s="111">
        <f t="shared" si="25"/>
        <v>163.35005422484255</v>
      </c>
      <c r="M118" s="41">
        <f t="shared" si="20"/>
        <v>202</v>
      </c>
      <c r="N118" s="41">
        <f t="shared" si="21"/>
        <v>-31.843693515788999</v>
      </c>
      <c r="O118" s="41">
        <f t="shared" si="22"/>
        <v>135.7210798522577</v>
      </c>
    </row>
    <row r="119" spans="1:15" x14ac:dyDescent="0.25">
      <c r="A119" s="36" t="s">
        <v>581</v>
      </c>
      <c r="B119" s="37">
        <f t="shared" si="14"/>
        <v>133360</v>
      </c>
      <c r="C119" s="59">
        <f t="shared" si="15"/>
        <v>0.15</v>
      </c>
      <c r="D119" s="39">
        <v>0.35</v>
      </c>
      <c r="E119" s="39">
        <f>INDEX('April 18 Framework'!$H$2:$H$412,MATCH(A119,'April 18 Framework'!$A$2:$A$412,0))</f>
        <v>0.32</v>
      </c>
      <c r="F119" s="37">
        <f t="shared" si="16"/>
        <v>11167905000</v>
      </c>
      <c r="G119" s="37">
        <f t="shared" si="17"/>
        <v>6567437755</v>
      </c>
      <c r="H119" s="101">
        <f t="shared" si="23"/>
        <v>182.39234805816614</v>
      </c>
      <c r="I119" s="37">
        <f t="shared" si="18"/>
        <v>6285445931</v>
      </c>
      <c r="J119" s="38">
        <f t="shared" si="24"/>
        <v>174.56080814392678</v>
      </c>
      <c r="K119" s="37">
        <f t="shared" si="19"/>
        <v>5700674589.3500004</v>
      </c>
      <c r="L119" s="110">
        <f t="shared" si="25"/>
        <v>158.32040784481993</v>
      </c>
      <c r="M119" s="37">
        <f t="shared" si="20"/>
        <v>240</v>
      </c>
      <c r="N119" s="37">
        <f t="shared" si="21"/>
        <v>-65.439191856073222</v>
      </c>
      <c r="O119" s="37">
        <f t="shared" si="22"/>
        <v>155.40857923431747</v>
      </c>
    </row>
    <row r="120" spans="1:15" x14ac:dyDescent="0.25">
      <c r="A120" s="40" t="s">
        <v>582</v>
      </c>
      <c r="B120" s="41">
        <f t="shared" si="14"/>
        <v>137181.28571428571</v>
      </c>
      <c r="C120" s="60">
        <f t="shared" si="15"/>
        <v>0.10916242609438567</v>
      </c>
      <c r="D120" s="43">
        <v>0.2</v>
      </c>
      <c r="E120" s="43">
        <f>INDEX('April 18 Framework'!$H$2:$H$412,MATCH(A120,'April 18 Framework'!$A$2:$A$412,0))</f>
        <v>0.2</v>
      </c>
      <c r="F120" s="41">
        <f t="shared" si="16"/>
        <v>11006261100</v>
      </c>
      <c r="G120" s="41">
        <f t="shared" si="17"/>
        <v>5946601309.7142859</v>
      </c>
      <c r="H120" s="102">
        <f t="shared" si="23"/>
        <v>160.54995534237455</v>
      </c>
      <c r="I120" s="41">
        <f t="shared" si="18"/>
        <v>5219881088.1428576</v>
      </c>
      <c r="J120" s="42">
        <f t="shared" si="24"/>
        <v>140.92952124179095</v>
      </c>
      <c r="K120" s="41">
        <f t="shared" si="19"/>
        <v>3156923552.3742862</v>
      </c>
      <c r="L120" s="111">
        <f t="shared" si="25"/>
        <v>85.232540228484609</v>
      </c>
      <c r="M120" s="41">
        <f t="shared" si="20"/>
        <v>182</v>
      </c>
      <c r="N120" s="41">
        <f t="shared" si="21"/>
        <v>-41.070478758209049</v>
      </c>
      <c r="O120" s="41">
        <f t="shared" si="22"/>
        <v>143.02393270785566</v>
      </c>
    </row>
    <row r="121" spans="1:15" x14ac:dyDescent="0.25">
      <c r="A121" s="36" t="s">
        <v>586</v>
      </c>
      <c r="B121" s="37">
        <f t="shared" si="14"/>
        <v>37000</v>
      </c>
      <c r="C121" s="59">
        <f t="shared" si="15"/>
        <v>9.9999999999999978E-2</v>
      </c>
      <c r="D121" s="39">
        <v>0.2</v>
      </c>
      <c r="E121" s="39">
        <f>INDEX('April 18 Framework'!$H$2:$H$412,MATCH(A121,'April 18 Framework'!$A$2:$A$412,0))</f>
        <v>0.12</v>
      </c>
      <c r="F121" s="37">
        <f t="shared" si="16"/>
        <v>2121416500</v>
      </c>
      <c r="G121" s="37">
        <f t="shared" si="17"/>
        <v>1137677796</v>
      </c>
      <c r="H121" s="101">
        <f t="shared" si="23"/>
        <v>113.88166126126126</v>
      </c>
      <c r="I121" s="37">
        <f t="shared" si="18"/>
        <v>1077438669</v>
      </c>
      <c r="J121" s="38">
        <f t="shared" si="24"/>
        <v>107.85171861861862</v>
      </c>
      <c r="K121" s="37">
        <f t="shared" si="19"/>
        <v>651068957.28999996</v>
      </c>
      <c r="L121" s="110">
        <f t="shared" si="25"/>
        <v>65.172067796796796</v>
      </c>
      <c r="M121" s="37">
        <f t="shared" si="20"/>
        <v>129</v>
      </c>
      <c r="N121" s="37">
        <f t="shared" si="21"/>
        <v>-21.148281381381381</v>
      </c>
      <c r="O121" s="37">
        <f t="shared" si="22"/>
        <v>102.49349513513513</v>
      </c>
    </row>
    <row r="122" spans="1:15" x14ac:dyDescent="0.25">
      <c r="A122" s="40" t="s">
        <v>590</v>
      </c>
      <c r="B122" s="41">
        <f t="shared" si="14"/>
        <v>26066</v>
      </c>
      <c r="C122" s="60">
        <f t="shared" si="15"/>
        <v>0.26340871004737981</v>
      </c>
      <c r="D122" s="43">
        <v>0.25</v>
      </c>
      <c r="E122" s="43">
        <f>INDEX('April 18 Framework'!$H$2:$H$412,MATCH(A122,'April 18 Framework'!$A$2:$A$412,0))</f>
        <v>0.24</v>
      </c>
      <c r="F122" s="41">
        <f t="shared" si="16"/>
        <v>1217803520</v>
      </c>
      <c r="G122" s="41">
        <f t="shared" si="17"/>
        <v>860874000</v>
      </c>
      <c r="H122" s="102">
        <f t="shared" si="23"/>
        <v>122.32111648209246</v>
      </c>
      <c r="I122" s="41">
        <f t="shared" si="18"/>
        <v>799778000</v>
      </c>
      <c r="J122" s="42">
        <f t="shared" si="24"/>
        <v>113.64001921049416</v>
      </c>
      <c r="K122" s="41">
        <f t="shared" si="19"/>
        <v>775819850</v>
      </c>
      <c r="L122" s="111">
        <f t="shared" si="25"/>
        <v>110.23581876205984</v>
      </c>
      <c r="M122" s="41">
        <f t="shared" si="20"/>
        <v>122</v>
      </c>
      <c r="N122" s="41">
        <f t="shared" si="21"/>
        <v>-8.3599807895058404</v>
      </c>
      <c r="O122" s="41">
        <f t="shared" si="22"/>
        <v>90.100668977989201</v>
      </c>
    </row>
    <row r="123" spans="1:15" x14ac:dyDescent="0.25">
      <c r="A123" s="36" t="s">
        <v>591</v>
      </c>
      <c r="B123" s="37">
        <f t="shared" si="14"/>
        <v>10334</v>
      </c>
      <c r="C123" s="59">
        <f t="shared" si="15"/>
        <v>0.34999999999999992</v>
      </c>
      <c r="D123" s="39">
        <v>0.35</v>
      </c>
      <c r="E123" s="39">
        <f>INDEX('April 18 Framework'!$H$2:$H$412,MATCH(A123,'April 18 Framework'!$A$2:$A$412,0))</f>
        <v>0.36</v>
      </c>
      <c r="F123" s="37">
        <f t="shared" si="16"/>
        <v>886398850</v>
      </c>
      <c r="G123" s="37">
        <f t="shared" si="17"/>
        <v>600332681</v>
      </c>
      <c r="H123" s="101">
        <f t="shared" si="23"/>
        <v>215.15912270892917</v>
      </c>
      <c r="I123" s="37">
        <f t="shared" si="18"/>
        <v>535287408</v>
      </c>
      <c r="J123" s="38">
        <f t="shared" si="24"/>
        <v>191.84690880158269</v>
      </c>
      <c r="K123" s="37">
        <f t="shared" si="19"/>
        <v>450637073.5</v>
      </c>
      <c r="L123" s="110">
        <f t="shared" si="25"/>
        <v>161.50824445017884</v>
      </c>
      <c r="M123" s="37">
        <f t="shared" si="20"/>
        <v>188</v>
      </c>
      <c r="N123" s="37">
        <f t="shared" si="21"/>
        <v>3.8469088015826856</v>
      </c>
      <c r="O123" s="37">
        <f t="shared" si="22"/>
        <v>139.85342976080398</v>
      </c>
    </row>
    <row r="124" spans="1:15" x14ac:dyDescent="0.25">
      <c r="A124" s="40" t="s">
        <v>596</v>
      </c>
      <c r="B124" s="41">
        <f t="shared" si="14"/>
        <v>36226</v>
      </c>
      <c r="C124" s="60">
        <f t="shared" si="15"/>
        <v>0.35</v>
      </c>
      <c r="D124" s="43">
        <v>0.35</v>
      </c>
      <c r="E124" s="43">
        <f>INDEX('April 18 Framework'!$H$2:$H$412,MATCH(A124,'April 18 Framework'!$A$2:$A$412,0))</f>
        <v>0.36</v>
      </c>
      <c r="F124" s="41">
        <f t="shared" si="16"/>
        <v>4257641780</v>
      </c>
      <c r="G124" s="41">
        <f t="shared" si="17"/>
        <v>3068959976</v>
      </c>
      <c r="H124" s="102">
        <f t="shared" si="23"/>
        <v>313.76686439655577</v>
      </c>
      <c r="I124" s="41">
        <f t="shared" si="18"/>
        <v>2450034518</v>
      </c>
      <c r="J124" s="42">
        <f t="shared" si="24"/>
        <v>250.48865230824597</v>
      </c>
      <c r="K124" s="41">
        <f t="shared" si="19"/>
        <v>1837525888.5</v>
      </c>
      <c r="L124" s="111">
        <f t="shared" si="25"/>
        <v>187.86648923118449</v>
      </c>
      <c r="M124" s="41">
        <f t="shared" si="20"/>
        <v>258</v>
      </c>
      <c r="N124" s="41">
        <f t="shared" si="21"/>
        <v>-7.5113476917540254</v>
      </c>
      <c r="O124" s="41">
        <f t="shared" si="22"/>
        <v>203.94846185776126</v>
      </c>
    </row>
    <row r="125" spans="1:15" x14ac:dyDescent="0.25">
      <c r="A125" s="36" t="s">
        <v>598</v>
      </c>
      <c r="B125" s="37">
        <f t="shared" si="14"/>
        <v>105387.55555555556</v>
      </c>
      <c r="C125" s="59">
        <f t="shared" si="15"/>
        <v>0.2680344846995581</v>
      </c>
      <c r="D125" s="39">
        <v>0.2</v>
      </c>
      <c r="E125" s="39">
        <f>INDEX('April 18 Framework'!$H$2:$H$412,MATCH(A125,'April 18 Framework'!$A$2:$A$412,0))</f>
        <v>0.2</v>
      </c>
      <c r="F125" s="37">
        <f t="shared" si="16"/>
        <v>8346878400</v>
      </c>
      <c r="G125" s="37">
        <f t="shared" si="17"/>
        <v>5435000000</v>
      </c>
      <c r="H125" s="101">
        <f t="shared" si="23"/>
        <v>191.00575512464752</v>
      </c>
      <c r="I125" s="37">
        <f t="shared" si="18"/>
        <v>4853000000</v>
      </c>
      <c r="J125" s="38">
        <f t="shared" si="24"/>
        <v>170.55214896410567</v>
      </c>
      <c r="K125" s="37">
        <f t="shared" si="19"/>
        <v>2690820000</v>
      </c>
      <c r="L125" s="110">
        <f t="shared" si="25"/>
        <v>94.565244895032933</v>
      </c>
      <c r="M125" s="37">
        <f t="shared" si="20"/>
        <v>182</v>
      </c>
      <c r="N125" s="37">
        <f t="shared" si="21"/>
        <v>-11.447851035894331</v>
      </c>
      <c r="O125" s="37">
        <f t="shared" si="22"/>
        <v>139.80962597516265</v>
      </c>
    </row>
    <row r="126" spans="1:15" x14ac:dyDescent="0.25">
      <c r="A126" s="40" t="s">
        <v>611</v>
      </c>
      <c r="B126" s="41">
        <f t="shared" si="14"/>
        <v>34894</v>
      </c>
      <c r="C126" s="60">
        <f t="shared" si="15"/>
        <v>0.32288601607441342</v>
      </c>
      <c r="D126" s="43">
        <v>0.35</v>
      </c>
      <c r="E126" s="43">
        <f>INDEX('April 18 Framework'!$H$2:$H$412,MATCH(A126,'April 18 Framework'!$A$2:$A$412,0))</f>
        <v>0.36</v>
      </c>
      <c r="F126" s="41">
        <f t="shared" si="16"/>
        <v>5947856770</v>
      </c>
      <c r="G126" s="41">
        <f t="shared" si="17"/>
        <v>3340661414</v>
      </c>
      <c r="H126" s="102">
        <f t="shared" si="23"/>
        <v>354.58302435524308</v>
      </c>
      <c r="I126" s="41">
        <f t="shared" si="18"/>
        <v>3012268348</v>
      </c>
      <c r="J126" s="42">
        <f t="shared" si="24"/>
        <v>319.72687101040401</v>
      </c>
      <c r="K126" s="41">
        <f t="shared" si="19"/>
        <v>1519354943.9100003</v>
      </c>
      <c r="L126" s="111">
        <f t="shared" si="25"/>
        <v>161.26670868917296</v>
      </c>
      <c r="M126" s="41">
        <f t="shared" si="20"/>
        <v>374</v>
      </c>
      <c r="N126" s="41">
        <f t="shared" si="21"/>
        <v>-54.273128989595989</v>
      </c>
      <c r="O126" s="41">
        <f t="shared" si="22"/>
        <v>240.09312425356194</v>
      </c>
    </row>
    <row r="127" spans="1:15" x14ac:dyDescent="0.25">
      <c r="A127" s="36" t="s">
        <v>613</v>
      </c>
      <c r="B127" s="37">
        <f t="shared" si="14"/>
        <v>61998.111111111109</v>
      </c>
      <c r="C127" s="59">
        <f t="shared" si="15"/>
        <v>0.33601393642693739</v>
      </c>
      <c r="D127" s="39">
        <v>0.35</v>
      </c>
      <c r="E127" s="39">
        <f>INDEX('April 18 Framework'!$H$2:$H$412,MATCH(A127,'April 18 Framework'!$A$2:$A$412,0))</f>
        <v>0.32</v>
      </c>
      <c r="F127" s="37">
        <f t="shared" si="16"/>
        <v>9581436150</v>
      </c>
      <c r="G127" s="37">
        <f t="shared" si="17"/>
        <v>5476678513</v>
      </c>
      <c r="H127" s="101">
        <f t="shared" si="23"/>
        <v>327.17116907384872</v>
      </c>
      <c r="I127" s="37">
        <f t="shared" si="18"/>
        <v>4592545308</v>
      </c>
      <c r="J127" s="38">
        <f t="shared" si="24"/>
        <v>274.35395630332823</v>
      </c>
      <c r="K127" s="37">
        <f t="shared" si="19"/>
        <v>2775736584.3899999</v>
      </c>
      <c r="L127" s="110">
        <f t="shared" si="25"/>
        <v>165.81966262950664</v>
      </c>
      <c r="M127" s="37">
        <f t="shared" si="20"/>
        <v>343</v>
      </c>
      <c r="N127" s="37">
        <f t="shared" si="21"/>
        <v>-68.646043696671768</v>
      </c>
      <c r="O127" s="37">
        <f t="shared" si="22"/>
        <v>217.23709666794173</v>
      </c>
    </row>
    <row r="128" spans="1:15" x14ac:dyDescent="0.25">
      <c r="A128" s="40" t="s">
        <v>614</v>
      </c>
      <c r="B128" s="41">
        <f t="shared" si="14"/>
        <v>11926</v>
      </c>
      <c r="C128" s="60">
        <f t="shared" si="15"/>
        <v>0.14840756971876778</v>
      </c>
      <c r="D128" s="43">
        <v>0.2</v>
      </c>
      <c r="E128" s="43">
        <f>INDEX('April 18 Framework'!$H$2:$H$412,MATCH(A128,'April 18 Framework'!$A$2:$A$412,0))</f>
        <v>0.24</v>
      </c>
      <c r="F128" s="41">
        <f t="shared" si="16"/>
        <v>548476740</v>
      </c>
      <c r="G128" s="41">
        <f t="shared" si="17"/>
        <v>340884000</v>
      </c>
      <c r="H128" s="102">
        <f t="shared" si="23"/>
        <v>105.86393873329979</v>
      </c>
      <c r="I128" s="41">
        <f t="shared" si="18"/>
        <v>311609250</v>
      </c>
      <c r="J128" s="42">
        <f t="shared" si="24"/>
        <v>96.772457935043889</v>
      </c>
      <c r="K128" s="41">
        <f t="shared" si="19"/>
        <v>311609250</v>
      </c>
      <c r="L128" s="111">
        <f t="shared" si="25"/>
        <v>96.772457935043889</v>
      </c>
      <c r="M128" s="41">
        <f t="shared" si="20"/>
        <v>118</v>
      </c>
      <c r="N128" s="41">
        <f t="shared" si="21"/>
        <v>-21.227542064956111</v>
      </c>
      <c r="O128" s="41">
        <f t="shared" si="22"/>
        <v>90.152928865034241</v>
      </c>
    </row>
    <row r="129" spans="1:15" x14ac:dyDescent="0.25">
      <c r="A129" s="36" t="s">
        <v>615</v>
      </c>
      <c r="B129" s="37">
        <f t="shared" si="14"/>
        <v>59227</v>
      </c>
      <c r="C129" s="59">
        <f t="shared" si="15"/>
        <v>0.27028283509156048</v>
      </c>
      <c r="D129" s="39">
        <v>0.2</v>
      </c>
      <c r="E129" s="39">
        <f>INDEX('April 18 Framework'!$H$2:$H$412,MATCH(A129,'April 18 Framework'!$A$2:$A$412,0))</f>
        <v>0.2</v>
      </c>
      <c r="F129" s="37">
        <f t="shared" si="16"/>
        <v>3675035350</v>
      </c>
      <c r="G129" s="37">
        <f t="shared" si="17"/>
        <v>2438968604</v>
      </c>
      <c r="H129" s="101">
        <f t="shared" si="23"/>
        <v>152.51856504384574</v>
      </c>
      <c r="I129" s="37">
        <f t="shared" si="18"/>
        <v>2305516155</v>
      </c>
      <c r="J129" s="38">
        <f t="shared" si="24"/>
        <v>144.17324399720098</v>
      </c>
      <c r="K129" s="37">
        <f t="shared" si="19"/>
        <v>1380514930.3699999</v>
      </c>
      <c r="L129" s="110">
        <f t="shared" si="25"/>
        <v>86.329178594722492</v>
      </c>
      <c r="M129" s="37">
        <f t="shared" si="20"/>
        <v>142</v>
      </c>
      <c r="N129" s="37">
        <f t="shared" si="21"/>
        <v>2.1732439972009843</v>
      </c>
      <c r="O129" s="37">
        <f t="shared" si="22"/>
        <v>111.29541487969854</v>
      </c>
    </row>
    <row r="130" spans="1:15" x14ac:dyDescent="0.25">
      <c r="A130" s="40" t="s">
        <v>637</v>
      </c>
      <c r="B130" s="41">
        <f t="shared" si="14"/>
        <v>503077</v>
      </c>
      <c r="C130" s="60">
        <f t="shared" si="15"/>
        <v>0.31964489190777223</v>
      </c>
      <c r="D130" s="43">
        <v>0.25</v>
      </c>
      <c r="E130" s="43">
        <f>INDEX('April 18 Framework'!$H$2:$H$412,MATCH(A130,'April 18 Framework'!$A$2:$A$412,0))</f>
        <v>0.28000000000000003</v>
      </c>
      <c r="F130" s="41">
        <f t="shared" si="16"/>
        <v>57474031865</v>
      </c>
      <c r="G130" s="41">
        <f t="shared" si="17"/>
        <v>36603191424</v>
      </c>
      <c r="H130" s="102">
        <f t="shared" si="23"/>
        <v>269.47639356290279</v>
      </c>
      <c r="I130" s="41">
        <f t="shared" si="18"/>
        <v>30513707650</v>
      </c>
      <c r="J130" s="42">
        <f t="shared" si="24"/>
        <v>224.64499875175576</v>
      </c>
      <c r="K130" s="41">
        <f t="shared" si="19"/>
        <v>15344617690.300001</v>
      </c>
      <c r="L130" s="111">
        <f t="shared" si="25"/>
        <v>112.96862581966873</v>
      </c>
      <c r="M130" s="41">
        <f t="shared" si="20"/>
        <v>250</v>
      </c>
      <c r="N130" s="41">
        <f t="shared" si="21"/>
        <v>-25.355001248244236</v>
      </c>
      <c r="O130" s="41">
        <f t="shared" si="22"/>
        <v>183.33964087079244</v>
      </c>
    </row>
    <row r="131" spans="1:15" x14ac:dyDescent="0.25">
      <c r="A131" s="36" t="s">
        <v>642</v>
      </c>
      <c r="B131" s="37">
        <f t="shared" si="14"/>
        <v>138000</v>
      </c>
      <c r="C131" s="59">
        <f t="shared" si="15"/>
        <v>0.34999999999999992</v>
      </c>
      <c r="D131" s="39">
        <v>0.25</v>
      </c>
      <c r="E131" s="39">
        <f>INDEX('April 18 Framework'!$H$2:$H$412,MATCH(A131,'April 18 Framework'!$A$2:$A$412,0))</f>
        <v>0.28000000000000003</v>
      </c>
      <c r="F131" s="37">
        <f t="shared" si="16"/>
        <v>11182140000</v>
      </c>
      <c r="G131" s="37">
        <f t="shared" si="17"/>
        <v>7215373767</v>
      </c>
      <c r="H131" s="101">
        <f t="shared" si="23"/>
        <v>193.6493227858293</v>
      </c>
      <c r="I131" s="37">
        <f t="shared" si="18"/>
        <v>6969105034</v>
      </c>
      <c r="J131" s="38">
        <f t="shared" si="24"/>
        <v>187.03985598497047</v>
      </c>
      <c r="K131" s="37">
        <f t="shared" si="19"/>
        <v>4908866667.7200003</v>
      </c>
      <c r="L131" s="110">
        <f t="shared" si="25"/>
        <v>131.7462873784219</v>
      </c>
      <c r="M131" s="37">
        <f t="shared" si="20"/>
        <v>178</v>
      </c>
      <c r="N131" s="37">
        <f t="shared" si="21"/>
        <v>9.0398559849704725</v>
      </c>
      <c r="O131" s="37">
        <f t="shared" si="22"/>
        <v>125.87205981078905</v>
      </c>
    </row>
    <row r="132" spans="1:15" x14ac:dyDescent="0.25">
      <c r="A132" s="40" t="s">
        <v>645</v>
      </c>
      <c r="B132" s="41">
        <f t="shared" si="14"/>
        <v>24208.75</v>
      </c>
      <c r="C132" s="60">
        <f t="shared" si="15"/>
        <v>0.35</v>
      </c>
      <c r="D132" s="43">
        <v>0.35</v>
      </c>
      <c r="E132" s="43">
        <f>INDEX('April 18 Framework'!$H$2:$H$412,MATCH(A132,'April 18 Framework'!$A$2:$A$412,0))</f>
        <v>0.32</v>
      </c>
      <c r="F132" s="41">
        <f t="shared" si="16"/>
        <v>1855698325</v>
      </c>
      <c r="G132" s="41">
        <f t="shared" si="17"/>
        <v>1465500375</v>
      </c>
      <c r="H132" s="102">
        <f t="shared" si="23"/>
        <v>224.20732861740763</v>
      </c>
      <c r="I132" s="41">
        <f t="shared" si="18"/>
        <v>1184114250</v>
      </c>
      <c r="J132" s="42">
        <f t="shared" si="24"/>
        <v>181.1579835114714</v>
      </c>
      <c r="K132" s="41">
        <f t="shared" si="19"/>
        <v>969777900</v>
      </c>
      <c r="L132" s="111">
        <f t="shared" si="25"/>
        <v>148.3666029844581</v>
      </c>
      <c r="M132" s="41">
        <f t="shared" si="20"/>
        <v>172</v>
      </c>
      <c r="N132" s="41">
        <f t="shared" si="21"/>
        <v>9.1579835114714001</v>
      </c>
      <c r="O132" s="41">
        <f t="shared" si="22"/>
        <v>145.73476360131497</v>
      </c>
    </row>
    <row r="133" spans="1:15" x14ac:dyDescent="0.25">
      <c r="A133" s="36" t="s">
        <v>647</v>
      </c>
      <c r="B133" s="37">
        <f t="shared" si="14"/>
        <v>176892.55555555556</v>
      </c>
      <c r="C133" s="59">
        <f t="shared" si="15"/>
        <v>0.2530516440050527</v>
      </c>
      <c r="D133" s="39">
        <v>0.25</v>
      </c>
      <c r="E133" s="39">
        <f>INDEX('April 18 Framework'!$H$2:$H$412,MATCH(A133,'April 18 Framework'!$A$2:$A$412,0))</f>
        <v>0.28000000000000003</v>
      </c>
      <c r="F133" s="37">
        <f t="shared" si="16"/>
        <v>10467192600</v>
      </c>
      <c r="G133" s="37">
        <f t="shared" si="17"/>
        <v>6584316858</v>
      </c>
      <c r="H133" s="101">
        <f t="shared" si="23"/>
        <v>137.85972313387975</v>
      </c>
      <c r="I133" s="37">
        <f t="shared" si="18"/>
        <v>6185605053</v>
      </c>
      <c r="J133" s="38">
        <f t="shared" si="24"/>
        <v>129.51165905480602</v>
      </c>
      <c r="K133" s="37">
        <f t="shared" si="19"/>
        <v>5602169376.4200001</v>
      </c>
      <c r="L133" s="110">
        <f t="shared" si="25"/>
        <v>117.29592239231222</v>
      </c>
      <c r="M133" s="37">
        <f t="shared" si="20"/>
        <v>142</v>
      </c>
      <c r="N133" s="37">
        <f t="shared" si="21"/>
        <v>-12.488340945193983</v>
      </c>
      <c r="O133" s="37">
        <f t="shared" si="22"/>
        <v>102.97409355277009</v>
      </c>
    </row>
    <row r="134" spans="1:15" x14ac:dyDescent="0.25">
      <c r="A134" s="40" t="s">
        <v>661</v>
      </c>
      <c r="B134" s="41">
        <f t="shared" si="14"/>
        <v>9499</v>
      </c>
      <c r="C134" s="60">
        <f t="shared" si="15"/>
        <v>0.35000000000000003</v>
      </c>
      <c r="D134" s="43">
        <v>0.35</v>
      </c>
      <c r="E134" s="43">
        <f>INDEX('April 18 Framework'!$H$2:$H$412,MATCH(A134,'April 18 Framework'!$A$2:$A$412,0))</f>
        <v>0.36</v>
      </c>
      <c r="F134" s="41">
        <f t="shared" si="16"/>
        <v>683025595</v>
      </c>
      <c r="G134" s="41">
        <f t="shared" si="17"/>
        <v>512901000</v>
      </c>
      <c r="H134" s="102">
        <f t="shared" si="23"/>
        <v>199.98245429343439</v>
      </c>
      <c r="I134" s="41">
        <f t="shared" si="18"/>
        <v>410416000</v>
      </c>
      <c r="J134" s="42">
        <f t="shared" si="24"/>
        <v>160.02308235174851</v>
      </c>
      <c r="K134" s="41">
        <f t="shared" si="19"/>
        <v>410416000</v>
      </c>
      <c r="L134" s="111">
        <f t="shared" si="25"/>
        <v>160.02308235174851</v>
      </c>
      <c r="M134" s="41">
        <f t="shared" si="20"/>
        <v>167</v>
      </c>
      <c r="N134" s="41">
        <f t="shared" si="21"/>
        <v>-6.9769176482514865</v>
      </c>
      <c r="O134" s="41">
        <f t="shared" si="22"/>
        <v>129.98859529073235</v>
      </c>
    </row>
    <row r="135" spans="1:15" x14ac:dyDescent="0.25">
      <c r="A135" s="36" t="s">
        <v>668</v>
      </c>
      <c r="B135" s="37">
        <f t="shared" si="14"/>
        <v>52413</v>
      </c>
      <c r="C135" s="59">
        <f t="shared" si="15"/>
        <v>0.34999999999999992</v>
      </c>
      <c r="D135" s="39">
        <v>0.2</v>
      </c>
      <c r="E135" s="39">
        <f>INDEX('April 18 Framework'!$H$2:$H$412,MATCH(A135,'April 18 Framework'!$A$2:$A$412,0))</f>
        <v>0.24</v>
      </c>
      <c r="F135" s="37">
        <f t="shared" si="16"/>
        <v>2958064390</v>
      </c>
      <c r="G135" s="37">
        <f t="shared" si="17"/>
        <v>2328666000</v>
      </c>
      <c r="H135" s="101">
        <f t="shared" si="23"/>
        <v>164.55247531888824</v>
      </c>
      <c r="I135" s="37">
        <f t="shared" si="18"/>
        <v>1995678000</v>
      </c>
      <c r="J135" s="38">
        <f t="shared" si="24"/>
        <v>141.02226546849064</v>
      </c>
      <c r="K135" s="37">
        <f t="shared" si="19"/>
        <v>1297190700</v>
      </c>
      <c r="L135" s="110">
        <f t="shared" si="25"/>
        <v>91.664472554518923</v>
      </c>
      <c r="M135" s="37">
        <f t="shared" si="20"/>
        <v>133</v>
      </c>
      <c r="N135" s="37">
        <f t="shared" si="21"/>
        <v>8.0222654684906445</v>
      </c>
      <c r="O135" s="37">
        <f t="shared" si="22"/>
        <v>106.95910895727737</v>
      </c>
    </row>
    <row r="136" spans="1:15" x14ac:dyDescent="0.25">
      <c r="A136" s="40" t="s">
        <v>671</v>
      </c>
      <c r="B136" s="41">
        <f t="shared" si="14"/>
        <v>194133.33333333334</v>
      </c>
      <c r="C136" s="60">
        <f t="shared" si="15"/>
        <v>0.19834694816306112</v>
      </c>
      <c r="D136" s="43">
        <v>0.2</v>
      </c>
      <c r="E136" s="43">
        <f>INDEX('April 18 Framework'!$H$2:$H$412,MATCH(A136,'April 18 Framework'!$A$2:$A$412,0))</f>
        <v>0.2</v>
      </c>
      <c r="F136" s="41">
        <f t="shared" si="16"/>
        <v>11053000080</v>
      </c>
      <c r="G136" s="41">
        <f t="shared" si="17"/>
        <v>6839188072</v>
      </c>
      <c r="H136" s="102">
        <f t="shared" si="23"/>
        <v>130.47901541514042</v>
      </c>
      <c r="I136" s="41">
        <f t="shared" si="18"/>
        <v>6346086882</v>
      </c>
      <c r="J136" s="42">
        <f t="shared" si="24"/>
        <v>121.07155986721612</v>
      </c>
      <c r="K136" s="41">
        <f t="shared" si="19"/>
        <v>5086613538.5700006</v>
      </c>
      <c r="L136" s="111">
        <f t="shared" si="25"/>
        <v>97.043145958676746</v>
      </c>
      <c r="M136" s="41">
        <f t="shared" si="20"/>
        <v>137</v>
      </c>
      <c r="N136" s="41">
        <f t="shared" si="21"/>
        <v>-15.928440132783876</v>
      </c>
      <c r="O136" s="41">
        <f t="shared" si="22"/>
        <v>104.59890090822631</v>
      </c>
    </row>
    <row r="137" spans="1:15" x14ac:dyDescent="0.25">
      <c r="A137" s="36" t="s">
        <v>672</v>
      </c>
      <c r="B137" s="37">
        <f t="shared" si="14"/>
        <v>48200</v>
      </c>
      <c r="C137" s="59">
        <f t="shared" si="15"/>
        <v>0.34999999999999992</v>
      </c>
      <c r="D137" s="39">
        <v>0.35</v>
      </c>
      <c r="E137" s="39">
        <f>INDEX('April 18 Framework'!$H$2:$H$412,MATCH(A137,'April 18 Framework'!$A$2:$A$412,0))</f>
        <v>0.36</v>
      </c>
      <c r="F137" s="37">
        <f t="shared" si="16"/>
        <v>4662145000</v>
      </c>
      <c r="G137" s="37">
        <f t="shared" si="17"/>
        <v>3108798090</v>
      </c>
      <c r="H137" s="101">
        <f t="shared" si="23"/>
        <v>238.88105809128632</v>
      </c>
      <c r="I137" s="37">
        <f t="shared" si="18"/>
        <v>3089127284</v>
      </c>
      <c r="J137" s="38">
        <f t="shared" si="24"/>
        <v>237.36954694943907</v>
      </c>
      <c r="K137" s="37">
        <f t="shared" si="19"/>
        <v>2602736788.0999999</v>
      </c>
      <c r="L137" s="110">
        <f t="shared" si="25"/>
        <v>199.99514277700936</v>
      </c>
      <c r="M137" s="37">
        <f t="shared" si="20"/>
        <v>212</v>
      </c>
      <c r="N137" s="37">
        <f t="shared" si="21"/>
        <v>25.369546949439069</v>
      </c>
      <c r="O137" s="37">
        <f t="shared" si="22"/>
        <v>155.27268775933612</v>
      </c>
    </row>
    <row r="138" spans="1:15" x14ac:dyDescent="0.25">
      <c r="A138" s="40" t="s">
        <v>681</v>
      </c>
      <c r="B138" s="41">
        <f t="shared" si="14"/>
        <v>53337.333333333336</v>
      </c>
      <c r="C138" s="60">
        <f t="shared" si="15"/>
        <v>0.10832063871571775</v>
      </c>
      <c r="D138" s="43">
        <v>0.2</v>
      </c>
      <c r="E138" s="43">
        <f>INDEX('April 18 Framework'!$H$2:$H$412,MATCH(A138,'April 18 Framework'!$A$2:$A$412,0))</f>
        <v>0.16</v>
      </c>
      <c r="F138" s="41">
        <f t="shared" si="16"/>
        <v>2184912630</v>
      </c>
      <c r="G138" s="41">
        <f t="shared" si="17"/>
        <v>1402138689</v>
      </c>
      <c r="H138" s="102">
        <f t="shared" si="23"/>
        <v>97.363440033664148</v>
      </c>
      <c r="I138" s="41">
        <f t="shared" si="18"/>
        <v>1348796814</v>
      </c>
      <c r="J138" s="42">
        <f t="shared" si="24"/>
        <v>93.659420960094664</v>
      </c>
      <c r="K138" s="41">
        <f t="shared" si="19"/>
        <v>1090345473.28</v>
      </c>
      <c r="L138" s="111">
        <f t="shared" si="25"/>
        <v>75.71275718765537</v>
      </c>
      <c r="M138" s="41">
        <f t="shared" si="20"/>
        <v>108</v>
      </c>
      <c r="N138" s="41">
        <f t="shared" si="21"/>
        <v>-14.340579039905336</v>
      </c>
      <c r="O138" s="41">
        <f t="shared" si="22"/>
        <v>86.816970021658165</v>
      </c>
    </row>
    <row r="139" spans="1:15" x14ac:dyDescent="0.25">
      <c r="A139" s="36" t="s">
        <v>685</v>
      </c>
      <c r="B139" s="37">
        <f t="shared" si="14"/>
        <v>33717.333333333336</v>
      </c>
      <c r="C139" s="59">
        <f t="shared" si="15"/>
        <v>9.9999999999999978E-2</v>
      </c>
      <c r="D139" s="39">
        <v>0.2</v>
      </c>
      <c r="E139" s="39">
        <f>INDEX('April 18 Framework'!$H$2:$H$412,MATCH(A139,'April 18 Framework'!$A$2:$A$412,0))</f>
        <v>0.28000000000000003</v>
      </c>
      <c r="F139" s="37">
        <f t="shared" si="16"/>
        <v>3207179080</v>
      </c>
      <c r="G139" s="37">
        <f t="shared" si="17"/>
        <v>1595531511</v>
      </c>
      <c r="H139" s="101">
        <f t="shared" si="23"/>
        <v>175.26225779025626</v>
      </c>
      <c r="I139" s="37">
        <f t="shared" si="18"/>
        <v>1445509517</v>
      </c>
      <c r="J139" s="38">
        <f t="shared" si="24"/>
        <v>158.78298852771627</v>
      </c>
      <c r="K139" s="37">
        <f t="shared" si="19"/>
        <v>1036348958.4699999</v>
      </c>
      <c r="L139" s="110">
        <f t="shared" si="25"/>
        <v>113.83846515584905</v>
      </c>
      <c r="M139" s="37">
        <f t="shared" si="20"/>
        <v>229</v>
      </c>
      <c r="N139" s="37">
        <f t="shared" si="21"/>
        <v>-70.21701147228373</v>
      </c>
      <c r="O139" s="37">
        <f t="shared" si="22"/>
        <v>157.73603201123063</v>
      </c>
    </row>
    <row r="140" spans="1:15" x14ac:dyDescent="0.25">
      <c r="A140" s="40" t="s">
        <v>686</v>
      </c>
      <c r="B140" s="41">
        <f t="shared" si="14"/>
        <v>23522.888888888891</v>
      </c>
      <c r="C140" s="60">
        <f t="shared" si="15"/>
        <v>9.9999999999999978E-2</v>
      </c>
      <c r="D140" s="43">
        <v>0.2</v>
      </c>
      <c r="E140" s="43">
        <f>INDEX('April 18 Framework'!$H$2:$H$412,MATCH(A140,'April 18 Framework'!$A$2:$A$412,0))</f>
        <v>0.12</v>
      </c>
      <c r="F140" s="41">
        <f t="shared" si="16"/>
        <v>943027140</v>
      </c>
      <c r="G140" s="41">
        <f t="shared" si="17"/>
        <v>512238443</v>
      </c>
      <c r="H140" s="102">
        <f t="shared" si="23"/>
        <v>80.652483947864809</v>
      </c>
      <c r="I140" s="41">
        <f t="shared" si="18"/>
        <v>452672803</v>
      </c>
      <c r="J140" s="42">
        <f t="shared" si="24"/>
        <v>71.273811008348062</v>
      </c>
      <c r="K140" s="41">
        <f t="shared" si="19"/>
        <v>392340759.65000004</v>
      </c>
      <c r="L140" s="111">
        <f t="shared" si="25"/>
        <v>61.774467051791959</v>
      </c>
      <c r="M140" s="41">
        <f t="shared" si="20"/>
        <v>105</v>
      </c>
      <c r="N140" s="41">
        <f t="shared" si="21"/>
        <v>-33.726188991651938</v>
      </c>
      <c r="O140" s="41">
        <f t="shared" si="22"/>
        <v>72.58723555307833</v>
      </c>
    </row>
    <row r="141" spans="1:15" x14ac:dyDescent="0.25">
      <c r="A141" s="36" t="s">
        <v>687</v>
      </c>
      <c r="B141" s="37">
        <f t="shared" si="14"/>
        <v>69363.888888888891</v>
      </c>
      <c r="C141" s="59">
        <f t="shared" si="15"/>
        <v>9.9999999999999936E-2</v>
      </c>
      <c r="D141" s="39">
        <v>0.1</v>
      </c>
      <c r="E141" s="39">
        <f>INDEX('April 18 Framework'!$H$2:$H$412,MATCH(A141,'April 18 Framework'!$A$2:$A$412,0))</f>
        <v>0.08</v>
      </c>
      <c r="F141" s="37">
        <f t="shared" si="16"/>
        <v>2144416975</v>
      </c>
      <c r="G141" s="37">
        <f t="shared" si="17"/>
        <v>1279423043</v>
      </c>
      <c r="H141" s="101">
        <f t="shared" si="23"/>
        <v>68.315141190447591</v>
      </c>
      <c r="I141" s="37">
        <f t="shared" si="18"/>
        <v>1208354847</v>
      </c>
      <c r="J141" s="38">
        <f t="shared" si="24"/>
        <v>64.520435545232473</v>
      </c>
      <c r="K141" s="37">
        <f t="shared" si="19"/>
        <v>965776707.18000007</v>
      </c>
      <c r="L141" s="110">
        <f t="shared" si="25"/>
        <v>51.567909824997002</v>
      </c>
      <c r="M141" s="37">
        <f t="shared" si="20"/>
        <v>80</v>
      </c>
      <c r="N141" s="37">
        <f t="shared" si="21"/>
        <v>-15.479564454767527</v>
      </c>
      <c r="O141" s="37">
        <f t="shared" si="22"/>
        <v>61.483627071402836</v>
      </c>
    </row>
    <row r="142" spans="1:15" x14ac:dyDescent="0.25">
      <c r="A142" s="40" t="s">
        <v>688</v>
      </c>
      <c r="B142" s="41">
        <f t="shared" si="14"/>
        <v>35878.111111111109</v>
      </c>
      <c r="C142" s="60">
        <f t="shared" si="15"/>
        <v>0.35000000000000003</v>
      </c>
      <c r="D142" s="43">
        <v>0.35</v>
      </c>
      <c r="E142" s="43">
        <f>INDEX('April 18 Framework'!$H$2:$H$412,MATCH(A142,'April 18 Framework'!$A$2:$A$412,0))</f>
        <v>0.36</v>
      </c>
      <c r="F142" s="41">
        <f t="shared" si="16"/>
        <v>4425738880</v>
      </c>
      <c r="G142" s="41">
        <f t="shared" si="17"/>
        <v>2873781490</v>
      </c>
      <c r="H142" s="102">
        <f t="shared" si="23"/>
        <v>296.66096732868181</v>
      </c>
      <c r="I142" s="41">
        <f t="shared" si="18"/>
        <v>2604204603</v>
      </c>
      <c r="J142" s="42">
        <f t="shared" si="24"/>
        <v>268.83249799475385</v>
      </c>
      <c r="K142" s="41">
        <f t="shared" si="19"/>
        <v>2069370644.53</v>
      </c>
      <c r="L142" s="111">
        <f t="shared" si="25"/>
        <v>213.62149464183773</v>
      </c>
      <c r="M142" s="41">
        <f t="shared" si="20"/>
        <v>275</v>
      </c>
      <c r="N142" s="41">
        <f t="shared" si="21"/>
        <v>-6.1675020052461491</v>
      </c>
      <c r="O142" s="41">
        <f t="shared" si="22"/>
        <v>192.82962876364317</v>
      </c>
    </row>
    <row r="143" spans="1:15" x14ac:dyDescent="0.25">
      <c r="A143" s="36" t="s">
        <v>689</v>
      </c>
      <c r="B143" s="37">
        <f t="shared" si="14"/>
        <v>48564.888888888891</v>
      </c>
      <c r="C143" s="59">
        <f t="shared" si="15"/>
        <v>0.35</v>
      </c>
      <c r="D143" s="39">
        <v>0.35</v>
      </c>
      <c r="E143" s="39">
        <f>INDEX('April 18 Framework'!$H$2:$H$412,MATCH(A143,'April 18 Framework'!$A$2:$A$412,0))</f>
        <v>0.36</v>
      </c>
      <c r="F143" s="37">
        <f t="shared" si="16"/>
        <v>6216251490</v>
      </c>
      <c r="G143" s="37">
        <f t="shared" si="17"/>
        <v>4051962495</v>
      </c>
      <c r="H143" s="101">
        <f t="shared" si="23"/>
        <v>309.01478091167832</v>
      </c>
      <c r="I143" s="37">
        <f t="shared" si="18"/>
        <v>3483514682</v>
      </c>
      <c r="J143" s="38">
        <f t="shared" si="24"/>
        <v>265.66325023717792</v>
      </c>
      <c r="K143" s="37">
        <f t="shared" si="19"/>
        <v>2939816912.4500003</v>
      </c>
      <c r="L143" s="110">
        <f t="shared" si="25"/>
        <v>224.19923191346899</v>
      </c>
      <c r="M143" s="37">
        <f t="shared" si="20"/>
        <v>295</v>
      </c>
      <c r="N143" s="37">
        <f t="shared" si="21"/>
        <v>-29.33674976282208</v>
      </c>
      <c r="O143" s="37">
        <f t="shared" si="22"/>
        <v>200.85960759259092</v>
      </c>
    </row>
    <row r="144" spans="1:15" x14ac:dyDescent="0.25">
      <c r="A144" s="40" t="s">
        <v>690</v>
      </c>
      <c r="B144" s="41">
        <f t="shared" si="14"/>
        <v>5391</v>
      </c>
      <c r="C144" s="60">
        <f t="shared" si="15"/>
        <v>0.35</v>
      </c>
      <c r="D144" s="43">
        <v>0.35</v>
      </c>
      <c r="E144" s="43">
        <f>INDEX('April 18 Framework'!$H$2:$H$412,MATCH(A144,'April 18 Framework'!$A$2:$A$412,0))</f>
        <v>0.36</v>
      </c>
      <c r="F144" s="41">
        <f t="shared" si="16"/>
        <v>1092199355</v>
      </c>
      <c r="G144" s="41">
        <f t="shared" si="17"/>
        <v>703676157</v>
      </c>
      <c r="H144" s="102">
        <f t="shared" si="23"/>
        <v>483.43683711535687</v>
      </c>
      <c r="I144" s="41">
        <f t="shared" si="18"/>
        <v>691163461</v>
      </c>
      <c r="J144" s="42">
        <f t="shared" si="24"/>
        <v>474.84041372108521</v>
      </c>
      <c r="K144" s="41">
        <f t="shared" si="19"/>
        <v>664173187.33999991</v>
      </c>
      <c r="L144" s="111">
        <f t="shared" si="25"/>
        <v>456.29766163083872</v>
      </c>
      <c r="M144" s="41">
        <f t="shared" si="20"/>
        <v>447</v>
      </c>
      <c r="N144" s="41">
        <f t="shared" si="21"/>
        <v>27.840413721085213</v>
      </c>
      <c r="O144" s="41">
        <f t="shared" si="22"/>
        <v>314.23394412498197</v>
      </c>
    </row>
    <row r="145" spans="1:15" x14ac:dyDescent="0.25">
      <c r="A145" s="36" t="s">
        <v>695</v>
      </c>
      <c r="B145" s="37">
        <f t="shared" si="14"/>
        <v>36845.555555555555</v>
      </c>
      <c r="C145" s="59">
        <f t="shared" si="15"/>
        <v>0.2263132899679767</v>
      </c>
      <c r="D145" s="39">
        <v>0.2</v>
      </c>
      <c r="E145" s="39">
        <f>INDEX('April 18 Framework'!$H$2:$H$412,MATCH(A145,'April 18 Framework'!$A$2:$A$412,0))</f>
        <v>0.24</v>
      </c>
      <c r="F145" s="37">
        <f t="shared" si="16"/>
        <v>2183704480</v>
      </c>
      <c r="G145" s="37">
        <f t="shared" si="17"/>
        <v>1415824450</v>
      </c>
      <c r="H145" s="101">
        <f t="shared" si="23"/>
        <v>142.31823025039455</v>
      </c>
      <c r="I145" s="37">
        <f t="shared" si="18"/>
        <v>1344756254</v>
      </c>
      <c r="J145" s="38">
        <f t="shared" si="24"/>
        <v>135.17447744840828</v>
      </c>
      <c r="K145" s="37">
        <f t="shared" si="19"/>
        <v>902724455.79000008</v>
      </c>
      <c r="L145" s="110">
        <f t="shared" si="25"/>
        <v>90.741579545248939</v>
      </c>
      <c r="M145" s="37">
        <f t="shared" si="20"/>
        <v>142</v>
      </c>
      <c r="N145" s="37">
        <f t="shared" si="21"/>
        <v>-6.8255225515917175</v>
      </c>
      <c r="O145" s="37">
        <f t="shared" si="22"/>
        <v>110.10972334000773</v>
      </c>
    </row>
    <row r="146" spans="1:15" x14ac:dyDescent="0.25">
      <c r="A146" s="40" t="s">
        <v>696</v>
      </c>
      <c r="B146" s="41">
        <f t="shared" ref="B146:B209" si="26">AVERAGEIF(agency,A146,population)</f>
        <v>63722.888888888891</v>
      </c>
      <c r="C146" s="60">
        <f t="shared" ref="C146:C209" si="27">IF($G$2="Yes",IF((ISERROR(MATCH(A146,budget_agency,0))),(H146-O146)/H146,$B$4),(H146-O146)/H146)</f>
        <v>0.1</v>
      </c>
      <c r="D146" s="43">
        <v>0.2</v>
      </c>
      <c r="E146" s="43">
        <f>INDEX('April 18 Framework'!$H$2:$H$412,MATCH(A146,'April 18 Framework'!$A$2:$A$412,0))</f>
        <v>0.12</v>
      </c>
      <c r="F146" s="41">
        <f t="shared" ref="F146:F209" si="28">AVERAGEIF(agency,A146,baselineTotal)</f>
        <v>1983131505</v>
      </c>
      <c r="G146" s="41">
        <f t="shared" ref="G146:G209" si="29">SUMIF(agency,A146,prod_2013)*9/COUNTIF(agency,A146)</f>
        <v>1246577219</v>
      </c>
      <c r="H146" s="102">
        <f t="shared" si="23"/>
        <v>72.453599381116618</v>
      </c>
      <c r="I146" s="41">
        <f t="shared" ref="I146:I209" si="30">SUMIF(agency,A146,prod_cur)*9/COUNTIF(agency,A146)</f>
        <v>1227482326</v>
      </c>
      <c r="J146" s="42">
        <f t="shared" si="24"/>
        <v>71.343765424133892</v>
      </c>
      <c r="K146" s="41">
        <f t="shared" ref="K146:K209" si="31">SUMIF(agency,A146,res_cur_prod)*9/COUNTIF(agency,A146)</f>
        <v>1028741956.1900001</v>
      </c>
      <c r="L146" s="111">
        <f t="shared" si="25"/>
        <v>59.792571550544665</v>
      </c>
      <c r="M146" s="41">
        <f t="shared" ref="M146:M209" si="32">INDEX(target_gpcd,MATCH(A146,agency,0))</f>
        <v>85</v>
      </c>
      <c r="N146" s="41">
        <f t="shared" ref="N146:N209" si="33">J146-M146</f>
        <v>-13.656234575866108</v>
      </c>
      <c r="O146" s="41">
        <f t="shared" ref="O146:O209" si="34">MAX(MIN(M146*($B$3*(1-(L146-$B$7)/$B$8)),H146*(1-$B$6)),40,(1-$B$5)*H146)</f>
        <v>65.208239443004956</v>
      </c>
    </row>
    <row r="147" spans="1:15" x14ac:dyDescent="0.25">
      <c r="A147" s="36" t="s">
        <v>697</v>
      </c>
      <c r="B147" s="37">
        <f t="shared" si="26"/>
        <v>44362.777777777781</v>
      </c>
      <c r="C147" s="59">
        <f t="shared" si="27"/>
        <v>9.9999999999999922E-2</v>
      </c>
      <c r="D147" s="39">
        <v>0.2</v>
      </c>
      <c r="E147" s="39">
        <f>INDEX('April 18 Framework'!$H$2:$H$412,MATCH(A147,'April 18 Framework'!$A$2:$A$412,0))</f>
        <v>0.12</v>
      </c>
      <c r="F147" s="37">
        <f t="shared" si="28"/>
        <v>1897371105</v>
      </c>
      <c r="G147" s="37">
        <f t="shared" si="29"/>
        <v>1214317928</v>
      </c>
      <c r="H147" s="101">
        <f t="shared" ref="H147:H210" si="35">G147/(B147*270)</f>
        <v>101.37944539758473</v>
      </c>
      <c r="I147" s="37">
        <f t="shared" si="30"/>
        <v>1131519081</v>
      </c>
      <c r="J147" s="38">
        <f t="shared" ref="J147:J210" si="36">I147/($B147*270)</f>
        <v>94.466839567705662</v>
      </c>
      <c r="K147" s="37">
        <f t="shared" si="31"/>
        <v>797965503.58999991</v>
      </c>
      <c r="L147" s="110">
        <f t="shared" ref="L147:L210" si="37">K147/($B147*270)</f>
        <v>66.619538701530729</v>
      </c>
      <c r="M147" s="37">
        <f t="shared" si="32"/>
        <v>113</v>
      </c>
      <c r="N147" s="37">
        <f t="shared" si="33"/>
        <v>-18.533160432294338</v>
      </c>
      <c r="O147" s="37">
        <f t="shared" si="34"/>
        <v>91.241500857826267</v>
      </c>
    </row>
    <row r="148" spans="1:15" x14ac:dyDescent="0.25">
      <c r="A148" s="40" t="s">
        <v>698</v>
      </c>
      <c r="B148" s="41">
        <f t="shared" si="26"/>
        <v>9504</v>
      </c>
      <c r="C148" s="60">
        <f t="shared" si="27"/>
        <v>0.2900076878620676</v>
      </c>
      <c r="D148" s="43">
        <v>0.35</v>
      </c>
      <c r="E148" s="43">
        <f>INDEX('April 18 Framework'!$H$2:$H$412,MATCH(A148,'April 18 Framework'!$A$2:$A$412,0))</f>
        <v>0.32</v>
      </c>
      <c r="F148" s="41">
        <f t="shared" si="28"/>
        <v>859219855</v>
      </c>
      <c r="G148" s="41">
        <f t="shared" si="29"/>
        <v>564830863</v>
      </c>
      <c r="H148" s="102">
        <f t="shared" si="35"/>
        <v>220.11428443384463</v>
      </c>
      <c r="I148" s="41">
        <f t="shared" si="30"/>
        <v>487636659</v>
      </c>
      <c r="J148" s="42">
        <f t="shared" si="36"/>
        <v>190.03174452861953</v>
      </c>
      <c r="K148" s="41">
        <f t="shared" si="31"/>
        <v>397647899.90000004</v>
      </c>
      <c r="L148" s="111">
        <f t="shared" si="37"/>
        <v>154.96317336170347</v>
      </c>
      <c r="M148" s="41">
        <f t="shared" si="32"/>
        <v>239</v>
      </c>
      <c r="N148" s="41">
        <f t="shared" si="33"/>
        <v>-48.968255471380473</v>
      </c>
      <c r="O148" s="41">
        <f t="shared" si="34"/>
        <v>156.27944973977185</v>
      </c>
    </row>
    <row r="149" spans="1:15" x14ac:dyDescent="0.25">
      <c r="A149" s="36" t="s">
        <v>699</v>
      </c>
      <c r="B149" s="37">
        <f t="shared" si="26"/>
        <v>29586.555555555555</v>
      </c>
      <c r="C149" s="59">
        <f t="shared" si="27"/>
        <v>0.35</v>
      </c>
      <c r="D149" s="39">
        <v>0.35</v>
      </c>
      <c r="E149" s="39">
        <f>INDEX('April 18 Framework'!$H$2:$H$412,MATCH(A149,'April 18 Framework'!$A$2:$A$412,0))</f>
        <v>0.36</v>
      </c>
      <c r="F149" s="37">
        <f t="shared" si="28"/>
        <v>2908083115</v>
      </c>
      <c r="G149" s="37">
        <f t="shared" si="29"/>
        <v>1941781238</v>
      </c>
      <c r="H149" s="101">
        <f t="shared" si="35"/>
        <v>243.07602652355862</v>
      </c>
      <c r="I149" s="37">
        <f t="shared" si="30"/>
        <v>1705636710</v>
      </c>
      <c r="J149" s="38">
        <f t="shared" si="36"/>
        <v>213.51498616113176</v>
      </c>
      <c r="K149" s="37">
        <f t="shared" si="31"/>
        <v>1546461546.29</v>
      </c>
      <c r="L149" s="110">
        <f t="shared" si="37"/>
        <v>193.58912347450106</v>
      </c>
      <c r="M149" s="37">
        <f t="shared" si="32"/>
        <v>221</v>
      </c>
      <c r="N149" s="37">
        <f t="shared" si="33"/>
        <v>-7.485013838868241</v>
      </c>
      <c r="O149" s="37">
        <f t="shared" si="34"/>
        <v>157.99941724031311</v>
      </c>
    </row>
    <row r="150" spans="1:15" x14ac:dyDescent="0.25">
      <c r="A150" s="40" t="s">
        <v>700</v>
      </c>
      <c r="B150" s="41">
        <f t="shared" si="26"/>
        <v>50248.777777777781</v>
      </c>
      <c r="C150" s="60">
        <f t="shared" si="27"/>
        <v>0.23753961093712803</v>
      </c>
      <c r="D150" s="43">
        <v>0.25</v>
      </c>
      <c r="E150" s="43">
        <f>INDEX('April 18 Framework'!$H$2:$H$412,MATCH(A150,'April 18 Framework'!$A$2:$A$412,0))</f>
        <v>0.28000000000000003</v>
      </c>
      <c r="F150" s="41">
        <f t="shared" si="28"/>
        <v>3007641610</v>
      </c>
      <c r="G150" s="41">
        <f t="shared" si="29"/>
        <v>1868334327</v>
      </c>
      <c r="H150" s="102">
        <f t="shared" si="35"/>
        <v>137.70995181751243</v>
      </c>
      <c r="I150" s="41">
        <f t="shared" si="30"/>
        <v>1778757770</v>
      </c>
      <c r="J150" s="42">
        <f t="shared" si="36"/>
        <v>131.10750215409698</v>
      </c>
      <c r="K150" s="41">
        <f t="shared" si="31"/>
        <v>1489170348.3000002</v>
      </c>
      <c r="L150" s="111">
        <f t="shared" si="37"/>
        <v>109.76278385986173</v>
      </c>
      <c r="M150" s="41">
        <f t="shared" si="32"/>
        <v>142</v>
      </c>
      <c r="N150" s="41">
        <f t="shared" si="33"/>
        <v>-10.892497845903023</v>
      </c>
      <c r="O150" s="41">
        <f t="shared" si="34"/>
        <v>104.99838344060989</v>
      </c>
    </row>
    <row r="151" spans="1:15" x14ac:dyDescent="0.25">
      <c r="A151" s="36" t="s">
        <v>703</v>
      </c>
      <c r="B151" s="37">
        <f t="shared" si="26"/>
        <v>29558.111111111109</v>
      </c>
      <c r="C151" s="59">
        <f t="shared" si="27"/>
        <v>0.16688974225818179</v>
      </c>
      <c r="D151" s="39">
        <v>0.2</v>
      </c>
      <c r="E151" s="39">
        <f>INDEX('April 18 Framework'!$H$2:$H$412,MATCH(A151,'April 18 Framework'!$A$2:$A$412,0))</f>
        <v>0.24</v>
      </c>
      <c r="F151" s="37">
        <f t="shared" si="28"/>
        <v>1370521345</v>
      </c>
      <c r="G151" s="37">
        <f t="shared" si="29"/>
        <v>908701874</v>
      </c>
      <c r="H151" s="101">
        <f t="shared" si="35"/>
        <v>113.86257002840607</v>
      </c>
      <c r="I151" s="37">
        <f t="shared" si="30"/>
        <v>851189098</v>
      </c>
      <c r="J151" s="38">
        <f t="shared" si="36"/>
        <v>106.65607835913937</v>
      </c>
      <c r="K151" s="37">
        <f t="shared" si="31"/>
        <v>768124355.5799998</v>
      </c>
      <c r="L151" s="110">
        <f t="shared" si="37"/>
        <v>96.247862726155233</v>
      </c>
      <c r="M151" s="37">
        <f t="shared" si="32"/>
        <v>124</v>
      </c>
      <c r="N151" s="37">
        <f t="shared" si="33"/>
        <v>-17.343921640860628</v>
      </c>
      <c r="O151" s="37">
        <f t="shared" si="34"/>
        <v>94.860075063511204</v>
      </c>
    </row>
    <row r="152" spans="1:15" x14ac:dyDescent="0.25">
      <c r="A152" s="40" t="s">
        <v>704</v>
      </c>
      <c r="B152" s="41">
        <f t="shared" si="26"/>
        <v>29304.888888888891</v>
      </c>
      <c r="C152" s="60">
        <f t="shared" si="27"/>
        <v>0.1</v>
      </c>
      <c r="D152" s="43">
        <v>0.2</v>
      </c>
      <c r="E152" s="43">
        <f>INDEX('April 18 Framework'!$H$2:$H$412,MATCH(A152,'April 18 Framework'!$A$2:$A$412,0))</f>
        <v>0.12</v>
      </c>
      <c r="F152" s="41">
        <f t="shared" si="28"/>
        <v>1163388225</v>
      </c>
      <c r="G152" s="41">
        <f t="shared" si="29"/>
        <v>664867252</v>
      </c>
      <c r="H152" s="102">
        <f t="shared" si="35"/>
        <v>84.029368377416489</v>
      </c>
      <c r="I152" s="41">
        <f t="shared" si="30"/>
        <v>637528318</v>
      </c>
      <c r="J152" s="42">
        <f t="shared" si="36"/>
        <v>80.5741322393432</v>
      </c>
      <c r="K152" s="41">
        <f t="shared" si="31"/>
        <v>541367606.61000001</v>
      </c>
      <c r="L152" s="111">
        <f t="shared" si="37"/>
        <v>68.420843268472467</v>
      </c>
      <c r="M152" s="41">
        <f t="shared" si="32"/>
        <v>100</v>
      </c>
      <c r="N152" s="41">
        <f t="shared" si="33"/>
        <v>-19.4258677606568</v>
      </c>
      <c r="O152" s="41">
        <f t="shared" si="34"/>
        <v>75.62643153967484</v>
      </c>
    </row>
    <row r="153" spans="1:15" x14ac:dyDescent="0.25">
      <c r="A153" s="36" t="s">
        <v>705</v>
      </c>
      <c r="B153" s="37">
        <f t="shared" si="26"/>
        <v>57279.222222222219</v>
      </c>
      <c r="C153" s="59">
        <f t="shared" si="27"/>
        <v>0.35</v>
      </c>
      <c r="D153" s="39">
        <v>0.25</v>
      </c>
      <c r="E153" s="39">
        <f>INDEX('April 18 Framework'!$H$2:$H$412,MATCH(A153,'April 18 Framework'!$A$2:$A$412,0))</f>
        <v>0.32</v>
      </c>
      <c r="F153" s="37">
        <f t="shared" si="28"/>
        <v>4756715040</v>
      </c>
      <c r="G153" s="37">
        <f t="shared" si="29"/>
        <v>3063589945</v>
      </c>
      <c r="H153" s="101">
        <f t="shared" si="35"/>
        <v>198.09328733384675</v>
      </c>
      <c r="I153" s="37">
        <f t="shared" si="30"/>
        <v>2950649842</v>
      </c>
      <c r="J153" s="38">
        <f t="shared" si="36"/>
        <v>190.79052270909432</v>
      </c>
      <c r="K153" s="37">
        <f t="shared" si="31"/>
        <v>2330134228.0000005</v>
      </c>
      <c r="L153" s="110">
        <f t="shared" si="37"/>
        <v>150.66766683543062</v>
      </c>
      <c r="M153" s="37">
        <f t="shared" si="32"/>
        <v>185</v>
      </c>
      <c r="N153" s="37">
        <f t="shared" si="33"/>
        <v>5.7905227090943185</v>
      </c>
      <c r="O153" s="37">
        <f t="shared" si="34"/>
        <v>128.76063676700039</v>
      </c>
    </row>
    <row r="154" spans="1:15" x14ac:dyDescent="0.25">
      <c r="A154" s="40" t="s">
        <v>706</v>
      </c>
      <c r="B154" s="41">
        <f t="shared" si="26"/>
        <v>40747.111111111109</v>
      </c>
      <c r="C154" s="60">
        <f t="shared" si="27"/>
        <v>0.31914461909629627</v>
      </c>
      <c r="D154" s="43">
        <v>0.25</v>
      </c>
      <c r="E154" s="43">
        <f>INDEX('April 18 Framework'!$H$2:$H$412,MATCH(A154,'April 18 Framework'!$A$2:$A$412,0))</f>
        <v>0.28000000000000003</v>
      </c>
      <c r="F154" s="41">
        <f t="shared" si="28"/>
        <v>2752764300</v>
      </c>
      <c r="G154" s="41">
        <f t="shared" si="29"/>
        <v>1830698487</v>
      </c>
      <c r="H154" s="102">
        <f t="shared" si="35"/>
        <v>166.40111609821011</v>
      </c>
      <c r="I154" s="41">
        <f t="shared" si="30"/>
        <v>1657215187</v>
      </c>
      <c r="J154" s="42">
        <f t="shared" si="36"/>
        <v>150.63237266536504</v>
      </c>
      <c r="K154" s="41">
        <f t="shared" si="31"/>
        <v>1284172653.03</v>
      </c>
      <c r="L154" s="111">
        <f t="shared" si="37"/>
        <v>116.72471695607595</v>
      </c>
      <c r="M154" s="41">
        <f t="shared" si="32"/>
        <v>156</v>
      </c>
      <c r="N154" s="41">
        <f t="shared" si="33"/>
        <v>-5.3676273346349603</v>
      </c>
      <c r="O154" s="41">
        <f t="shared" si="34"/>
        <v>113.29509528384827</v>
      </c>
    </row>
    <row r="155" spans="1:15" x14ac:dyDescent="0.25">
      <c r="A155" s="36" t="s">
        <v>707</v>
      </c>
      <c r="B155" s="37">
        <f t="shared" si="26"/>
        <v>279264.77777777775</v>
      </c>
      <c r="C155" s="59">
        <f t="shared" si="27"/>
        <v>0.1</v>
      </c>
      <c r="D155" s="39">
        <v>0.2</v>
      </c>
      <c r="E155" s="39">
        <f>INDEX('April 18 Framework'!$H$2:$H$412,MATCH(A155,'April 18 Framework'!$A$2:$A$412,0))</f>
        <v>0.16</v>
      </c>
      <c r="F155" s="37">
        <f t="shared" si="28"/>
        <v>12502887390</v>
      </c>
      <c r="G155" s="37">
        <f t="shared" si="29"/>
        <v>7303405790</v>
      </c>
      <c r="H155" s="101">
        <f t="shared" si="35"/>
        <v>96.860231674466917</v>
      </c>
      <c r="I155" s="37">
        <f t="shared" si="30"/>
        <v>6894299323</v>
      </c>
      <c r="J155" s="38">
        <f t="shared" si="36"/>
        <v>91.434523681163327</v>
      </c>
      <c r="K155" s="37">
        <f t="shared" si="31"/>
        <v>5330584595.46</v>
      </c>
      <c r="L155" s="110">
        <f t="shared" si="37"/>
        <v>70.696011384655662</v>
      </c>
      <c r="M155" s="37">
        <f t="shared" si="32"/>
        <v>119</v>
      </c>
      <c r="N155" s="37">
        <f t="shared" si="33"/>
        <v>-27.565476318836673</v>
      </c>
      <c r="O155" s="37">
        <f t="shared" si="34"/>
        <v>87.174208507020225</v>
      </c>
    </row>
    <row r="156" spans="1:15" x14ac:dyDescent="0.25">
      <c r="A156" s="40" t="s">
        <v>709</v>
      </c>
      <c r="B156" s="41">
        <f t="shared" si="26"/>
        <v>114160.22222222222</v>
      </c>
      <c r="C156" s="60">
        <f t="shared" si="27"/>
        <v>0.18123788543342423</v>
      </c>
      <c r="D156" s="43">
        <v>0.2</v>
      </c>
      <c r="E156" s="43">
        <f>INDEX('April 18 Framework'!$H$2:$H$412,MATCH(A156,'April 18 Framework'!$A$2:$A$412,0))</f>
        <v>0.24</v>
      </c>
      <c r="F156" s="41">
        <f t="shared" si="28"/>
        <v>6140803070</v>
      </c>
      <c r="G156" s="41">
        <f t="shared" si="29"/>
        <v>4000477970</v>
      </c>
      <c r="H156" s="102">
        <f t="shared" si="35"/>
        <v>129.78763343007844</v>
      </c>
      <c r="I156" s="41">
        <f t="shared" si="30"/>
        <v>3830090259</v>
      </c>
      <c r="J156" s="42">
        <f t="shared" si="36"/>
        <v>124.25973952787602</v>
      </c>
      <c r="K156" s="41">
        <f t="shared" si="31"/>
        <v>3063806638.25</v>
      </c>
      <c r="L156" s="111">
        <f t="shared" si="37"/>
        <v>99.399175760448443</v>
      </c>
      <c r="M156" s="41">
        <f t="shared" si="32"/>
        <v>140</v>
      </c>
      <c r="N156" s="41">
        <f t="shared" si="33"/>
        <v>-15.740260472123978</v>
      </c>
      <c r="O156" s="41">
        <f t="shared" si="34"/>
        <v>106.26519719180263</v>
      </c>
    </row>
    <row r="157" spans="1:15" x14ac:dyDescent="0.25">
      <c r="A157" s="36" t="s">
        <v>712</v>
      </c>
      <c r="B157" s="37">
        <f t="shared" si="26"/>
        <v>86946</v>
      </c>
      <c r="C157" s="59">
        <f t="shared" si="27"/>
        <v>0.35</v>
      </c>
      <c r="D157" s="39">
        <v>0.2</v>
      </c>
      <c r="E157" s="39">
        <f>INDEX('April 18 Framework'!$H$2:$H$412,MATCH(A157,'April 18 Framework'!$A$2:$A$412,0))</f>
        <v>0.12</v>
      </c>
      <c r="F157" s="37">
        <f t="shared" si="28"/>
        <v>3776499510</v>
      </c>
      <c r="G157" s="37">
        <f t="shared" si="29"/>
        <v>3523431480</v>
      </c>
      <c r="H157" s="101">
        <f t="shared" si="35"/>
        <v>150.09024247489501</v>
      </c>
      <c r="I157" s="37">
        <f t="shared" si="30"/>
        <v>3053227872</v>
      </c>
      <c r="J157" s="38">
        <f t="shared" si="36"/>
        <v>130.06062818045427</v>
      </c>
      <c r="K157" s="37">
        <f t="shared" si="31"/>
        <v>1317971267.26</v>
      </c>
      <c r="L157" s="110">
        <f t="shared" si="37"/>
        <v>56.142606490533502</v>
      </c>
      <c r="M157" s="37">
        <f t="shared" si="32"/>
        <v>111</v>
      </c>
      <c r="N157" s="37">
        <f t="shared" si="33"/>
        <v>19.060628180454273</v>
      </c>
      <c r="O157" s="37">
        <f t="shared" si="34"/>
        <v>97.558657608681756</v>
      </c>
    </row>
    <row r="158" spans="1:15" x14ac:dyDescent="0.25">
      <c r="A158" s="40" t="s">
        <v>715</v>
      </c>
      <c r="B158" s="41">
        <f t="shared" si="26"/>
        <v>96717.25</v>
      </c>
      <c r="C158" s="60">
        <f t="shared" si="27"/>
        <v>0.31629220657157592</v>
      </c>
      <c r="D158" s="43">
        <v>0.2</v>
      </c>
      <c r="E158" s="43">
        <f>INDEX('April 18 Framework'!$H$2:$H$412,MATCH(A158,'April 18 Framework'!$A$2:$A$412,0))</f>
        <v>0.2</v>
      </c>
      <c r="F158" s="41">
        <f t="shared" si="28"/>
        <v>4107124175</v>
      </c>
      <c r="G158" s="41">
        <f t="shared" si="29"/>
        <v>2972015512.875</v>
      </c>
      <c r="H158" s="102">
        <f t="shared" si="35"/>
        <v>113.81077173410121</v>
      </c>
      <c r="I158" s="41">
        <f t="shared" si="30"/>
        <v>2487131238.375</v>
      </c>
      <c r="J158" s="42">
        <f t="shared" si="36"/>
        <v>95.242546486450621</v>
      </c>
      <c r="K158" s="41">
        <f t="shared" si="31"/>
        <v>2000068042.3762498</v>
      </c>
      <c r="L158" s="111">
        <f t="shared" si="37"/>
        <v>76.590881318568634</v>
      </c>
      <c r="M158" s="41">
        <f t="shared" si="32"/>
        <v>97</v>
      </c>
      <c r="N158" s="41">
        <f t="shared" si="33"/>
        <v>-1.757453513549379</v>
      </c>
      <c r="O158" s="41">
        <f t="shared" si="34"/>
        <v>77.813311610708396</v>
      </c>
    </row>
    <row r="159" spans="1:15" x14ac:dyDescent="0.25">
      <c r="A159" s="36" t="s">
        <v>721</v>
      </c>
      <c r="B159" s="37">
        <f t="shared" si="26"/>
        <v>3400</v>
      </c>
      <c r="C159" s="59">
        <f t="shared" si="27"/>
        <v>0.35</v>
      </c>
      <c r="D159" s="39">
        <v>0.2</v>
      </c>
      <c r="E159" s="39">
        <f>INDEX('April 18 Framework'!$H$2:$H$412,MATCH(A159,'April 18 Framework'!$A$2:$A$412,0))</f>
        <v>0.24</v>
      </c>
      <c r="F159" s="37">
        <f t="shared" si="28"/>
        <v>166294000</v>
      </c>
      <c r="G159" s="37">
        <f t="shared" si="29"/>
        <v>127297632</v>
      </c>
      <c r="H159" s="101">
        <f t="shared" si="35"/>
        <v>138.66844444444445</v>
      </c>
      <c r="I159" s="37">
        <f t="shared" si="30"/>
        <v>96625396</v>
      </c>
      <c r="J159" s="38">
        <f t="shared" si="36"/>
        <v>105.25642265795207</v>
      </c>
      <c r="K159" s="37">
        <f t="shared" si="31"/>
        <v>94032748.160000011</v>
      </c>
      <c r="L159" s="110">
        <f t="shared" si="37"/>
        <v>102.43218753812637</v>
      </c>
      <c r="M159" s="37">
        <f t="shared" si="32"/>
        <v>107</v>
      </c>
      <c r="N159" s="37">
        <f t="shared" si="33"/>
        <v>-1.7435773420479279</v>
      </c>
      <c r="O159" s="37">
        <f t="shared" si="34"/>
        <v>90.134488888888896</v>
      </c>
    </row>
    <row r="160" spans="1:15" x14ac:dyDescent="0.25">
      <c r="A160" s="40" t="s">
        <v>727</v>
      </c>
      <c r="B160" s="41">
        <f t="shared" si="26"/>
        <v>55617.142857142855</v>
      </c>
      <c r="C160" s="60">
        <f t="shared" si="27"/>
        <v>0.35</v>
      </c>
      <c r="D160" s="43">
        <v>0.35</v>
      </c>
      <c r="E160" s="43">
        <f>INDEX('April 18 Framework'!$H$2:$H$412,MATCH(A160,'April 18 Framework'!$A$2:$A$412,0))</f>
        <v>0.32</v>
      </c>
      <c r="F160" s="41">
        <f t="shared" si="28"/>
        <v>4193996000</v>
      </c>
      <c r="G160" s="41">
        <f t="shared" si="29"/>
        <v>4152570042.8571429</v>
      </c>
      <c r="H160" s="102">
        <f t="shared" si="35"/>
        <v>276.53144799479435</v>
      </c>
      <c r="I160" s="41">
        <f t="shared" si="30"/>
        <v>3591038334.8571429</v>
      </c>
      <c r="J160" s="42">
        <f t="shared" si="36"/>
        <v>239.13745470735302</v>
      </c>
      <c r="K160" s="41">
        <f t="shared" si="31"/>
        <v>2493954033.3257141</v>
      </c>
      <c r="L160" s="111">
        <f t="shared" si="37"/>
        <v>166.07949124285076</v>
      </c>
      <c r="M160" s="41">
        <f t="shared" si="32"/>
        <v>179</v>
      </c>
      <c r="N160" s="41">
        <f t="shared" si="33"/>
        <v>60.137454707353015</v>
      </c>
      <c r="O160" s="41">
        <f t="shared" si="34"/>
        <v>179.74544119661633</v>
      </c>
    </row>
    <row r="161" spans="1:15" x14ac:dyDescent="0.25">
      <c r="A161" s="36" t="s">
        <v>728</v>
      </c>
      <c r="B161" s="37">
        <f t="shared" si="26"/>
        <v>43989.777777777781</v>
      </c>
      <c r="C161" s="59">
        <f t="shared" si="27"/>
        <v>0.16740868783534466</v>
      </c>
      <c r="D161" s="39">
        <v>0.2</v>
      </c>
      <c r="E161" s="39">
        <f>INDEX('April 18 Framework'!$H$2:$H$412,MATCH(A161,'April 18 Framework'!$A$2:$A$412,0))</f>
        <v>0.16</v>
      </c>
      <c r="F161" s="37">
        <f t="shared" si="28"/>
        <v>1655542910</v>
      </c>
      <c r="G161" s="37">
        <f t="shared" si="29"/>
        <v>1070747789</v>
      </c>
      <c r="H161" s="101">
        <f t="shared" si="35"/>
        <v>90.151229494394315</v>
      </c>
      <c r="I161" s="37">
        <f t="shared" si="30"/>
        <v>1135592223</v>
      </c>
      <c r="J161" s="38">
        <f t="shared" si="36"/>
        <v>95.610783565878947</v>
      </c>
      <c r="K161" s="37">
        <f t="shared" si="31"/>
        <v>932896342.85000002</v>
      </c>
      <c r="L161" s="110">
        <f t="shared" si="37"/>
        <v>78.544875985498322</v>
      </c>
      <c r="M161" s="37">
        <f t="shared" si="32"/>
        <v>94</v>
      </c>
      <c r="N161" s="37">
        <f t="shared" si="33"/>
        <v>1.6107835658789469</v>
      </c>
      <c r="O161" s="37">
        <f t="shared" si="34"/>
        <v>75.05913045799474</v>
      </c>
    </row>
    <row r="162" spans="1:15" x14ac:dyDescent="0.25">
      <c r="A162" s="40" t="s">
        <v>729</v>
      </c>
      <c r="B162" s="41">
        <f t="shared" si="26"/>
        <v>151037</v>
      </c>
      <c r="C162" s="60">
        <f t="shared" si="27"/>
        <v>9.9999999999999978E-2</v>
      </c>
      <c r="D162" s="43">
        <v>0.1</v>
      </c>
      <c r="E162" s="43">
        <f>INDEX('April 18 Framework'!$H$2:$H$412,MATCH(A162,'April 18 Framework'!$A$2:$A$412,0))</f>
        <v>0.08</v>
      </c>
      <c r="F162" s="41">
        <f t="shared" si="28"/>
        <v>7259850000</v>
      </c>
      <c r="G162" s="41">
        <f t="shared" si="29"/>
        <v>4474967938</v>
      </c>
      <c r="H162" s="102">
        <f t="shared" si="35"/>
        <v>109.73440498636708</v>
      </c>
      <c r="I162" s="41">
        <f t="shared" si="30"/>
        <v>3957222482</v>
      </c>
      <c r="J162" s="42">
        <f t="shared" si="36"/>
        <v>97.038338704840285</v>
      </c>
      <c r="K162" s="41">
        <f t="shared" si="31"/>
        <v>2380635811.8600001</v>
      </c>
      <c r="L162" s="111">
        <f t="shared" si="37"/>
        <v>58.377547710531566</v>
      </c>
      <c r="M162" s="41">
        <f t="shared" si="32"/>
        <v>122</v>
      </c>
      <c r="N162" s="41">
        <f t="shared" si="33"/>
        <v>-24.961661295159715</v>
      </c>
      <c r="O162" s="41">
        <f t="shared" si="34"/>
        <v>98.760964487730377</v>
      </c>
    </row>
    <row r="163" spans="1:15" x14ac:dyDescent="0.25">
      <c r="A163" s="36" t="s">
        <v>730</v>
      </c>
      <c r="B163" s="37">
        <f t="shared" si="26"/>
        <v>269151.55555555556</v>
      </c>
      <c r="C163" s="59">
        <f t="shared" si="27"/>
        <v>0.2366066144780069</v>
      </c>
      <c r="D163" s="39">
        <v>0.2</v>
      </c>
      <c r="E163" s="39">
        <f>INDEX('April 18 Framework'!$H$2:$H$412,MATCH(A163,'April 18 Framework'!$A$2:$A$412,0))</f>
        <v>0.2</v>
      </c>
      <c r="F163" s="37">
        <f t="shared" si="28"/>
        <v>13886397260</v>
      </c>
      <c r="G163" s="37">
        <f t="shared" si="29"/>
        <v>8454736635</v>
      </c>
      <c r="H163" s="101">
        <f t="shared" si="35"/>
        <v>116.34277693195573</v>
      </c>
      <c r="I163" s="37">
        <f t="shared" si="30"/>
        <v>8067103779</v>
      </c>
      <c r="J163" s="38">
        <f t="shared" si="36"/>
        <v>111.00869204628206</v>
      </c>
      <c r="K163" s="37">
        <f t="shared" si="31"/>
        <v>6453683023.2000008</v>
      </c>
      <c r="L163" s="110">
        <f t="shared" si="37"/>
        <v>88.806953637025657</v>
      </c>
      <c r="M163" s="37">
        <f t="shared" si="32"/>
        <v>114</v>
      </c>
      <c r="N163" s="37">
        <f t="shared" si="33"/>
        <v>-2.9913079537179357</v>
      </c>
      <c r="O163" s="37">
        <f t="shared" si="34"/>
        <v>88.815306363115724</v>
      </c>
    </row>
    <row r="164" spans="1:15" x14ac:dyDescent="0.25">
      <c r="A164" s="40" t="s">
        <v>738</v>
      </c>
      <c r="B164" s="41">
        <f t="shared" si="26"/>
        <v>23537</v>
      </c>
      <c r="C164" s="60">
        <f t="shared" si="27"/>
        <v>0.35</v>
      </c>
      <c r="D164" s="43">
        <v>0.35</v>
      </c>
      <c r="E164" s="43">
        <f>INDEX('April 18 Framework'!$H$2:$H$412,MATCH(A164,'April 18 Framework'!$A$2:$A$412,0))</f>
        <v>0.32</v>
      </c>
      <c r="F164" s="41">
        <f t="shared" si="28"/>
        <v>1512016880</v>
      </c>
      <c r="G164" s="41">
        <f t="shared" si="29"/>
        <v>1116063948</v>
      </c>
      <c r="H164" s="102">
        <f t="shared" si="35"/>
        <v>175.6200950748939</v>
      </c>
      <c r="I164" s="41">
        <f t="shared" si="30"/>
        <v>1045970046</v>
      </c>
      <c r="J164" s="42">
        <f t="shared" si="36"/>
        <v>164.59035277789579</v>
      </c>
      <c r="K164" s="41">
        <f t="shared" si="31"/>
        <v>962275106.95000017</v>
      </c>
      <c r="L164" s="111">
        <f t="shared" si="37"/>
        <v>151.42039671974308</v>
      </c>
      <c r="M164" s="41">
        <f t="shared" si="32"/>
        <v>141</v>
      </c>
      <c r="N164" s="41">
        <f t="shared" si="33"/>
        <v>23.590352777895788</v>
      </c>
      <c r="O164" s="41">
        <f t="shared" si="34"/>
        <v>114.15306179868104</v>
      </c>
    </row>
    <row r="165" spans="1:15" x14ac:dyDescent="0.25">
      <c r="A165" s="36" t="s">
        <v>744</v>
      </c>
      <c r="B165" s="37">
        <f t="shared" si="26"/>
        <v>91142.333333333328</v>
      </c>
      <c r="C165" s="59">
        <f t="shared" si="27"/>
        <v>0.23536826246977974</v>
      </c>
      <c r="D165" s="39">
        <v>0.25</v>
      </c>
      <c r="E165" s="39">
        <f>INDEX('April 18 Framework'!$H$2:$H$412,MATCH(A165,'April 18 Framework'!$A$2:$A$412,0))</f>
        <v>0.32</v>
      </c>
      <c r="F165" s="37">
        <f t="shared" si="28"/>
        <v>6813021015</v>
      </c>
      <c r="G165" s="37">
        <f t="shared" si="29"/>
        <v>3676581652</v>
      </c>
      <c r="H165" s="101">
        <f t="shared" si="35"/>
        <v>149.40334072510925</v>
      </c>
      <c r="I165" s="37">
        <f t="shared" si="30"/>
        <v>3538094794</v>
      </c>
      <c r="J165" s="38">
        <f t="shared" si="36"/>
        <v>143.77572214074607</v>
      </c>
      <c r="K165" s="37">
        <f t="shared" si="31"/>
        <v>3313192139.1000004</v>
      </c>
      <c r="L165" s="110">
        <f t="shared" si="37"/>
        <v>134.63646966100643</v>
      </c>
      <c r="M165" s="37">
        <f t="shared" si="32"/>
        <v>165</v>
      </c>
      <c r="N165" s="37">
        <f t="shared" si="33"/>
        <v>-21.224277859253931</v>
      </c>
      <c r="O165" s="37">
        <f t="shared" si="34"/>
        <v>114.2385360114598</v>
      </c>
    </row>
    <row r="166" spans="1:15" x14ac:dyDescent="0.25">
      <c r="A166" s="40" t="s">
        <v>745</v>
      </c>
      <c r="B166" s="41">
        <f t="shared" si="26"/>
        <v>24601</v>
      </c>
      <c r="C166" s="60">
        <f t="shared" si="27"/>
        <v>0.16212947595536117</v>
      </c>
      <c r="D166" s="43">
        <v>0.2</v>
      </c>
      <c r="E166" s="43">
        <f>INDEX('April 18 Framework'!$H$2:$H$412,MATCH(A166,'April 18 Framework'!$A$2:$A$412,0))</f>
        <v>0.16</v>
      </c>
      <c r="F166" s="41">
        <f t="shared" si="28"/>
        <v>1104461895</v>
      </c>
      <c r="G166" s="41">
        <f t="shared" si="29"/>
        <v>744117579</v>
      </c>
      <c r="H166" s="102">
        <f t="shared" si="35"/>
        <v>112.02760185900303</v>
      </c>
      <c r="I166" s="41">
        <f t="shared" si="30"/>
        <v>733074472</v>
      </c>
      <c r="J166" s="42">
        <f t="shared" si="36"/>
        <v>110.36505170672075</v>
      </c>
      <c r="K166" s="41">
        <f t="shared" si="31"/>
        <v>508517350.02000004</v>
      </c>
      <c r="L166" s="111">
        <f t="shared" si="37"/>
        <v>76.557765646382947</v>
      </c>
      <c r="M166" s="41">
        <f t="shared" si="32"/>
        <v>117</v>
      </c>
      <c r="N166" s="41">
        <f t="shared" si="33"/>
        <v>-6.6349482932792512</v>
      </c>
      <c r="O166" s="41">
        <f t="shared" si="34"/>
        <v>93.864625477067023</v>
      </c>
    </row>
    <row r="167" spans="1:15" x14ac:dyDescent="0.25">
      <c r="A167" s="36" t="s">
        <v>754</v>
      </c>
      <c r="B167" s="37">
        <f t="shared" si="26"/>
        <v>10828.571428571429</v>
      </c>
      <c r="C167" s="59">
        <f t="shared" si="27"/>
        <v>0.35</v>
      </c>
      <c r="D167" s="39">
        <v>0.35</v>
      </c>
      <c r="E167" s="39">
        <f>INDEX('April 18 Framework'!$H$2:$H$412,MATCH(A167,'April 18 Framework'!$A$2:$A$412,0))</f>
        <v>0.36</v>
      </c>
      <c r="F167" s="37">
        <f t="shared" si="28"/>
        <v>1319675750</v>
      </c>
      <c r="G167" s="37">
        <f t="shared" si="29"/>
        <v>1127997043.7142856</v>
      </c>
      <c r="H167" s="101">
        <f t="shared" si="35"/>
        <v>385.80960158311342</v>
      </c>
      <c r="I167" s="37">
        <f t="shared" si="30"/>
        <v>846832848.42857146</v>
      </c>
      <c r="J167" s="38">
        <f t="shared" si="36"/>
        <v>289.64281926121373</v>
      </c>
      <c r="K167" s="37">
        <f t="shared" si="31"/>
        <v>745212906.6171428</v>
      </c>
      <c r="L167" s="110">
        <f t="shared" si="37"/>
        <v>254.88568094986803</v>
      </c>
      <c r="M167" s="37">
        <f t="shared" si="32"/>
        <v>267</v>
      </c>
      <c r="N167" s="37">
        <f t="shared" si="33"/>
        <v>22.642819261213731</v>
      </c>
      <c r="O167" s="37">
        <f t="shared" si="34"/>
        <v>250.77624102902374</v>
      </c>
    </row>
    <row r="168" spans="1:15" x14ac:dyDescent="0.25">
      <c r="A168" s="40" t="s">
        <v>2261</v>
      </c>
      <c r="B168" s="41">
        <f t="shared" si="26"/>
        <v>23021</v>
      </c>
      <c r="C168" s="60">
        <f t="shared" si="27"/>
        <v>0.2915545858562949</v>
      </c>
      <c r="D168" s="43">
        <v>0.2</v>
      </c>
      <c r="E168" s="43">
        <f>INDEX('April 18 Framework'!$H$2:$H$412,MATCH(A168,'April 18 Framework'!$A$2:$A$412,0))</f>
        <v>0.2</v>
      </c>
      <c r="F168" s="41">
        <f t="shared" si="28"/>
        <v>1251997085</v>
      </c>
      <c r="G168" s="41">
        <f t="shared" si="29"/>
        <v>832612930</v>
      </c>
      <c r="H168" s="102">
        <f t="shared" si="35"/>
        <v>133.95385051008176</v>
      </c>
      <c r="I168" s="41">
        <f t="shared" si="30"/>
        <v>742476980</v>
      </c>
      <c r="J168" s="42">
        <f t="shared" si="36"/>
        <v>119.45244519094481</v>
      </c>
      <c r="K168" s="41">
        <f t="shared" si="31"/>
        <v>513422965.36000007</v>
      </c>
      <c r="L168" s="111">
        <f t="shared" si="37"/>
        <v>82.601387358080473</v>
      </c>
      <c r="M168" s="41">
        <f t="shared" si="32"/>
        <v>120</v>
      </c>
      <c r="N168" s="41">
        <f t="shared" si="33"/>
        <v>-0.54755480905518539</v>
      </c>
      <c r="O168" s="41">
        <f t="shared" si="34"/>
        <v>94.898991100758835</v>
      </c>
    </row>
    <row r="169" spans="1:15" x14ac:dyDescent="0.25">
      <c r="A169" s="36" t="s">
        <v>772</v>
      </c>
      <c r="B169" s="37">
        <f t="shared" si="26"/>
        <v>20032</v>
      </c>
      <c r="C169" s="59">
        <f t="shared" si="27"/>
        <v>0.20596680299018635</v>
      </c>
      <c r="D169" s="39">
        <v>0.2</v>
      </c>
      <c r="E169" s="39">
        <f>INDEX('April 18 Framework'!$H$2:$H$412,MATCH(A169,'April 18 Framework'!$A$2:$A$412,0))</f>
        <v>0.24</v>
      </c>
      <c r="F169" s="37">
        <f t="shared" si="28"/>
        <v>950518400</v>
      </c>
      <c r="G169" s="37">
        <f t="shared" si="29"/>
        <v>610120000</v>
      </c>
      <c r="H169" s="101">
        <f t="shared" si="35"/>
        <v>112.80469766891493</v>
      </c>
      <c r="I169" s="37">
        <f t="shared" si="30"/>
        <v>573669000</v>
      </c>
      <c r="J169" s="38">
        <f t="shared" si="36"/>
        <v>106.06529552715655</v>
      </c>
      <c r="K169" s="37">
        <f t="shared" si="31"/>
        <v>573669000</v>
      </c>
      <c r="L169" s="110">
        <f t="shared" si="37"/>
        <v>106.06529552715655</v>
      </c>
      <c r="M169" s="37">
        <f t="shared" si="32"/>
        <v>120</v>
      </c>
      <c r="N169" s="37">
        <f t="shared" si="33"/>
        <v>-13.93470447284345</v>
      </c>
      <c r="O169" s="37">
        <f t="shared" si="34"/>
        <v>89.570674727773991</v>
      </c>
    </row>
    <row r="170" spans="1:15" x14ac:dyDescent="0.25">
      <c r="A170" s="40" t="s">
        <v>780</v>
      </c>
      <c r="B170" s="41">
        <f t="shared" si="26"/>
        <v>196041</v>
      </c>
      <c r="C170" s="60">
        <f t="shared" si="27"/>
        <v>0.25526302858359806</v>
      </c>
      <c r="D170" s="43">
        <v>0.2</v>
      </c>
      <c r="E170" s="43">
        <f>INDEX('April 18 Framework'!$H$2:$H$412,MATCH(A170,'April 18 Framework'!$A$2:$A$412,0))</f>
        <v>0.2</v>
      </c>
      <c r="F170" s="41">
        <f t="shared" si="28"/>
        <v>11887367085</v>
      </c>
      <c r="G170" s="41">
        <f t="shared" si="29"/>
        <v>7506541569</v>
      </c>
      <c r="H170" s="102">
        <f t="shared" si="35"/>
        <v>141.81730255972531</v>
      </c>
      <c r="I170" s="41">
        <f t="shared" si="30"/>
        <v>7116888432</v>
      </c>
      <c r="J170" s="42">
        <f t="shared" si="36"/>
        <v>134.45578243553362</v>
      </c>
      <c r="K170" s="41">
        <f t="shared" si="31"/>
        <v>4928821190.2199993</v>
      </c>
      <c r="L170" s="111">
        <f t="shared" si="37"/>
        <v>93.117731990303596</v>
      </c>
      <c r="M170" s="41">
        <f t="shared" si="32"/>
        <v>137</v>
      </c>
      <c r="N170" s="41">
        <f t="shared" si="33"/>
        <v>-2.5442175644663791</v>
      </c>
      <c r="O170" s="41">
        <f t="shared" si="34"/>
        <v>105.61658840277337</v>
      </c>
    </row>
    <row r="171" spans="1:15" x14ac:dyDescent="0.25">
      <c r="A171" s="36" t="s">
        <v>786</v>
      </c>
      <c r="B171" s="37">
        <f t="shared" si="26"/>
        <v>64219</v>
      </c>
      <c r="C171" s="59">
        <f t="shared" si="27"/>
        <v>9.9999999999999964E-2</v>
      </c>
      <c r="D171" s="39">
        <v>0.2</v>
      </c>
      <c r="E171" s="39">
        <f>INDEX('April 18 Framework'!$H$2:$H$412,MATCH(A171,'April 18 Framework'!$A$2:$A$412,0))</f>
        <v>0.12</v>
      </c>
      <c r="F171" s="37">
        <f t="shared" si="28"/>
        <v>1804874995</v>
      </c>
      <c r="G171" s="37">
        <f t="shared" si="29"/>
        <v>1171761733</v>
      </c>
      <c r="H171" s="101">
        <f t="shared" si="35"/>
        <v>67.579038452332966</v>
      </c>
      <c r="I171" s="37">
        <f t="shared" si="30"/>
        <v>1128423492</v>
      </c>
      <c r="J171" s="38">
        <f t="shared" si="36"/>
        <v>65.079591190561459</v>
      </c>
      <c r="K171" s="37">
        <f t="shared" si="31"/>
        <v>1128423492</v>
      </c>
      <c r="L171" s="110">
        <f t="shared" si="37"/>
        <v>65.079591190561459</v>
      </c>
      <c r="M171" s="37">
        <f t="shared" si="32"/>
        <v>76</v>
      </c>
      <c r="N171" s="37">
        <f t="shared" si="33"/>
        <v>-10.920408809438541</v>
      </c>
      <c r="O171" s="37">
        <f t="shared" si="34"/>
        <v>60.821134607099673</v>
      </c>
    </row>
    <row r="172" spans="1:15" x14ac:dyDescent="0.25">
      <c r="A172" s="40" t="s">
        <v>789</v>
      </c>
      <c r="B172" s="41">
        <f t="shared" si="26"/>
        <v>17502.444444444445</v>
      </c>
      <c r="C172" s="60">
        <f t="shared" si="27"/>
        <v>9.9999999999999922E-2</v>
      </c>
      <c r="D172" s="43">
        <v>0.25</v>
      </c>
      <c r="E172" s="43">
        <f>INDEX('April 18 Framework'!$H$2:$H$412,MATCH(A172,'April 18 Framework'!$A$2:$A$412,0))</f>
        <v>0.32</v>
      </c>
      <c r="F172" s="41">
        <f t="shared" si="28"/>
        <v>1062427400</v>
      </c>
      <c r="G172" s="41">
        <f t="shared" si="29"/>
        <v>687420000</v>
      </c>
      <c r="H172" s="102">
        <f t="shared" si="35"/>
        <v>145.46539530986149</v>
      </c>
      <c r="I172" s="41">
        <f t="shared" si="30"/>
        <v>671127000</v>
      </c>
      <c r="J172" s="42">
        <f t="shared" si="36"/>
        <v>142.01762293520906</v>
      </c>
      <c r="K172" s="41">
        <f t="shared" si="31"/>
        <v>671127000</v>
      </c>
      <c r="L172" s="111">
        <f t="shared" si="37"/>
        <v>142.01762293520906</v>
      </c>
      <c r="M172" s="41">
        <f t="shared" si="32"/>
        <v>200</v>
      </c>
      <c r="N172" s="41">
        <f t="shared" si="33"/>
        <v>-57.982377064790938</v>
      </c>
      <c r="O172" s="41">
        <f t="shared" si="34"/>
        <v>130.91885577887535</v>
      </c>
    </row>
    <row r="173" spans="1:15" x14ac:dyDescent="0.25">
      <c r="A173" s="36" t="s">
        <v>790</v>
      </c>
      <c r="B173" s="37">
        <f t="shared" si="26"/>
        <v>31120</v>
      </c>
      <c r="C173" s="59">
        <f t="shared" si="27"/>
        <v>0.35</v>
      </c>
      <c r="D173" s="39">
        <v>0.35</v>
      </c>
      <c r="E173" s="39">
        <f>INDEX('April 18 Framework'!$H$2:$H$412,MATCH(A173,'April 18 Framework'!$A$2:$A$412,0))</f>
        <v>0.36</v>
      </c>
      <c r="F173" s="37">
        <f t="shared" si="28"/>
        <v>2998723200</v>
      </c>
      <c r="G173" s="37">
        <f t="shared" si="29"/>
        <v>1861884000</v>
      </c>
      <c r="H173" s="101">
        <f t="shared" si="35"/>
        <v>221.58954584404455</v>
      </c>
      <c r="I173" s="37">
        <f t="shared" si="30"/>
        <v>1789365000</v>
      </c>
      <c r="J173" s="38">
        <f t="shared" si="36"/>
        <v>212.95879748643245</v>
      </c>
      <c r="K173" s="37">
        <f t="shared" si="31"/>
        <v>1555930120</v>
      </c>
      <c r="L173" s="110">
        <f t="shared" si="37"/>
        <v>185.17686851375797</v>
      </c>
      <c r="M173" s="37">
        <f t="shared" si="32"/>
        <v>214</v>
      </c>
      <c r="N173" s="37">
        <f t="shared" si="33"/>
        <v>-1.0412025135675549</v>
      </c>
      <c r="O173" s="37">
        <f t="shared" si="34"/>
        <v>144.03320479862896</v>
      </c>
    </row>
    <row r="174" spans="1:15" x14ac:dyDescent="0.25">
      <c r="A174" s="40" t="s">
        <v>804</v>
      </c>
      <c r="B174" s="41">
        <f t="shared" si="26"/>
        <v>78116.333333333328</v>
      </c>
      <c r="C174" s="60">
        <f t="shared" si="27"/>
        <v>0.15</v>
      </c>
      <c r="D174" s="43">
        <v>0.35</v>
      </c>
      <c r="E174" s="43">
        <f>INDEX('April 18 Framework'!$H$2:$H$412,MATCH(A174,'April 18 Framework'!$A$2:$A$412,0))</f>
        <v>0.36</v>
      </c>
      <c r="F174" s="41">
        <f t="shared" si="28"/>
        <v>8214929440</v>
      </c>
      <c r="G174" s="41">
        <f t="shared" si="29"/>
        <v>5340000000</v>
      </c>
      <c r="H174" s="102">
        <f t="shared" si="35"/>
        <v>253.18364206091485</v>
      </c>
      <c r="I174" s="41">
        <f t="shared" si="30"/>
        <v>5006100000</v>
      </c>
      <c r="J174" s="42">
        <f t="shared" si="36"/>
        <v>237.35255253204977</v>
      </c>
      <c r="K174" s="41">
        <f t="shared" si="31"/>
        <v>3604392000</v>
      </c>
      <c r="L174" s="111">
        <f t="shared" si="37"/>
        <v>170.89383782307584</v>
      </c>
      <c r="M174" s="41">
        <f t="shared" si="32"/>
        <v>236</v>
      </c>
      <c r="N174" s="41">
        <f t="shared" si="33"/>
        <v>1.3525525320497707</v>
      </c>
      <c r="O174" s="41">
        <f t="shared" si="34"/>
        <v>164.56936733959466</v>
      </c>
    </row>
    <row r="175" spans="1:15" x14ac:dyDescent="0.25">
      <c r="A175" s="36" t="s">
        <v>805</v>
      </c>
      <c r="B175" s="37">
        <f t="shared" si="26"/>
        <v>99180</v>
      </c>
      <c r="C175" s="59">
        <f t="shared" si="27"/>
        <v>9.9999999999999964E-2</v>
      </c>
      <c r="D175" s="39">
        <v>0.2</v>
      </c>
      <c r="E175" s="39">
        <f>INDEX('April 18 Framework'!$H$2:$H$412,MATCH(A175,'April 18 Framework'!$A$2:$A$412,0))</f>
        <v>0.12</v>
      </c>
      <c r="F175" s="37">
        <f t="shared" si="28"/>
        <v>3877902350</v>
      </c>
      <c r="G175" s="37">
        <f t="shared" si="29"/>
        <v>2457964646</v>
      </c>
      <c r="H175" s="101">
        <f t="shared" si="35"/>
        <v>91.788392447700772</v>
      </c>
      <c r="I175" s="37">
        <f t="shared" si="30"/>
        <v>2284776001</v>
      </c>
      <c r="J175" s="38">
        <f t="shared" si="36"/>
        <v>85.320965285713214</v>
      </c>
      <c r="K175" s="37">
        <f t="shared" si="31"/>
        <v>1672819200.6999998</v>
      </c>
      <c r="L175" s="110">
        <f t="shared" si="37"/>
        <v>62.468508461980825</v>
      </c>
      <c r="M175" s="37">
        <f t="shared" si="32"/>
        <v>102</v>
      </c>
      <c r="N175" s="37">
        <f t="shared" si="33"/>
        <v>-16.679034714286786</v>
      </c>
      <c r="O175" s="37">
        <f t="shared" si="34"/>
        <v>82.609553202930698</v>
      </c>
    </row>
    <row r="176" spans="1:15" x14ac:dyDescent="0.25">
      <c r="A176" s="40" t="s">
        <v>811</v>
      </c>
      <c r="B176" s="41">
        <f t="shared" si="26"/>
        <v>378493.33333333331</v>
      </c>
      <c r="C176" s="60">
        <f t="shared" si="27"/>
        <v>0.15</v>
      </c>
      <c r="D176" s="43">
        <v>0.2</v>
      </c>
      <c r="E176" s="43">
        <f>INDEX('April 18 Framework'!$H$2:$H$412,MATCH(A176,'April 18 Framework'!$A$2:$A$412,0))</f>
        <v>0.16</v>
      </c>
      <c r="F176" s="41">
        <f t="shared" si="28"/>
        <v>26268169620</v>
      </c>
      <c r="G176" s="41">
        <f t="shared" si="29"/>
        <v>15406744246</v>
      </c>
      <c r="H176" s="102">
        <f t="shared" si="35"/>
        <v>150.76095323367895</v>
      </c>
      <c r="I176" s="41">
        <f t="shared" si="30"/>
        <v>15015266341</v>
      </c>
      <c r="J176" s="42">
        <f t="shared" si="36"/>
        <v>146.93019047255589</v>
      </c>
      <c r="K176" s="41">
        <f t="shared" si="31"/>
        <v>8341679224.5300007</v>
      </c>
      <c r="L176" s="111">
        <f t="shared" si="37"/>
        <v>81.626558562898524</v>
      </c>
      <c r="M176" s="41">
        <f t="shared" si="32"/>
        <v>170</v>
      </c>
      <c r="N176" s="41">
        <f t="shared" si="33"/>
        <v>-23.069809527444107</v>
      </c>
      <c r="O176" s="41">
        <f t="shared" si="34"/>
        <v>134.75384434203855</v>
      </c>
    </row>
    <row r="177" spans="1:15" x14ac:dyDescent="0.25">
      <c r="A177" s="36" t="s">
        <v>823</v>
      </c>
      <c r="B177" s="37">
        <f t="shared" si="26"/>
        <v>9716.2222222222226</v>
      </c>
      <c r="C177" s="59">
        <f t="shared" si="27"/>
        <v>0.30400677208917187</v>
      </c>
      <c r="D177" s="39">
        <v>0.25</v>
      </c>
      <c r="E177" s="39">
        <f>INDEX('April 18 Framework'!$H$2:$H$412,MATCH(A177,'April 18 Framework'!$A$2:$A$412,0))</f>
        <v>0.28000000000000003</v>
      </c>
      <c r="F177" s="37">
        <f t="shared" si="28"/>
        <v>625853820</v>
      </c>
      <c r="G177" s="37">
        <f t="shared" si="29"/>
        <v>409078117</v>
      </c>
      <c r="H177" s="101">
        <f t="shared" si="35"/>
        <v>155.93551715725513</v>
      </c>
      <c r="I177" s="37">
        <f t="shared" si="30"/>
        <v>382604644</v>
      </c>
      <c r="J177" s="38">
        <f t="shared" si="36"/>
        <v>145.8441567748477</v>
      </c>
      <c r="K177" s="37">
        <f t="shared" si="31"/>
        <v>348557490.68999994</v>
      </c>
      <c r="L177" s="110">
        <f t="shared" si="37"/>
        <v>132.86580315852066</v>
      </c>
      <c r="M177" s="37">
        <f t="shared" si="32"/>
        <v>156</v>
      </c>
      <c r="N177" s="37">
        <f t="shared" si="33"/>
        <v>-10.155843225152296</v>
      </c>
      <c r="O177" s="37">
        <f t="shared" si="34"/>
        <v>108.53006393222232</v>
      </c>
    </row>
    <row r="178" spans="1:15" x14ac:dyDescent="0.25">
      <c r="A178" s="40" t="s">
        <v>833</v>
      </c>
      <c r="B178" s="41">
        <f t="shared" si="26"/>
        <v>109269.33333333333</v>
      </c>
      <c r="C178" s="60">
        <f t="shared" si="27"/>
        <v>0.35</v>
      </c>
      <c r="D178" s="43">
        <v>0.35</v>
      </c>
      <c r="E178" s="43">
        <f>INDEX('April 18 Framework'!$H$2:$H$412,MATCH(A178,'April 18 Framework'!$A$2:$A$412,0))</f>
        <v>0.32</v>
      </c>
      <c r="F178" s="41">
        <f t="shared" si="28"/>
        <v>9205884000</v>
      </c>
      <c r="G178" s="41">
        <f t="shared" si="29"/>
        <v>6546170411</v>
      </c>
      <c r="H178" s="102">
        <f t="shared" si="35"/>
        <v>221.8836233065968</v>
      </c>
      <c r="I178" s="41">
        <f t="shared" si="30"/>
        <v>6107698865</v>
      </c>
      <c r="J178" s="42">
        <f t="shared" si="36"/>
        <v>207.02155140271813</v>
      </c>
      <c r="K178" s="41">
        <f t="shared" si="31"/>
        <v>4118187518.6799994</v>
      </c>
      <c r="L178" s="111">
        <f t="shared" si="37"/>
        <v>139.58670653688878</v>
      </c>
      <c r="M178" s="41">
        <f t="shared" si="32"/>
        <v>199</v>
      </c>
      <c r="N178" s="41">
        <f t="shared" si="33"/>
        <v>8.0215514027181314</v>
      </c>
      <c r="O178" s="41">
        <f t="shared" si="34"/>
        <v>144.22435514928793</v>
      </c>
    </row>
    <row r="179" spans="1:15" x14ac:dyDescent="0.25">
      <c r="A179" s="36" t="s">
        <v>835</v>
      </c>
      <c r="B179" s="37">
        <f t="shared" si="26"/>
        <v>13551</v>
      </c>
      <c r="C179" s="59">
        <f t="shared" si="27"/>
        <v>0.35</v>
      </c>
      <c r="D179" s="39">
        <v>0.35</v>
      </c>
      <c r="E179" s="39">
        <f>INDEX('April 18 Framework'!$H$2:$H$412,MATCH(A179,'April 18 Framework'!$A$2:$A$412,0))</f>
        <v>0.36</v>
      </c>
      <c r="F179" s="37">
        <f t="shared" si="28"/>
        <v>1251367095</v>
      </c>
      <c r="G179" s="37">
        <f t="shared" si="29"/>
        <v>880465000</v>
      </c>
      <c r="H179" s="101">
        <f t="shared" si="35"/>
        <v>240.64508017721803</v>
      </c>
      <c r="I179" s="37">
        <f t="shared" si="30"/>
        <v>769624000</v>
      </c>
      <c r="J179" s="38">
        <f t="shared" si="36"/>
        <v>210.35047297315765</v>
      </c>
      <c r="K179" s="37">
        <f t="shared" si="31"/>
        <v>593652050</v>
      </c>
      <c r="L179" s="110">
        <f t="shared" si="37"/>
        <v>162.25454182689811</v>
      </c>
      <c r="M179" s="37">
        <f t="shared" si="32"/>
        <v>202</v>
      </c>
      <c r="N179" s="37">
        <f t="shared" si="33"/>
        <v>8.3504729731576504</v>
      </c>
      <c r="O179" s="37">
        <f t="shared" si="34"/>
        <v>156.41930211519173</v>
      </c>
    </row>
    <row r="180" spans="1:15" x14ac:dyDescent="0.25">
      <c r="A180" s="40" t="s">
        <v>836</v>
      </c>
      <c r="B180" s="41">
        <f t="shared" si="26"/>
        <v>63118</v>
      </c>
      <c r="C180" s="60">
        <f t="shared" si="27"/>
        <v>0.24193416624800257</v>
      </c>
      <c r="D180" s="43">
        <v>0.35</v>
      </c>
      <c r="E180" s="43">
        <f>INDEX('April 18 Framework'!$H$2:$H$412,MATCH(A180,'April 18 Framework'!$A$2:$A$412,0))</f>
        <v>0.28000000000000003</v>
      </c>
      <c r="F180" s="41">
        <f t="shared" si="28"/>
        <v>3663053130</v>
      </c>
      <c r="G180" s="41">
        <f t="shared" si="29"/>
        <v>2397728847</v>
      </c>
      <c r="H180" s="102">
        <f t="shared" si="35"/>
        <v>140.69642908696585</v>
      </c>
      <c r="I180" s="41">
        <f t="shared" si="30"/>
        <v>2535032865</v>
      </c>
      <c r="J180" s="42">
        <f t="shared" si="36"/>
        <v>148.75329717530832</v>
      </c>
      <c r="K180" s="41">
        <f t="shared" si="31"/>
        <v>1765364103.75</v>
      </c>
      <c r="L180" s="111">
        <f t="shared" si="37"/>
        <v>103.58987245230274</v>
      </c>
      <c r="M180" s="41">
        <f t="shared" si="32"/>
        <v>142</v>
      </c>
      <c r="N180" s="41">
        <f t="shared" si="33"/>
        <v>6.7532971753083189</v>
      </c>
      <c r="O180" s="41">
        <f t="shared" si="34"/>
        <v>106.65715582173955</v>
      </c>
    </row>
    <row r="181" spans="1:15" x14ac:dyDescent="0.25">
      <c r="A181" s="36" t="s">
        <v>839</v>
      </c>
      <c r="B181" s="37">
        <f t="shared" si="26"/>
        <v>15544</v>
      </c>
      <c r="C181" s="59">
        <f t="shared" si="27"/>
        <v>0.19652362729504572</v>
      </c>
      <c r="D181" s="39">
        <v>0.25</v>
      </c>
      <c r="E181" s="39">
        <f>INDEX('April 18 Framework'!$H$2:$H$412,MATCH(A181,'April 18 Framework'!$A$2:$A$412,0))</f>
        <v>0.28000000000000003</v>
      </c>
      <c r="F181" s="37">
        <f t="shared" si="28"/>
        <v>885075360</v>
      </c>
      <c r="G181" s="37">
        <f t="shared" si="29"/>
        <v>545401973</v>
      </c>
      <c r="H181" s="101">
        <f t="shared" si="35"/>
        <v>129.95414998760984</v>
      </c>
      <c r="I181" s="37">
        <f t="shared" si="30"/>
        <v>497342472</v>
      </c>
      <c r="J181" s="38">
        <f t="shared" si="36"/>
        <v>118.50290501515411</v>
      </c>
      <c r="K181" s="37">
        <f t="shared" si="31"/>
        <v>397825422.76999998</v>
      </c>
      <c r="L181" s="110">
        <f t="shared" si="37"/>
        <v>94.790754744000296</v>
      </c>
      <c r="M181" s="37">
        <f t="shared" si="32"/>
        <v>136</v>
      </c>
      <c r="N181" s="37">
        <f t="shared" si="33"/>
        <v>-17.497094984845887</v>
      </c>
      <c r="O181" s="37">
        <f t="shared" si="34"/>
        <v>104.41508905000033</v>
      </c>
    </row>
    <row r="182" spans="1:15" x14ac:dyDescent="0.25">
      <c r="A182" s="40" t="s">
        <v>841</v>
      </c>
      <c r="B182" s="41">
        <f t="shared" si="26"/>
        <v>32228</v>
      </c>
      <c r="C182" s="60">
        <f t="shared" si="27"/>
        <v>0.35000000000000003</v>
      </c>
      <c r="D182" s="43">
        <v>0.25</v>
      </c>
      <c r="E182" s="43">
        <f>INDEX('April 18 Framework'!$H$2:$H$412,MATCH(A182,'April 18 Framework'!$A$2:$A$412,0))</f>
        <v>0.32</v>
      </c>
      <c r="F182" s="41">
        <f t="shared" si="28"/>
        <v>2830128240</v>
      </c>
      <c r="G182" s="41">
        <f t="shared" si="29"/>
        <v>2094159141</v>
      </c>
      <c r="H182" s="102">
        <f t="shared" si="35"/>
        <v>240.66479355425923</v>
      </c>
      <c r="I182" s="41">
        <f t="shared" si="30"/>
        <v>1955656971</v>
      </c>
      <c r="J182" s="42">
        <f t="shared" si="36"/>
        <v>224.74785797029497</v>
      </c>
      <c r="K182" s="41">
        <f t="shared" si="31"/>
        <v>1296615326.6900001</v>
      </c>
      <c r="L182" s="111">
        <f t="shared" si="37"/>
        <v>149.00952549772686</v>
      </c>
      <c r="M182" s="41">
        <f t="shared" si="32"/>
        <v>219</v>
      </c>
      <c r="N182" s="41">
        <f t="shared" si="33"/>
        <v>5.747857970294973</v>
      </c>
      <c r="O182" s="41">
        <f t="shared" si="34"/>
        <v>156.4321158102685</v>
      </c>
    </row>
    <row r="183" spans="1:15" x14ac:dyDescent="0.25">
      <c r="A183" s="36" t="s">
        <v>850</v>
      </c>
      <c r="B183" s="37">
        <f t="shared" si="26"/>
        <v>19313</v>
      </c>
      <c r="C183" s="59">
        <f t="shared" si="27"/>
        <v>0.15</v>
      </c>
      <c r="D183" s="39">
        <v>0.25</v>
      </c>
      <c r="E183" s="39">
        <f>INDEX('April 18 Framework'!$H$2:$H$412,MATCH(A183,'April 18 Framework'!$A$2:$A$412,0))</f>
        <v>0.24</v>
      </c>
      <c r="F183" s="37">
        <f t="shared" si="28"/>
        <v>1529660250</v>
      </c>
      <c r="G183" s="37">
        <f t="shared" si="29"/>
        <v>872082692</v>
      </c>
      <c r="H183" s="101">
        <f t="shared" si="35"/>
        <v>167.24154177477845</v>
      </c>
      <c r="I183" s="37">
        <f t="shared" si="30"/>
        <v>867064580</v>
      </c>
      <c r="J183" s="38">
        <f t="shared" si="36"/>
        <v>166.27920552458428</v>
      </c>
      <c r="K183" s="37">
        <f t="shared" si="31"/>
        <v>566879166.16999996</v>
      </c>
      <c r="L183" s="110">
        <f t="shared" si="37"/>
        <v>108.71187631627899</v>
      </c>
      <c r="M183" s="37">
        <f t="shared" si="32"/>
        <v>161</v>
      </c>
      <c r="N183" s="37">
        <f t="shared" si="33"/>
        <v>5.2792055245842846</v>
      </c>
      <c r="O183" s="37">
        <f t="shared" si="34"/>
        <v>119.36764630079531</v>
      </c>
    </row>
    <row r="184" spans="1:15" x14ac:dyDescent="0.25">
      <c r="A184" s="40" t="s">
        <v>855</v>
      </c>
      <c r="B184" s="41">
        <f t="shared" si="26"/>
        <v>12424</v>
      </c>
      <c r="C184" s="60">
        <f t="shared" si="27"/>
        <v>9.999999999999995E-2</v>
      </c>
      <c r="D184" s="43">
        <v>0.25</v>
      </c>
      <c r="E184" s="43">
        <f>INDEX('April 18 Framework'!$H$2:$H$412,MATCH(A184,'April 18 Framework'!$A$2:$A$412,0))</f>
        <v>0.28000000000000003</v>
      </c>
      <c r="F184" s="41">
        <f t="shared" si="28"/>
        <v>694027425</v>
      </c>
      <c r="G184" s="41">
        <f t="shared" si="29"/>
        <v>440648885</v>
      </c>
      <c r="H184" s="102">
        <f t="shared" si="35"/>
        <v>131.36130935346165</v>
      </c>
      <c r="I184" s="41">
        <f t="shared" si="30"/>
        <v>386238213</v>
      </c>
      <c r="J184" s="42">
        <f t="shared" si="36"/>
        <v>115.14100933676755</v>
      </c>
      <c r="K184" s="41">
        <f t="shared" si="31"/>
        <v>341744438.90999997</v>
      </c>
      <c r="L184" s="111">
        <f t="shared" si="37"/>
        <v>101.87702383379838</v>
      </c>
      <c r="M184" s="41">
        <f t="shared" si="32"/>
        <v>162</v>
      </c>
      <c r="N184" s="41">
        <f t="shared" si="33"/>
        <v>-46.858990663232447</v>
      </c>
      <c r="O184" s="41">
        <f t="shared" si="34"/>
        <v>118.22517841811549</v>
      </c>
    </row>
    <row r="185" spans="1:15" x14ac:dyDescent="0.25">
      <c r="A185" s="36" t="s">
        <v>860</v>
      </c>
      <c r="B185" s="37">
        <f t="shared" si="26"/>
        <v>52914</v>
      </c>
      <c r="C185" s="59">
        <f t="shared" si="27"/>
        <v>0.35000000000000003</v>
      </c>
      <c r="D185" s="39">
        <v>0.25</v>
      </c>
      <c r="E185" s="39">
        <f>INDEX('April 18 Framework'!$H$2:$H$412,MATCH(A185,'April 18 Framework'!$A$2:$A$412,0))</f>
        <v>0.28000000000000003</v>
      </c>
      <c r="F185" s="37">
        <f t="shared" si="28"/>
        <v>3128804820</v>
      </c>
      <c r="G185" s="37">
        <f t="shared" si="29"/>
        <v>2880852465</v>
      </c>
      <c r="H185" s="101">
        <f t="shared" si="35"/>
        <v>201.64462986061241</v>
      </c>
      <c r="I185" s="37">
        <f t="shared" si="30"/>
        <v>2579961259</v>
      </c>
      <c r="J185" s="38">
        <f t="shared" si="36"/>
        <v>180.58381657728333</v>
      </c>
      <c r="K185" s="37">
        <f t="shared" si="31"/>
        <v>1732784043.8599999</v>
      </c>
      <c r="L185" s="110">
        <f t="shared" si="37"/>
        <v>121.28583514689804</v>
      </c>
      <c r="M185" s="37">
        <f t="shared" si="32"/>
        <v>142</v>
      </c>
      <c r="N185" s="37">
        <f t="shared" si="33"/>
        <v>38.583816577283329</v>
      </c>
      <c r="O185" s="37">
        <f t="shared" si="34"/>
        <v>131.06900940939806</v>
      </c>
    </row>
    <row r="186" spans="1:15" x14ac:dyDescent="0.25">
      <c r="A186" s="40" t="s">
        <v>861</v>
      </c>
      <c r="B186" s="41">
        <f t="shared" si="26"/>
        <v>33657</v>
      </c>
      <c r="C186" s="60">
        <f t="shared" si="27"/>
        <v>9.9999999999999978E-2</v>
      </c>
      <c r="D186" s="43">
        <v>0.25</v>
      </c>
      <c r="E186" s="43">
        <f>INDEX('April 18 Framework'!$H$2:$H$412,MATCH(A186,'April 18 Framework'!$A$2:$A$412,0))</f>
        <v>0.24</v>
      </c>
      <c r="F186" s="41">
        <f t="shared" si="28"/>
        <v>1818151140</v>
      </c>
      <c r="G186" s="41">
        <f t="shared" si="29"/>
        <v>1064566387</v>
      </c>
      <c r="H186" s="102">
        <f t="shared" si="35"/>
        <v>117.1476504254797</v>
      </c>
      <c r="I186" s="41">
        <f t="shared" si="30"/>
        <v>977942044</v>
      </c>
      <c r="J186" s="42">
        <f t="shared" si="36"/>
        <v>107.61528271593934</v>
      </c>
      <c r="K186" s="41">
        <f t="shared" si="31"/>
        <v>866336789.80000007</v>
      </c>
      <c r="L186" s="111">
        <f t="shared" si="37"/>
        <v>95.333950650296742</v>
      </c>
      <c r="M186" s="41">
        <f t="shared" si="32"/>
        <v>142</v>
      </c>
      <c r="N186" s="41">
        <f t="shared" si="33"/>
        <v>-34.384717284060656</v>
      </c>
      <c r="O186" s="41">
        <f t="shared" si="34"/>
        <v>105.43288538293173</v>
      </c>
    </row>
    <row r="187" spans="1:15" x14ac:dyDescent="0.25">
      <c r="A187" s="36" t="s">
        <v>862</v>
      </c>
      <c r="B187" s="37">
        <f t="shared" si="26"/>
        <v>63740.333333333336</v>
      </c>
      <c r="C187" s="59">
        <f t="shared" si="27"/>
        <v>0.35000000000000003</v>
      </c>
      <c r="D187" s="39">
        <v>0.25</v>
      </c>
      <c r="E187" s="39">
        <f>INDEX('April 18 Framework'!$H$2:$H$412,MATCH(A187,'April 18 Framework'!$A$2:$A$412,0))</f>
        <v>0.16</v>
      </c>
      <c r="F187" s="37">
        <f t="shared" si="28"/>
        <v>3067839600</v>
      </c>
      <c r="G187" s="37">
        <f t="shared" si="29"/>
        <v>2086631974</v>
      </c>
      <c r="H187" s="101">
        <f t="shared" si="35"/>
        <v>121.24609593669686</v>
      </c>
      <c r="I187" s="37">
        <f t="shared" si="30"/>
        <v>1856580865</v>
      </c>
      <c r="J187" s="38">
        <f t="shared" si="36"/>
        <v>107.87871770243738</v>
      </c>
      <c r="K187" s="37">
        <f t="shared" si="31"/>
        <v>1530357902.54</v>
      </c>
      <c r="L187" s="110">
        <f t="shared" si="37"/>
        <v>88.923165838944925</v>
      </c>
      <c r="M187" s="37">
        <f t="shared" si="32"/>
        <v>100</v>
      </c>
      <c r="N187" s="37">
        <f t="shared" si="33"/>
        <v>7.8787177024373847</v>
      </c>
      <c r="O187" s="37">
        <f t="shared" si="34"/>
        <v>78.809962358852957</v>
      </c>
    </row>
    <row r="188" spans="1:15" x14ac:dyDescent="0.25">
      <c r="A188" s="40" t="s">
        <v>874</v>
      </c>
      <c r="B188" s="41">
        <f t="shared" si="26"/>
        <v>75384</v>
      </c>
      <c r="C188" s="60">
        <f t="shared" si="27"/>
        <v>0.35</v>
      </c>
      <c r="D188" s="43">
        <v>0.35</v>
      </c>
      <c r="E188" s="43">
        <f>INDEX('April 18 Framework'!$H$2:$H$412,MATCH(A188,'April 18 Framework'!$A$2:$A$412,0))</f>
        <v>0.36</v>
      </c>
      <c r="F188" s="41">
        <f t="shared" si="28"/>
        <v>8447154120</v>
      </c>
      <c r="G188" s="41">
        <f t="shared" si="29"/>
        <v>5714163209</v>
      </c>
      <c r="H188" s="102">
        <f t="shared" si="35"/>
        <v>280.74349252813249</v>
      </c>
      <c r="I188" s="41">
        <f t="shared" si="30"/>
        <v>5470784778</v>
      </c>
      <c r="J188" s="42">
        <f t="shared" si="36"/>
        <v>268.78602680203284</v>
      </c>
      <c r="K188" s="41">
        <f t="shared" si="31"/>
        <v>4772303996.5799999</v>
      </c>
      <c r="L188" s="111">
        <f t="shared" si="37"/>
        <v>234.4688526389331</v>
      </c>
      <c r="M188" s="41">
        <f t="shared" si="32"/>
        <v>246</v>
      </c>
      <c r="N188" s="41">
        <f t="shared" si="33"/>
        <v>22.786026802032836</v>
      </c>
      <c r="O188" s="41">
        <f t="shared" si="34"/>
        <v>182.48327014328612</v>
      </c>
    </row>
    <row r="189" spans="1:15" x14ac:dyDescent="0.25">
      <c r="A189" s="36" t="s">
        <v>887</v>
      </c>
      <c r="B189" s="37">
        <f t="shared" si="26"/>
        <v>25281</v>
      </c>
      <c r="C189" s="59">
        <f t="shared" si="27"/>
        <v>0.35000000000000003</v>
      </c>
      <c r="D189" s="39">
        <v>0.35</v>
      </c>
      <c r="E189" s="39">
        <f>INDEX('April 18 Framework'!$H$2:$H$412,MATCH(A189,'April 18 Framework'!$A$2:$A$412,0))</f>
        <v>0.32</v>
      </c>
      <c r="F189" s="37">
        <f t="shared" si="28"/>
        <v>1742070540</v>
      </c>
      <c r="G189" s="37">
        <f t="shared" si="29"/>
        <v>1967044000</v>
      </c>
      <c r="H189" s="101">
        <f t="shared" si="35"/>
        <v>288.17484071627501</v>
      </c>
      <c r="I189" s="37">
        <f t="shared" si="30"/>
        <v>1783354000</v>
      </c>
      <c r="J189" s="38">
        <f t="shared" si="36"/>
        <v>261.26398539673329</v>
      </c>
      <c r="K189" s="37">
        <f t="shared" si="31"/>
        <v>1032381270</v>
      </c>
      <c r="L189" s="110">
        <f t="shared" si="37"/>
        <v>151.24537531479504</v>
      </c>
      <c r="M189" s="37">
        <f t="shared" si="32"/>
        <v>179</v>
      </c>
      <c r="N189" s="37">
        <f t="shared" si="33"/>
        <v>82.26398539673329</v>
      </c>
      <c r="O189" s="37">
        <f t="shared" si="34"/>
        <v>187.31364646557876</v>
      </c>
    </row>
    <row r="190" spans="1:15" x14ac:dyDescent="0.25">
      <c r="A190" s="40" t="s">
        <v>890</v>
      </c>
      <c r="B190" s="41">
        <f t="shared" si="26"/>
        <v>44212</v>
      </c>
      <c r="C190" s="60">
        <f t="shared" si="27"/>
        <v>0.35000000000000003</v>
      </c>
      <c r="D190" s="43">
        <v>0.35</v>
      </c>
      <c r="E190" s="43">
        <f>INDEX('April 18 Framework'!$H$2:$H$412,MATCH(A190,'April 18 Framework'!$A$2:$A$412,0))</f>
        <v>0.36</v>
      </c>
      <c r="F190" s="41">
        <f t="shared" si="28"/>
        <v>3694050390</v>
      </c>
      <c r="G190" s="41">
        <f t="shared" si="29"/>
        <v>2592190000</v>
      </c>
      <c r="H190" s="102">
        <f t="shared" si="35"/>
        <v>217.15153586591205</v>
      </c>
      <c r="I190" s="41">
        <f t="shared" si="30"/>
        <v>2158050000</v>
      </c>
      <c r="J190" s="42">
        <f t="shared" si="36"/>
        <v>180.78299506418568</v>
      </c>
      <c r="K190" s="41">
        <f t="shared" si="31"/>
        <v>1995239700</v>
      </c>
      <c r="L190" s="111">
        <f t="shared" si="37"/>
        <v>167.14413884616545</v>
      </c>
      <c r="M190" s="41">
        <f t="shared" si="32"/>
        <v>197</v>
      </c>
      <c r="N190" s="41">
        <f t="shared" si="33"/>
        <v>-16.217004935814316</v>
      </c>
      <c r="O190" s="41">
        <f t="shared" si="34"/>
        <v>141.14849831284283</v>
      </c>
    </row>
    <row r="191" spans="1:15" x14ac:dyDescent="0.25">
      <c r="A191" s="36" t="s">
        <v>893</v>
      </c>
      <c r="B191" s="37">
        <f t="shared" si="26"/>
        <v>16126</v>
      </c>
      <c r="C191" s="59">
        <f t="shared" si="27"/>
        <v>0.25211918624897095</v>
      </c>
      <c r="D191" s="39">
        <v>0.25</v>
      </c>
      <c r="E191" s="39">
        <f>INDEX('April 18 Framework'!$H$2:$H$412,MATCH(A191,'April 18 Framework'!$A$2:$A$412,0))</f>
        <v>0.28000000000000003</v>
      </c>
      <c r="F191" s="37">
        <f t="shared" si="28"/>
        <v>912328450</v>
      </c>
      <c r="G191" s="37">
        <f t="shared" si="29"/>
        <v>613030807</v>
      </c>
      <c r="H191" s="101">
        <f t="shared" si="35"/>
        <v>140.79650690626133</v>
      </c>
      <c r="I191" s="37">
        <f t="shared" si="30"/>
        <v>557668649</v>
      </c>
      <c r="J191" s="38">
        <f t="shared" si="36"/>
        <v>128.08132461495353</v>
      </c>
      <c r="K191" s="37">
        <f t="shared" si="31"/>
        <v>473038386.06999993</v>
      </c>
      <c r="L191" s="110">
        <f t="shared" si="37"/>
        <v>108.64405447609334</v>
      </c>
      <c r="M191" s="37">
        <f t="shared" si="32"/>
        <v>142</v>
      </c>
      <c r="N191" s="37">
        <f t="shared" si="33"/>
        <v>-13.91867538504647</v>
      </c>
      <c r="O191" s="37">
        <f t="shared" si="34"/>
        <v>105.2990061583571</v>
      </c>
    </row>
    <row r="192" spans="1:15" x14ac:dyDescent="0.25">
      <c r="A192" s="40" t="s">
        <v>896</v>
      </c>
      <c r="B192" s="41">
        <f t="shared" si="26"/>
        <v>14154</v>
      </c>
      <c r="C192" s="60">
        <f t="shared" si="27"/>
        <v>0.34999999999999992</v>
      </c>
      <c r="D192" s="43">
        <v>0.35</v>
      </c>
      <c r="E192" s="43">
        <f>INDEX('April 18 Framework'!$H$2:$H$412,MATCH(A192,'April 18 Framework'!$A$2:$A$412,0))</f>
        <v>0.36</v>
      </c>
      <c r="F192" s="41">
        <f t="shared" si="28"/>
        <v>1338659400</v>
      </c>
      <c r="G192" s="41">
        <f t="shared" si="29"/>
        <v>971706000</v>
      </c>
      <c r="H192" s="102">
        <f t="shared" si="35"/>
        <v>254.26812993578571</v>
      </c>
      <c r="I192" s="41">
        <f t="shared" si="30"/>
        <v>880037000</v>
      </c>
      <c r="J192" s="42">
        <f t="shared" si="36"/>
        <v>230.2809309238587</v>
      </c>
      <c r="K192" s="41">
        <f t="shared" si="31"/>
        <v>827611600</v>
      </c>
      <c r="L192" s="111">
        <f t="shared" si="37"/>
        <v>216.56267826396413</v>
      </c>
      <c r="M192" s="41">
        <f t="shared" si="32"/>
        <v>167</v>
      </c>
      <c r="N192" s="41">
        <f t="shared" si="33"/>
        <v>63.280930923858705</v>
      </c>
      <c r="O192" s="41">
        <f t="shared" si="34"/>
        <v>165.27428445826072</v>
      </c>
    </row>
    <row r="193" spans="1:15" x14ac:dyDescent="0.25">
      <c r="A193" s="36" t="s">
        <v>897</v>
      </c>
      <c r="B193" s="37">
        <f t="shared" si="26"/>
        <v>28686.666666666668</v>
      </c>
      <c r="C193" s="59">
        <f t="shared" si="27"/>
        <v>0.34999999999999992</v>
      </c>
      <c r="D193" s="39">
        <v>0.25</v>
      </c>
      <c r="E193" s="39">
        <f>INDEX('April 18 Framework'!$H$2:$H$412,MATCH(A193,'April 18 Framework'!$A$2:$A$412,0))</f>
        <v>0.2</v>
      </c>
      <c r="F193" s="37">
        <f t="shared" si="28"/>
        <v>2277172950</v>
      </c>
      <c r="G193" s="37">
        <f t="shared" si="29"/>
        <v>1642615000</v>
      </c>
      <c r="H193" s="101">
        <f t="shared" si="35"/>
        <v>212.07620006713663</v>
      </c>
      <c r="I193" s="37">
        <f t="shared" si="30"/>
        <v>1199514000</v>
      </c>
      <c r="J193" s="38">
        <f t="shared" si="36"/>
        <v>154.86792160508173</v>
      </c>
      <c r="K193" s="37">
        <f t="shared" si="31"/>
        <v>672440380</v>
      </c>
      <c r="L193" s="110">
        <f t="shared" si="37"/>
        <v>86.818031347638595</v>
      </c>
      <c r="M193" s="37">
        <f t="shared" si="32"/>
        <v>156</v>
      </c>
      <c r="N193" s="37">
        <f t="shared" si="33"/>
        <v>-1.1320783949182669</v>
      </c>
      <c r="O193" s="37">
        <f t="shared" si="34"/>
        <v>137.84953004363882</v>
      </c>
    </row>
    <row r="194" spans="1:15" x14ac:dyDescent="0.25">
      <c r="A194" s="40" t="s">
        <v>900</v>
      </c>
      <c r="B194" s="41">
        <f t="shared" si="26"/>
        <v>63410.666666666664</v>
      </c>
      <c r="C194" s="60">
        <f t="shared" si="27"/>
        <v>0.35000000000000003</v>
      </c>
      <c r="D194" s="43">
        <v>0.35</v>
      </c>
      <c r="E194" s="43">
        <f>INDEX('April 18 Framework'!$H$2:$H$412,MATCH(A194,'April 18 Framework'!$A$2:$A$412,0))</f>
        <v>0.36</v>
      </c>
      <c r="F194" s="41">
        <f t="shared" si="28"/>
        <v>5752455480</v>
      </c>
      <c r="G194" s="41">
        <f t="shared" si="29"/>
        <v>3904230000</v>
      </c>
      <c r="H194" s="102">
        <f t="shared" si="35"/>
        <v>228.0390961212274</v>
      </c>
      <c r="I194" s="41">
        <f t="shared" si="30"/>
        <v>3932720000</v>
      </c>
      <c r="J194" s="42">
        <f t="shared" si="36"/>
        <v>229.70314609996683</v>
      </c>
      <c r="K194" s="41">
        <f t="shared" si="31"/>
        <v>3299268800</v>
      </c>
      <c r="L194" s="111">
        <f t="shared" si="37"/>
        <v>192.70439369938927</v>
      </c>
      <c r="M194" s="41">
        <f t="shared" si="32"/>
        <v>199</v>
      </c>
      <c r="N194" s="41">
        <f t="shared" si="33"/>
        <v>30.70314609996683</v>
      </c>
      <c r="O194" s="41">
        <f t="shared" si="34"/>
        <v>148.22541247879781</v>
      </c>
    </row>
    <row r="195" spans="1:15" x14ac:dyDescent="0.25">
      <c r="A195" s="36" t="s">
        <v>907</v>
      </c>
      <c r="B195" s="37">
        <f t="shared" si="26"/>
        <v>20426.777777777777</v>
      </c>
      <c r="C195" s="59">
        <f t="shared" si="27"/>
        <v>0.16505440471783056</v>
      </c>
      <c r="D195" s="39">
        <v>0.2</v>
      </c>
      <c r="E195" s="39">
        <f>INDEX('April 18 Framework'!$H$2:$H$412,MATCH(A195,'April 18 Framework'!$A$2:$A$412,0))</f>
        <v>0.2</v>
      </c>
      <c r="F195" s="37">
        <f t="shared" si="28"/>
        <v>931573440</v>
      </c>
      <c r="G195" s="37">
        <f t="shared" si="29"/>
        <v>591013025</v>
      </c>
      <c r="H195" s="101">
        <f t="shared" si="35"/>
        <v>107.16017736341004</v>
      </c>
      <c r="I195" s="37">
        <f t="shared" si="30"/>
        <v>547632425</v>
      </c>
      <c r="J195" s="38">
        <f t="shared" si="36"/>
        <v>99.294576110153159</v>
      </c>
      <c r="K195" s="37">
        <f t="shared" si="31"/>
        <v>492869182.49999988</v>
      </c>
      <c r="L195" s="110">
        <f t="shared" si="37"/>
        <v>89.365118499137822</v>
      </c>
      <c r="M195" s="37">
        <f t="shared" si="32"/>
        <v>115</v>
      </c>
      <c r="N195" s="37">
        <f t="shared" si="33"/>
        <v>-15.705423889846841</v>
      </c>
      <c r="O195" s="37">
        <f t="shared" si="34"/>
        <v>89.472918079235257</v>
      </c>
    </row>
    <row r="196" spans="1:15" x14ac:dyDescent="0.25">
      <c r="A196" s="40" t="s">
        <v>909</v>
      </c>
      <c r="B196" s="41">
        <f t="shared" si="26"/>
        <v>39722.666666666664</v>
      </c>
      <c r="C196" s="60">
        <f t="shared" si="27"/>
        <v>0.18400370968754962</v>
      </c>
      <c r="D196" s="43">
        <v>0.2</v>
      </c>
      <c r="E196" s="43">
        <f>INDEX('April 18 Framework'!$H$2:$H$412,MATCH(A196,'April 18 Framework'!$A$2:$A$412,0))</f>
        <v>0.12</v>
      </c>
      <c r="F196" s="41">
        <f t="shared" si="28"/>
        <v>1795056860</v>
      </c>
      <c r="G196" s="41">
        <f t="shared" si="29"/>
        <v>1253200000</v>
      </c>
      <c r="H196" s="102">
        <f t="shared" si="35"/>
        <v>116.84717746747822</v>
      </c>
      <c r="I196" s="41">
        <f t="shared" si="30"/>
        <v>1106800000</v>
      </c>
      <c r="J196" s="42">
        <f t="shared" si="36"/>
        <v>103.19698054660461</v>
      </c>
      <c r="K196" s="41">
        <f t="shared" si="31"/>
        <v>749291000</v>
      </c>
      <c r="L196" s="111">
        <f t="shared" si="37"/>
        <v>69.863181018021237</v>
      </c>
      <c r="M196" s="41">
        <f t="shared" si="32"/>
        <v>117</v>
      </c>
      <c r="N196" s="41">
        <f t="shared" si="33"/>
        <v>-13.803019453395393</v>
      </c>
      <c r="O196" s="41">
        <f t="shared" si="34"/>
        <v>95.346863346942769</v>
      </c>
    </row>
    <row r="197" spans="1:15" x14ac:dyDescent="0.25">
      <c r="A197" s="36" t="s">
        <v>921</v>
      </c>
      <c r="B197" s="37">
        <f t="shared" si="26"/>
        <v>471907</v>
      </c>
      <c r="C197" s="59">
        <f t="shared" si="27"/>
        <v>0.25519297753450526</v>
      </c>
      <c r="D197" s="39">
        <v>0.2</v>
      </c>
      <c r="E197" s="39">
        <f>INDEX('April 18 Framework'!$H$2:$H$412,MATCH(A197,'April 18 Framework'!$A$2:$A$412,0))</f>
        <v>0.16</v>
      </c>
      <c r="F197" s="37">
        <f t="shared" si="28"/>
        <v>22608989870</v>
      </c>
      <c r="G197" s="37">
        <f t="shared" si="29"/>
        <v>14658100592</v>
      </c>
      <c r="H197" s="101">
        <f t="shared" si="35"/>
        <v>115.04228895068701</v>
      </c>
      <c r="I197" s="37">
        <f t="shared" si="30"/>
        <v>13842168620</v>
      </c>
      <c r="J197" s="38">
        <f t="shared" si="36"/>
        <v>108.63854781807683</v>
      </c>
      <c r="K197" s="37">
        <f t="shared" si="31"/>
        <v>9853835133.1199989</v>
      </c>
      <c r="L197" s="110">
        <f t="shared" si="37"/>
        <v>77.336605895276435</v>
      </c>
      <c r="M197" s="37">
        <f t="shared" si="32"/>
        <v>107</v>
      </c>
      <c r="N197" s="37">
        <f t="shared" si="33"/>
        <v>1.6385478180768303</v>
      </c>
      <c r="O197" s="37">
        <f t="shared" si="34"/>
        <v>85.684304690976276</v>
      </c>
    </row>
    <row r="198" spans="1:15" x14ac:dyDescent="0.25">
      <c r="A198" s="40" t="s">
        <v>932</v>
      </c>
      <c r="B198" s="41">
        <f t="shared" si="26"/>
        <v>31039.222222222223</v>
      </c>
      <c r="C198" s="60">
        <f t="shared" si="27"/>
        <v>0.35000000000000003</v>
      </c>
      <c r="D198" s="43">
        <v>0.35</v>
      </c>
      <c r="E198" s="43">
        <f>INDEX('April 18 Framework'!$H$2:$H$412,MATCH(A198,'April 18 Framework'!$A$2:$A$412,0))</f>
        <v>0.36</v>
      </c>
      <c r="F198" s="41">
        <f t="shared" si="28"/>
        <v>3636148615</v>
      </c>
      <c r="G198" s="41">
        <f t="shared" si="29"/>
        <v>2383427229</v>
      </c>
      <c r="H198" s="102">
        <f t="shared" si="35"/>
        <v>284.39850046357117</v>
      </c>
      <c r="I198" s="41">
        <f t="shared" si="30"/>
        <v>2356081777</v>
      </c>
      <c r="J198" s="42">
        <f t="shared" si="36"/>
        <v>281.13554976439605</v>
      </c>
      <c r="K198" s="41">
        <f t="shared" si="31"/>
        <v>1790622150.5199997</v>
      </c>
      <c r="L198" s="111">
        <f t="shared" si="37"/>
        <v>213.66301782094098</v>
      </c>
      <c r="M198" s="41">
        <f t="shared" si="32"/>
        <v>256</v>
      </c>
      <c r="N198" s="41">
        <f t="shared" si="33"/>
        <v>25.135549764396046</v>
      </c>
      <c r="O198" s="41">
        <f t="shared" si="34"/>
        <v>184.85902530132125</v>
      </c>
    </row>
    <row r="199" spans="1:15" x14ac:dyDescent="0.25">
      <c r="A199" s="36" t="s">
        <v>935</v>
      </c>
      <c r="B199" s="37">
        <f t="shared" si="26"/>
        <v>206465.77777777778</v>
      </c>
      <c r="C199" s="59">
        <f t="shared" si="27"/>
        <v>0.22566392574514382</v>
      </c>
      <c r="D199" s="39">
        <v>0.35</v>
      </c>
      <c r="E199" s="39">
        <f>INDEX('April 18 Framework'!$H$2:$H$412,MATCH(A199,'April 18 Framework'!$A$2:$A$412,0))</f>
        <v>0.36</v>
      </c>
      <c r="F199" s="37">
        <f t="shared" si="28"/>
        <v>33731621000</v>
      </c>
      <c r="G199" s="37">
        <f t="shared" si="29"/>
        <v>12870711018</v>
      </c>
      <c r="H199" s="101">
        <f t="shared" si="35"/>
        <v>230.88233110464364</v>
      </c>
      <c r="I199" s="37">
        <f t="shared" si="30"/>
        <v>11980791220</v>
      </c>
      <c r="J199" s="38">
        <f t="shared" si="36"/>
        <v>214.91843002947667</v>
      </c>
      <c r="K199" s="37">
        <f t="shared" si="31"/>
        <v>9225209239.4000015</v>
      </c>
      <c r="L199" s="110">
        <f t="shared" si="37"/>
        <v>165.48719112269708</v>
      </c>
      <c r="M199" s="37">
        <f t="shared" si="32"/>
        <v>282</v>
      </c>
      <c r="N199" s="37">
        <f t="shared" si="33"/>
        <v>-67.081569970523333</v>
      </c>
      <c r="O199" s="37">
        <f t="shared" si="34"/>
        <v>178.78051788237963</v>
      </c>
    </row>
    <row r="200" spans="1:15" x14ac:dyDescent="0.25">
      <c r="A200" s="40" t="s">
        <v>937</v>
      </c>
      <c r="B200" s="41">
        <f t="shared" si="26"/>
        <v>3935257</v>
      </c>
      <c r="C200" s="60">
        <f t="shared" si="27"/>
        <v>0.1679126529316616</v>
      </c>
      <c r="D200" s="43">
        <v>0.2</v>
      </c>
      <c r="E200" s="43">
        <f>INDEX('April 18 Framework'!$H$2:$H$412,MATCH(A200,'April 18 Framework'!$A$2:$A$412,0))</f>
        <v>0.16</v>
      </c>
      <c r="F200" s="41">
        <f t="shared" si="28"/>
        <v>227482424800</v>
      </c>
      <c r="G200" s="41">
        <f t="shared" si="29"/>
        <v>139452680105</v>
      </c>
      <c r="H200" s="102">
        <f t="shared" si="35"/>
        <v>131.24718609135218</v>
      </c>
      <c r="I200" s="41">
        <f t="shared" si="30"/>
        <v>130343503464</v>
      </c>
      <c r="J200" s="42">
        <f t="shared" si="36"/>
        <v>122.67399982601729</v>
      </c>
      <c r="K200" s="41">
        <f t="shared" si="31"/>
        <v>87459275724.389999</v>
      </c>
      <c r="L200" s="111">
        <f t="shared" si="37"/>
        <v>82.313110280641567</v>
      </c>
      <c r="M200" s="41">
        <f t="shared" si="32"/>
        <v>138</v>
      </c>
      <c r="N200" s="41">
        <f t="shared" si="33"/>
        <v>-15.326000173982706</v>
      </c>
      <c r="O200" s="41">
        <f t="shared" si="34"/>
        <v>109.20912288493776</v>
      </c>
    </row>
    <row r="201" spans="1:15" x14ac:dyDescent="0.25">
      <c r="A201" s="36" t="s">
        <v>959</v>
      </c>
      <c r="B201" s="37">
        <f t="shared" si="26"/>
        <v>36761.111111111109</v>
      </c>
      <c r="C201" s="59">
        <f t="shared" si="27"/>
        <v>0.34999999999999992</v>
      </c>
      <c r="D201" s="39">
        <v>0.35</v>
      </c>
      <c r="E201" s="39">
        <f>INDEX('April 18 Framework'!$H$2:$H$412,MATCH(A201,'April 18 Framework'!$A$2:$A$412,0))</f>
        <v>0.36</v>
      </c>
      <c r="F201" s="37">
        <f t="shared" si="28"/>
        <v>3059238740</v>
      </c>
      <c r="G201" s="37">
        <f t="shared" si="29"/>
        <v>2053870000</v>
      </c>
      <c r="H201" s="101">
        <f t="shared" si="35"/>
        <v>206.92861820563195</v>
      </c>
      <c r="I201" s="37">
        <f t="shared" si="30"/>
        <v>1905101000</v>
      </c>
      <c r="J201" s="38">
        <f t="shared" si="36"/>
        <v>191.9400533978137</v>
      </c>
      <c r="K201" s="37">
        <f t="shared" si="31"/>
        <v>1905101000</v>
      </c>
      <c r="L201" s="110">
        <f t="shared" si="37"/>
        <v>191.9400533978137</v>
      </c>
      <c r="M201" s="37">
        <f t="shared" si="32"/>
        <v>186</v>
      </c>
      <c r="N201" s="37">
        <f t="shared" si="33"/>
        <v>5.9400533978136991</v>
      </c>
      <c r="O201" s="37">
        <f t="shared" si="34"/>
        <v>134.50360183366078</v>
      </c>
    </row>
    <row r="202" spans="1:15" x14ac:dyDescent="0.25">
      <c r="A202" s="40" t="s">
        <v>960</v>
      </c>
      <c r="B202" s="41">
        <f t="shared" si="26"/>
        <v>65965</v>
      </c>
      <c r="C202" s="60">
        <f t="shared" si="27"/>
        <v>0.11932885436640994</v>
      </c>
      <c r="D202" s="43">
        <v>0.2</v>
      </c>
      <c r="E202" s="43">
        <f>INDEX('April 18 Framework'!$H$2:$H$412,MATCH(A202,'April 18 Framework'!$A$2:$A$412,0))</f>
        <v>0.16</v>
      </c>
      <c r="F202" s="41">
        <f t="shared" si="28"/>
        <v>2383645275</v>
      </c>
      <c r="G202" s="41">
        <f t="shared" si="29"/>
        <v>1422392800.5</v>
      </c>
      <c r="H202" s="102">
        <f t="shared" si="35"/>
        <v>79.862373733545567</v>
      </c>
      <c r="I202" s="41">
        <f t="shared" si="30"/>
        <v>1392043406.625</v>
      </c>
      <c r="J202" s="42">
        <f t="shared" si="36"/>
        <v>78.15836156800323</v>
      </c>
      <c r="K202" s="41">
        <f t="shared" si="31"/>
        <v>1392043406.625</v>
      </c>
      <c r="L202" s="111">
        <f t="shared" si="37"/>
        <v>78.15836156800323</v>
      </c>
      <c r="M202" s="41">
        <f t="shared" si="32"/>
        <v>88</v>
      </c>
      <c r="N202" s="41">
        <f t="shared" si="33"/>
        <v>-9.8416384319967705</v>
      </c>
      <c r="O202" s="41">
        <f t="shared" si="34"/>
        <v>70.332488168939506</v>
      </c>
    </row>
    <row r="203" spans="1:15" x14ac:dyDescent="0.25">
      <c r="A203" s="36" t="s">
        <v>963</v>
      </c>
      <c r="B203" s="37">
        <f t="shared" si="26"/>
        <v>58850.75</v>
      </c>
      <c r="C203" s="59">
        <f t="shared" si="27"/>
        <v>0.13370902324268621</v>
      </c>
      <c r="D203" s="39">
        <v>0.25</v>
      </c>
      <c r="E203" s="39">
        <f>INDEX('April 18 Framework'!$H$2:$H$412,MATCH(A203,'April 18 Framework'!$A$2:$A$412,0))</f>
        <v>0.32</v>
      </c>
      <c r="F203" s="37">
        <f t="shared" si="28"/>
        <v>5250897665</v>
      </c>
      <c r="G203" s="37">
        <f t="shared" si="29"/>
        <v>2551764375</v>
      </c>
      <c r="H203" s="101">
        <f t="shared" si="35"/>
        <v>160.59233173182443</v>
      </c>
      <c r="I203" s="37">
        <f t="shared" si="30"/>
        <v>2380179375</v>
      </c>
      <c r="J203" s="38">
        <f t="shared" si="36"/>
        <v>149.79382873908432</v>
      </c>
      <c r="K203" s="37">
        <f t="shared" si="31"/>
        <v>2023152468.75</v>
      </c>
      <c r="L203" s="110">
        <f t="shared" si="37"/>
        <v>127.32475442822168</v>
      </c>
      <c r="M203" s="37">
        <f t="shared" si="32"/>
        <v>197</v>
      </c>
      <c r="N203" s="37">
        <f t="shared" si="33"/>
        <v>-47.206171260915681</v>
      </c>
      <c r="O203" s="37">
        <f t="shared" si="34"/>
        <v>139.11968791569674</v>
      </c>
    </row>
    <row r="204" spans="1:15" x14ac:dyDescent="0.25">
      <c r="A204" s="40" t="s">
        <v>964</v>
      </c>
      <c r="B204" s="41">
        <f t="shared" si="26"/>
        <v>8253</v>
      </c>
      <c r="C204" s="60">
        <f t="shared" si="27"/>
        <v>0.34999999999999992</v>
      </c>
      <c r="D204" s="43">
        <v>0.35</v>
      </c>
      <c r="E204" s="43">
        <f>INDEX('April 18 Framework'!$H$2:$H$412,MATCH(A204,'April 18 Framework'!$A$2:$A$412,0))</f>
        <v>0.36</v>
      </c>
      <c r="F204" s="41">
        <f t="shared" si="28"/>
        <v>1075313360</v>
      </c>
      <c r="G204" s="41">
        <f t="shared" si="29"/>
        <v>561918375</v>
      </c>
      <c r="H204" s="102">
        <f t="shared" si="35"/>
        <v>252.17244234419806</v>
      </c>
      <c r="I204" s="41">
        <f t="shared" si="30"/>
        <v>503332875</v>
      </c>
      <c r="J204" s="42">
        <f t="shared" si="36"/>
        <v>225.88099277030574</v>
      </c>
      <c r="K204" s="41">
        <f t="shared" si="31"/>
        <v>363422925</v>
      </c>
      <c r="L204" s="111">
        <f t="shared" si="37"/>
        <v>163.09352154772003</v>
      </c>
      <c r="M204" s="41">
        <f t="shared" si="32"/>
        <v>141</v>
      </c>
      <c r="N204" s="41">
        <f t="shared" si="33"/>
        <v>84.880992770305738</v>
      </c>
      <c r="O204" s="41">
        <f t="shared" si="34"/>
        <v>163.91208752372876</v>
      </c>
    </row>
    <row r="205" spans="1:15" x14ac:dyDescent="0.25">
      <c r="A205" s="36" t="s">
        <v>966</v>
      </c>
      <c r="B205" s="37">
        <f t="shared" si="26"/>
        <v>35208.875</v>
      </c>
      <c r="C205" s="59">
        <f t="shared" si="27"/>
        <v>0.26578296958969705</v>
      </c>
      <c r="D205" s="39">
        <v>0.25</v>
      </c>
      <c r="E205" s="39">
        <f>INDEX('April 18 Framework'!$H$2:$H$412,MATCH(A205,'April 18 Framework'!$A$2:$A$412,0))</f>
        <v>0.24</v>
      </c>
      <c r="F205" s="37">
        <f t="shared" si="28"/>
        <v>2257072400</v>
      </c>
      <c r="G205" s="37">
        <f t="shared" si="29"/>
        <v>1372119627.375</v>
      </c>
      <c r="H205" s="101">
        <f t="shared" si="35"/>
        <v>144.33646476444741</v>
      </c>
      <c r="I205" s="37">
        <f t="shared" si="30"/>
        <v>1297336725</v>
      </c>
      <c r="J205" s="38">
        <f t="shared" si="36"/>
        <v>136.46987679479489</v>
      </c>
      <c r="K205" s="37">
        <f t="shared" si="31"/>
        <v>1008923997.74625</v>
      </c>
      <c r="L205" s="110">
        <f t="shared" si="37"/>
        <v>106.1310691468652</v>
      </c>
      <c r="M205" s="37">
        <f t="shared" si="32"/>
        <v>142</v>
      </c>
      <c r="N205" s="37">
        <f t="shared" si="33"/>
        <v>-5.5301232052051148</v>
      </c>
      <c r="O205" s="37">
        <f t="shared" si="34"/>
        <v>105.97429053927391</v>
      </c>
    </row>
    <row r="206" spans="1:15" x14ac:dyDescent="0.25">
      <c r="A206" s="40" t="s">
        <v>972</v>
      </c>
      <c r="B206" s="41">
        <f t="shared" si="26"/>
        <v>187655.55555555556</v>
      </c>
      <c r="C206" s="60">
        <f t="shared" si="27"/>
        <v>0.30059263483549931</v>
      </c>
      <c r="D206" s="43">
        <v>0.2</v>
      </c>
      <c r="E206" s="43">
        <f>INDEX('April 18 Framework'!$H$2:$H$412,MATCH(A206,'April 18 Framework'!$A$2:$A$412,0))</f>
        <v>0.2</v>
      </c>
      <c r="F206" s="41">
        <f t="shared" si="28"/>
        <v>10157074000</v>
      </c>
      <c r="G206" s="41">
        <f t="shared" si="29"/>
        <v>7006662669</v>
      </c>
      <c r="H206" s="102">
        <f t="shared" si="35"/>
        <v>138.28848499023033</v>
      </c>
      <c r="I206" s="41">
        <f t="shared" si="30"/>
        <v>5966662221</v>
      </c>
      <c r="J206" s="42">
        <f t="shared" si="36"/>
        <v>117.76229539937238</v>
      </c>
      <c r="K206" s="41">
        <f t="shared" si="31"/>
        <v>4474996665.75</v>
      </c>
      <c r="L206" s="111">
        <f t="shared" si="37"/>
        <v>88.321721549529286</v>
      </c>
      <c r="M206" s="41">
        <f t="shared" si="32"/>
        <v>124</v>
      </c>
      <c r="N206" s="41">
        <f t="shared" si="33"/>
        <v>-6.2377046006276231</v>
      </c>
      <c r="O206" s="41">
        <f t="shared" si="34"/>
        <v>96.719984919607597</v>
      </c>
    </row>
    <row r="207" spans="1:15" x14ac:dyDescent="0.25">
      <c r="A207" s="36" t="s">
        <v>977</v>
      </c>
      <c r="B207" s="37">
        <f t="shared" si="26"/>
        <v>31474.222222222223</v>
      </c>
      <c r="C207" s="59">
        <f t="shared" si="27"/>
        <v>0.23841349744733561</v>
      </c>
      <c r="D207" s="39">
        <v>0.2</v>
      </c>
      <c r="E207" s="39">
        <f>INDEX('April 18 Framework'!$H$2:$H$412,MATCH(A207,'April 18 Framework'!$A$2:$A$412,0))</f>
        <v>0.12</v>
      </c>
      <c r="F207" s="37">
        <f t="shared" si="28"/>
        <v>1562372280</v>
      </c>
      <c r="G207" s="37">
        <f t="shared" si="29"/>
        <v>1063425907</v>
      </c>
      <c r="H207" s="101">
        <f t="shared" si="35"/>
        <v>125.13778553642958</v>
      </c>
      <c r="I207" s="37">
        <f t="shared" si="30"/>
        <v>946396367</v>
      </c>
      <c r="J207" s="38">
        <f t="shared" si="36"/>
        <v>111.36642884712239</v>
      </c>
      <c r="K207" s="37">
        <f t="shared" si="31"/>
        <v>595374122.85000002</v>
      </c>
      <c r="L207" s="110">
        <f t="shared" si="37"/>
        <v>70.060169503791471</v>
      </c>
      <c r="M207" s="37">
        <f t="shared" si="32"/>
        <v>117</v>
      </c>
      <c r="N207" s="37">
        <f t="shared" si="33"/>
        <v>-5.6335711528776073</v>
      </c>
      <c r="O207" s="37">
        <f t="shared" si="34"/>
        <v>95.303248423874791</v>
      </c>
    </row>
    <row r="208" spans="1:15" x14ac:dyDescent="0.25">
      <c r="A208" s="40" t="s">
        <v>978</v>
      </c>
      <c r="B208" s="41">
        <f t="shared" si="26"/>
        <v>30191</v>
      </c>
      <c r="C208" s="60">
        <f t="shared" si="27"/>
        <v>0.2839774841555982</v>
      </c>
      <c r="D208" s="43">
        <v>0.25</v>
      </c>
      <c r="E208" s="43">
        <f>INDEX('April 18 Framework'!$H$2:$H$412,MATCH(A208,'April 18 Framework'!$A$2:$A$412,0))</f>
        <v>0.24</v>
      </c>
      <c r="F208" s="41">
        <f t="shared" si="28"/>
        <v>1763154400</v>
      </c>
      <c r="G208" s="41">
        <f t="shared" si="29"/>
        <v>1156139719.875</v>
      </c>
      <c r="H208" s="102">
        <f t="shared" si="35"/>
        <v>141.83031242754464</v>
      </c>
      <c r="I208" s="41">
        <f t="shared" si="30"/>
        <v>980657112.375</v>
      </c>
      <c r="J208" s="42">
        <f t="shared" si="36"/>
        <v>120.30285115321342</v>
      </c>
      <c r="K208" s="41">
        <f t="shared" si="31"/>
        <v>662289241.94999993</v>
      </c>
      <c r="L208" s="111">
        <f t="shared" si="37"/>
        <v>81.246832444547479</v>
      </c>
      <c r="M208" s="41">
        <f t="shared" si="32"/>
        <v>128</v>
      </c>
      <c r="N208" s="41">
        <f t="shared" si="33"/>
        <v>-7.6971488467865754</v>
      </c>
      <c r="O208" s="41">
        <f t="shared" si="34"/>
        <v>101.55369712736804</v>
      </c>
    </row>
    <row r="209" spans="1:15" x14ac:dyDescent="0.25">
      <c r="A209" s="36" t="s">
        <v>979</v>
      </c>
      <c r="B209" s="37">
        <f t="shared" si="26"/>
        <v>16900</v>
      </c>
      <c r="C209" s="59">
        <f t="shared" si="27"/>
        <v>9.9999999999999978E-2</v>
      </c>
      <c r="D209" s="39">
        <v>0.2</v>
      </c>
      <c r="E209" s="39">
        <f>INDEX('April 18 Framework'!$H$2:$H$412,MATCH(A209,'April 18 Framework'!$A$2:$A$412,0))</f>
        <v>0.12</v>
      </c>
      <c r="F209" s="37">
        <f t="shared" si="28"/>
        <v>642319700</v>
      </c>
      <c r="G209" s="37">
        <f t="shared" si="29"/>
        <v>387504000</v>
      </c>
      <c r="H209" s="101">
        <f t="shared" si="35"/>
        <v>84.92307692307692</v>
      </c>
      <c r="I209" s="37">
        <f t="shared" si="30"/>
        <v>338477625</v>
      </c>
      <c r="J209" s="38">
        <f t="shared" si="36"/>
        <v>74.178747534516759</v>
      </c>
      <c r="K209" s="37">
        <f t="shared" si="31"/>
        <v>304629862.5</v>
      </c>
      <c r="L209" s="110">
        <f t="shared" si="37"/>
        <v>66.760872781065089</v>
      </c>
      <c r="M209" s="37">
        <f t="shared" si="32"/>
        <v>107</v>
      </c>
      <c r="N209" s="37">
        <f t="shared" si="33"/>
        <v>-32.821252465483241</v>
      </c>
      <c r="O209" s="37">
        <f t="shared" si="34"/>
        <v>76.430769230769229</v>
      </c>
    </row>
    <row r="210" spans="1:15" x14ac:dyDescent="0.25">
      <c r="A210" s="40" t="s">
        <v>983</v>
      </c>
      <c r="B210" s="41">
        <f t="shared" ref="B210:B273" si="38">AVERAGEIF(agency,A210,population)</f>
        <v>15851.111111111111</v>
      </c>
      <c r="C210" s="60">
        <f t="shared" ref="C210:C273" si="39">IF($G$2="Yes",IF((ISERROR(MATCH(A210,budget_agency,0))),(H210-O210)/H210,$B$4),(H210-O210)/H210)</f>
        <v>0.322758732047986</v>
      </c>
      <c r="D210" s="43">
        <v>0.2</v>
      </c>
      <c r="E210" s="43">
        <f>INDEX('April 18 Framework'!$H$2:$H$412,MATCH(A210,'April 18 Framework'!$A$2:$A$412,0))</f>
        <v>0.16</v>
      </c>
      <c r="F210" s="41">
        <f t="shared" ref="F210:F273" si="40">AVERAGEIF(agency,A210,baselineTotal)</f>
        <v>1357754740</v>
      </c>
      <c r="G210" s="41">
        <f t="shared" ref="G210:G273" si="41">SUMIF(agency,A210,prod_2013)*9/COUNTIF(agency,A210)</f>
        <v>1058240665</v>
      </c>
      <c r="H210" s="102">
        <f t="shared" si="35"/>
        <v>247.26404621711296</v>
      </c>
      <c r="I210" s="41">
        <f t="shared" ref="I210:I273" si="42">SUMIF(agency,A210,prod_cur)*9/COUNTIF(agency,A210)</f>
        <v>769095397</v>
      </c>
      <c r="J210" s="42">
        <f t="shared" si="36"/>
        <v>179.7035835786719</v>
      </c>
      <c r="K210" s="41">
        <f t="shared" ref="K210:K273" si="43">SUMIF(agency,A210,res_cur_prod)*9/COUNTIF(agency,A210)</f>
        <v>338610464.26999998</v>
      </c>
      <c r="L210" s="111">
        <f t="shared" si="37"/>
        <v>79.118291572036071</v>
      </c>
      <c r="M210" s="41">
        <f t="shared" ref="M210:M273" si="44">INDEX(target_gpcd,MATCH(A210,agency,0))</f>
        <v>210</v>
      </c>
      <c r="N210" s="41">
        <f t="shared" ref="N210:N273" si="45">J210-M210</f>
        <v>-30.296416421328104</v>
      </c>
      <c r="O210" s="41">
        <f t="shared" ref="O210:O273" si="46">MAX(MIN(M210*($B$3*(1-(L210-$B$7)/$B$8)),H210*(1-$B$6)),40,(1-$B$5)*H210)</f>
        <v>167.45741617902297</v>
      </c>
    </row>
    <row r="211" spans="1:15" x14ac:dyDescent="0.25">
      <c r="A211" s="36" t="s">
        <v>998</v>
      </c>
      <c r="B211" s="37">
        <f t="shared" si="38"/>
        <v>83400</v>
      </c>
      <c r="C211" s="59">
        <f t="shared" si="39"/>
        <v>0.35000000000000003</v>
      </c>
      <c r="D211" s="39">
        <v>0.35</v>
      </c>
      <c r="E211" s="39">
        <f>INDEX('April 18 Framework'!$H$2:$H$412,MATCH(A211,'April 18 Framework'!$A$2:$A$412,0))</f>
        <v>0.36</v>
      </c>
      <c r="F211" s="37">
        <f t="shared" si="40"/>
        <v>9436710000</v>
      </c>
      <c r="G211" s="37">
        <f t="shared" si="41"/>
        <v>6872130000</v>
      </c>
      <c r="H211" s="101">
        <f t="shared" ref="H211:H274" si="47">G211/(B211*270)</f>
        <v>305.18385291766589</v>
      </c>
      <c r="I211" s="37">
        <f t="shared" si="42"/>
        <v>6271910000</v>
      </c>
      <c r="J211" s="38">
        <f t="shared" ref="J211:J274" si="48">I211/($B211*270)</f>
        <v>278.52873256949994</v>
      </c>
      <c r="K211" s="37">
        <f t="shared" si="43"/>
        <v>4637176200</v>
      </c>
      <c r="L211" s="110">
        <f t="shared" ref="L211:L274" si="49">K211/($B211*270)</f>
        <v>205.93197442046363</v>
      </c>
      <c r="M211" s="37">
        <f t="shared" si="44"/>
        <v>248</v>
      </c>
      <c r="N211" s="37">
        <f t="shared" si="45"/>
        <v>30.528732569499937</v>
      </c>
      <c r="O211" s="37">
        <f t="shared" si="46"/>
        <v>198.36950439648282</v>
      </c>
    </row>
    <row r="212" spans="1:15" x14ac:dyDescent="0.25">
      <c r="A212" s="40" t="s">
        <v>2262</v>
      </c>
      <c r="B212" s="41">
        <f t="shared" si="38"/>
        <v>108000</v>
      </c>
      <c r="C212" s="60">
        <f t="shared" si="39"/>
        <v>0.27816292481327476</v>
      </c>
      <c r="D212" s="43">
        <v>0.2</v>
      </c>
      <c r="E212" s="43">
        <f>INDEX('April 18 Framework'!$H$2:$H$412,MATCH(A212,'April 18 Framework'!$A$2:$A$412,0))</f>
        <v>0.24</v>
      </c>
      <c r="F212" s="41">
        <f t="shared" si="40"/>
        <v>7263030610</v>
      </c>
      <c r="G212" s="41">
        <f t="shared" si="41"/>
        <v>4434609825</v>
      </c>
      <c r="H212" s="102">
        <f t="shared" si="47"/>
        <v>152.0785262345679</v>
      </c>
      <c r="I212" s="41">
        <f t="shared" si="42"/>
        <v>4283056327</v>
      </c>
      <c r="J212" s="42">
        <f t="shared" si="48"/>
        <v>146.88121834705075</v>
      </c>
      <c r="K212" s="41">
        <f t="shared" si="43"/>
        <v>2765550590.5</v>
      </c>
      <c r="L212" s="111">
        <f t="shared" si="49"/>
        <v>94.840555229766807</v>
      </c>
      <c r="M212" s="41">
        <f t="shared" si="44"/>
        <v>143</v>
      </c>
      <c r="N212" s="41">
        <f t="shared" si="45"/>
        <v>3.8812183470507478</v>
      </c>
      <c r="O212" s="41">
        <f t="shared" si="46"/>
        <v>109.77591857586816</v>
      </c>
    </row>
    <row r="213" spans="1:15" x14ac:dyDescent="0.25">
      <c r="A213" s="36" t="s">
        <v>1005</v>
      </c>
      <c r="B213" s="37">
        <f t="shared" si="38"/>
        <v>26030</v>
      </c>
      <c r="C213" s="59">
        <f t="shared" si="39"/>
        <v>0.20418902920206167</v>
      </c>
      <c r="D213" s="39">
        <v>0.2</v>
      </c>
      <c r="E213" s="39">
        <f>INDEX('April 18 Framework'!$H$2:$H$412,MATCH(A213,'April 18 Framework'!$A$2:$A$412,0))</f>
        <v>0.2</v>
      </c>
      <c r="F213" s="37">
        <f t="shared" si="40"/>
        <v>1235123500</v>
      </c>
      <c r="G213" s="37">
        <f t="shared" si="41"/>
        <v>823925360</v>
      </c>
      <c r="H213" s="101">
        <f t="shared" si="47"/>
        <v>117.23301603562841</v>
      </c>
      <c r="I213" s="37">
        <f t="shared" si="42"/>
        <v>712822442</v>
      </c>
      <c r="J213" s="38">
        <f t="shared" si="48"/>
        <v>101.42462998534455</v>
      </c>
      <c r="K213" s="37">
        <f t="shared" si="43"/>
        <v>605899075.69999993</v>
      </c>
      <c r="L213" s="110">
        <f t="shared" si="49"/>
        <v>86.210935487542855</v>
      </c>
      <c r="M213" s="37">
        <f t="shared" si="44"/>
        <v>119</v>
      </c>
      <c r="N213" s="37">
        <f t="shared" si="45"/>
        <v>-17.575370014655448</v>
      </c>
      <c r="O213" s="37">
        <f t="shared" si="46"/>
        <v>93.295320300883716</v>
      </c>
    </row>
    <row r="214" spans="1:15" x14ac:dyDescent="0.25">
      <c r="A214" s="40" t="s">
        <v>1006</v>
      </c>
      <c r="B214" s="41">
        <f t="shared" si="38"/>
        <v>21532</v>
      </c>
      <c r="C214" s="60">
        <f t="shared" si="39"/>
        <v>0.21608349945153257</v>
      </c>
      <c r="D214" s="43">
        <v>0.2</v>
      </c>
      <c r="E214" s="43">
        <f>INDEX('April 18 Framework'!$H$2:$H$412,MATCH(A214,'April 18 Framework'!$A$2:$A$412,0))</f>
        <v>0.16</v>
      </c>
      <c r="F214" s="41">
        <f t="shared" si="40"/>
        <v>935242420</v>
      </c>
      <c r="G214" s="41">
        <f t="shared" si="41"/>
        <v>668885610</v>
      </c>
      <c r="H214" s="102">
        <f t="shared" si="47"/>
        <v>115.05452866018535</v>
      </c>
      <c r="I214" s="41">
        <f t="shared" si="42"/>
        <v>603267240</v>
      </c>
      <c r="J214" s="42">
        <f t="shared" si="48"/>
        <v>103.76756042685821</v>
      </c>
      <c r="K214" s="41">
        <f t="shared" si="43"/>
        <v>457651508.19999999</v>
      </c>
      <c r="L214" s="111">
        <f t="shared" si="49"/>
        <v>78.720304009192176</v>
      </c>
      <c r="M214" s="41">
        <f t="shared" si="44"/>
        <v>113</v>
      </c>
      <c r="N214" s="41">
        <f t="shared" si="45"/>
        <v>-9.2324395731417894</v>
      </c>
      <c r="O214" s="41">
        <f t="shared" si="46"/>
        <v>90.193143479545853</v>
      </c>
    </row>
    <row r="215" spans="1:15" x14ac:dyDescent="0.25">
      <c r="A215" s="36" t="s">
        <v>1008</v>
      </c>
      <c r="B215" s="37">
        <f t="shared" si="38"/>
        <v>70817</v>
      </c>
      <c r="C215" s="59">
        <f t="shared" si="39"/>
        <v>0.22143162213111309</v>
      </c>
      <c r="D215" s="39">
        <v>0.25</v>
      </c>
      <c r="E215" s="39">
        <f>INDEX('April 18 Framework'!$H$2:$H$412,MATCH(A215,'April 18 Framework'!$A$2:$A$412,0))</f>
        <v>0.24</v>
      </c>
      <c r="F215" s="37">
        <f t="shared" si="40"/>
        <v>4549284080</v>
      </c>
      <c r="G215" s="37">
        <f t="shared" si="41"/>
        <v>2719687981</v>
      </c>
      <c r="H215" s="101">
        <f t="shared" si="47"/>
        <v>142.23870607549244</v>
      </c>
      <c r="I215" s="37">
        <f t="shared" si="42"/>
        <v>2424775231</v>
      </c>
      <c r="J215" s="38">
        <f t="shared" si="48"/>
        <v>126.81487501170204</v>
      </c>
      <c r="K215" s="37">
        <f t="shared" si="43"/>
        <v>1634117625.3299999</v>
      </c>
      <c r="L215" s="110">
        <f t="shared" si="49"/>
        <v>85.46376577971705</v>
      </c>
      <c r="M215" s="37">
        <f t="shared" si="44"/>
        <v>141</v>
      </c>
      <c r="N215" s="37">
        <f t="shared" si="45"/>
        <v>-14.185124988297957</v>
      </c>
      <c r="O215" s="37">
        <f t="shared" si="46"/>
        <v>110.74255865936554</v>
      </c>
    </row>
    <row r="216" spans="1:15" x14ac:dyDescent="0.25">
      <c r="A216" s="40" t="s">
        <v>1012</v>
      </c>
      <c r="B216" s="41">
        <f t="shared" si="38"/>
        <v>34766</v>
      </c>
      <c r="C216" s="60">
        <f t="shared" si="39"/>
        <v>0.19928402302386183</v>
      </c>
      <c r="D216" s="43">
        <v>0.25</v>
      </c>
      <c r="E216" s="43">
        <f>INDEX('April 18 Framework'!$H$2:$H$412,MATCH(A216,'April 18 Framework'!$A$2:$A$412,0))</f>
        <v>0.32</v>
      </c>
      <c r="F216" s="41">
        <f t="shared" si="40"/>
        <v>4149495930</v>
      </c>
      <c r="G216" s="41">
        <f t="shared" si="41"/>
        <v>2072832164</v>
      </c>
      <c r="H216" s="102">
        <f t="shared" si="47"/>
        <v>220.82368299381474</v>
      </c>
      <c r="I216" s="41">
        <f t="shared" si="42"/>
        <v>1979439888</v>
      </c>
      <c r="J216" s="42">
        <f t="shared" si="48"/>
        <v>210.87438429627926</v>
      </c>
      <c r="K216" s="41">
        <f t="shared" si="43"/>
        <v>1388414675.4400001</v>
      </c>
      <c r="L216" s="111">
        <f t="shared" si="49"/>
        <v>147.91107909174781</v>
      </c>
      <c r="M216" s="41">
        <f t="shared" si="44"/>
        <v>265</v>
      </c>
      <c r="N216" s="41">
        <f t="shared" si="45"/>
        <v>-54.12561570372074</v>
      </c>
      <c r="O216" s="41">
        <f t="shared" si="46"/>
        <v>176.8170510678614</v>
      </c>
    </row>
    <row r="217" spans="1:15" x14ac:dyDescent="0.25">
      <c r="A217" s="36" t="s">
        <v>1024</v>
      </c>
      <c r="B217" s="37">
        <f t="shared" si="38"/>
        <v>217269</v>
      </c>
      <c r="C217" s="59">
        <f t="shared" si="39"/>
        <v>0.34999999999999992</v>
      </c>
      <c r="D217" s="39">
        <v>0.35</v>
      </c>
      <c r="E217" s="39">
        <f>INDEX('April 18 Framework'!$H$2:$H$412,MATCH(A217,'April 18 Framework'!$A$2:$A$412,0))</f>
        <v>0.36</v>
      </c>
      <c r="F217" s="37">
        <f t="shared" si="40"/>
        <v>27480700350</v>
      </c>
      <c r="G217" s="37">
        <f t="shared" si="41"/>
        <v>15589770183</v>
      </c>
      <c r="H217" s="101">
        <f t="shared" si="47"/>
        <v>265.75300464708113</v>
      </c>
      <c r="I217" s="37">
        <f t="shared" si="42"/>
        <v>13698086925</v>
      </c>
      <c r="J217" s="38">
        <f t="shared" si="48"/>
        <v>233.50618485737854</v>
      </c>
      <c r="K217" s="37">
        <f t="shared" si="43"/>
        <v>10444060029.209999</v>
      </c>
      <c r="L217" s="110">
        <f t="shared" si="49"/>
        <v>178.03600058862003</v>
      </c>
      <c r="M217" s="37">
        <f t="shared" si="44"/>
        <v>228</v>
      </c>
      <c r="N217" s="37">
        <f t="shared" si="45"/>
        <v>5.5061848573785426</v>
      </c>
      <c r="O217" s="37">
        <f t="shared" si="46"/>
        <v>172.73945302060275</v>
      </c>
    </row>
    <row r="218" spans="1:15" x14ac:dyDescent="0.25">
      <c r="A218" s="40" t="s">
        <v>1026</v>
      </c>
      <c r="B218" s="41">
        <f t="shared" si="38"/>
        <v>39093.25</v>
      </c>
      <c r="C218" s="60">
        <f t="shared" si="39"/>
        <v>0.34999999999999992</v>
      </c>
      <c r="D218" s="43">
        <v>0.25</v>
      </c>
      <c r="E218" s="43">
        <f>INDEX('April 18 Framework'!$H$2:$H$412,MATCH(A218,'April 18 Framework'!$A$2:$A$412,0))</f>
        <v>0.28000000000000003</v>
      </c>
      <c r="F218" s="41">
        <f t="shared" si="40"/>
        <v>2870456360</v>
      </c>
      <c r="G218" s="41">
        <f t="shared" si="41"/>
        <v>2120625000</v>
      </c>
      <c r="H218" s="102">
        <f t="shared" si="47"/>
        <v>200.90851148642454</v>
      </c>
      <c r="I218" s="41">
        <f t="shared" si="42"/>
        <v>1882125000</v>
      </c>
      <c r="J218" s="42">
        <f t="shared" si="48"/>
        <v>178.31296536699642</v>
      </c>
      <c r="K218" s="41">
        <f t="shared" si="43"/>
        <v>1408770000</v>
      </c>
      <c r="L218" s="111">
        <f t="shared" si="49"/>
        <v>133.46720128581447</v>
      </c>
      <c r="M218" s="41">
        <f t="shared" si="44"/>
        <v>162</v>
      </c>
      <c r="N218" s="41">
        <f t="shared" si="45"/>
        <v>16.312965366996423</v>
      </c>
      <c r="O218" s="41">
        <f t="shared" si="46"/>
        <v>130.59053246617597</v>
      </c>
    </row>
    <row r="219" spans="1:15" x14ac:dyDescent="0.25">
      <c r="A219" s="36" t="s">
        <v>1038</v>
      </c>
      <c r="B219" s="37">
        <f t="shared" si="38"/>
        <v>53791.333333333336</v>
      </c>
      <c r="C219" s="59">
        <f t="shared" si="39"/>
        <v>0.15</v>
      </c>
      <c r="D219" s="39">
        <v>0.25</v>
      </c>
      <c r="E219" s="39">
        <f>INDEX('April 18 Framework'!$H$2:$H$412,MATCH(A219,'April 18 Framework'!$A$2:$A$412,0))</f>
        <v>0.28000000000000003</v>
      </c>
      <c r="F219" s="37">
        <f t="shared" si="40"/>
        <v>4042363320</v>
      </c>
      <c r="G219" s="37">
        <f t="shared" si="41"/>
        <v>2603464922</v>
      </c>
      <c r="H219" s="101">
        <f t="shared" si="47"/>
        <v>179.25680730614735</v>
      </c>
      <c r="I219" s="37">
        <f t="shared" si="42"/>
        <v>2359464115</v>
      </c>
      <c r="J219" s="38">
        <f t="shared" si="48"/>
        <v>162.45657878248321</v>
      </c>
      <c r="K219" s="37">
        <f t="shared" si="43"/>
        <v>1588172092.7899997</v>
      </c>
      <c r="L219" s="110">
        <f t="shared" si="49"/>
        <v>109.35067970401398</v>
      </c>
      <c r="M219" s="37">
        <f t="shared" si="44"/>
        <v>169</v>
      </c>
      <c r="N219" s="37">
        <f t="shared" si="45"/>
        <v>-6.5434212175167943</v>
      </c>
      <c r="O219" s="37">
        <f t="shared" si="46"/>
        <v>125.0946607615026</v>
      </c>
    </row>
    <row r="220" spans="1:15" x14ac:dyDescent="0.25">
      <c r="A220" s="40" t="s">
        <v>1058</v>
      </c>
      <c r="B220" s="41">
        <f t="shared" si="38"/>
        <v>32219</v>
      </c>
      <c r="C220" s="60">
        <f t="shared" si="39"/>
        <v>0.24623820249781542</v>
      </c>
      <c r="D220" s="43">
        <v>0.2</v>
      </c>
      <c r="E220" s="43">
        <f>INDEX('April 18 Framework'!$H$2:$H$412,MATCH(A220,'April 18 Framework'!$A$2:$A$412,0))</f>
        <v>0.16</v>
      </c>
      <c r="F220" s="41">
        <f t="shared" si="40"/>
        <v>1352392525</v>
      </c>
      <c r="G220" s="41">
        <f t="shared" si="41"/>
        <v>859407071</v>
      </c>
      <c r="H220" s="102">
        <f t="shared" si="47"/>
        <v>98.792301184141408</v>
      </c>
      <c r="I220" s="41">
        <f t="shared" si="42"/>
        <v>791398618</v>
      </c>
      <c r="J220" s="42">
        <f t="shared" si="48"/>
        <v>90.974455836388231</v>
      </c>
      <c r="K220" s="41">
        <f t="shared" si="43"/>
        <v>633118894.39999986</v>
      </c>
      <c r="L220" s="111">
        <f t="shared" si="49"/>
        <v>72.77956466911057</v>
      </c>
      <c r="M220" s="41">
        <f t="shared" si="44"/>
        <v>92</v>
      </c>
      <c r="N220" s="41">
        <f t="shared" si="45"/>
        <v>-1.0255441636117695</v>
      </c>
      <c r="O220" s="41">
        <f t="shared" si="46"/>
        <v>74.465862519935627</v>
      </c>
    </row>
    <row r="221" spans="1:15" x14ac:dyDescent="0.25">
      <c r="A221" s="36" t="s">
        <v>1059</v>
      </c>
      <c r="B221" s="37">
        <f t="shared" si="38"/>
        <v>40807</v>
      </c>
      <c r="C221" s="59">
        <f t="shared" si="39"/>
        <v>0.35000000000000003</v>
      </c>
      <c r="D221" s="39">
        <v>0.35</v>
      </c>
      <c r="E221" s="39">
        <f>INDEX('April 18 Framework'!$H$2:$H$412,MATCH(A221,'April 18 Framework'!$A$2:$A$412,0))</f>
        <v>0.32</v>
      </c>
      <c r="F221" s="37">
        <f t="shared" si="40"/>
        <v>2964016445</v>
      </c>
      <c r="G221" s="37">
        <f t="shared" si="41"/>
        <v>2262311000</v>
      </c>
      <c r="H221" s="101">
        <f t="shared" si="47"/>
        <v>205.33069398950252</v>
      </c>
      <c r="I221" s="37">
        <f t="shared" si="42"/>
        <v>1786089000</v>
      </c>
      <c r="J221" s="38">
        <f t="shared" si="48"/>
        <v>162.10808058530262</v>
      </c>
      <c r="K221" s="37">
        <f t="shared" si="43"/>
        <v>1488255420</v>
      </c>
      <c r="L221" s="110">
        <f t="shared" si="49"/>
        <v>135.07626414858018</v>
      </c>
      <c r="M221" s="37">
        <f t="shared" si="44"/>
        <v>159</v>
      </c>
      <c r="N221" s="37">
        <f t="shared" si="45"/>
        <v>3.1080805853026163</v>
      </c>
      <c r="O221" s="37">
        <f t="shared" si="46"/>
        <v>133.46495109317664</v>
      </c>
    </row>
    <row r="222" spans="1:15" x14ac:dyDescent="0.25">
      <c r="A222" s="40" t="s">
        <v>1061</v>
      </c>
      <c r="B222" s="41">
        <f t="shared" si="38"/>
        <v>10300.777777777777</v>
      </c>
      <c r="C222" s="60">
        <f t="shared" si="39"/>
        <v>0.18563987224798401</v>
      </c>
      <c r="D222" s="43">
        <v>0.2</v>
      </c>
      <c r="E222" s="43">
        <f>INDEX('April 18 Framework'!$H$2:$H$412,MATCH(A222,'April 18 Framework'!$A$2:$A$412,0))</f>
        <v>0.12</v>
      </c>
      <c r="F222" s="41">
        <f t="shared" si="40"/>
        <v>483990000</v>
      </c>
      <c r="G222" s="41">
        <f t="shared" si="41"/>
        <v>316836255</v>
      </c>
      <c r="H222" s="102">
        <f t="shared" si="47"/>
        <v>113.92029188734399</v>
      </c>
      <c r="I222" s="41">
        <f t="shared" si="42"/>
        <v>281236756</v>
      </c>
      <c r="J222" s="42">
        <f t="shared" si="48"/>
        <v>101.12028793223094</v>
      </c>
      <c r="K222" s="41">
        <f t="shared" si="43"/>
        <v>185394977.28</v>
      </c>
      <c r="L222" s="111">
        <f t="shared" si="49"/>
        <v>66.659826938634623</v>
      </c>
      <c r="M222" s="41">
        <f t="shared" si="44"/>
        <v>113</v>
      </c>
      <c r="N222" s="41">
        <f t="shared" si="45"/>
        <v>-11.879712067769063</v>
      </c>
      <c r="O222" s="41">
        <f t="shared" si="46"/>
        <v>92.772143454924404</v>
      </c>
    </row>
    <row r="223" spans="1:15" x14ac:dyDescent="0.25">
      <c r="A223" s="36" t="s">
        <v>1071</v>
      </c>
      <c r="B223" s="37">
        <f t="shared" si="38"/>
        <v>171084.66666666666</v>
      </c>
      <c r="C223" s="59">
        <f t="shared" si="39"/>
        <v>0.15</v>
      </c>
      <c r="D223" s="39">
        <v>0.25</v>
      </c>
      <c r="E223" s="39">
        <f>INDEX('April 18 Framework'!$H$2:$H$412,MATCH(A223,'April 18 Framework'!$A$2:$A$412,0))</f>
        <v>0.2</v>
      </c>
      <c r="F223" s="37">
        <f t="shared" si="40"/>
        <v>13503036300</v>
      </c>
      <c r="G223" s="37">
        <f t="shared" si="41"/>
        <v>7135207801</v>
      </c>
      <c r="H223" s="101">
        <f t="shared" si="47"/>
        <v>154.46559925062013</v>
      </c>
      <c r="I223" s="37">
        <f t="shared" si="42"/>
        <v>6864125479</v>
      </c>
      <c r="J223" s="38">
        <f t="shared" si="48"/>
        <v>148.59710957494298</v>
      </c>
      <c r="K223" s="37">
        <f t="shared" si="43"/>
        <v>4417927730.6300001</v>
      </c>
      <c r="L223" s="110">
        <f t="shared" si="49"/>
        <v>95.640922225426181</v>
      </c>
      <c r="M223" s="37">
        <f t="shared" si="44"/>
        <v>172</v>
      </c>
      <c r="N223" s="37">
        <f t="shared" si="45"/>
        <v>-23.402890425057024</v>
      </c>
      <c r="O223" s="37">
        <f t="shared" si="46"/>
        <v>131.77765682174686</v>
      </c>
    </row>
    <row r="224" spans="1:15" x14ac:dyDescent="0.25">
      <c r="A224" s="40" t="s">
        <v>1089</v>
      </c>
      <c r="B224" s="41">
        <f t="shared" si="38"/>
        <v>75645</v>
      </c>
      <c r="C224" s="60">
        <f t="shared" si="39"/>
        <v>0.17797283243354278</v>
      </c>
      <c r="D224" s="43">
        <v>0.2</v>
      </c>
      <c r="E224" s="43">
        <f>INDEX('April 18 Framework'!$H$2:$H$412,MATCH(A224,'April 18 Framework'!$A$2:$A$412,0))</f>
        <v>0.16</v>
      </c>
      <c r="F224" s="41">
        <f t="shared" si="40"/>
        <v>4880590200</v>
      </c>
      <c r="G224" s="41">
        <f t="shared" si="41"/>
        <v>2967854795</v>
      </c>
      <c r="H224" s="102">
        <f t="shared" si="47"/>
        <v>145.31105553964301</v>
      </c>
      <c r="I224" s="41">
        <f t="shared" si="42"/>
        <v>2531213886</v>
      </c>
      <c r="J224" s="42">
        <f t="shared" si="48"/>
        <v>123.93239797005016</v>
      </c>
      <c r="K224" s="41">
        <f t="shared" si="43"/>
        <v>1392167637.3000002</v>
      </c>
      <c r="L224" s="111">
        <f t="shared" si="49"/>
        <v>68.162818883527592</v>
      </c>
      <c r="M224" s="41">
        <f t="shared" si="44"/>
        <v>146</v>
      </c>
      <c r="N224" s="41">
        <f t="shared" si="45"/>
        <v>-22.067602029949839</v>
      </c>
      <c r="O224" s="41">
        <f t="shared" si="46"/>
        <v>119.44963540134489</v>
      </c>
    </row>
    <row r="225" spans="1:15" x14ac:dyDescent="0.25">
      <c r="A225" s="36" t="s">
        <v>1092</v>
      </c>
      <c r="B225" s="37">
        <f t="shared" si="38"/>
        <v>85786</v>
      </c>
      <c r="C225" s="59">
        <f t="shared" si="39"/>
        <v>0.34834583542171155</v>
      </c>
      <c r="D225" s="39">
        <v>0.2</v>
      </c>
      <c r="E225" s="39">
        <f>INDEX('April 18 Framework'!$H$2:$H$412,MATCH(A225,'April 18 Framework'!$A$2:$A$412,0))</f>
        <v>0.24</v>
      </c>
      <c r="F225" s="37">
        <f t="shared" si="40"/>
        <v>5224097175</v>
      </c>
      <c r="G225" s="37">
        <f t="shared" si="41"/>
        <v>3605871889</v>
      </c>
      <c r="H225" s="101">
        <f t="shared" si="47"/>
        <v>155.67902770114438</v>
      </c>
      <c r="I225" s="37">
        <f t="shared" si="42"/>
        <v>3247435321</v>
      </c>
      <c r="J225" s="38">
        <f t="shared" si="48"/>
        <v>140.20397530979326</v>
      </c>
      <c r="K225" s="37">
        <f t="shared" si="43"/>
        <v>2185843957.1500001</v>
      </c>
      <c r="L225" s="110">
        <f t="shared" si="49"/>
        <v>94.371090385550261</v>
      </c>
      <c r="M225" s="37">
        <f t="shared" si="44"/>
        <v>132</v>
      </c>
      <c r="N225" s="37">
        <f t="shared" si="45"/>
        <v>8.2039753097932646</v>
      </c>
      <c r="O225" s="37">
        <f t="shared" si="46"/>
        <v>101.44888673894947</v>
      </c>
    </row>
    <row r="226" spans="1:15" x14ac:dyDescent="0.25">
      <c r="A226" s="40" t="s">
        <v>1113</v>
      </c>
      <c r="B226" s="41">
        <f t="shared" si="38"/>
        <v>44761</v>
      </c>
      <c r="C226" s="60">
        <f t="shared" si="39"/>
        <v>0.35</v>
      </c>
      <c r="D226" s="43">
        <v>0.35</v>
      </c>
      <c r="E226" s="43">
        <f>INDEX('April 18 Framework'!$H$2:$H$412,MATCH(A226,'April 18 Framework'!$A$2:$A$412,0))</f>
        <v>0.36</v>
      </c>
      <c r="F226" s="41">
        <f t="shared" si="40"/>
        <v>4149792310</v>
      </c>
      <c r="G226" s="41">
        <f t="shared" si="41"/>
        <v>2750729000</v>
      </c>
      <c r="H226" s="102">
        <f t="shared" si="47"/>
        <v>227.6062908600162</v>
      </c>
      <c r="I226" s="41">
        <f t="shared" si="42"/>
        <v>2339997000</v>
      </c>
      <c r="J226" s="42">
        <f t="shared" si="48"/>
        <v>193.62068665926935</v>
      </c>
      <c r="K226" s="41">
        <f t="shared" si="43"/>
        <v>2131341500</v>
      </c>
      <c r="L226" s="111">
        <f t="shared" si="49"/>
        <v>176.35569820619307</v>
      </c>
      <c r="M226" s="41">
        <f t="shared" si="44"/>
        <v>203</v>
      </c>
      <c r="N226" s="41">
        <f t="shared" si="45"/>
        <v>-9.379313340730647</v>
      </c>
      <c r="O226" s="41">
        <f t="shared" si="46"/>
        <v>147.94408905901054</v>
      </c>
    </row>
    <row r="227" spans="1:15" x14ac:dyDescent="0.25">
      <c r="A227" s="36" t="s">
        <v>1114</v>
      </c>
      <c r="B227" s="37">
        <f t="shared" si="38"/>
        <v>44316</v>
      </c>
      <c r="C227" s="59">
        <f t="shared" si="39"/>
        <v>0.35000000000000003</v>
      </c>
      <c r="D227" s="39">
        <v>0.35</v>
      </c>
      <c r="E227" s="39">
        <f>INDEX('April 18 Framework'!$H$2:$H$412,MATCH(A227,'April 18 Framework'!$A$2:$A$412,0))</f>
        <v>0.32</v>
      </c>
      <c r="F227" s="37">
        <f t="shared" si="40"/>
        <v>3946782960</v>
      </c>
      <c r="G227" s="37">
        <f t="shared" si="41"/>
        <v>2611216925</v>
      </c>
      <c r="H227" s="101">
        <f t="shared" si="47"/>
        <v>218.23210118910316</v>
      </c>
      <c r="I227" s="37">
        <f t="shared" si="42"/>
        <v>2326139290</v>
      </c>
      <c r="J227" s="38">
        <f t="shared" si="48"/>
        <v>194.40677641717897</v>
      </c>
      <c r="K227" s="37">
        <f t="shared" si="43"/>
        <v>1608858933.8299999</v>
      </c>
      <c r="L227" s="110">
        <f t="shared" si="49"/>
        <v>134.46016770383073</v>
      </c>
      <c r="M227" s="37">
        <f t="shared" si="44"/>
        <v>195</v>
      </c>
      <c r="N227" s="37">
        <f t="shared" si="45"/>
        <v>-0.59322358282102527</v>
      </c>
      <c r="O227" s="37">
        <f t="shared" si="46"/>
        <v>141.85086577291705</v>
      </c>
    </row>
    <row r="228" spans="1:15" x14ac:dyDescent="0.25">
      <c r="A228" s="40" t="s">
        <v>1117</v>
      </c>
      <c r="B228" s="41">
        <f t="shared" si="38"/>
        <v>65879.666666666672</v>
      </c>
      <c r="C228" s="60">
        <f t="shared" si="39"/>
        <v>0.35000000000000003</v>
      </c>
      <c r="D228" s="43">
        <v>0.35</v>
      </c>
      <c r="E228" s="43">
        <f>INDEX('April 18 Framework'!$H$2:$H$412,MATCH(A228,'April 18 Framework'!$A$2:$A$412,0))</f>
        <v>0.32</v>
      </c>
      <c r="F228" s="41">
        <f t="shared" si="40"/>
        <v>6214351300</v>
      </c>
      <c r="G228" s="41">
        <f t="shared" si="41"/>
        <v>4220349478</v>
      </c>
      <c r="H228" s="102">
        <f t="shared" si="47"/>
        <v>237.26477050469683</v>
      </c>
      <c r="I228" s="41">
        <f t="shared" si="42"/>
        <v>3924557844</v>
      </c>
      <c r="J228" s="42">
        <f t="shared" si="48"/>
        <v>220.63559452672129</v>
      </c>
      <c r="K228" s="41">
        <f t="shared" si="43"/>
        <v>2229413094.79</v>
      </c>
      <c r="L228" s="111">
        <f t="shared" si="49"/>
        <v>125.3358730249484</v>
      </c>
      <c r="M228" s="41">
        <f t="shared" si="44"/>
        <v>203</v>
      </c>
      <c r="N228" s="41">
        <f t="shared" si="45"/>
        <v>17.635594526721292</v>
      </c>
      <c r="O228" s="41">
        <f t="shared" si="46"/>
        <v>154.22210082805293</v>
      </c>
    </row>
    <row r="229" spans="1:15" x14ac:dyDescent="0.25">
      <c r="A229" s="36" t="s">
        <v>1127</v>
      </c>
      <c r="B229" s="37">
        <f t="shared" si="38"/>
        <v>12148.222222222223</v>
      </c>
      <c r="C229" s="59">
        <f t="shared" si="39"/>
        <v>0.29821693564109958</v>
      </c>
      <c r="D229" s="39">
        <v>0.25</v>
      </c>
      <c r="E229" s="39">
        <f>INDEX('April 18 Framework'!$H$2:$H$412,MATCH(A229,'April 18 Framework'!$A$2:$A$412,0))</f>
        <v>0.28000000000000003</v>
      </c>
      <c r="F229" s="37">
        <f t="shared" si="40"/>
        <v>1064164800</v>
      </c>
      <c r="G229" s="37">
        <f t="shared" si="41"/>
        <v>665258274</v>
      </c>
      <c r="H229" s="101">
        <f t="shared" si="47"/>
        <v>202.82140779629393</v>
      </c>
      <c r="I229" s="37">
        <f t="shared" si="42"/>
        <v>527032098</v>
      </c>
      <c r="J229" s="38">
        <f t="shared" si="48"/>
        <v>160.67953792964678</v>
      </c>
      <c r="K229" s="37">
        <f t="shared" si="43"/>
        <v>432296009.19</v>
      </c>
      <c r="L229" s="110">
        <f t="shared" si="49"/>
        <v>131.7967601386577</v>
      </c>
      <c r="M229" s="37">
        <f t="shared" si="44"/>
        <v>204</v>
      </c>
      <c r="N229" s="37">
        <f t="shared" si="45"/>
        <v>-43.320462070353216</v>
      </c>
      <c r="O229" s="37">
        <f t="shared" si="46"/>
        <v>142.33662908086933</v>
      </c>
    </row>
    <row r="230" spans="1:15" x14ac:dyDescent="0.25">
      <c r="A230" s="40" t="s">
        <v>1134</v>
      </c>
      <c r="B230" s="41">
        <f t="shared" si="38"/>
        <v>39000</v>
      </c>
      <c r="C230" s="60">
        <f t="shared" si="39"/>
        <v>0.11135493421731002</v>
      </c>
      <c r="D230" s="43">
        <v>0.1</v>
      </c>
      <c r="E230" s="43">
        <f>INDEX('April 18 Framework'!$H$2:$H$412,MATCH(A230,'April 18 Framework'!$A$2:$A$412,0))</f>
        <v>0.08</v>
      </c>
      <c r="F230" s="41">
        <f t="shared" si="40"/>
        <v>1153035000</v>
      </c>
      <c r="G230" s="41">
        <f t="shared" si="41"/>
        <v>809332364</v>
      </c>
      <c r="H230" s="102">
        <f t="shared" si="47"/>
        <v>76.859673694207032</v>
      </c>
      <c r="I230" s="41">
        <f t="shared" si="42"/>
        <v>713333361</v>
      </c>
      <c r="J230" s="42">
        <f t="shared" si="48"/>
        <v>67.742959259259266</v>
      </c>
      <c r="K230" s="41">
        <f t="shared" si="43"/>
        <v>578234079.52999997</v>
      </c>
      <c r="L230" s="111">
        <f t="shared" si="49"/>
        <v>54.913017999050332</v>
      </c>
      <c r="M230" s="41">
        <f t="shared" si="44"/>
        <v>81</v>
      </c>
      <c r="N230" s="41">
        <f t="shared" si="45"/>
        <v>-13.257040740740734</v>
      </c>
      <c r="O230" s="41">
        <f t="shared" si="46"/>
        <v>68.300969786024694</v>
      </c>
    </row>
    <row r="231" spans="1:15" x14ac:dyDescent="0.25">
      <c r="A231" s="36" t="s">
        <v>1142</v>
      </c>
      <c r="B231" s="37">
        <f t="shared" si="38"/>
        <v>61445.444444444445</v>
      </c>
      <c r="C231" s="59">
        <f t="shared" si="39"/>
        <v>0.26490656214052943</v>
      </c>
      <c r="D231" s="39">
        <v>0.25</v>
      </c>
      <c r="E231" s="39">
        <f>INDEX('April 18 Framework'!$H$2:$H$412,MATCH(A231,'April 18 Framework'!$A$2:$A$412,0))</f>
        <v>0.24</v>
      </c>
      <c r="F231" s="37">
        <f t="shared" si="40"/>
        <v>3925682310</v>
      </c>
      <c r="G231" s="37">
        <f t="shared" si="41"/>
        <v>2457000000</v>
      </c>
      <c r="H231" s="101">
        <f t="shared" si="47"/>
        <v>148.09885553399673</v>
      </c>
      <c r="I231" s="37">
        <f t="shared" si="42"/>
        <v>1986810000</v>
      </c>
      <c r="J231" s="38">
        <f t="shared" si="48"/>
        <v>119.75754463308915</v>
      </c>
      <c r="K231" s="37">
        <f t="shared" si="43"/>
        <v>1629184200</v>
      </c>
      <c r="L231" s="110">
        <f t="shared" si="49"/>
        <v>98.201186599133109</v>
      </c>
      <c r="M231" s="37">
        <f t="shared" si="44"/>
        <v>143</v>
      </c>
      <c r="N231" s="37">
        <f t="shared" si="45"/>
        <v>-23.242455366910846</v>
      </c>
      <c r="O231" s="37">
        <f t="shared" si="46"/>
        <v>108.86649685753873</v>
      </c>
    </row>
    <row r="232" spans="1:15" x14ac:dyDescent="0.25">
      <c r="A232" s="40" t="s">
        <v>1145</v>
      </c>
      <c r="B232" s="41">
        <f t="shared" si="38"/>
        <v>7500</v>
      </c>
      <c r="C232" s="60">
        <f t="shared" si="39"/>
        <v>0.35000000000000003</v>
      </c>
      <c r="D232" s="43">
        <v>0.25</v>
      </c>
      <c r="E232" s="43">
        <f>INDEX('April 18 Framework'!$H$2:$H$412,MATCH(A232,'April 18 Framework'!$A$2:$A$412,0))</f>
        <v>0.28000000000000003</v>
      </c>
      <c r="F232" s="41">
        <f t="shared" si="40"/>
        <v>484537500</v>
      </c>
      <c r="G232" s="41">
        <f t="shared" si="41"/>
        <v>350120000</v>
      </c>
      <c r="H232" s="102">
        <f t="shared" si="47"/>
        <v>172.89876543209877</v>
      </c>
      <c r="I232" s="41">
        <f t="shared" si="42"/>
        <v>332141000</v>
      </c>
      <c r="J232" s="42">
        <f t="shared" si="48"/>
        <v>164.02024691358025</v>
      </c>
      <c r="K232" s="41">
        <f t="shared" si="43"/>
        <v>262005880</v>
      </c>
      <c r="L232" s="111">
        <f t="shared" si="49"/>
        <v>129.38561975308642</v>
      </c>
      <c r="M232" s="41">
        <f t="shared" si="44"/>
        <v>133</v>
      </c>
      <c r="N232" s="41">
        <f t="shared" si="45"/>
        <v>31.020246913580252</v>
      </c>
      <c r="O232" s="41">
        <f t="shared" si="46"/>
        <v>112.3841975308642</v>
      </c>
    </row>
    <row r="233" spans="1:15" x14ac:dyDescent="0.25">
      <c r="A233" s="36" t="s">
        <v>1153</v>
      </c>
      <c r="B233" s="37">
        <f t="shared" si="38"/>
        <v>18361</v>
      </c>
      <c r="C233" s="59">
        <f t="shared" si="39"/>
        <v>0.23451844365409585</v>
      </c>
      <c r="D233" s="39">
        <v>0.2</v>
      </c>
      <c r="E233" s="39">
        <f>INDEX('April 18 Framework'!$H$2:$H$412,MATCH(A233,'April 18 Framework'!$A$2:$A$412,0))</f>
        <v>0.2</v>
      </c>
      <c r="F233" s="37">
        <f t="shared" si="40"/>
        <v>817615330</v>
      </c>
      <c r="G233" s="37">
        <f t="shared" si="41"/>
        <v>559456000</v>
      </c>
      <c r="H233" s="101">
        <f t="shared" si="47"/>
        <v>112.85111155488586</v>
      </c>
      <c r="I233" s="37">
        <f t="shared" si="42"/>
        <v>511830000</v>
      </c>
      <c r="J233" s="38">
        <f t="shared" si="48"/>
        <v>103.24419512372238</v>
      </c>
      <c r="K233" s="37">
        <f t="shared" si="43"/>
        <v>460647000</v>
      </c>
      <c r="L233" s="110">
        <f t="shared" si="49"/>
        <v>92.919775611350147</v>
      </c>
      <c r="M233" s="37">
        <f t="shared" si="44"/>
        <v>112</v>
      </c>
      <c r="N233" s="37">
        <f t="shared" si="45"/>
        <v>-8.7558048762776224</v>
      </c>
      <c r="O233" s="37">
        <f t="shared" si="46"/>
        <v>86.385444508399274</v>
      </c>
    </row>
    <row r="234" spans="1:15" x14ac:dyDescent="0.25">
      <c r="A234" s="40" t="s">
        <v>1157</v>
      </c>
      <c r="B234" s="41">
        <f t="shared" si="38"/>
        <v>171110.66666666666</v>
      </c>
      <c r="C234" s="60">
        <f t="shared" si="39"/>
        <v>0.27006017997253118</v>
      </c>
      <c r="D234" s="43">
        <v>0.2</v>
      </c>
      <c r="E234" s="43">
        <f>INDEX('April 18 Framework'!$H$2:$H$412,MATCH(A234,'April 18 Framework'!$A$2:$A$412,0))</f>
        <v>0.2</v>
      </c>
      <c r="F234" s="41">
        <f t="shared" si="40"/>
        <v>11160555725</v>
      </c>
      <c r="G234" s="41">
        <f t="shared" si="41"/>
        <v>6988111948</v>
      </c>
      <c r="H234" s="102">
        <f t="shared" si="47"/>
        <v>151.25822725080673</v>
      </c>
      <c r="I234" s="41">
        <f t="shared" si="42"/>
        <v>6765555422</v>
      </c>
      <c r="J234" s="42">
        <f t="shared" si="48"/>
        <v>146.44097391594957</v>
      </c>
      <c r="K234" s="41">
        <f t="shared" si="43"/>
        <v>4140727029.3599997</v>
      </c>
      <c r="L234" s="111">
        <f t="shared" si="49"/>
        <v>89.626358972360961</v>
      </c>
      <c r="M234" s="41">
        <f t="shared" si="44"/>
        <v>142</v>
      </c>
      <c r="N234" s="41">
        <f t="shared" si="45"/>
        <v>4.44097391594957</v>
      </c>
      <c r="O234" s="41">
        <f t="shared" si="46"/>
        <v>110.40940317712784</v>
      </c>
    </row>
    <row r="235" spans="1:15" x14ac:dyDescent="0.25">
      <c r="A235" s="36" t="s">
        <v>1162</v>
      </c>
      <c r="B235" s="37">
        <f t="shared" si="38"/>
        <v>27495.555555555555</v>
      </c>
      <c r="C235" s="59">
        <f t="shared" si="39"/>
        <v>0.35</v>
      </c>
      <c r="D235" s="39">
        <v>0.35</v>
      </c>
      <c r="E235" s="39">
        <f>INDEX('April 18 Framework'!$H$2:$H$412,MATCH(A235,'April 18 Framework'!$A$2:$A$412,0))</f>
        <v>0.36</v>
      </c>
      <c r="F235" s="37">
        <f t="shared" si="40"/>
        <v>2663197680</v>
      </c>
      <c r="G235" s="37">
        <f t="shared" si="41"/>
        <v>2485920536</v>
      </c>
      <c r="H235" s="101">
        <f t="shared" si="47"/>
        <v>334.85823109458767</v>
      </c>
      <c r="I235" s="37">
        <f t="shared" si="42"/>
        <v>2317129497</v>
      </c>
      <c r="J235" s="38">
        <f t="shared" si="48"/>
        <v>312.12175664753897</v>
      </c>
      <c r="K235" s="37">
        <f t="shared" si="43"/>
        <v>1744022007.3</v>
      </c>
      <c r="L235" s="110">
        <f t="shared" si="49"/>
        <v>234.92308619574879</v>
      </c>
      <c r="M235" s="37">
        <f t="shared" si="44"/>
        <v>250</v>
      </c>
      <c r="N235" s="37">
        <f t="shared" si="45"/>
        <v>62.121756647538973</v>
      </c>
      <c r="O235" s="37">
        <f t="shared" si="46"/>
        <v>217.65785021148199</v>
      </c>
    </row>
    <row r="236" spans="1:15" x14ac:dyDescent="0.25">
      <c r="A236" s="40" t="s">
        <v>2263</v>
      </c>
      <c r="B236" s="41">
        <f t="shared" si="38"/>
        <v>19509</v>
      </c>
      <c r="C236" s="60">
        <f t="shared" si="39"/>
        <v>0.35</v>
      </c>
      <c r="D236" s="43">
        <v>0.35</v>
      </c>
      <c r="E236" s="43">
        <f>INDEX('April 18 Framework'!$H$2:$H$412,MATCH(A236,'April 18 Framework'!$A$2:$A$412,0))</f>
        <v>0.36</v>
      </c>
      <c r="F236" s="41">
        <f t="shared" si="40"/>
        <v>1324466010</v>
      </c>
      <c r="G236" s="41">
        <f t="shared" si="41"/>
        <v>1161641530</v>
      </c>
      <c r="H236" s="102">
        <f t="shared" si="47"/>
        <v>220.532884157929</v>
      </c>
      <c r="I236" s="41">
        <f t="shared" si="42"/>
        <v>959245392</v>
      </c>
      <c r="J236" s="42">
        <f t="shared" si="48"/>
        <v>182.10880676155165</v>
      </c>
      <c r="K236" s="41">
        <f t="shared" si="43"/>
        <v>911283122.39999998</v>
      </c>
      <c r="L236" s="111">
        <f t="shared" si="49"/>
        <v>173.00336642347406</v>
      </c>
      <c r="M236" s="41">
        <f t="shared" si="44"/>
        <v>149</v>
      </c>
      <c r="N236" s="41">
        <f t="shared" si="45"/>
        <v>33.108806761551648</v>
      </c>
      <c r="O236" s="41">
        <f t="shared" si="46"/>
        <v>143.34637470265386</v>
      </c>
    </row>
    <row r="237" spans="1:15" x14ac:dyDescent="0.25">
      <c r="A237" s="36" t="s">
        <v>1163</v>
      </c>
      <c r="B237" s="37">
        <f t="shared" si="38"/>
        <v>75632.444444444438</v>
      </c>
      <c r="C237" s="59">
        <f t="shared" si="39"/>
        <v>0.34999999999999992</v>
      </c>
      <c r="D237" s="39">
        <v>0.35</v>
      </c>
      <c r="E237" s="39">
        <f>INDEX('April 18 Framework'!$H$2:$H$412,MATCH(A237,'April 18 Framework'!$A$2:$A$412,0))</f>
        <v>0.36</v>
      </c>
      <c r="F237" s="37">
        <f t="shared" si="40"/>
        <v>8640531120</v>
      </c>
      <c r="G237" s="37">
        <f t="shared" si="41"/>
        <v>5326497766</v>
      </c>
      <c r="H237" s="101">
        <f t="shared" si="47"/>
        <v>260.83739126261707</v>
      </c>
      <c r="I237" s="37">
        <f t="shared" si="42"/>
        <v>5149755953</v>
      </c>
      <c r="J237" s="38">
        <f t="shared" si="48"/>
        <v>252.18238464190364</v>
      </c>
      <c r="K237" s="37">
        <f t="shared" si="43"/>
        <v>4040139953.8099999</v>
      </c>
      <c r="L237" s="110">
        <f t="shared" si="49"/>
        <v>197.84474004934194</v>
      </c>
      <c r="M237" s="37">
        <f t="shared" si="44"/>
        <v>283</v>
      </c>
      <c r="N237" s="37">
        <f t="shared" si="45"/>
        <v>-30.817615358096361</v>
      </c>
      <c r="O237" s="37">
        <f t="shared" si="46"/>
        <v>169.54430432070112</v>
      </c>
    </row>
    <row r="238" spans="1:15" x14ac:dyDescent="0.25">
      <c r="A238" s="40" t="s">
        <v>1172</v>
      </c>
      <c r="B238" s="41">
        <f t="shared" si="38"/>
        <v>166866</v>
      </c>
      <c r="C238" s="60">
        <f t="shared" si="39"/>
        <v>0.23382727898265654</v>
      </c>
      <c r="D238" s="43">
        <v>0.25</v>
      </c>
      <c r="E238" s="43">
        <f>INDEX('April 18 Framework'!$H$2:$H$412,MATCH(A238,'April 18 Framework'!$A$2:$A$412,0))</f>
        <v>0.24</v>
      </c>
      <c r="F238" s="41">
        <f t="shared" si="40"/>
        <v>15276698320</v>
      </c>
      <c r="G238" s="41">
        <f t="shared" si="41"/>
        <v>8782999365</v>
      </c>
      <c r="H238" s="102">
        <f t="shared" si="47"/>
        <v>194.94460991321046</v>
      </c>
      <c r="I238" s="41">
        <f t="shared" si="42"/>
        <v>8499508623</v>
      </c>
      <c r="J238" s="42">
        <f t="shared" si="48"/>
        <v>188.65234119992488</v>
      </c>
      <c r="K238" s="41">
        <f t="shared" si="43"/>
        <v>4589910616.1900005</v>
      </c>
      <c r="L238" s="111">
        <f t="shared" si="49"/>
        <v>101.87616979403745</v>
      </c>
      <c r="M238" s="41">
        <f t="shared" si="44"/>
        <v>198</v>
      </c>
      <c r="N238" s="41">
        <f t="shared" si="45"/>
        <v>-9.3476588000751235</v>
      </c>
      <c r="O238" s="41">
        <f t="shared" si="46"/>
        <v>149.36124222486905</v>
      </c>
    </row>
    <row r="239" spans="1:15" x14ac:dyDescent="0.25">
      <c r="A239" s="36" t="s">
        <v>1174</v>
      </c>
      <c r="B239" s="37">
        <f t="shared" si="38"/>
        <v>138765.22222222222</v>
      </c>
      <c r="C239" s="59">
        <f t="shared" si="39"/>
        <v>0.35</v>
      </c>
      <c r="D239" s="39">
        <v>0.25</v>
      </c>
      <c r="E239" s="39">
        <f>INDEX('April 18 Framework'!$H$2:$H$412,MATCH(A239,'April 18 Framework'!$A$2:$A$412,0))</f>
        <v>0.28000000000000003</v>
      </c>
      <c r="F239" s="37">
        <f t="shared" si="40"/>
        <v>10655372000</v>
      </c>
      <c r="G239" s="37">
        <f t="shared" si="41"/>
        <v>7732617289</v>
      </c>
      <c r="H239" s="101">
        <f t="shared" si="47"/>
        <v>206.38689459761639</v>
      </c>
      <c r="I239" s="37">
        <f t="shared" si="42"/>
        <v>7437395896</v>
      </c>
      <c r="J239" s="38">
        <f t="shared" si="48"/>
        <v>198.50730813382904</v>
      </c>
      <c r="K239" s="37">
        <f t="shared" si="43"/>
        <v>4834307332.3999996</v>
      </c>
      <c r="L239" s="110">
        <f t="shared" si="49"/>
        <v>129.02975028698887</v>
      </c>
      <c r="M239" s="37">
        <f t="shared" si="44"/>
        <v>179</v>
      </c>
      <c r="N239" s="37">
        <f t="shared" si="45"/>
        <v>19.507308133829042</v>
      </c>
      <c r="O239" s="37">
        <f t="shared" si="46"/>
        <v>134.15148148845066</v>
      </c>
    </row>
    <row r="240" spans="1:15" x14ac:dyDescent="0.25">
      <c r="A240" s="40" t="s">
        <v>1183</v>
      </c>
      <c r="B240" s="41">
        <f t="shared" si="38"/>
        <v>15070.555555555555</v>
      </c>
      <c r="C240" s="60">
        <f t="shared" si="39"/>
        <v>0.35</v>
      </c>
      <c r="D240" s="43">
        <v>0.35</v>
      </c>
      <c r="E240" s="43">
        <f>INDEX('April 18 Framework'!$H$2:$H$412,MATCH(A240,'April 18 Framework'!$A$2:$A$412,0))</f>
        <v>0.36</v>
      </c>
      <c r="F240" s="41">
        <f t="shared" si="40"/>
        <v>1925156000</v>
      </c>
      <c r="G240" s="41">
        <f t="shared" si="41"/>
        <v>1274470103</v>
      </c>
      <c r="H240" s="102">
        <f t="shared" si="47"/>
        <v>313.21072559934134</v>
      </c>
      <c r="I240" s="41">
        <f t="shared" si="42"/>
        <v>1008190832</v>
      </c>
      <c r="J240" s="42">
        <f t="shared" si="48"/>
        <v>247.77056856022904</v>
      </c>
      <c r="K240" s="41">
        <f t="shared" si="43"/>
        <v>938822113.99000001</v>
      </c>
      <c r="L240" s="111">
        <f t="shared" si="49"/>
        <v>230.72267826396825</v>
      </c>
      <c r="M240" s="41">
        <f t="shared" si="44"/>
        <v>278</v>
      </c>
      <c r="N240" s="41">
        <f t="shared" si="45"/>
        <v>-30.229431439770963</v>
      </c>
      <c r="O240" s="41">
        <f t="shared" si="46"/>
        <v>203.58697163957189</v>
      </c>
    </row>
    <row r="241" spans="1:15" x14ac:dyDescent="0.25">
      <c r="A241" s="36" t="s">
        <v>1185</v>
      </c>
      <c r="B241" s="37">
        <f t="shared" si="38"/>
        <v>19894</v>
      </c>
      <c r="C241" s="59">
        <f t="shared" si="39"/>
        <v>0.27266447099366237</v>
      </c>
      <c r="D241" s="39">
        <v>0.2</v>
      </c>
      <c r="E241" s="39">
        <f>INDEX('April 18 Framework'!$H$2:$H$412,MATCH(A241,'April 18 Framework'!$A$2:$A$412,0))</f>
        <v>0.24</v>
      </c>
      <c r="F241" s="37">
        <f t="shared" si="40"/>
        <v>784221480</v>
      </c>
      <c r="G241" s="37">
        <f t="shared" si="41"/>
        <v>589289272</v>
      </c>
      <c r="H241" s="101">
        <f t="shared" si="47"/>
        <v>109.70910119931935</v>
      </c>
      <c r="I241" s="37">
        <f t="shared" si="42"/>
        <v>550757339</v>
      </c>
      <c r="J241" s="38">
        <f t="shared" si="48"/>
        <v>102.53553816710044</v>
      </c>
      <c r="K241" s="37">
        <f t="shared" si="43"/>
        <v>531304008.85999995</v>
      </c>
      <c r="L241" s="110">
        <f t="shared" si="49"/>
        <v>98.91387480684665</v>
      </c>
      <c r="M241" s="37">
        <f t="shared" si="44"/>
        <v>105</v>
      </c>
      <c r="N241" s="37">
        <f t="shared" si="45"/>
        <v>-2.4644618328995591</v>
      </c>
      <c r="O241" s="37">
        <f t="shared" si="46"/>
        <v>79.795327157616768</v>
      </c>
    </row>
    <row r="242" spans="1:15" x14ac:dyDescent="0.25">
      <c r="A242" s="40" t="s">
        <v>1192</v>
      </c>
      <c r="B242" s="41">
        <f t="shared" si="38"/>
        <v>191700</v>
      </c>
      <c r="C242" s="60">
        <f t="shared" si="39"/>
        <v>0.24806884366327503</v>
      </c>
      <c r="D242" s="43">
        <v>0.2</v>
      </c>
      <c r="E242" s="43">
        <f>INDEX('April 18 Framework'!$H$2:$H$412,MATCH(A242,'April 18 Framework'!$A$2:$A$412,0))</f>
        <v>0.16</v>
      </c>
      <c r="F242" s="41">
        <f t="shared" si="40"/>
        <v>13774019600</v>
      </c>
      <c r="G242" s="41">
        <f t="shared" si="41"/>
        <v>8209272755</v>
      </c>
      <c r="H242" s="102">
        <f t="shared" si="47"/>
        <v>158.60570635058636</v>
      </c>
      <c r="I242" s="41">
        <f t="shared" si="42"/>
        <v>7888634952</v>
      </c>
      <c r="J242" s="42">
        <f t="shared" si="48"/>
        <v>152.41088413609228</v>
      </c>
      <c r="K242" s="41">
        <f t="shared" si="43"/>
        <v>4445377911.9300003</v>
      </c>
      <c r="L242" s="111">
        <f t="shared" si="49"/>
        <v>85.886085742189763</v>
      </c>
      <c r="M242" s="41">
        <f t="shared" si="44"/>
        <v>152</v>
      </c>
      <c r="N242" s="41">
        <f t="shared" si="45"/>
        <v>0.41088413609227814</v>
      </c>
      <c r="O242" s="41">
        <f t="shared" si="46"/>
        <v>119.26057217779945</v>
      </c>
    </row>
    <row r="243" spans="1:15" x14ac:dyDescent="0.25">
      <c r="A243" s="36" t="s">
        <v>1193</v>
      </c>
      <c r="B243" s="37">
        <f t="shared" si="38"/>
        <v>203645</v>
      </c>
      <c r="C243" s="59">
        <f t="shared" si="39"/>
        <v>9.9999999999999964E-2</v>
      </c>
      <c r="D243" s="39">
        <v>0.2</v>
      </c>
      <c r="E243" s="39">
        <f>INDEX('April 18 Framework'!$H$2:$H$412,MATCH(A243,'April 18 Framework'!$A$2:$A$412,0))</f>
        <v>0.12</v>
      </c>
      <c r="F243" s="37">
        <f t="shared" si="40"/>
        <v>10223051765</v>
      </c>
      <c r="G243" s="37">
        <f t="shared" si="41"/>
        <v>6459897417.75</v>
      </c>
      <c r="H243" s="101">
        <f t="shared" si="47"/>
        <v>117.48653780680432</v>
      </c>
      <c r="I243" s="37">
        <f t="shared" si="42"/>
        <v>5721889146.75</v>
      </c>
      <c r="J243" s="38">
        <f t="shared" si="48"/>
        <v>104.06433757273687</v>
      </c>
      <c r="K243" s="37">
        <f t="shared" si="43"/>
        <v>3494435855.8612494</v>
      </c>
      <c r="L243" s="110">
        <f t="shared" si="49"/>
        <v>63.553512346035163</v>
      </c>
      <c r="M243" s="37">
        <f t="shared" si="44"/>
        <v>132</v>
      </c>
      <c r="N243" s="37">
        <f t="shared" si="45"/>
        <v>-27.935662427263125</v>
      </c>
      <c r="O243" s="37">
        <f t="shared" si="46"/>
        <v>105.73788402612389</v>
      </c>
    </row>
    <row r="244" spans="1:15" x14ac:dyDescent="0.25">
      <c r="A244" s="40" t="s">
        <v>1194</v>
      </c>
      <c r="B244" s="41">
        <f t="shared" si="38"/>
        <v>88020</v>
      </c>
      <c r="C244" s="60">
        <f t="shared" si="39"/>
        <v>0.15284190960173544</v>
      </c>
      <c r="D244" s="43">
        <v>0.25</v>
      </c>
      <c r="E244" s="43">
        <f>INDEX('April 18 Framework'!$H$2:$H$412,MATCH(A244,'April 18 Framework'!$A$2:$A$412,0))</f>
        <v>0.28000000000000003</v>
      </c>
      <c r="F244" s="41">
        <f t="shared" si="40"/>
        <v>5453906650</v>
      </c>
      <c r="G244" s="41">
        <f t="shared" si="41"/>
        <v>2952148758</v>
      </c>
      <c r="H244" s="102">
        <f t="shared" si="47"/>
        <v>124.22045317983287</v>
      </c>
      <c r="I244" s="41">
        <f t="shared" si="42"/>
        <v>2752858027</v>
      </c>
      <c r="J244" s="42">
        <f t="shared" si="48"/>
        <v>115.83470200375335</v>
      </c>
      <c r="K244" s="41">
        <f t="shared" si="43"/>
        <v>2587686545.3800001</v>
      </c>
      <c r="L244" s="111">
        <f t="shared" si="49"/>
        <v>108.88461988352816</v>
      </c>
      <c r="M244" s="41">
        <f t="shared" si="44"/>
        <v>142</v>
      </c>
      <c r="N244" s="41">
        <f t="shared" si="45"/>
        <v>-26.16529799624665</v>
      </c>
      <c r="O244" s="41">
        <f t="shared" si="46"/>
        <v>105.23436190423425</v>
      </c>
    </row>
    <row r="245" spans="1:15" x14ac:dyDescent="0.25">
      <c r="A245" s="36" t="s">
        <v>1198</v>
      </c>
      <c r="B245" s="37">
        <f t="shared" si="38"/>
        <v>109395</v>
      </c>
      <c r="C245" s="59">
        <f t="shared" si="39"/>
        <v>0.15</v>
      </c>
      <c r="D245" s="39">
        <v>0.25</v>
      </c>
      <c r="E245" s="39">
        <f>INDEX('April 18 Framework'!$H$2:$H$412,MATCH(A245,'April 18 Framework'!$A$2:$A$412,0))</f>
        <v>0.32</v>
      </c>
      <c r="F245" s="37">
        <f t="shared" si="40"/>
        <v>8784418500</v>
      </c>
      <c r="G245" s="37">
        <f t="shared" si="41"/>
        <v>5291175472</v>
      </c>
      <c r="H245" s="101">
        <f t="shared" si="47"/>
        <v>179.13932257043368</v>
      </c>
      <c r="I245" s="37">
        <f t="shared" si="42"/>
        <v>5010063447</v>
      </c>
      <c r="J245" s="38">
        <f t="shared" si="48"/>
        <v>169.62192553996476</v>
      </c>
      <c r="K245" s="37">
        <f t="shared" si="43"/>
        <v>4008050757.5999994</v>
      </c>
      <c r="L245" s="110">
        <f t="shared" si="49"/>
        <v>135.69754043197179</v>
      </c>
      <c r="M245" s="37">
        <f t="shared" si="44"/>
        <v>176</v>
      </c>
      <c r="N245" s="37">
        <f t="shared" si="45"/>
        <v>-6.3780744600352364</v>
      </c>
      <c r="O245" s="37">
        <f t="shared" si="46"/>
        <v>121.5010393226831</v>
      </c>
    </row>
    <row r="246" spans="1:15" x14ac:dyDescent="0.25">
      <c r="A246" s="40" t="s">
        <v>1200</v>
      </c>
      <c r="B246" s="41">
        <f t="shared" si="38"/>
        <v>64403</v>
      </c>
      <c r="C246" s="60">
        <f t="shared" si="39"/>
        <v>0.24683360147329261</v>
      </c>
      <c r="D246" s="43">
        <v>0.2</v>
      </c>
      <c r="E246" s="43">
        <f>INDEX('April 18 Framework'!$H$2:$H$412,MATCH(A246,'April 18 Framework'!$A$2:$A$412,0))</f>
        <v>0.24</v>
      </c>
      <c r="F246" s="41">
        <f t="shared" si="40"/>
        <v>5242082185</v>
      </c>
      <c r="G246" s="41">
        <f t="shared" si="41"/>
        <v>3180440851</v>
      </c>
      <c r="H246" s="102">
        <f t="shared" si="47"/>
        <v>182.9015815918398</v>
      </c>
      <c r="I246" s="41">
        <f t="shared" si="42"/>
        <v>2685999459</v>
      </c>
      <c r="J246" s="42">
        <f t="shared" si="48"/>
        <v>154.46712333966499</v>
      </c>
      <c r="K246" s="41">
        <f t="shared" si="43"/>
        <v>1631530449.8100002</v>
      </c>
      <c r="L246" s="111">
        <f t="shared" si="49"/>
        <v>93.826457923802735</v>
      </c>
      <c r="M246" s="41">
        <f t="shared" si="44"/>
        <v>179</v>
      </c>
      <c r="N246" s="41">
        <f t="shared" si="45"/>
        <v>-24.532876660335006</v>
      </c>
      <c r="O246" s="41">
        <f t="shared" si="46"/>
        <v>137.7553254923647</v>
      </c>
    </row>
    <row r="247" spans="1:15" x14ac:dyDescent="0.25">
      <c r="A247" s="36" t="s">
        <v>1205</v>
      </c>
      <c r="B247" s="37">
        <f t="shared" si="38"/>
        <v>25839.888888888891</v>
      </c>
      <c r="C247" s="59">
        <f t="shared" si="39"/>
        <v>0.34999999999999992</v>
      </c>
      <c r="D247" s="39">
        <v>0.35</v>
      </c>
      <c r="E247" s="39">
        <f>INDEX('April 18 Framework'!$H$2:$H$412,MATCH(A247,'April 18 Framework'!$A$2:$A$412,0))</f>
        <v>0.36</v>
      </c>
      <c r="F247" s="37">
        <f t="shared" si="40"/>
        <v>2584456960</v>
      </c>
      <c r="G247" s="37">
        <f t="shared" si="41"/>
        <v>1721400000</v>
      </c>
      <c r="H247" s="101">
        <f t="shared" si="47"/>
        <v>246.73308708757779</v>
      </c>
      <c r="I247" s="37">
        <f t="shared" si="42"/>
        <v>1355900000</v>
      </c>
      <c r="J247" s="38">
        <f t="shared" si="48"/>
        <v>194.34494759036059</v>
      </c>
      <c r="K247" s="37">
        <f t="shared" si="43"/>
        <v>1283281000</v>
      </c>
      <c r="L247" s="110">
        <f t="shared" si="49"/>
        <v>183.93626276916109</v>
      </c>
      <c r="M247" s="37">
        <f t="shared" si="44"/>
        <v>218</v>
      </c>
      <c r="N247" s="37">
        <f t="shared" si="45"/>
        <v>-23.65505240963941</v>
      </c>
      <c r="O247" s="37">
        <f t="shared" si="46"/>
        <v>160.37650660692557</v>
      </c>
    </row>
    <row r="248" spans="1:15" x14ac:dyDescent="0.25">
      <c r="A248" s="40" t="s">
        <v>1207</v>
      </c>
      <c r="B248" s="41">
        <f t="shared" si="38"/>
        <v>56030.333333333336</v>
      </c>
      <c r="C248" s="60">
        <f t="shared" si="39"/>
        <v>0.16362988741712733</v>
      </c>
      <c r="D248" s="43">
        <v>0.2</v>
      </c>
      <c r="E248" s="43">
        <f>INDEX('April 18 Framework'!$H$2:$H$412,MATCH(A248,'April 18 Framework'!$A$2:$A$412,0))</f>
        <v>0.12</v>
      </c>
      <c r="F248" s="41">
        <f t="shared" si="40"/>
        <v>2412922290</v>
      </c>
      <c r="G248" s="41">
        <f t="shared" si="41"/>
        <v>1628999713</v>
      </c>
      <c r="H248" s="102">
        <f t="shared" si="47"/>
        <v>107.67974972551244</v>
      </c>
      <c r="I248" s="41">
        <f t="shared" si="42"/>
        <v>1623382034</v>
      </c>
      <c r="J248" s="42">
        <f t="shared" si="48"/>
        <v>107.30841125078413</v>
      </c>
      <c r="K248" s="41">
        <f t="shared" si="43"/>
        <v>966494590.53000009</v>
      </c>
      <c r="L248" s="111">
        <f t="shared" si="49"/>
        <v>63.886994447452082</v>
      </c>
      <c r="M248" s="41">
        <f t="shared" si="44"/>
        <v>109</v>
      </c>
      <c r="N248" s="41">
        <f t="shared" si="45"/>
        <v>-1.6915887492158674</v>
      </c>
      <c r="O248" s="41">
        <f t="shared" si="46"/>
        <v>90.060124400822389</v>
      </c>
    </row>
    <row r="249" spans="1:15" x14ac:dyDescent="0.25">
      <c r="A249" s="36" t="s">
        <v>1209</v>
      </c>
      <c r="B249" s="37">
        <f t="shared" si="38"/>
        <v>130060.55555555556</v>
      </c>
      <c r="C249" s="59">
        <f t="shared" si="39"/>
        <v>9.999999999999995E-2</v>
      </c>
      <c r="D249" s="39">
        <v>0.2</v>
      </c>
      <c r="E249" s="39">
        <f>INDEX('April 18 Framework'!$H$2:$H$412,MATCH(A249,'April 18 Framework'!$A$2:$A$412,0))</f>
        <v>0.08</v>
      </c>
      <c r="F249" s="37">
        <f t="shared" si="40"/>
        <v>4632254055</v>
      </c>
      <c r="G249" s="37">
        <f t="shared" si="41"/>
        <v>2833164109</v>
      </c>
      <c r="H249" s="101">
        <f t="shared" si="47"/>
        <v>80.679344778144653</v>
      </c>
      <c r="I249" s="37">
        <f t="shared" si="42"/>
        <v>2598821541</v>
      </c>
      <c r="J249" s="38">
        <f t="shared" si="48"/>
        <v>74.006026850740469</v>
      </c>
      <c r="K249" s="37">
        <f t="shared" si="43"/>
        <v>1792668661.7699997</v>
      </c>
      <c r="L249" s="110">
        <f t="shared" si="49"/>
        <v>51.049401824791012</v>
      </c>
      <c r="M249" s="37">
        <f t="shared" si="44"/>
        <v>98</v>
      </c>
      <c r="N249" s="37">
        <f t="shared" si="45"/>
        <v>-23.993973149259531</v>
      </c>
      <c r="O249" s="37">
        <f t="shared" si="46"/>
        <v>72.611410300330192</v>
      </c>
    </row>
    <row r="250" spans="1:15" x14ac:dyDescent="0.25">
      <c r="A250" s="40" t="s">
        <v>1215</v>
      </c>
      <c r="B250" s="41">
        <f t="shared" si="38"/>
        <v>165740</v>
      </c>
      <c r="C250" s="60">
        <f t="shared" si="39"/>
        <v>0.34374558557787038</v>
      </c>
      <c r="D250" s="43">
        <v>0.25</v>
      </c>
      <c r="E250" s="43">
        <f>INDEX('April 18 Framework'!$H$2:$H$412,MATCH(A250,'April 18 Framework'!$A$2:$A$412,0))</f>
        <v>0.28000000000000003</v>
      </c>
      <c r="F250" s="41">
        <f t="shared" si="40"/>
        <v>13487104050</v>
      </c>
      <c r="G250" s="41">
        <f t="shared" si="41"/>
        <v>8349297631</v>
      </c>
      <c r="H250" s="102">
        <f t="shared" si="47"/>
        <v>186.57731723940665</v>
      </c>
      <c r="I250" s="41">
        <f t="shared" si="42"/>
        <v>7614975147</v>
      </c>
      <c r="J250" s="42">
        <f t="shared" si="48"/>
        <v>170.16780291755495</v>
      </c>
      <c r="K250" s="41">
        <f t="shared" si="43"/>
        <v>5162588209.0799999</v>
      </c>
      <c r="L250" s="111">
        <f t="shared" si="49"/>
        <v>115.36561524476087</v>
      </c>
      <c r="M250" s="41">
        <f t="shared" si="44"/>
        <v>168</v>
      </c>
      <c r="N250" s="41">
        <f t="shared" si="45"/>
        <v>2.1678029175549511</v>
      </c>
      <c r="O250" s="41">
        <f t="shared" si="46"/>
        <v>122.44218806939872</v>
      </c>
    </row>
    <row r="251" spans="1:15" x14ac:dyDescent="0.25">
      <c r="A251" s="36" t="s">
        <v>1217</v>
      </c>
      <c r="B251" s="37">
        <f t="shared" si="38"/>
        <v>30450</v>
      </c>
      <c r="C251" s="59">
        <f t="shared" si="39"/>
        <v>0.31799281427123821</v>
      </c>
      <c r="D251" s="39">
        <v>0.25</v>
      </c>
      <c r="E251" s="39">
        <f>INDEX('April 18 Framework'!$H$2:$H$412,MATCH(A251,'April 18 Framework'!$A$2:$A$412,0))</f>
        <v>0.28000000000000003</v>
      </c>
      <c r="F251" s="37">
        <f t="shared" si="40"/>
        <v>2645283480</v>
      </c>
      <c r="G251" s="37">
        <f t="shared" si="41"/>
        <v>1705474000</v>
      </c>
      <c r="H251" s="101">
        <f t="shared" si="47"/>
        <v>207.44073465912547</v>
      </c>
      <c r="I251" s="37">
        <f t="shared" si="42"/>
        <v>1511094000</v>
      </c>
      <c r="J251" s="38">
        <f t="shared" si="48"/>
        <v>183.79784710819195</v>
      </c>
      <c r="K251" s="37">
        <f t="shared" si="43"/>
        <v>930170160</v>
      </c>
      <c r="L251" s="110">
        <f t="shared" si="49"/>
        <v>113.13874110563766</v>
      </c>
      <c r="M251" s="37">
        <f t="shared" si="44"/>
        <v>193</v>
      </c>
      <c r="N251" s="37">
        <f t="shared" si="45"/>
        <v>-9.2021528918080548</v>
      </c>
      <c r="O251" s="37">
        <f t="shared" si="46"/>
        <v>141.47607165037698</v>
      </c>
    </row>
    <row r="252" spans="1:15" x14ac:dyDescent="0.25">
      <c r="A252" s="40" t="s">
        <v>1226</v>
      </c>
      <c r="B252" s="41">
        <f t="shared" si="38"/>
        <v>20922</v>
      </c>
      <c r="C252" s="60">
        <f t="shared" si="39"/>
        <v>0.35000000000000003</v>
      </c>
      <c r="D252" s="43">
        <v>0.25</v>
      </c>
      <c r="E252" s="43">
        <f>INDEX('April 18 Framework'!$H$2:$H$412,MATCH(A252,'April 18 Framework'!$A$2:$A$412,0))</f>
        <v>0.28000000000000003</v>
      </c>
      <c r="F252" s="41">
        <f t="shared" si="40"/>
        <v>1249738100</v>
      </c>
      <c r="G252" s="41">
        <f t="shared" si="41"/>
        <v>1040156104</v>
      </c>
      <c r="H252" s="102">
        <f t="shared" si="47"/>
        <v>184.13297078743977</v>
      </c>
      <c r="I252" s="41">
        <f t="shared" si="42"/>
        <v>948595320</v>
      </c>
      <c r="J252" s="42">
        <f t="shared" si="48"/>
        <v>167.92448140713125</v>
      </c>
      <c r="K252" s="41">
        <f t="shared" si="43"/>
        <v>644118043.36000001</v>
      </c>
      <c r="L252" s="111">
        <f t="shared" si="49"/>
        <v>114.0245857382093</v>
      </c>
      <c r="M252" s="41">
        <f t="shared" si="44"/>
        <v>160</v>
      </c>
      <c r="N252" s="41">
        <f t="shared" si="45"/>
        <v>7.9244814071312533</v>
      </c>
      <c r="O252" s="41">
        <f t="shared" si="46"/>
        <v>119.68643101183585</v>
      </c>
    </row>
    <row r="253" spans="1:15" x14ac:dyDescent="0.25">
      <c r="A253" s="36" t="s">
        <v>1235</v>
      </c>
      <c r="B253" s="37">
        <f t="shared" si="38"/>
        <v>60511.777777777781</v>
      </c>
      <c r="C253" s="59">
        <f t="shared" si="39"/>
        <v>0.31018136366885979</v>
      </c>
      <c r="D253" s="39">
        <v>0.25</v>
      </c>
      <c r="E253" s="39">
        <f>INDEX('April 18 Framework'!$H$2:$H$412,MATCH(A253,'April 18 Framework'!$A$2:$A$412,0))</f>
        <v>0.24</v>
      </c>
      <c r="F253" s="37">
        <f t="shared" si="40"/>
        <v>3736278700</v>
      </c>
      <c r="G253" s="37">
        <f t="shared" si="41"/>
        <v>2407770000</v>
      </c>
      <c r="H253" s="101">
        <f t="shared" si="47"/>
        <v>147.37075977862895</v>
      </c>
      <c r="I253" s="37">
        <f t="shared" si="42"/>
        <v>2071485000</v>
      </c>
      <c r="J253" s="38">
        <f t="shared" si="48"/>
        <v>126.78798984954261</v>
      </c>
      <c r="K253" s="37">
        <f t="shared" si="43"/>
        <v>1723666650</v>
      </c>
      <c r="L253" s="110">
        <f t="shared" si="49"/>
        <v>105.49930592024326</v>
      </c>
      <c r="M253" s="37">
        <f t="shared" si="44"/>
        <v>136</v>
      </c>
      <c r="N253" s="37">
        <f t="shared" si="45"/>
        <v>-9.2120101504573881</v>
      </c>
      <c r="O253" s="37">
        <f t="shared" si="46"/>
        <v>101.65909654557787</v>
      </c>
    </row>
    <row r="254" spans="1:15" x14ac:dyDescent="0.25">
      <c r="A254" s="40" t="s">
        <v>1238</v>
      </c>
      <c r="B254" s="41">
        <f t="shared" si="38"/>
        <v>23036.5</v>
      </c>
      <c r="C254" s="60">
        <f t="shared" si="39"/>
        <v>0.1</v>
      </c>
      <c r="D254" s="43">
        <v>0.25</v>
      </c>
      <c r="E254" s="43">
        <f>INDEX('April 18 Framework'!$H$2:$H$412,MATCH(A254,'April 18 Framework'!$A$2:$A$412,0))</f>
        <v>0.32</v>
      </c>
      <c r="F254" s="41">
        <f t="shared" si="40"/>
        <v>1412150325</v>
      </c>
      <c r="G254" s="41">
        <f t="shared" si="41"/>
        <v>714532303.125</v>
      </c>
      <c r="H254" s="102">
        <f t="shared" si="47"/>
        <v>114.87925411846417</v>
      </c>
      <c r="I254" s="41">
        <f t="shared" si="42"/>
        <v>759607331.625</v>
      </c>
      <c r="J254" s="42">
        <f t="shared" si="48"/>
        <v>122.12621220671544</v>
      </c>
      <c r="K254" s="41">
        <f t="shared" si="43"/>
        <v>759607331.625</v>
      </c>
      <c r="L254" s="111">
        <f t="shared" si="49"/>
        <v>122.12621220671544</v>
      </c>
      <c r="M254" s="41">
        <f t="shared" si="44"/>
        <v>162</v>
      </c>
      <c r="N254" s="41">
        <f t="shared" si="45"/>
        <v>-39.873787793284563</v>
      </c>
      <c r="O254" s="41">
        <f t="shared" si="46"/>
        <v>103.39132870661776</v>
      </c>
    </row>
    <row r="255" spans="1:15" x14ac:dyDescent="0.25">
      <c r="A255" s="36" t="s">
        <v>1239</v>
      </c>
      <c r="B255" s="37">
        <f t="shared" si="38"/>
        <v>39002</v>
      </c>
      <c r="C255" s="59">
        <f t="shared" si="39"/>
        <v>0.34999999999999992</v>
      </c>
      <c r="D255" s="39">
        <v>0.25</v>
      </c>
      <c r="E255" s="39">
        <f>INDEX('April 18 Framework'!$H$2:$H$412,MATCH(A255,'April 18 Framework'!$A$2:$A$412,0))</f>
        <v>0.2</v>
      </c>
      <c r="F255" s="37">
        <f t="shared" si="40"/>
        <v>1793701980</v>
      </c>
      <c r="G255" s="37">
        <f t="shared" si="41"/>
        <v>1267056982</v>
      </c>
      <c r="H255" s="101">
        <f t="shared" si="47"/>
        <v>120.32212802002556</v>
      </c>
      <c r="I255" s="37">
        <f t="shared" si="42"/>
        <v>1099162034</v>
      </c>
      <c r="J255" s="38">
        <f t="shared" si="48"/>
        <v>104.37850613548783</v>
      </c>
      <c r="K255" s="37">
        <f t="shared" si="43"/>
        <v>1000406241.9500002</v>
      </c>
      <c r="L255" s="110">
        <f t="shared" si="49"/>
        <v>95.000469296921167</v>
      </c>
      <c r="M255" s="37">
        <f t="shared" si="44"/>
        <v>101</v>
      </c>
      <c r="N255" s="37">
        <f t="shared" si="45"/>
        <v>3.3785061354878252</v>
      </c>
      <c r="O255" s="37">
        <f t="shared" si="46"/>
        <v>78.209383213016622</v>
      </c>
    </row>
    <row r="256" spans="1:15" x14ac:dyDescent="0.25">
      <c r="A256" s="40" t="s">
        <v>1240</v>
      </c>
      <c r="B256" s="41">
        <f t="shared" si="38"/>
        <v>24188.888888888891</v>
      </c>
      <c r="C256" s="60">
        <f t="shared" si="39"/>
        <v>0.35</v>
      </c>
      <c r="D256" s="43">
        <v>0.25</v>
      </c>
      <c r="E256" s="43">
        <f>INDEX('April 18 Framework'!$H$2:$H$412,MATCH(A256,'April 18 Framework'!$A$2:$A$412,0))</f>
        <v>0.24</v>
      </c>
      <c r="F256" s="41">
        <f t="shared" si="40"/>
        <v>1218198085</v>
      </c>
      <c r="G256" s="41">
        <f t="shared" si="41"/>
        <v>1029001320</v>
      </c>
      <c r="H256" s="102">
        <f t="shared" si="47"/>
        <v>157.55647220946256</v>
      </c>
      <c r="I256" s="41">
        <f t="shared" si="42"/>
        <v>960057630</v>
      </c>
      <c r="J256" s="42">
        <f t="shared" si="48"/>
        <v>147.00009646302252</v>
      </c>
      <c r="K256" s="41">
        <f t="shared" si="43"/>
        <v>880234206.31999993</v>
      </c>
      <c r="L256" s="111">
        <f t="shared" si="49"/>
        <v>134.7778604072883</v>
      </c>
      <c r="M256" s="41">
        <f t="shared" si="44"/>
        <v>128</v>
      </c>
      <c r="N256" s="41">
        <f t="shared" si="45"/>
        <v>19.000096463022516</v>
      </c>
      <c r="O256" s="41">
        <f t="shared" si="46"/>
        <v>102.41170693615067</v>
      </c>
    </row>
    <row r="257" spans="1:15" x14ac:dyDescent="0.25">
      <c r="A257" s="36" t="s">
        <v>1242</v>
      </c>
      <c r="B257" s="37">
        <f t="shared" si="38"/>
        <v>7676</v>
      </c>
      <c r="C257" s="59">
        <f t="shared" si="39"/>
        <v>0.35</v>
      </c>
      <c r="D257" s="39">
        <v>0.35</v>
      </c>
      <c r="E257" s="39">
        <f>INDEX('April 18 Framework'!$H$2:$H$412,MATCH(A257,'April 18 Framework'!$A$2:$A$412,0))</f>
        <v>0.32</v>
      </c>
      <c r="F257" s="37">
        <f t="shared" si="40"/>
        <v>661210640</v>
      </c>
      <c r="G257" s="37">
        <f t="shared" si="41"/>
        <v>558278456.14285719</v>
      </c>
      <c r="H257" s="101">
        <f t="shared" si="47"/>
        <v>269.37180637236656</v>
      </c>
      <c r="I257" s="37">
        <f t="shared" si="42"/>
        <v>462208611.85714287</v>
      </c>
      <c r="J257" s="38">
        <f t="shared" si="48"/>
        <v>223.01768468200203</v>
      </c>
      <c r="K257" s="37">
        <f t="shared" si="43"/>
        <v>338682758.14285713</v>
      </c>
      <c r="L257" s="110">
        <f t="shared" si="49"/>
        <v>163.41591788878137</v>
      </c>
      <c r="M257" s="37">
        <f t="shared" si="44"/>
        <v>192</v>
      </c>
      <c r="N257" s="37">
        <f t="shared" si="45"/>
        <v>31.017684682002027</v>
      </c>
      <c r="O257" s="37">
        <f t="shared" si="46"/>
        <v>175.09167414203827</v>
      </c>
    </row>
    <row r="258" spans="1:15" x14ac:dyDescent="0.25">
      <c r="A258" s="40" t="s">
        <v>1251</v>
      </c>
      <c r="B258" s="41">
        <f t="shared" si="38"/>
        <v>65237.222222222219</v>
      </c>
      <c r="C258" s="60">
        <f t="shared" si="39"/>
        <v>0.24542617207403494</v>
      </c>
      <c r="D258" s="43">
        <v>0.2</v>
      </c>
      <c r="E258" s="43">
        <f>INDEX('April 18 Framework'!$H$2:$H$412,MATCH(A258,'April 18 Framework'!$A$2:$A$412,0))</f>
        <v>0.2</v>
      </c>
      <c r="F258" s="41">
        <f t="shared" si="40"/>
        <v>4031202350</v>
      </c>
      <c r="G258" s="41">
        <f t="shared" si="41"/>
        <v>2481549000</v>
      </c>
      <c r="H258" s="102">
        <f t="shared" si="47"/>
        <v>140.8846347092236</v>
      </c>
      <c r="I258" s="41">
        <f t="shared" si="42"/>
        <v>2226323000</v>
      </c>
      <c r="J258" s="42">
        <f t="shared" si="48"/>
        <v>126.39472466582075</v>
      </c>
      <c r="K258" s="41">
        <f t="shared" si="43"/>
        <v>1540107410</v>
      </c>
      <c r="L258" s="111">
        <f t="shared" si="49"/>
        <v>87.436302837791416</v>
      </c>
      <c r="M258" s="41">
        <f t="shared" si="44"/>
        <v>136</v>
      </c>
      <c r="N258" s="41">
        <f t="shared" si="45"/>
        <v>-9.6052753341792538</v>
      </c>
      <c r="O258" s="41">
        <f t="shared" si="46"/>
        <v>106.30785810849014</v>
      </c>
    </row>
    <row r="259" spans="1:15" x14ac:dyDescent="0.25">
      <c r="A259" s="36" t="s">
        <v>1255</v>
      </c>
      <c r="B259" s="37">
        <f t="shared" si="38"/>
        <v>94545.333333333328</v>
      </c>
      <c r="C259" s="59">
        <f t="shared" si="39"/>
        <v>0.35</v>
      </c>
      <c r="D259" s="39">
        <v>0.35</v>
      </c>
      <c r="E259" s="39">
        <f>INDEX('April 18 Framework'!$H$2:$H$412,MATCH(A259,'April 18 Framework'!$A$2:$A$412,0))</f>
        <v>0.36</v>
      </c>
      <c r="F259" s="37">
        <f t="shared" si="40"/>
        <v>11087796260</v>
      </c>
      <c r="G259" s="37">
        <f t="shared" si="41"/>
        <v>7686123771</v>
      </c>
      <c r="H259" s="101">
        <f t="shared" si="47"/>
        <v>301.09497818800622</v>
      </c>
      <c r="I259" s="37">
        <f t="shared" si="42"/>
        <v>6395079193</v>
      </c>
      <c r="J259" s="38">
        <f t="shared" si="48"/>
        <v>250.51980523550529</v>
      </c>
      <c r="K259" s="37">
        <f t="shared" si="43"/>
        <v>4564593386.0199995</v>
      </c>
      <c r="L259" s="110">
        <f t="shared" si="49"/>
        <v>178.81264821500483</v>
      </c>
      <c r="M259" s="37">
        <f t="shared" si="44"/>
        <v>238</v>
      </c>
      <c r="N259" s="37">
        <f t="shared" si="45"/>
        <v>12.519805235505288</v>
      </c>
      <c r="O259" s="37">
        <f t="shared" si="46"/>
        <v>195.71173582220405</v>
      </c>
    </row>
    <row r="260" spans="1:15" x14ac:dyDescent="0.25">
      <c r="A260" s="40" t="s">
        <v>1262</v>
      </c>
      <c r="B260" s="41">
        <f t="shared" si="38"/>
        <v>72136.777777777781</v>
      </c>
      <c r="C260" s="60">
        <f t="shared" si="39"/>
        <v>0.35000000000000003</v>
      </c>
      <c r="D260" s="43">
        <v>0.25</v>
      </c>
      <c r="E260" s="43">
        <f>INDEX('April 18 Framework'!$H$2:$H$412,MATCH(A260,'April 18 Framework'!$A$2:$A$412,0))</f>
        <v>0.24</v>
      </c>
      <c r="F260" s="41">
        <f t="shared" si="40"/>
        <v>6171858000</v>
      </c>
      <c r="G260" s="41">
        <f t="shared" si="41"/>
        <v>4439552000</v>
      </c>
      <c r="H260" s="102">
        <f t="shared" si="47"/>
        <v>227.93900270730552</v>
      </c>
      <c r="I260" s="41">
        <f t="shared" si="42"/>
        <v>3099891000</v>
      </c>
      <c r="J260" s="42">
        <f t="shared" si="48"/>
        <v>159.15706428066434</v>
      </c>
      <c r="K260" s="41">
        <f t="shared" si="43"/>
        <v>1948075630</v>
      </c>
      <c r="L260" s="111">
        <f t="shared" si="49"/>
        <v>100.01964529317506</v>
      </c>
      <c r="M260" s="41">
        <f t="shared" si="44"/>
        <v>195</v>
      </c>
      <c r="N260" s="41">
        <f t="shared" si="45"/>
        <v>-35.842935719335657</v>
      </c>
      <c r="O260" s="41">
        <f t="shared" si="46"/>
        <v>148.16035175974858</v>
      </c>
    </row>
    <row r="261" spans="1:15" x14ac:dyDescent="0.25">
      <c r="A261" s="36" t="s">
        <v>1270</v>
      </c>
      <c r="B261" s="37">
        <f t="shared" si="38"/>
        <v>151284.66666666666</v>
      </c>
      <c r="C261" s="59">
        <f t="shared" si="39"/>
        <v>0.21841330998133981</v>
      </c>
      <c r="D261" s="39">
        <v>0.2</v>
      </c>
      <c r="E261" s="39">
        <f>INDEX('April 18 Framework'!$H$2:$H$412,MATCH(A261,'April 18 Framework'!$A$2:$A$412,0))</f>
        <v>0.2</v>
      </c>
      <c r="F261" s="37">
        <f t="shared" si="40"/>
        <v>10935510960</v>
      </c>
      <c r="G261" s="37">
        <f t="shared" si="41"/>
        <v>5817361332</v>
      </c>
      <c r="H261" s="101">
        <f t="shared" si="47"/>
        <v>142.41881339226566</v>
      </c>
      <c r="I261" s="37">
        <f t="shared" si="42"/>
        <v>5468536079</v>
      </c>
      <c r="J261" s="38">
        <f t="shared" si="48"/>
        <v>133.87898308462388</v>
      </c>
      <c r="K261" s="37">
        <f t="shared" si="43"/>
        <v>3523656181.8200002</v>
      </c>
      <c r="L261" s="110">
        <f t="shared" si="49"/>
        <v>86.265044163002983</v>
      </c>
      <c r="M261" s="37">
        <f t="shared" si="44"/>
        <v>142</v>
      </c>
      <c r="N261" s="37">
        <f t="shared" si="45"/>
        <v>-8.1210169153761171</v>
      </c>
      <c r="O261" s="37">
        <f t="shared" si="46"/>
        <v>111.31264895564615</v>
      </c>
    </row>
    <row r="262" spans="1:15" x14ac:dyDescent="0.25">
      <c r="A262" s="40" t="s">
        <v>1278</v>
      </c>
      <c r="B262" s="41">
        <f t="shared" si="38"/>
        <v>21555</v>
      </c>
      <c r="C262" s="60">
        <f t="shared" si="39"/>
        <v>0.10000000000000002</v>
      </c>
      <c r="D262" s="43">
        <v>0.2</v>
      </c>
      <c r="E262" s="43">
        <f>INDEX('April 18 Framework'!$H$2:$H$412,MATCH(A262,'April 18 Framework'!$A$2:$A$412,0))</f>
        <v>0.12</v>
      </c>
      <c r="F262" s="41">
        <f t="shared" si="40"/>
        <v>928373850</v>
      </c>
      <c r="G262" s="41">
        <f t="shared" si="41"/>
        <v>563115255.75</v>
      </c>
      <c r="H262" s="102">
        <f t="shared" si="47"/>
        <v>96.757692337431379</v>
      </c>
      <c r="I262" s="41">
        <f t="shared" si="42"/>
        <v>513113353.875</v>
      </c>
      <c r="J262" s="42">
        <f t="shared" si="48"/>
        <v>88.166078829351278</v>
      </c>
      <c r="K262" s="41">
        <f t="shared" si="43"/>
        <v>379132782.37874997</v>
      </c>
      <c r="L262" s="111">
        <f t="shared" si="49"/>
        <v>65.144768744684129</v>
      </c>
      <c r="M262" s="41">
        <f t="shared" si="44"/>
        <v>112</v>
      </c>
      <c r="N262" s="41">
        <f t="shared" si="45"/>
        <v>-23.833921170648722</v>
      </c>
      <c r="O262" s="41">
        <f t="shared" si="46"/>
        <v>87.08192310368824</v>
      </c>
    </row>
    <row r="263" spans="1:15" x14ac:dyDescent="0.25">
      <c r="A263" s="36" t="s">
        <v>1283</v>
      </c>
      <c r="B263" s="37">
        <f t="shared" si="38"/>
        <v>60224</v>
      </c>
      <c r="C263" s="59">
        <f t="shared" si="39"/>
        <v>0.35000000000000003</v>
      </c>
      <c r="D263" s="39">
        <v>0.25</v>
      </c>
      <c r="E263" s="39">
        <f>INDEX('April 18 Framework'!$H$2:$H$412,MATCH(A263,'April 18 Framework'!$A$2:$A$412,0))</f>
        <v>0.32</v>
      </c>
      <c r="F263" s="37">
        <f t="shared" si="40"/>
        <v>4548501520</v>
      </c>
      <c r="G263" s="37">
        <f t="shared" si="41"/>
        <v>3513687075</v>
      </c>
      <c r="H263" s="101">
        <f t="shared" si="47"/>
        <v>216.08753708377611</v>
      </c>
      <c r="I263" s="37">
        <f t="shared" si="42"/>
        <v>3205391850</v>
      </c>
      <c r="J263" s="38">
        <f t="shared" si="48"/>
        <v>197.12775084130357</v>
      </c>
      <c r="K263" s="37">
        <f t="shared" si="43"/>
        <v>2305040595.75</v>
      </c>
      <c r="L263" s="110">
        <f t="shared" si="49"/>
        <v>141.75722953750443</v>
      </c>
      <c r="M263" s="37">
        <f t="shared" si="44"/>
        <v>179</v>
      </c>
      <c r="N263" s="37">
        <f t="shared" si="45"/>
        <v>18.127750841303566</v>
      </c>
      <c r="O263" s="37">
        <f t="shared" si="46"/>
        <v>140.45689910445446</v>
      </c>
    </row>
    <row r="264" spans="1:15" x14ac:dyDescent="0.25">
      <c r="A264" s="40" t="s">
        <v>1284</v>
      </c>
      <c r="B264" s="41">
        <f t="shared" si="38"/>
        <v>49437</v>
      </c>
      <c r="C264" s="60">
        <f t="shared" si="39"/>
        <v>0.35000000000000003</v>
      </c>
      <c r="D264" s="43">
        <v>0.35</v>
      </c>
      <c r="E264" s="43">
        <f>INDEX('April 18 Framework'!$H$2:$H$412,MATCH(A264,'April 18 Framework'!$A$2:$A$412,0))</f>
        <v>0.32</v>
      </c>
      <c r="F264" s="41">
        <f t="shared" si="40"/>
        <v>5084902965</v>
      </c>
      <c r="G264" s="41">
        <f t="shared" si="41"/>
        <v>2984245123</v>
      </c>
      <c r="H264" s="102">
        <f t="shared" si="47"/>
        <v>223.57262202024424</v>
      </c>
      <c r="I264" s="41">
        <f t="shared" si="42"/>
        <v>2893299992</v>
      </c>
      <c r="J264" s="42">
        <f t="shared" si="48"/>
        <v>216.75922681991821</v>
      </c>
      <c r="K264" s="41">
        <f t="shared" si="43"/>
        <v>2112108994.1599998</v>
      </c>
      <c r="L264" s="111">
        <f t="shared" si="49"/>
        <v>158.23423557854028</v>
      </c>
      <c r="M264" s="41">
        <f t="shared" si="44"/>
        <v>215</v>
      </c>
      <c r="N264" s="41">
        <f t="shared" si="45"/>
        <v>1.7592268199182115</v>
      </c>
      <c r="O264" s="41">
        <f t="shared" si="46"/>
        <v>145.32220431315875</v>
      </c>
    </row>
    <row r="265" spans="1:15" x14ac:dyDescent="0.25">
      <c r="A265" s="36" t="s">
        <v>1286</v>
      </c>
      <c r="B265" s="37">
        <f t="shared" si="38"/>
        <v>17500</v>
      </c>
      <c r="C265" s="59">
        <f t="shared" si="39"/>
        <v>0.35</v>
      </c>
      <c r="D265" s="39">
        <v>0.35</v>
      </c>
      <c r="E265" s="39">
        <f>INDEX('April 18 Framework'!$H$2:$H$412,MATCH(A265,'April 18 Framework'!$A$2:$A$412,0))</f>
        <v>0.36</v>
      </c>
      <c r="F265" s="37">
        <f t="shared" si="40"/>
        <v>2382537500</v>
      </c>
      <c r="G265" s="37">
        <f t="shared" si="41"/>
        <v>1430054381</v>
      </c>
      <c r="H265" s="101">
        <f t="shared" si="47"/>
        <v>302.65701185185185</v>
      </c>
      <c r="I265" s="37">
        <f t="shared" si="42"/>
        <v>1276190596</v>
      </c>
      <c r="J265" s="38">
        <f t="shared" si="48"/>
        <v>270.09324783068786</v>
      </c>
      <c r="K265" s="37">
        <f t="shared" si="43"/>
        <v>1276190596</v>
      </c>
      <c r="L265" s="110">
        <f t="shared" si="49"/>
        <v>270.09324783068786</v>
      </c>
      <c r="M265" s="37">
        <f t="shared" si="44"/>
        <v>298</v>
      </c>
      <c r="N265" s="37">
        <f t="shared" si="45"/>
        <v>-27.906752169312142</v>
      </c>
      <c r="O265" s="37">
        <f t="shared" si="46"/>
        <v>196.72705770370371</v>
      </c>
    </row>
    <row r="266" spans="1:15" x14ac:dyDescent="0.25">
      <c r="A266" s="40" t="s">
        <v>1288</v>
      </c>
      <c r="B266" s="41">
        <f t="shared" si="38"/>
        <v>19559.444444444445</v>
      </c>
      <c r="C266" s="60">
        <f t="shared" si="39"/>
        <v>0.24185542409199692</v>
      </c>
      <c r="D266" s="43">
        <v>0.35</v>
      </c>
      <c r="E266" s="43">
        <f>INDEX('April 18 Framework'!$H$2:$H$412,MATCH(A266,'April 18 Framework'!$A$2:$A$412,0))</f>
        <v>0.36</v>
      </c>
      <c r="F266" s="41">
        <f t="shared" si="40"/>
        <v>10388885500</v>
      </c>
      <c r="G266" s="41">
        <f t="shared" si="41"/>
        <v>3976593059</v>
      </c>
      <c r="H266" s="102">
        <f t="shared" si="47"/>
        <v>752.99288190795392</v>
      </c>
      <c r="I266" s="41">
        <f t="shared" si="42"/>
        <v>3760749074</v>
      </c>
      <c r="J266" s="42">
        <f t="shared" si="48"/>
        <v>712.12146713248308</v>
      </c>
      <c r="K266" s="41">
        <f t="shared" si="43"/>
        <v>1279178328.4100001</v>
      </c>
      <c r="L266" s="111">
        <f t="shared" si="49"/>
        <v>242.22045396464719</v>
      </c>
      <c r="M266" s="41">
        <f t="shared" si="44"/>
        <v>1168</v>
      </c>
      <c r="N266" s="41">
        <f t="shared" si="45"/>
        <v>-455.87853286751692</v>
      </c>
      <c r="O266" s="41">
        <f t="shared" si="46"/>
        <v>570.87746911585077</v>
      </c>
    </row>
    <row r="267" spans="1:15" x14ac:dyDescent="0.25">
      <c r="A267" s="36" t="s">
        <v>1292</v>
      </c>
      <c r="B267" s="37">
        <f t="shared" si="38"/>
        <v>33600</v>
      </c>
      <c r="C267" s="59">
        <f t="shared" si="39"/>
        <v>0.1</v>
      </c>
      <c r="D267" s="39">
        <v>0.35</v>
      </c>
      <c r="E267" s="39">
        <f>INDEX('April 18 Framework'!$H$2:$H$412,MATCH(A267,'April 18 Framework'!$A$2:$A$412,0))</f>
        <v>0.28000000000000003</v>
      </c>
      <c r="F267" s="37">
        <f t="shared" si="40"/>
        <v>3887688000</v>
      </c>
      <c r="G267" s="37">
        <f t="shared" si="41"/>
        <v>1222993722.375</v>
      </c>
      <c r="H267" s="101">
        <f t="shared" si="47"/>
        <v>134.80971366567459</v>
      </c>
      <c r="I267" s="37">
        <f t="shared" si="42"/>
        <v>1180964998.125</v>
      </c>
      <c r="J267" s="38">
        <f t="shared" si="48"/>
        <v>130.17691778273809</v>
      </c>
      <c r="K267" s="37">
        <f t="shared" si="43"/>
        <v>1180964998.125</v>
      </c>
      <c r="L267" s="110">
        <f t="shared" si="49"/>
        <v>130.17691778273809</v>
      </c>
      <c r="M267" s="37">
        <f t="shared" si="44"/>
        <v>254</v>
      </c>
      <c r="N267" s="37">
        <f t="shared" si="45"/>
        <v>-123.82308221726191</v>
      </c>
      <c r="O267" s="37">
        <f t="shared" si="46"/>
        <v>121.32874229910713</v>
      </c>
    </row>
    <row r="268" spans="1:15" x14ac:dyDescent="0.25">
      <c r="A268" s="40" t="s">
        <v>1293</v>
      </c>
      <c r="B268" s="41">
        <f t="shared" si="38"/>
        <v>139806.22222222222</v>
      </c>
      <c r="C268" s="60">
        <f t="shared" si="39"/>
        <v>0.15</v>
      </c>
      <c r="D268" s="43">
        <v>0.35</v>
      </c>
      <c r="E268" s="43">
        <f>INDEX('April 18 Framework'!$H$2:$H$412,MATCH(A268,'April 18 Framework'!$A$2:$A$412,0))</f>
        <v>0.36</v>
      </c>
      <c r="F268" s="41">
        <f t="shared" si="40"/>
        <v>20299641440</v>
      </c>
      <c r="G268" s="41">
        <f t="shared" si="41"/>
        <v>16377618572</v>
      </c>
      <c r="H268" s="102">
        <f t="shared" si="47"/>
        <v>433.87086496441634</v>
      </c>
      <c r="I268" s="41">
        <f t="shared" si="42"/>
        <v>16074902596</v>
      </c>
      <c r="J268" s="42">
        <f t="shared" si="48"/>
        <v>425.85140586123441</v>
      </c>
      <c r="K268" s="41">
        <f t="shared" si="43"/>
        <v>9662430003.6800003</v>
      </c>
      <c r="L268" s="111">
        <f t="shared" si="49"/>
        <v>255.97414208449368</v>
      </c>
      <c r="M268" s="41">
        <f t="shared" si="44"/>
        <v>333</v>
      </c>
      <c r="N268" s="41">
        <f t="shared" si="45"/>
        <v>92.851405861234412</v>
      </c>
      <c r="O268" s="41">
        <f t="shared" si="46"/>
        <v>282.01606222687064</v>
      </c>
    </row>
    <row r="269" spans="1:15" x14ac:dyDescent="0.25">
      <c r="A269" s="36" t="s">
        <v>1310</v>
      </c>
      <c r="B269" s="37">
        <f t="shared" si="38"/>
        <v>14076</v>
      </c>
      <c r="C269" s="59">
        <f t="shared" si="39"/>
        <v>0.3062235748315732</v>
      </c>
      <c r="D269" s="39">
        <v>0.35</v>
      </c>
      <c r="E269" s="39">
        <f>INDEX('April 18 Framework'!$H$2:$H$412,MATCH(A269,'April 18 Framework'!$A$2:$A$412,0))</f>
        <v>0.36</v>
      </c>
      <c r="F269" s="37">
        <f t="shared" si="40"/>
        <v>1695454200</v>
      </c>
      <c r="G269" s="37">
        <f t="shared" si="41"/>
        <v>1017442405.125</v>
      </c>
      <c r="H269" s="101">
        <f t="shared" si="47"/>
        <v>267.71136716159896</v>
      </c>
      <c r="I269" s="37">
        <f t="shared" si="42"/>
        <v>860502613.5</v>
      </c>
      <c r="J269" s="38">
        <f t="shared" si="48"/>
        <v>226.41707279530169</v>
      </c>
      <c r="K269" s="37">
        <f t="shared" si="43"/>
        <v>754439590.80000007</v>
      </c>
      <c r="L269" s="110">
        <f t="shared" si="49"/>
        <v>198.50956995358533</v>
      </c>
      <c r="M269" s="37">
        <f t="shared" si="44"/>
        <v>325</v>
      </c>
      <c r="N269" s="37">
        <f t="shared" si="45"/>
        <v>-98.582927204698308</v>
      </c>
      <c r="O269" s="37">
        <f t="shared" si="46"/>
        <v>185.73183528632629</v>
      </c>
    </row>
    <row r="270" spans="1:15" x14ac:dyDescent="0.25">
      <c r="A270" s="40" t="s">
        <v>1311</v>
      </c>
      <c r="B270" s="41">
        <f t="shared" si="38"/>
        <v>87281.777777777781</v>
      </c>
      <c r="C270" s="60">
        <f t="shared" si="39"/>
        <v>0.35</v>
      </c>
      <c r="D270" s="43">
        <v>0.35</v>
      </c>
      <c r="E270" s="43">
        <f>INDEX('April 18 Framework'!$H$2:$H$412,MATCH(A270,'April 18 Framework'!$A$2:$A$412,0))</f>
        <v>0.36</v>
      </c>
      <c r="F270" s="41">
        <f t="shared" si="40"/>
        <v>9272810400</v>
      </c>
      <c r="G270" s="41">
        <f t="shared" si="41"/>
        <v>7109010000</v>
      </c>
      <c r="H270" s="102">
        <f t="shared" si="47"/>
        <v>301.66281367117483</v>
      </c>
      <c r="I270" s="41">
        <f t="shared" si="42"/>
        <v>5934100000</v>
      </c>
      <c r="J270" s="42">
        <f t="shared" si="48"/>
        <v>251.80683422953669</v>
      </c>
      <c r="K270" s="41">
        <f t="shared" si="43"/>
        <v>4256918000</v>
      </c>
      <c r="L270" s="111">
        <f t="shared" si="49"/>
        <v>180.63750950518713</v>
      </c>
      <c r="M270" s="41">
        <f t="shared" si="44"/>
        <v>224</v>
      </c>
      <c r="N270" s="41">
        <f t="shared" si="45"/>
        <v>27.80683422953669</v>
      </c>
      <c r="O270" s="41">
        <f t="shared" si="46"/>
        <v>196.08082888626365</v>
      </c>
    </row>
    <row r="271" spans="1:15" x14ac:dyDescent="0.25">
      <c r="A271" s="36" t="s">
        <v>1315</v>
      </c>
      <c r="B271" s="37">
        <f t="shared" si="38"/>
        <v>77852</v>
      </c>
      <c r="C271" s="59">
        <f t="shared" si="39"/>
        <v>0.35</v>
      </c>
      <c r="D271" s="39">
        <v>0.35</v>
      </c>
      <c r="E271" s="39">
        <f>INDEX('April 18 Framework'!$H$2:$H$412,MATCH(A271,'April 18 Framework'!$A$2:$A$412,0))</f>
        <v>0.36</v>
      </c>
      <c r="F271" s="37">
        <f t="shared" si="40"/>
        <v>10371832700</v>
      </c>
      <c r="G271" s="37">
        <f t="shared" si="41"/>
        <v>7033861488</v>
      </c>
      <c r="H271" s="101">
        <f t="shared" si="47"/>
        <v>334.62645589637316</v>
      </c>
      <c r="I271" s="37">
        <f t="shared" si="42"/>
        <v>6969114810</v>
      </c>
      <c r="J271" s="38">
        <f t="shared" si="48"/>
        <v>331.54622017845827</v>
      </c>
      <c r="K271" s="37">
        <f t="shared" si="43"/>
        <v>5226836107.5</v>
      </c>
      <c r="L271" s="110">
        <f t="shared" si="49"/>
        <v>248.6596651338437</v>
      </c>
      <c r="M271" s="37">
        <f t="shared" si="44"/>
        <v>292</v>
      </c>
      <c r="N271" s="37">
        <f t="shared" si="45"/>
        <v>39.54622017845827</v>
      </c>
      <c r="O271" s="37">
        <f t="shared" si="46"/>
        <v>217.50719633264256</v>
      </c>
    </row>
    <row r="272" spans="1:15" x14ac:dyDescent="0.25">
      <c r="A272" s="40" t="s">
        <v>1318</v>
      </c>
      <c r="B272" s="41">
        <f t="shared" si="38"/>
        <v>86300.888888888891</v>
      </c>
      <c r="C272" s="60">
        <f t="shared" si="39"/>
        <v>0.15</v>
      </c>
      <c r="D272" s="43">
        <v>0.2</v>
      </c>
      <c r="E272" s="43">
        <f>INDEX('April 18 Framework'!$H$2:$H$412,MATCH(A272,'April 18 Framework'!$A$2:$A$412,0))</f>
        <v>0.08</v>
      </c>
      <c r="F272" s="41">
        <f t="shared" si="40"/>
        <v>4351726005</v>
      </c>
      <c r="G272" s="41">
        <f t="shared" si="41"/>
        <v>2525846773</v>
      </c>
      <c r="H272" s="102">
        <f t="shared" si="47"/>
        <v>108.39967199170516</v>
      </c>
      <c r="I272" s="41">
        <f t="shared" si="42"/>
        <v>2179170326</v>
      </c>
      <c r="J272" s="42">
        <f t="shared" si="48"/>
        <v>93.521646315818387</v>
      </c>
      <c r="K272" s="41">
        <f t="shared" si="43"/>
        <v>1367910330.24</v>
      </c>
      <c r="L272" s="111">
        <f t="shared" si="49"/>
        <v>58.705473624579639</v>
      </c>
      <c r="M272" s="41">
        <f t="shared" si="44"/>
        <v>124</v>
      </c>
      <c r="N272" s="41">
        <f t="shared" si="45"/>
        <v>-30.478353684181613</v>
      </c>
      <c r="O272" s="41">
        <f t="shared" si="46"/>
        <v>97.559704792534646</v>
      </c>
    </row>
    <row r="273" spans="1:15" x14ac:dyDescent="0.25">
      <c r="A273" s="36" t="s">
        <v>1324</v>
      </c>
      <c r="B273" s="37">
        <f t="shared" si="38"/>
        <v>24194</v>
      </c>
      <c r="C273" s="59">
        <f t="shared" si="39"/>
        <v>0.16105463927299168</v>
      </c>
      <c r="D273" s="39">
        <v>0.25</v>
      </c>
      <c r="E273" s="39">
        <f>INDEX('April 18 Framework'!$H$2:$H$412,MATCH(A273,'April 18 Framework'!$A$2:$A$412,0))</f>
        <v>0.24</v>
      </c>
      <c r="F273" s="37">
        <f t="shared" si="40"/>
        <v>2375487890</v>
      </c>
      <c r="G273" s="37">
        <f t="shared" si="41"/>
        <v>1302000000</v>
      </c>
      <c r="H273" s="101">
        <f t="shared" si="47"/>
        <v>199.31479797562298</v>
      </c>
      <c r="I273" s="37">
        <f t="shared" si="42"/>
        <v>1109000000</v>
      </c>
      <c r="J273" s="38">
        <f t="shared" si="48"/>
        <v>169.76967047232401</v>
      </c>
      <c r="K273" s="37">
        <f t="shared" si="43"/>
        <v>584750000</v>
      </c>
      <c r="L273" s="110">
        <f t="shared" si="49"/>
        <v>89.515612992508096</v>
      </c>
      <c r="M273" s="37">
        <f t="shared" si="44"/>
        <v>215</v>
      </c>
      <c r="N273" s="37">
        <f t="shared" si="45"/>
        <v>-45.230329527675991</v>
      </c>
      <c r="O273" s="37">
        <f t="shared" si="46"/>
        <v>167.21422508588981</v>
      </c>
    </row>
    <row r="274" spans="1:15" x14ac:dyDescent="0.25">
      <c r="A274" s="40" t="s">
        <v>1333</v>
      </c>
      <c r="B274" s="41">
        <f t="shared" ref="B274:B337" si="50">AVERAGEIF(agency,A274,population)</f>
        <v>29955</v>
      </c>
      <c r="C274" s="60">
        <f t="shared" ref="C274:C337" si="51">IF($G$2="Yes",IF((ISERROR(MATCH(A274,budget_agency,0))),(H274-O274)/H274,$B$4),(H274-O274)/H274)</f>
        <v>0.32953707384590442</v>
      </c>
      <c r="D274" s="43">
        <v>0.35</v>
      </c>
      <c r="E274" s="43">
        <f>INDEX('April 18 Framework'!$H$2:$H$412,MATCH(A274,'April 18 Framework'!$A$2:$A$412,0))</f>
        <v>0.32</v>
      </c>
      <c r="F274" s="41">
        <f t="shared" ref="F274:F337" si="52">AVERAGEIF(agency,A274,baselineTotal)</f>
        <v>2908330950</v>
      </c>
      <c r="G274" s="41">
        <f t="shared" ref="G274:G337" si="53">SUMIF(agency,A274,prod_2013)*9/COUNTIF(agency,A274)</f>
        <v>1766766438</v>
      </c>
      <c r="H274" s="102">
        <f t="shared" si="47"/>
        <v>218.44698380904691</v>
      </c>
      <c r="I274" s="41">
        <f t="shared" ref="I274:I337" si="54">SUMIF(agency,A274,prod_cur)*9/COUNTIF(agency,A274)</f>
        <v>1514883283</v>
      </c>
      <c r="J274" s="42">
        <f t="shared" si="48"/>
        <v>187.30358290522204</v>
      </c>
      <c r="K274" s="41">
        <f t="shared" ref="K274:K337" si="55">SUMIF(agency,A274,res_cur_prod)*9/COUNTIF(agency,A274)</f>
        <v>1109204773.7</v>
      </c>
      <c r="L274" s="111">
        <f t="shared" si="49"/>
        <v>137.1445778173433</v>
      </c>
      <c r="M274" s="41">
        <f t="shared" ref="M274:M337" si="56">INDEX(target_gpcd,MATCH(A274,agency,0))</f>
        <v>213</v>
      </c>
      <c r="N274" s="41">
        <f t="shared" ref="N274:N337" si="57">J274-M274</f>
        <v>-25.696417094777956</v>
      </c>
      <c r="O274" s="41">
        <f t="shared" ref="O274:O337" si="58">MAX(MIN(M274*($B$3*(1-(L274-$B$7)/$B$8)),H274*(1-$B$6)),40,(1-$B$5)*H274)</f>
        <v>146.46060397414993</v>
      </c>
    </row>
    <row r="275" spans="1:15" x14ac:dyDescent="0.25">
      <c r="A275" s="36" t="s">
        <v>1342</v>
      </c>
      <c r="B275" s="37">
        <f t="shared" si="50"/>
        <v>10949.333333333334</v>
      </c>
      <c r="C275" s="59">
        <f t="shared" si="51"/>
        <v>0.34999999999999992</v>
      </c>
      <c r="D275" s="39">
        <v>0.35</v>
      </c>
      <c r="E275" s="39">
        <f>INDEX('April 18 Framework'!$H$2:$H$412,MATCH(A275,'April 18 Framework'!$A$2:$A$412,0))</f>
        <v>0.36</v>
      </c>
      <c r="F275" s="37">
        <f t="shared" si="52"/>
        <v>1189508720</v>
      </c>
      <c r="G275" s="37">
        <f t="shared" si="53"/>
        <v>770017391</v>
      </c>
      <c r="H275" s="101">
        <f t="shared" ref="H275:H338" si="59">G275/(B275*270)</f>
        <v>260.46483161498077</v>
      </c>
      <c r="I275" s="37">
        <f t="shared" si="54"/>
        <v>629595315</v>
      </c>
      <c r="J275" s="38">
        <f t="shared" ref="J275:J338" si="60">I275/($B275*270)</f>
        <v>212.96588833414515</v>
      </c>
      <c r="K275" s="37">
        <f t="shared" si="55"/>
        <v>576203653.33999991</v>
      </c>
      <c r="L275" s="110">
        <f t="shared" ref="L275:L338" si="61">K275/($B275*270)</f>
        <v>194.90571160767439</v>
      </c>
      <c r="M275" s="37">
        <f t="shared" si="56"/>
        <v>238</v>
      </c>
      <c r="N275" s="37">
        <f t="shared" si="57"/>
        <v>-25.034111665854851</v>
      </c>
      <c r="O275" s="37">
        <f t="shared" si="58"/>
        <v>169.30214054973752</v>
      </c>
    </row>
    <row r="276" spans="1:15" x14ac:dyDescent="0.25">
      <c r="A276" s="40" t="s">
        <v>1345</v>
      </c>
      <c r="B276" s="41">
        <f t="shared" si="50"/>
        <v>8324</v>
      </c>
      <c r="C276" s="60">
        <f t="shared" si="51"/>
        <v>0.35</v>
      </c>
      <c r="D276" s="43">
        <v>0.35</v>
      </c>
      <c r="E276" s="43">
        <f>INDEX('April 18 Framework'!$H$2:$H$412,MATCH(A276,'April 18 Framework'!$A$2:$A$412,0))</f>
        <v>0.36</v>
      </c>
      <c r="F276" s="41">
        <f t="shared" si="52"/>
        <v>972243200</v>
      </c>
      <c r="G276" s="41">
        <f t="shared" si="53"/>
        <v>641312000</v>
      </c>
      <c r="H276" s="102">
        <f t="shared" si="59"/>
        <v>285.34714435723566</v>
      </c>
      <c r="I276" s="41">
        <f t="shared" si="54"/>
        <v>606333000</v>
      </c>
      <c r="J276" s="42">
        <f t="shared" si="60"/>
        <v>269.78349084307757</v>
      </c>
      <c r="K276" s="41">
        <f t="shared" si="55"/>
        <v>424433100</v>
      </c>
      <c r="L276" s="111">
        <f t="shared" si="61"/>
        <v>188.84844359015432</v>
      </c>
      <c r="M276" s="41">
        <f t="shared" si="56"/>
        <v>256</v>
      </c>
      <c r="N276" s="41">
        <f t="shared" si="57"/>
        <v>13.783490843077573</v>
      </c>
      <c r="O276" s="41">
        <f t="shared" si="58"/>
        <v>185.47564383220319</v>
      </c>
    </row>
    <row r="277" spans="1:15" x14ac:dyDescent="0.25">
      <c r="A277" s="36" t="s">
        <v>1346</v>
      </c>
      <c r="B277" s="37">
        <f t="shared" si="50"/>
        <v>23023.75</v>
      </c>
      <c r="C277" s="59">
        <f t="shared" si="51"/>
        <v>0.23756737024261806</v>
      </c>
      <c r="D277" s="39">
        <v>0.35</v>
      </c>
      <c r="E277" s="39">
        <f>INDEX('April 18 Framework'!$H$2:$H$412,MATCH(A277,'April 18 Framework'!$A$2:$A$412,0))</f>
        <v>0.32</v>
      </c>
      <c r="F277" s="37">
        <f t="shared" si="52"/>
        <v>1677396555</v>
      </c>
      <c r="G277" s="37">
        <f t="shared" si="53"/>
        <v>968385201.75</v>
      </c>
      <c r="H277" s="101">
        <f t="shared" si="59"/>
        <v>155.77878748393869</v>
      </c>
      <c r="I277" s="37">
        <f t="shared" si="54"/>
        <v>829691988.75</v>
      </c>
      <c r="J277" s="38">
        <f t="shared" si="60"/>
        <v>133.46797509817762</v>
      </c>
      <c r="K277" s="37">
        <f t="shared" si="55"/>
        <v>746722789.875</v>
      </c>
      <c r="L277" s="110">
        <f t="shared" si="61"/>
        <v>120.12117758835984</v>
      </c>
      <c r="M277" s="37">
        <f t="shared" si="56"/>
        <v>165</v>
      </c>
      <c r="N277" s="37">
        <f t="shared" si="57"/>
        <v>-31.532024901822382</v>
      </c>
      <c r="O277" s="37">
        <f t="shared" si="58"/>
        <v>118.77083060179571</v>
      </c>
    </row>
    <row r="278" spans="1:15" x14ac:dyDescent="0.25">
      <c r="A278" s="40" t="s">
        <v>1347</v>
      </c>
      <c r="B278" s="41">
        <f t="shared" si="50"/>
        <v>298024.44444444444</v>
      </c>
      <c r="C278" s="60">
        <f t="shared" si="51"/>
        <v>0.27834654342641291</v>
      </c>
      <c r="D278" s="43">
        <v>0.25</v>
      </c>
      <c r="E278" s="43">
        <f>INDEX('April 18 Framework'!$H$2:$H$412,MATCH(A278,'April 18 Framework'!$A$2:$A$412,0))</f>
        <v>0.28000000000000003</v>
      </c>
      <c r="F278" s="41">
        <f t="shared" si="52"/>
        <v>27655320000</v>
      </c>
      <c r="G278" s="41">
        <f t="shared" si="53"/>
        <v>17427511870</v>
      </c>
      <c r="H278" s="102">
        <f t="shared" si="59"/>
        <v>216.58069149187364</v>
      </c>
      <c r="I278" s="41">
        <f t="shared" si="54"/>
        <v>15956944381</v>
      </c>
      <c r="J278" s="42">
        <f t="shared" si="60"/>
        <v>198.30518974332207</v>
      </c>
      <c r="K278" s="41">
        <f t="shared" si="55"/>
        <v>8776319409.5500011</v>
      </c>
      <c r="L278" s="111">
        <f t="shared" si="61"/>
        <v>109.06785435882715</v>
      </c>
      <c r="M278" s="41">
        <f t="shared" si="56"/>
        <v>211</v>
      </c>
      <c r="N278" s="41">
        <f t="shared" si="57"/>
        <v>-12.694810256677926</v>
      </c>
      <c r="O278" s="41">
        <f t="shared" si="58"/>
        <v>156.29620464220829</v>
      </c>
    </row>
    <row r="279" spans="1:15" x14ac:dyDescent="0.25">
      <c r="A279" s="36" t="s">
        <v>1353</v>
      </c>
      <c r="B279" s="37">
        <f t="shared" si="50"/>
        <v>43398</v>
      </c>
      <c r="C279" s="59">
        <f t="shared" si="51"/>
        <v>9.9999999999999992E-2</v>
      </c>
      <c r="D279" s="39">
        <v>0.2</v>
      </c>
      <c r="E279" s="39">
        <f>INDEX('April 18 Framework'!$H$2:$H$412,MATCH(A279,'April 18 Framework'!$A$2:$A$412,0))</f>
        <v>0.16</v>
      </c>
      <c r="F279" s="37">
        <f t="shared" si="52"/>
        <v>2566123740</v>
      </c>
      <c r="G279" s="37">
        <f t="shared" si="53"/>
        <v>1267000000</v>
      </c>
      <c r="H279" s="101">
        <f t="shared" si="59"/>
        <v>108.12923619965419</v>
      </c>
      <c r="I279" s="37">
        <f t="shared" si="54"/>
        <v>1124000000</v>
      </c>
      <c r="J279" s="38">
        <f t="shared" si="60"/>
        <v>95.925226115557464</v>
      </c>
      <c r="K279" s="37">
        <f t="shared" si="55"/>
        <v>784810000</v>
      </c>
      <c r="L279" s="110">
        <f t="shared" si="61"/>
        <v>66.977826252447201</v>
      </c>
      <c r="M279" s="37">
        <f t="shared" si="56"/>
        <v>119</v>
      </c>
      <c r="N279" s="37">
        <f t="shared" si="57"/>
        <v>-23.074773884442536</v>
      </c>
      <c r="O279" s="37">
        <f t="shared" si="58"/>
        <v>97.31631257968877</v>
      </c>
    </row>
    <row r="280" spans="1:15" x14ac:dyDescent="0.25">
      <c r="A280" s="40" t="s">
        <v>1356</v>
      </c>
      <c r="B280" s="41">
        <f t="shared" si="50"/>
        <v>17700</v>
      </c>
      <c r="C280" s="60">
        <f t="shared" si="51"/>
        <v>0.32511686211411595</v>
      </c>
      <c r="D280" s="43">
        <v>0.25</v>
      </c>
      <c r="E280" s="43">
        <f>INDEX('April 18 Framework'!$H$2:$H$412,MATCH(A280,'April 18 Framework'!$A$2:$A$412,0))</f>
        <v>0.28000000000000003</v>
      </c>
      <c r="F280" s="41">
        <f t="shared" si="52"/>
        <v>1143508500</v>
      </c>
      <c r="G280" s="41">
        <f t="shared" si="53"/>
        <v>719200000</v>
      </c>
      <c r="H280" s="102">
        <f t="shared" si="59"/>
        <v>150.49173467252564</v>
      </c>
      <c r="I280" s="41">
        <f t="shared" si="54"/>
        <v>712000000</v>
      </c>
      <c r="J280" s="42">
        <f t="shared" si="60"/>
        <v>148.98514333542582</v>
      </c>
      <c r="K280" s="41">
        <f t="shared" si="55"/>
        <v>585629000</v>
      </c>
      <c r="L280" s="111">
        <f t="shared" si="61"/>
        <v>122.54216363255911</v>
      </c>
      <c r="M280" s="41">
        <f t="shared" si="56"/>
        <v>142</v>
      </c>
      <c r="N280" s="41">
        <f t="shared" si="57"/>
        <v>6.9851433354258177</v>
      </c>
      <c r="O280" s="41">
        <f t="shared" si="58"/>
        <v>101.564334121684</v>
      </c>
    </row>
    <row r="281" spans="1:15" x14ac:dyDescent="0.25">
      <c r="A281" s="36" t="s">
        <v>1365</v>
      </c>
      <c r="B281" s="37">
        <f t="shared" si="50"/>
        <v>120448.44444444444</v>
      </c>
      <c r="C281" s="59">
        <f t="shared" si="51"/>
        <v>0.29160579244629992</v>
      </c>
      <c r="D281" s="39">
        <v>0.25</v>
      </c>
      <c r="E281" s="39">
        <f>INDEX('April 18 Framework'!$H$2:$H$412,MATCH(A281,'April 18 Framework'!$A$2:$A$412,0))</f>
        <v>0.28000000000000003</v>
      </c>
      <c r="F281" s="37">
        <f t="shared" si="52"/>
        <v>12866287230</v>
      </c>
      <c r="G281" s="37">
        <f t="shared" si="53"/>
        <v>8448024096</v>
      </c>
      <c r="H281" s="101">
        <f t="shared" si="59"/>
        <v>259.77071167378205</v>
      </c>
      <c r="I281" s="37">
        <f t="shared" si="54"/>
        <v>6930859853</v>
      </c>
      <c r="J281" s="38">
        <f t="shared" si="60"/>
        <v>213.11899398789953</v>
      </c>
      <c r="K281" s="37">
        <f t="shared" si="55"/>
        <v>3473447826.79</v>
      </c>
      <c r="L281" s="110">
        <f t="shared" si="61"/>
        <v>106.80604170556451</v>
      </c>
      <c r="M281" s="37">
        <f t="shared" si="56"/>
        <v>247</v>
      </c>
      <c r="N281" s="37">
        <f t="shared" si="57"/>
        <v>-33.881006012100471</v>
      </c>
      <c r="O281" s="37">
        <f t="shared" si="58"/>
        <v>184.02006744180954</v>
      </c>
    </row>
    <row r="282" spans="1:15" x14ac:dyDescent="0.25">
      <c r="A282" s="40" t="s">
        <v>1377</v>
      </c>
      <c r="B282" s="41">
        <f t="shared" si="50"/>
        <v>61193.555555555555</v>
      </c>
      <c r="C282" s="60">
        <f t="shared" si="51"/>
        <v>0.28622966964101071</v>
      </c>
      <c r="D282" s="43">
        <v>0.2</v>
      </c>
      <c r="E282" s="43">
        <f>INDEX('April 18 Framework'!$H$2:$H$412,MATCH(A282,'April 18 Framework'!$A$2:$A$412,0))</f>
        <v>0.2</v>
      </c>
      <c r="F282" s="41">
        <f t="shared" si="52"/>
        <v>4443063240</v>
      </c>
      <c r="G282" s="41">
        <f t="shared" si="53"/>
        <v>2857000141</v>
      </c>
      <c r="H282" s="102">
        <f t="shared" si="59"/>
        <v>172.91824126965682</v>
      </c>
      <c r="I282" s="41">
        <f t="shared" si="54"/>
        <v>2756214295</v>
      </c>
      <c r="J282" s="42">
        <f t="shared" si="60"/>
        <v>166.81823763819236</v>
      </c>
      <c r="K282" s="41">
        <f t="shared" si="55"/>
        <v>1405669290.45</v>
      </c>
      <c r="L282" s="111">
        <f t="shared" si="61"/>
        <v>85.0773011954781</v>
      </c>
      <c r="M282" s="41">
        <f t="shared" si="56"/>
        <v>157</v>
      </c>
      <c r="N282" s="41">
        <f t="shared" si="57"/>
        <v>9.8182376381923575</v>
      </c>
      <c r="O282" s="41">
        <f t="shared" si="58"/>
        <v>123.42391019613837</v>
      </c>
    </row>
    <row r="283" spans="1:15" x14ac:dyDescent="0.25">
      <c r="A283" s="36" t="s">
        <v>1380</v>
      </c>
      <c r="B283" s="37">
        <f t="shared" si="50"/>
        <v>29900</v>
      </c>
      <c r="C283" s="59">
        <f t="shared" si="51"/>
        <v>0.26892563563845601</v>
      </c>
      <c r="D283" s="39">
        <v>0.25</v>
      </c>
      <c r="E283" s="39">
        <f>INDEX('April 18 Framework'!$H$2:$H$412,MATCH(A283,'April 18 Framework'!$A$2:$A$412,0))</f>
        <v>0.28000000000000003</v>
      </c>
      <c r="F283" s="37">
        <f t="shared" si="52"/>
        <v>2477364500</v>
      </c>
      <c r="G283" s="37">
        <f t="shared" si="53"/>
        <v>1400190000</v>
      </c>
      <c r="H283" s="101">
        <f t="shared" si="59"/>
        <v>173.4410999628391</v>
      </c>
      <c r="I283" s="37">
        <f t="shared" si="54"/>
        <v>1335510000</v>
      </c>
      <c r="J283" s="38">
        <f t="shared" si="60"/>
        <v>165.42920847268672</v>
      </c>
      <c r="K283" s="37">
        <f t="shared" si="55"/>
        <v>1068408000</v>
      </c>
      <c r="L283" s="110">
        <f t="shared" si="61"/>
        <v>132.34336677814937</v>
      </c>
      <c r="M283" s="37">
        <f t="shared" si="56"/>
        <v>182</v>
      </c>
      <c r="N283" s="37">
        <f t="shared" si="57"/>
        <v>-16.570791527313276</v>
      </c>
      <c r="O283" s="37">
        <f t="shared" si="58"/>
        <v>126.79834190949961</v>
      </c>
    </row>
    <row r="284" spans="1:15" x14ac:dyDescent="0.25">
      <c r="A284" s="40" t="s">
        <v>1383</v>
      </c>
      <c r="B284" s="41">
        <f t="shared" si="50"/>
        <v>9600</v>
      </c>
      <c r="C284" s="60">
        <f t="shared" si="51"/>
        <v>0.34999999999999992</v>
      </c>
      <c r="D284" s="43">
        <v>0.35</v>
      </c>
      <c r="E284" s="43">
        <f>INDEX('April 18 Framework'!$H$2:$H$412,MATCH(A284,'April 18 Framework'!$A$2:$A$412,0))</f>
        <v>0.36</v>
      </c>
      <c r="F284" s="41">
        <f t="shared" si="52"/>
        <v>798912000</v>
      </c>
      <c r="G284" s="41">
        <f t="shared" si="53"/>
        <v>561116158</v>
      </c>
      <c r="H284" s="102">
        <f t="shared" si="59"/>
        <v>216.47999922839506</v>
      </c>
      <c r="I284" s="41">
        <f t="shared" si="54"/>
        <v>508002374</v>
      </c>
      <c r="J284" s="42">
        <f t="shared" si="60"/>
        <v>195.9885702160494</v>
      </c>
      <c r="K284" s="41">
        <f t="shared" si="55"/>
        <v>441887119.59999996</v>
      </c>
      <c r="L284" s="111">
        <f t="shared" si="61"/>
        <v>170.48114182098763</v>
      </c>
      <c r="M284" s="41">
        <f t="shared" si="56"/>
        <v>183</v>
      </c>
      <c r="N284" s="41">
        <f t="shared" si="57"/>
        <v>12.988570216049396</v>
      </c>
      <c r="O284" s="41">
        <f t="shared" si="58"/>
        <v>140.71199949845681</v>
      </c>
    </row>
    <row r="285" spans="1:15" x14ac:dyDescent="0.25">
      <c r="A285" s="36" t="s">
        <v>1384</v>
      </c>
      <c r="B285" s="37">
        <f t="shared" si="50"/>
        <v>473203.33333333331</v>
      </c>
      <c r="C285" s="59">
        <f t="shared" si="51"/>
        <v>0.27196268068420709</v>
      </c>
      <c r="D285" s="39">
        <v>0.25</v>
      </c>
      <c r="E285" s="39">
        <f>INDEX('April 18 Framework'!$H$2:$H$412,MATCH(A285,'April 18 Framework'!$A$2:$A$412,0))</f>
        <v>0.28000000000000003</v>
      </c>
      <c r="F285" s="37">
        <f t="shared" si="52"/>
        <v>47504805480</v>
      </c>
      <c r="G285" s="37">
        <f t="shared" si="53"/>
        <v>28979000000</v>
      </c>
      <c r="H285" s="101">
        <f t="shared" si="59"/>
        <v>226.81503292375294</v>
      </c>
      <c r="I285" s="37">
        <f t="shared" si="54"/>
        <v>23440000000</v>
      </c>
      <c r="J285" s="38">
        <f t="shared" si="60"/>
        <v>183.46196803660473</v>
      </c>
      <c r="K285" s="37">
        <f t="shared" si="55"/>
        <v>13951780000</v>
      </c>
      <c r="L285" s="110">
        <f t="shared" si="61"/>
        <v>109.19884882311183</v>
      </c>
      <c r="M285" s="37">
        <f t="shared" si="56"/>
        <v>223</v>
      </c>
      <c r="N285" s="37">
        <f t="shared" si="57"/>
        <v>-39.538031963395269</v>
      </c>
      <c r="O285" s="37">
        <f t="shared" si="58"/>
        <v>165.1298085503324</v>
      </c>
    </row>
    <row r="286" spans="1:15" x14ac:dyDescent="0.25">
      <c r="A286" s="40" t="s">
        <v>1404</v>
      </c>
      <c r="B286" s="41">
        <f t="shared" si="50"/>
        <v>161875.66666666666</v>
      </c>
      <c r="C286" s="60">
        <f t="shared" si="51"/>
        <v>0.33704029076275105</v>
      </c>
      <c r="D286" s="43">
        <v>0.25</v>
      </c>
      <c r="E286" s="43">
        <f>INDEX('April 18 Framework'!$H$2:$H$412,MATCH(A286,'April 18 Framework'!$A$2:$A$412,0))</f>
        <v>0.32</v>
      </c>
      <c r="F286" s="41">
        <f t="shared" si="52"/>
        <v>15691929620</v>
      </c>
      <c r="G286" s="41">
        <f t="shared" si="53"/>
        <v>9991675171</v>
      </c>
      <c r="H286" s="102">
        <f t="shared" si="59"/>
        <v>228.60881501875124</v>
      </c>
      <c r="I286" s="41">
        <f t="shared" si="54"/>
        <v>8451666393</v>
      </c>
      <c r="J286" s="42">
        <f t="shared" si="60"/>
        <v>193.37352405584258</v>
      </c>
      <c r="K286" s="41">
        <f t="shared" si="55"/>
        <v>6178272963.5100002</v>
      </c>
      <c r="L286" s="111">
        <f t="shared" si="61"/>
        <v>141.3584445929352</v>
      </c>
      <c r="M286" s="41">
        <f t="shared" si="56"/>
        <v>223</v>
      </c>
      <c r="N286" s="41">
        <f t="shared" si="57"/>
        <v>-29.62647594415742</v>
      </c>
      <c r="O286" s="41">
        <f t="shared" si="58"/>
        <v>151.55843353390335</v>
      </c>
    </row>
    <row r="287" spans="1:15" x14ac:dyDescent="0.25">
      <c r="A287" s="36" t="s">
        <v>1410</v>
      </c>
      <c r="B287" s="37">
        <f t="shared" si="50"/>
        <v>172416.44444444444</v>
      </c>
      <c r="C287" s="59">
        <f t="shared" si="51"/>
        <v>0.35000000000000003</v>
      </c>
      <c r="D287" s="39">
        <v>0.35</v>
      </c>
      <c r="E287" s="39">
        <f>INDEX('April 18 Framework'!$H$2:$H$412,MATCH(A287,'April 18 Framework'!$A$2:$A$412,0))</f>
        <v>0.36</v>
      </c>
      <c r="F287" s="37">
        <f t="shared" si="52"/>
        <v>15070422950</v>
      </c>
      <c r="G287" s="37">
        <f t="shared" si="53"/>
        <v>9630759000</v>
      </c>
      <c r="H287" s="101">
        <f t="shared" si="59"/>
        <v>206.87978975967746</v>
      </c>
      <c r="I287" s="37">
        <f t="shared" si="54"/>
        <v>8318514000</v>
      </c>
      <c r="J287" s="38">
        <f t="shared" si="60"/>
        <v>178.69125657001007</v>
      </c>
      <c r="K287" s="37">
        <f t="shared" si="55"/>
        <v>7819403160</v>
      </c>
      <c r="L287" s="110">
        <f t="shared" si="61"/>
        <v>167.96978117580949</v>
      </c>
      <c r="M287" s="37">
        <f t="shared" si="56"/>
        <v>193</v>
      </c>
      <c r="N287" s="37">
        <f t="shared" si="57"/>
        <v>-14.308743429989931</v>
      </c>
      <c r="O287" s="37">
        <f t="shared" si="58"/>
        <v>134.47186334379035</v>
      </c>
    </row>
    <row r="288" spans="1:15" x14ac:dyDescent="0.25">
      <c r="A288" s="40" t="s">
        <v>1416</v>
      </c>
      <c r="B288" s="41">
        <f t="shared" si="50"/>
        <v>187690</v>
      </c>
      <c r="C288" s="60">
        <f t="shared" si="51"/>
        <v>0.35</v>
      </c>
      <c r="D288" s="43">
        <v>0.25</v>
      </c>
      <c r="E288" s="43">
        <f>INDEX('April 18 Framework'!$H$2:$H$412,MATCH(A288,'April 18 Framework'!$A$2:$A$412,0))</f>
        <v>0.32</v>
      </c>
      <c r="F288" s="41">
        <f t="shared" si="52"/>
        <v>17058205650</v>
      </c>
      <c r="G288" s="41">
        <f t="shared" si="53"/>
        <v>11535034616</v>
      </c>
      <c r="H288" s="102">
        <f t="shared" si="59"/>
        <v>227.62187878752002</v>
      </c>
      <c r="I288" s="41">
        <f t="shared" si="54"/>
        <v>10722937586</v>
      </c>
      <c r="J288" s="42">
        <f t="shared" si="60"/>
        <v>211.59669482578641</v>
      </c>
      <c r="K288" s="41">
        <f t="shared" si="55"/>
        <v>7935085746.9299994</v>
      </c>
      <c r="L288" s="111">
        <f t="shared" si="61"/>
        <v>156.58376296079231</v>
      </c>
      <c r="M288" s="41">
        <f t="shared" si="56"/>
        <v>201</v>
      </c>
      <c r="N288" s="41">
        <f t="shared" si="57"/>
        <v>10.596694825786415</v>
      </c>
      <c r="O288" s="41">
        <f t="shared" si="58"/>
        <v>147.95422121188801</v>
      </c>
    </row>
    <row r="289" spans="1:15" x14ac:dyDescent="0.25">
      <c r="A289" s="36" t="s">
        <v>1428</v>
      </c>
      <c r="B289" s="37">
        <f t="shared" si="50"/>
        <v>12510.222222222223</v>
      </c>
      <c r="C289" s="59">
        <f t="shared" si="51"/>
        <v>0.15513910241959311</v>
      </c>
      <c r="D289" s="39">
        <v>0.35</v>
      </c>
      <c r="E289" s="39">
        <f>INDEX('April 18 Framework'!$H$2:$H$412,MATCH(A289,'April 18 Framework'!$A$2:$A$412,0))</f>
        <v>0.36</v>
      </c>
      <c r="F289" s="37">
        <f t="shared" si="52"/>
        <v>1455828780</v>
      </c>
      <c r="G289" s="37">
        <f t="shared" si="53"/>
        <v>758722238</v>
      </c>
      <c r="H289" s="101">
        <f t="shared" si="59"/>
        <v>224.62289742314434</v>
      </c>
      <c r="I289" s="37">
        <f t="shared" si="54"/>
        <v>679807539</v>
      </c>
      <c r="J289" s="38">
        <f t="shared" si="60"/>
        <v>201.25987015063237</v>
      </c>
      <c r="K289" s="37">
        <f t="shared" si="55"/>
        <v>664103553.16000009</v>
      </c>
      <c r="L289" s="110">
        <f t="shared" si="61"/>
        <v>196.61063934678606</v>
      </c>
      <c r="M289" s="37">
        <f t="shared" si="56"/>
        <v>330</v>
      </c>
      <c r="N289" s="37">
        <f t="shared" si="57"/>
        <v>-128.74012984936763</v>
      </c>
      <c r="O289" s="37">
        <f t="shared" si="58"/>
        <v>189.77510273402939</v>
      </c>
    </row>
    <row r="290" spans="1:15" x14ac:dyDescent="0.25">
      <c r="A290" s="40" t="s">
        <v>1432</v>
      </c>
      <c r="B290" s="41">
        <f t="shared" si="50"/>
        <v>43798</v>
      </c>
      <c r="C290" s="60">
        <f t="shared" si="51"/>
        <v>0.10000000000000006</v>
      </c>
      <c r="D290" s="43">
        <v>0.2</v>
      </c>
      <c r="E290" s="43">
        <f>INDEX('April 18 Framework'!$H$2:$H$412,MATCH(A290,'April 18 Framework'!$A$2:$A$412,0))</f>
        <v>0.08</v>
      </c>
      <c r="F290" s="41">
        <f t="shared" si="52"/>
        <v>1566654460</v>
      </c>
      <c r="G290" s="41">
        <f t="shared" si="53"/>
        <v>929865973</v>
      </c>
      <c r="H290" s="102">
        <f t="shared" si="59"/>
        <v>78.632541397966762</v>
      </c>
      <c r="I290" s="41">
        <f t="shared" si="54"/>
        <v>849620197</v>
      </c>
      <c r="J290" s="42">
        <f t="shared" si="60"/>
        <v>71.846693236457611</v>
      </c>
      <c r="K290" s="41">
        <f t="shared" si="55"/>
        <v>579469427.24999988</v>
      </c>
      <c r="L290" s="111">
        <f t="shared" si="61"/>
        <v>49.001850858232991</v>
      </c>
      <c r="M290" s="41">
        <f t="shared" si="56"/>
        <v>90</v>
      </c>
      <c r="N290" s="41">
        <f t="shared" si="57"/>
        <v>-18.153306763542389</v>
      </c>
      <c r="O290" s="41">
        <f t="shared" si="58"/>
        <v>70.769287258170081</v>
      </c>
    </row>
    <row r="291" spans="1:15" x14ac:dyDescent="0.25">
      <c r="A291" s="36" t="s">
        <v>1433</v>
      </c>
      <c r="B291" s="37">
        <f t="shared" si="50"/>
        <v>113478</v>
      </c>
      <c r="C291" s="59">
        <f t="shared" si="51"/>
        <v>0.22451277482408827</v>
      </c>
      <c r="D291" s="39">
        <v>0.2</v>
      </c>
      <c r="E291" s="39">
        <f>INDEX('April 18 Framework'!$H$2:$H$412,MATCH(A291,'April 18 Framework'!$A$2:$A$412,0))</f>
        <v>0.16</v>
      </c>
      <c r="F291" s="37">
        <f t="shared" si="52"/>
        <v>6709954140</v>
      </c>
      <c r="G291" s="37">
        <f t="shared" si="53"/>
        <v>4446346993</v>
      </c>
      <c r="H291" s="101">
        <f t="shared" si="59"/>
        <v>145.12021560060916</v>
      </c>
      <c r="I291" s="37">
        <f t="shared" si="54"/>
        <v>3813888924</v>
      </c>
      <c r="J291" s="38">
        <f t="shared" si="60"/>
        <v>124.47800043473919</v>
      </c>
      <c r="K291" s="37">
        <f t="shared" si="55"/>
        <v>2503266519.6900001</v>
      </c>
      <c r="L291" s="110">
        <f t="shared" si="61"/>
        <v>81.701805463026602</v>
      </c>
      <c r="M291" s="37">
        <f t="shared" si="56"/>
        <v>142</v>
      </c>
      <c r="N291" s="37">
        <f t="shared" si="57"/>
        <v>-17.521999565260813</v>
      </c>
      <c r="O291" s="37">
        <f t="shared" si="58"/>
        <v>112.53887331304645</v>
      </c>
    </row>
    <row r="292" spans="1:15" x14ac:dyDescent="0.25">
      <c r="A292" s="40" t="s">
        <v>1435</v>
      </c>
      <c r="B292" s="41">
        <f t="shared" si="50"/>
        <v>51453.111111111109</v>
      </c>
      <c r="C292" s="60">
        <f t="shared" si="51"/>
        <v>0.35000000000000003</v>
      </c>
      <c r="D292" s="43">
        <v>0.25</v>
      </c>
      <c r="E292" s="43">
        <f>INDEX('April 18 Framework'!$H$2:$H$412,MATCH(A292,'April 18 Framework'!$A$2:$A$412,0))</f>
        <v>0.28000000000000003</v>
      </c>
      <c r="F292" s="41">
        <f t="shared" si="52"/>
        <v>3760970220</v>
      </c>
      <c r="G292" s="41">
        <f t="shared" si="53"/>
        <v>2270663083</v>
      </c>
      <c r="H292" s="102">
        <f t="shared" si="59"/>
        <v>163.44712863347715</v>
      </c>
      <c r="I292" s="41">
        <f t="shared" si="54"/>
        <v>2331434375</v>
      </c>
      <c r="J292" s="42">
        <f t="shared" si="60"/>
        <v>167.82157469511975</v>
      </c>
      <c r="K292" s="41">
        <f t="shared" si="55"/>
        <v>1732306997.05</v>
      </c>
      <c r="L292" s="111">
        <f t="shared" si="61"/>
        <v>124.69511954429564</v>
      </c>
      <c r="M292" s="41">
        <f t="shared" si="56"/>
        <v>148</v>
      </c>
      <c r="N292" s="41">
        <f t="shared" si="57"/>
        <v>19.82157469511975</v>
      </c>
      <c r="O292" s="41">
        <f t="shared" si="58"/>
        <v>106.24063361176015</v>
      </c>
    </row>
    <row r="293" spans="1:15" x14ac:dyDescent="0.25">
      <c r="A293" s="36" t="s">
        <v>1446</v>
      </c>
      <c r="B293" s="37">
        <f t="shared" si="50"/>
        <v>1303099</v>
      </c>
      <c r="C293" s="59">
        <f t="shared" si="51"/>
        <v>0.14309144812800054</v>
      </c>
      <c r="D293" s="39">
        <v>0.2</v>
      </c>
      <c r="E293" s="39">
        <f>INDEX('April 18 Framework'!$H$2:$H$412,MATCH(A293,'April 18 Framework'!$A$2:$A$412,0))</f>
        <v>0.16</v>
      </c>
      <c r="F293" s="37">
        <f t="shared" si="52"/>
        <v>80239639950</v>
      </c>
      <c r="G293" s="37">
        <f t="shared" si="53"/>
        <v>47355303598</v>
      </c>
      <c r="H293" s="101">
        <f t="shared" si="59"/>
        <v>134.59454218438194</v>
      </c>
      <c r="I293" s="37">
        <f t="shared" si="54"/>
        <v>46452597390</v>
      </c>
      <c r="J293" s="38">
        <f t="shared" si="60"/>
        <v>132.02884585131292</v>
      </c>
      <c r="K293" s="37">
        <f t="shared" si="55"/>
        <v>25084402590.599998</v>
      </c>
      <c r="L293" s="110">
        <f t="shared" si="61"/>
        <v>71.295576759708965</v>
      </c>
      <c r="M293" s="37">
        <f t="shared" si="56"/>
        <v>142</v>
      </c>
      <c r="N293" s="37">
        <f t="shared" si="57"/>
        <v>-9.9711541486870772</v>
      </c>
      <c r="O293" s="37">
        <f t="shared" si="58"/>
        <v>115.33521423309347</v>
      </c>
    </row>
    <row r="294" spans="1:15" x14ac:dyDescent="0.25">
      <c r="A294" s="40" t="s">
        <v>1467</v>
      </c>
      <c r="B294" s="41">
        <f t="shared" si="50"/>
        <v>36982.222222222219</v>
      </c>
      <c r="C294" s="60">
        <f t="shared" si="51"/>
        <v>0.28178042985746693</v>
      </c>
      <c r="D294" s="43">
        <v>0.25</v>
      </c>
      <c r="E294" s="43">
        <f>INDEX('April 18 Framework'!$H$2:$H$412,MATCH(A294,'April 18 Framework'!$A$2:$A$412,0))</f>
        <v>0.28000000000000003</v>
      </c>
      <c r="F294" s="41">
        <f t="shared" si="52"/>
        <v>2830876490</v>
      </c>
      <c r="G294" s="41">
        <f t="shared" si="53"/>
        <v>1583703106</v>
      </c>
      <c r="H294" s="102">
        <f t="shared" si="59"/>
        <v>158.60504606818091</v>
      </c>
      <c r="I294" s="41">
        <f t="shared" si="54"/>
        <v>1621176020</v>
      </c>
      <c r="J294" s="42">
        <f t="shared" si="60"/>
        <v>162.35789167968593</v>
      </c>
      <c r="K294" s="41">
        <f t="shared" si="55"/>
        <v>1240936079.55</v>
      </c>
      <c r="L294" s="111">
        <f t="shared" si="61"/>
        <v>124.27753871229419</v>
      </c>
      <c r="M294" s="41">
        <f t="shared" si="56"/>
        <v>160</v>
      </c>
      <c r="N294" s="41">
        <f t="shared" si="57"/>
        <v>2.3578916796859346</v>
      </c>
      <c r="O294" s="41">
        <f t="shared" si="58"/>
        <v>113.91324800952555</v>
      </c>
    </row>
    <row r="295" spans="1:15" x14ac:dyDescent="0.25">
      <c r="A295" s="36" t="s">
        <v>1470</v>
      </c>
      <c r="B295" s="37">
        <f t="shared" si="50"/>
        <v>23719.333333333332</v>
      </c>
      <c r="C295" s="59">
        <f t="shared" si="51"/>
        <v>0.22020413229970959</v>
      </c>
      <c r="D295" s="39">
        <v>0.25</v>
      </c>
      <c r="E295" s="39">
        <f>INDEX('April 18 Framework'!$H$2:$H$412,MATCH(A295,'April 18 Framework'!$A$2:$A$412,0))</f>
        <v>0.24</v>
      </c>
      <c r="F295" s="37">
        <f t="shared" si="52"/>
        <v>1225779500</v>
      </c>
      <c r="G295" s="37">
        <f t="shared" si="53"/>
        <v>839719128</v>
      </c>
      <c r="H295" s="101">
        <f t="shared" si="59"/>
        <v>131.11965672634608</v>
      </c>
      <c r="I295" s="37">
        <f t="shared" si="54"/>
        <v>786931197</v>
      </c>
      <c r="J295" s="38">
        <f t="shared" si="60"/>
        <v>122.87697752419498</v>
      </c>
      <c r="K295" s="37">
        <f t="shared" si="55"/>
        <v>661022205.48000002</v>
      </c>
      <c r="L295" s="110">
        <f t="shared" si="61"/>
        <v>103.21666112032379</v>
      </c>
      <c r="M295" s="37">
        <f t="shared" si="56"/>
        <v>136</v>
      </c>
      <c r="N295" s="37">
        <f t="shared" si="57"/>
        <v>-13.123022475805016</v>
      </c>
      <c r="O295" s="37">
        <f t="shared" si="58"/>
        <v>102.24656648948526</v>
      </c>
    </row>
    <row r="296" spans="1:15" x14ac:dyDescent="0.25">
      <c r="A296" s="40" t="s">
        <v>1479</v>
      </c>
      <c r="B296" s="41">
        <f t="shared" si="50"/>
        <v>846601</v>
      </c>
      <c r="C296" s="60">
        <f t="shared" si="51"/>
        <v>0.11003874446808089</v>
      </c>
      <c r="D296" s="43">
        <v>0.1</v>
      </c>
      <c r="E296" s="43">
        <f>INDEX('April 18 Framework'!$H$2:$H$412,MATCH(A296,'April 18 Framework'!$A$2:$A$412,0))</f>
        <v>0.08</v>
      </c>
      <c r="F296" s="41">
        <f t="shared" si="52"/>
        <v>30591927135</v>
      </c>
      <c r="G296" s="41">
        <f t="shared" si="53"/>
        <v>20365410000</v>
      </c>
      <c r="H296" s="102">
        <f t="shared" si="59"/>
        <v>89.094442889205709</v>
      </c>
      <c r="I296" s="41">
        <f t="shared" si="54"/>
        <v>18717900000</v>
      </c>
      <c r="J296" s="42">
        <f t="shared" si="60"/>
        <v>81.88692850062256</v>
      </c>
      <c r="K296" s="41">
        <f t="shared" si="55"/>
        <v>10301503500</v>
      </c>
      <c r="L296" s="111">
        <f t="shared" si="61"/>
        <v>45.066940231191161</v>
      </c>
      <c r="M296" s="41">
        <f t="shared" si="56"/>
        <v>92</v>
      </c>
      <c r="N296" s="41">
        <f t="shared" si="57"/>
        <v>-10.11307149937744</v>
      </c>
      <c r="O296" s="41">
        <f t="shared" si="58"/>
        <v>79.290602254594376</v>
      </c>
    </row>
    <row r="297" spans="1:15" x14ac:dyDescent="0.25">
      <c r="A297" s="36" t="s">
        <v>1491</v>
      </c>
      <c r="B297" s="37">
        <f t="shared" si="50"/>
        <v>45000</v>
      </c>
      <c r="C297" s="59">
        <f t="shared" si="51"/>
        <v>0.17214069570553533</v>
      </c>
      <c r="D297" s="39">
        <v>0.2</v>
      </c>
      <c r="E297" s="39">
        <f>INDEX('April 18 Framework'!$H$2:$H$412,MATCH(A297,'April 18 Framework'!$A$2:$A$412,0))</f>
        <v>0.2</v>
      </c>
      <c r="F297" s="37">
        <f t="shared" si="52"/>
        <v>2710125000</v>
      </c>
      <c r="G297" s="37">
        <f t="shared" si="53"/>
        <v>1612133643</v>
      </c>
      <c r="H297" s="101">
        <f t="shared" si="59"/>
        <v>132.68589654320988</v>
      </c>
      <c r="I297" s="37">
        <f t="shared" si="54"/>
        <v>1485957453</v>
      </c>
      <c r="J297" s="38">
        <f t="shared" si="60"/>
        <v>122.30102493827161</v>
      </c>
      <c r="K297" s="37">
        <f t="shared" si="55"/>
        <v>1114468089.75</v>
      </c>
      <c r="L297" s="110">
        <f t="shared" si="61"/>
        <v>91.725768703703707</v>
      </c>
      <c r="M297" s="37">
        <f t="shared" si="56"/>
        <v>142</v>
      </c>
      <c r="N297" s="37">
        <f t="shared" si="57"/>
        <v>-19.69897506172839</v>
      </c>
      <c r="O297" s="37">
        <f t="shared" si="58"/>
        <v>109.84525400194904</v>
      </c>
    </row>
    <row r="298" spans="1:15" x14ac:dyDescent="0.25">
      <c r="A298" s="40" t="s">
        <v>1492</v>
      </c>
      <c r="B298" s="41">
        <f t="shared" si="50"/>
        <v>209035</v>
      </c>
      <c r="C298" s="60">
        <f t="shared" si="51"/>
        <v>0.34340898163843875</v>
      </c>
      <c r="D298" s="43">
        <v>0.25</v>
      </c>
      <c r="E298" s="43">
        <f>INDEX('April 18 Framework'!$H$2:$H$412,MATCH(A298,'April 18 Framework'!$A$2:$A$412,0))</f>
        <v>0.28000000000000003</v>
      </c>
      <c r="F298" s="41">
        <f t="shared" si="52"/>
        <v>16632914950</v>
      </c>
      <c r="G298" s="41">
        <f t="shared" si="53"/>
        <v>10907224817</v>
      </c>
      <c r="H298" s="102">
        <f t="shared" si="59"/>
        <v>193.25533500060683</v>
      </c>
      <c r="I298" s="41">
        <f t="shared" si="54"/>
        <v>10188722419</v>
      </c>
      <c r="J298" s="42">
        <f t="shared" si="60"/>
        <v>180.52483535895547</v>
      </c>
      <c r="K298" s="41">
        <f t="shared" si="55"/>
        <v>6622669572.3500004</v>
      </c>
      <c r="L298" s="111">
        <f t="shared" si="61"/>
        <v>117.34114298332106</v>
      </c>
      <c r="M298" s="41">
        <f t="shared" si="56"/>
        <v>175</v>
      </c>
      <c r="N298" s="41">
        <f t="shared" si="57"/>
        <v>5.5248353589554711</v>
      </c>
      <c r="O298" s="41">
        <f t="shared" si="58"/>
        <v>126.88971721185311</v>
      </c>
    </row>
    <row r="299" spans="1:15" x14ac:dyDescent="0.25">
      <c r="A299" s="36" t="s">
        <v>1495</v>
      </c>
      <c r="B299" s="37">
        <f t="shared" si="50"/>
        <v>271817</v>
      </c>
      <c r="C299" s="59">
        <f t="shared" si="51"/>
        <v>0.13578139547877058</v>
      </c>
      <c r="D299" s="39">
        <v>0.2</v>
      </c>
      <c r="E299" s="39">
        <f>INDEX('April 18 Framework'!$H$2:$H$412,MATCH(A299,'April 18 Framework'!$A$2:$A$412,0))</f>
        <v>0.16</v>
      </c>
      <c r="F299" s="37">
        <f t="shared" si="52"/>
        <v>15675686390</v>
      </c>
      <c r="G299" s="37">
        <f t="shared" si="53"/>
        <v>9747519588</v>
      </c>
      <c r="H299" s="101">
        <f t="shared" si="59"/>
        <v>132.8170217462484</v>
      </c>
      <c r="I299" s="37">
        <f t="shared" si="54"/>
        <v>9124165807</v>
      </c>
      <c r="J299" s="38">
        <f t="shared" si="60"/>
        <v>124.32337452253756</v>
      </c>
      <c r="K299" s="37">
        <f t="shared" si="55"/>
        <v>5383257826.1299992</v>
      </c>
      <c r="L299" s="110">
        <f t="shared" si="61"/>
        <v>73.350790968297147</v>
      </c>
      <c r="M299" s="37">
        <f t="shared" si="56"/>
        <v>142</v>
      </c>
      <c r="N299" s="37">
        <f t="shared" si="57"/>
        <v>-17.676625477462437</v>
      </c>
      <c r="O299" s="37">
        <f t="shared" si="58"/>
        <v>114.78294119020858</v>
      </c>
    </row>
    <row r="300" spans="1:15" x14ac:dyDescent="0.25">
      <c r="A300" s="40" t="s">
        <v>1496</v>
      </c>
      <c r="B300" s="41">
        <f t="shared" si="50"/>
        <v>15200</v>
      </c>
      <c r="C300" s="60">
        <f t="shared" si="51"/>
        <v>0.35</v>
      </c>
      <c r="D300" s="43">
        <v>0.25</v>
      </c>
      <c r="E300" s="43">
        <f>INDEX('April 18 Framework'!$H$2:$H$412,MATCH(A300,'April 18 Framework'!$A$2:$A$412,0))</f>
        <v>0.32</v>
      </c>
      <c r="F300" s="41">
        <f t="shared" si="52"/>
        <v>1209464000</v>
      </c>
      <c r="G300" s="41">
        <f t="shared" si="53"/>
        <v>756372529</v>
      </c>
      <c r="H300" s="102">
        <f t="shared" si="59"/>
        <v>184.30129848927876</v>
      </c>
      <c r="I300" s="41">
        <f t="shared" si="54"/>
        <v>651046816</v>
      </c>
      <c r="J300" s="42">
        <f t="shared" si="60"/>
        <v>158.63713840155944</v>
      </c>
      <c r="K300" s="41">
        <f t="shared" si="55"/>
        <v>585942134.39999998</v>
      </c>
      <c r="L300" s="111">
        <f t="shared" si="61"/>
        <v>142.77342456140352</v>
      </c>
      <c r="M300" s="41">
        <f t="shared" si="56"/>
        <v>174</v>
      </c>
      <c r="N300" s="41">
        <f t="shared" si="57"/>
        <v>-15.36286159844056</v>
      </c>
      <c r="O300" s="41">
        <f t="shared" si="58"/>
        <v>119.7958440180312</v>
      </c>
    </row>
    <row r="301" spans="1:15" x14ac:dyDescent="0.25">
      <c r="A301" s="36" t="s">
        <v>1501</v>
      </c>
      <c r="B301" s="37">
        <f t="shared" si="50"/>
        <v>116220.33333333333</v>
      </c>
      <c r="C301" s="59">
        <f t="shared" si="51"/>
        <v>0.32482910774188978</v>
      </c>
      <c r="D301" s="39">
        <v>0.2</v>
      </c>
      <c r="E301" s="39">
        <f>INDEX('April 18 Framework'!$H$2:$H$412,MATCH(A301,'April 18 Framework'!$A$2:$A$412,0))</f>
        <v>0.2</v>
      </c>
      <c r="F301" s="37">
        <f t="shared" si="52"/>
        <v>7553791800</v>
      </c>
      <c r="G301" s="37">
        <f t="shared" si="53"/>
        <v>5294000000</v>
      </c>
      <c r="H301" s="101">
        <f t="shared" si="59"/>
        <v>168.70892420495042</v>
      </c>
      <c r="I301" s="37">
        <f t="shared" si="54"/>
        <v>4707000000</v>
      </c>
      <c r="J301" s="38">
        <f t="shared" si="60"/>
        <v>150.00243789813027</v>
      </c>
      <c r="K301" s="37">
        <f t="shared" si="55"/>
        <v>2588700000</v>
      </c>
      <c r="L301" s="110">
        <f t="shared" si="61"/>
        <v>82.496560651559349</v>
      </c>
      <c r="M301" s="37">
        <f t="shared" si="56"/>
        <v>144</v>
      </c>
      <c r="N301" s="37">
        <f t="shared" si="57"/>
        <v>6.0024378981302675</v>
      </c>
      <c r="O301" s="37">
        <f t="shared" si="58"/>
        <v>113.90735488736226</v>
      </c>
    </row>
    <row r="302" spans="1:15" x14ac:dyDescent="0.25">
      <c r="A302" s="40" t="s">
        <v>1522</v>
      </c>
      <c r="B302" s="41">
        <f t="shared" si="50"/>
        <v>980332</v>
      </c>
      <c r="C302" s="60">
        <f t="shared" si="51"/>
        <v>0.28162419196133431</v>
      </c>
      <c r="D302" s="43">
        <v>0.2</v>
      </c>
      <c r="E302" s="43">
        <f>INDEX('April 18 Framework'!$H$2:$H$412,MATCH(A302,'April 18 Framework'!$A$2:$A$412,0))</f>
        <v>0.2</v>
      </c>
      <c r="F302" s="41">
        <f t="shared" si="52"/>
        <v>49747724640</v>
      </c>
      <c r="G302" s="41">
        <f t="shared" si="53"/>
        <v>36046000000</v>
      </c>
      <c r="H302" s="102">
        <f t="shared" si="59"/>
        <v>136.18213391351472</v>
      </c>
      <c r="I302" s="41">
        <f t="shared" si="54"/>
        <v>31608300000</v>
      </c>
      <c r="J302" s="42">
        <f t="shared" si="60"/>
        <v>119.41646072736357</v>
      </c>
      <c r="K302" s="41">
        <f t="shared" si="55"/>
        <v>22125810000</v>
      </c>
      <c r="L302" s="111">
        <f t="shared" si="61"/>
        <v>83.591522509154501</v>
      </c>
      <c r="M302" s="41">
        <f t="shared" si="56"/>
        <v>124</v>
      </c>
      <c r="N302" s="41">
        <f t="shared" si="57"/>
        <v>-4.583539272636429</v>
      </c>
      <c r="O302" s="41">
        <f t="shared" si="58"/>
        <v>97.829950490550914</v>
      </c>
    </row>
    <row r="303" spans="1:15" x14ac:dyDescent="0.25">
      <c r="A303" s="36" t="s">
        <v>1523</v>
      </c>
      <c r="B303" s="37">
        <f t="shared" si="50"/>
        <v>38811.333333333336</v>
      </c>
      <c r="C303" s="59">
        <f t="shared" si="51"/>
        <v>0.15</v>
      </c>
      <c r="D303" s="39">
        <v>0.25</v>
      </c>
      <c r="E303" s="39">
        <f>INDEX('April 18 Framework'!$H$2:$H$412,MATCH(A303,'April 18 Framework'!$A$2:$A$412,0))</f>
        <v>0.28000000000000003</v>
      </c>
      <c r="F303" s="37">
        <f t="shared" si="52"/>
        <v>3247734230</v>
      </c>
      <c r="G303" s="37">
        <f t="shared" si="53"/>
        <v>2040416465</v>
      </c>
      <c r="H303" s="101">
        <f t="shared" si="59"/>
        <v>194.7136923540852</v>
      </c>
      <c r="I303" s="37">
        <f t="shared" si="54"/>
        <v>1962283811</v>
      </c>
      <c r="J303" s="38">
        <f t="shared" si="60"/>
        <v>187.25761766799693</v>
      </c>
      <c r="K303" s="37">
        <f t="shared" si="55"/>
        <v>1143446318.1499999</v>
      </c>
      <c r="L303" s="110">
        <f t="shared" si="61"/>
        <v>109.11726034109928</v>
      </c>
      <c r="M303" s="37">
        <f t="shared" si="56"/>
        <v>177</v>
      </c>
      <c r="N303" s="37">
        <f t="shared" si="57"/>
        <v>10.257617667996925</v>
      </c>
      <c r="O303" s="37">
        <f t="shared" si="58"/>
        <v>131.09448562771558</v>
      </c>
    </row>
    <row r="304" spans="1:15" x14ac:dyDescent="0.25">
      <c r="A304" s="40" t="s">
        <v>1549</v>
      </c>
      <c r="B304" s="41">
        <f t="shared" si="50"/>
        <v>33431.5</v>
      </c>
      <c r="C304" s="60">
        <f t="shared" si="51"/>
        <v>0.35000000000000003</v>
      </c>
      <c r="D304" s="43">
        <v>0.35</v>
      </c>
      <c r="E304" s="43">
        <f>INDEX('April 18 Framework'!$H$2:$H$412,MATCH(A304,'April 18 Framework'!$A$2:$A$412,0))</f>
        <v>0.36</v>
      </c>
      <c r="F304" s="41">
        <f t="shared" si="52"/>
        <v>5677189560</v>
      </c>
      <c r="G304" s="41">
        <f t="shared" si="53"/>
        <v>4043551864.5</v>
      </c>
      <c r="H304" s="102">
        <f t="shared" si="59"/>
        <v>447.96428567867628</v>
      </c>
      <c r="I304" s="41">
        <f t="shared" si="54"/>
        <v>3120327605.25</v>
      </c>
      <c r="J304" s="42">
        <f t="shared" si="60"/>
        <v>345.68502485181142</v>
      </c>
      <c r="K304" s="41">
        <f t="shared" si="55"/>
        <v>2964311224.9874997</v>
      </c>
      <c r="L304" s="111">
        <f t="shared" si="61"/>
        <v>328.40077360922083</v>
      </c>
      <c r="M304" s="41">
        <f t="shared" si="56"/>
        <v>407</v>
      </c>
      <c r="N304" s="41">
        <f t="shared" si="57"/>
        <v>-61.31497514818858</v>
      </c>
      <c r="O304" s="41">
        <f t="shared" si="58"/>
        <v>291.17678569113957</v>
      </c>
    </row>
    <row r="305" spans="1:15" x14ac:dyDescent="0.25">
      <c r="A305" s="36" t="s">
        <v>1550</v>
      </c>
      <c r="B305" s="37">
        <f t="shared" si="50"/>
        <v>45409.444444444445</v>
      </c>
      <c r="C305" s="59">
        <f t="shared" si="51"/>
        <v>0.15335439306798804</v>
      </c>
      <c r="D305" s="39">
        <v>0.25</v>
      </c>
      <c r="E305" s="39">
        <f>INDEX('April 18 Framework'!$H$2:$H$412,MATCH(A305,'April 18 Framework'!$A$2:$A$412,0))</f>
        <v>0.16</v>
      </c>
      <c r="F305" s="37">
        <f t="shared" si="52"/>
        <v>2042085940</v>
      </c>
      <c r="G305" s="37">
        <f t="shared" si="53"/>
        <v>1387716507</v>
      </c>
      <c r="H305" s="101">
        <f t="shared" si="59"/>
        <v>113.18550203702118</v>
      </c>
      <c r="I305" s="37">
        <f t="shared" si="54"/>
        <v>1278706169</v>
      </c>
      <c r="J305" s="38">
        <f t="shared" si="60"/>
        <v>104.29435620751109</v>
      </c>
      <c r="K305" s="37">
        <f t="shared" si="55"/>
        <v>829917515.79999995</v>
      </c>
      <c r="L305" s="110">
        <f t="shared" si="61"/>
        <v>67.690072288763545</v>
      </c>
      <c r="M305" s="37">
        <f t="shared" si="56"/>
        <v>117</v>
      </c>
      <c r="N305" s="37">
        <f t="shared" si="57"/>
        <v>-12.705643792488914</v>
      </c>
      <c r="O305" s="37">
        <f t="shared" si="58"/>
        <v>95.828008068038272</v>
      </c>
    </row>
    <row r="306" spans="1:15" x14ac:dyDescent="0.25">
      <c r="A306" s="40" t="s">
        <v>1553</v>
      </c>
      <c r="B306" s="41">
        <f t="shared" si="50"/>
        <v>332005</v>
      </c>
      <c r="C306" s="60">
        <f t="shared" si="51"/>
        <v>0.181231543590547</v>
      </c>
      <c r="D306" s="43">
        <v>0.2</v>
      </c>
      <c r="E306" s="43">
        <f>INDEX('April 18 Framework'!$H$2:$H$412,MATCH(A306,'April 18 Framework'!$A$2:$A$412,0))</f>
        <v>0.12</v>
      </c>
      <c r="F306" s="41">
        <f t="shared" si="52"/>
        <v>16732113920</v>
      </c>
      <c r="G306" s="41">
        <f t="shared" si="53"/>
        <v>9729076397</v>
      </c>
      <c r="H306" s="102">
        <f t="shared" si="59"/>
        <v>108.5333542723308</v>
      </c>
      <c r="I306" s="41">
        <f t="shared" si="54"/>
        <v>9323684635</v>
      </c>
      <c r="J306" s="42">
        <f t="shared" si="60"/>
        <v>104.01097969854314</v>
      </c>
      <c r="K306" s="41">
        <f t="shared" si="55"/>
        <v>6246868705.4500008</v>
      </c>
      <c r="L306" s="111">
        <f t="shared" si="61"/>
        <v>69.687356398023908</v>
      </c>
      <c r="M306" s="41">
        <f t="shared" si="56"/>
        <v>109</v>
      </c>
      <c r="N306" s="41">
        <f t="shared" si="57"/>
        <v>-4.9890203014568613</v>
      </c>
      <c r="O306" s="41">
        <f t="shared" si="58"/>
        <v>88.8636869464966</v>
      </c>
    </row>
    <row r="307" spans="1:15" x14ac:dyDescent="0.25">
      <c r="A307" s="36" t="s">
        <v>1562</v>
      </c>
      <c r="B307" s="37">
        <f t="shared" si="50"/>
        <v>92830.444444444438</v>
      </c>
      <c r="C307" s="59">
        <f t="shared" si="51"/>
        <v>0.29210259421649587</v>
      </c>
      <c r="D307" s="39">
        <v>0.2</v>
      </c>
      <c r="E307" s="39">
        <f>INDEX('April 18 Framework'!$H$2:$H$412,MATCH(A307,'April 18 Framework'!$A$2:$A$412,0))</f>
        <v>0.16</v>
      </c>
      <c r="F307" s="37">
        <f t="shared" si="52"/>
        <v>4270955520</v>
      </c>
      <c r="G307" s="37">
        <f t="shared" si="53"/>
        <v>3348530726</v>
      </c>
      <c r="H307" s="101">
        <f t="shared" si="59"/>
        <v>133.59804238871189</v>
      </c>
      <c r="I307" s="37">
        <f t="shared" si="54"/>
        <v>2632951217</v>
      </c>
      <c r="J307" s="38">
        <f t="shared" si="60"/>
        <v>105.04820086162665</v>
      </c>
      <c r="K307" s="37">
        <f t="shared" si="55"/>
        <v>1838590086.9400001</v>
      </c>
      <c r="L307" s="110">
        <f t="shared" si="61"/>
        <v>73.355168720191571</v>
      </c>
      <c r="M307" s="37">
        <f t="shared" si="56"/>
        <v>117</v>
      </c>
      <c r="N307" s="37">
        <f t="shared" si="57"/>
        <v>-11.951799138373346</v>
      </c>
      <c r="O307" s="37">
        <f t="shared" si="58"/>
        <v>94.573707624723767</v>
      </c>
    </row>
    <row r="308" spans="1:15" x14ac:dyDescent="0.25">
      <c r="A308" s="40" t="s">
        <v>1572</v>
      </c>
      <c r="B308" s="41">
        <f t="shared" si="50"/>
        <v>118459</v>
      </c>
      <c r="C308" s="60">
        <f t="shared" si="51"/>
        <v>0.10383432648608203</v>
      </c>
      <c r="D308" s="43">
        <v>0.2</v>
      </c>
      <c r="E308" s="43">
        <f>INDEX('April 18 Framework'!$H$2:$H$412,MATCH(A308,'April 18 Framework'!$A$2:$A$412,0))</f>
        <v>0.16</v>
      </c>
      <c r="F308" s="41">
        <f t="shared" si="52"/>
        <v>10160820725</v>
      </c>
      <c r="G308" s="41">
        <f t="shared" si="53"/>
        <v>5338900000</v>
      </c>
      <c r="H308" s="102">
        <f t="shared" si="59"/>
        <v>166.92445237342628</v>
      </c>
      <c r="I308" s="41">
        <f t="shared" si="54"/>
        <v>4749500000</v>
      </c>
      <c r="J308" s="42">
        <f t="shared" si="60"/>
        <v>148.49644806001012</v>
      </c>
      <c r="K308" s="41">
        <f t="shared" si="55"/>
        <v>2414881000</v>
      </c>
      <c r="L308" s="111">
        <f t="shared" si="61"/>
        <v>75.50294788664182</v>
      </c>
      <c r="M308" s="41">
        <f t="shared" si="56"/>
        <v>186</v>
      </c>
      <c r="N308" s="41">
        <f t="shared" si="57"/>
        <v>-37.503551939989876</v>
      </c>
      <c r="O308" s="41">
        <f t="shared" si="58"/>
        <v>149.59196428717348</v>
      </c>
    </row>
    <row r="309" spans="1:15" x14ac:dyDescent="0.25">
      <c r="A309" s="36" t="s">
        <v>1579</v>
      </c>
      <c r="B309" s="37">
        <f t="shared" si="50"/>
        <v>94887</v>
      </c>
      <c r="C309" s="59">
        <f t="shared" si="51"/>
        <v>9.9999999999999922E-2</v>
      </c>
      <c r="D309" s="39">
        <v>0.1</v>
      </c>
      <c r="E309" s="39">
        <f>INDEX('April 18 Framework'!$H$2:$H$412,MATCH(A309,'April 18 Framework'!$A$2:$A$412,0))</f>
        <v>0.08</v>
      </c>
      <c r="F309" s="37">
        <f t="shared" si="52"/>
        <v>3765297295</v>
      </c>
      <c r="G309" s="37">
        <f t="shared" si="53"/>
        <v>2527700000</v>
      </c>
      <c r="H309" s="101">
        <f t="shared" si="59"/>
        <v>98.663166206665309</v>
      </c>
      <c r="I309" s="37">
        <f t="shared" si="54"/>
        <v>1933400000</v>
      </c>
      <c r="J309" s="38">
        <f t="shared" si="60"/>
        <v>75.465983124566492</v>
      </c>
      <c r="K309" s="37">
        <f t="shared" si="55"/>
        <v>1189520000</v>
      </c>
      <c r="L309" s="110">
        <f t="shared" si="61"/>
        <v>46.430276324782419</v>
      </c>
      <c r="M309" s="37">
        <f t="shared" si="56"/>
        <v>110</v>
      </c>
      <c r="N309" s="37">
        <f t="shared" si="57"/>
        <v>-34.534016875433508</v>
      </c>
      <c r="O309" s="37">
        <f t="shared" si="58"/>
        <v>88.796849585998785</v>
      </c>
    </row>
    <row r="310" spans="1:15" x14ac:dyDescent="0.25">
      <c r="A310" s="40" t="s">
        <v>1589</v>
      </c>
      <c r="B310" s="41">
        <f t="shared" si="50"/>
        <v>19386</v>
      </c>
      <c r="C310" s="60">
        <f t="shared" si="51"/>
        <v>0.35</v>
      </c>
      <c r="D310" s="43">
        <v>0.35</v>
      </c>
      <c r="E310" s="43">
        <f>INDEX('April 18 Framework'!$H$2:$H$412,MATCH(A310,'April 18 Framework'!$A$2:$A$412,0))</f>
        <v>0.36</v>
      </c>
      <c r="F310" s="41">
        <f t="shared" si="52"/>
        <v>4464886590</v>
      </c>
      <c r="G310" s="41">
        <f t="shared" si="53"/>
        <v>2820156121</v>
      </c>
      <c r="H310" s="102">
        <f t="shared" si="59"/>
        <v>538.79204943621016</v>
      </c>
      <c r="I310" s="41">
        <f t="shared" si="54"/>
        <v>2869480251</v>
      </c>
      <c r="J310" s="42">
        <f t="shared" si="60"/>
        <v>548.21544585439665</v>
      </c>
      <c r="K310" s="41">
        <f t="shared" si="55"/>
        <v>2410363410.8399997</v>
      </c>
      <c r="L310" s="111">
        <f t="shared" si="61"/>
        <v>460.50097451769312</v>
      </c>
      <c r="M310" s="41">
        <f t="shared" si="56"/>
        <v>505</v>
      </c>
      <c r="N310" s="41">
        <f t="shared" si="57"/>
        <v>43.215445854396648</v>
      </c>
      <c r="O310" s="41">
        <f t="shared" si="58"/>
        <v>350.21483213353662</v>
      </c>
    </row>
    <row r="311" spans="1:15" x14ac:dyDescent="0.25">
      <c r="A311" s="36" t="s">
        <v>1592</v>
      </c>
      <c r="B311" s="37">
        <f t="shared" si="50"/>
        <v>18199</v>
      </c>
      <c r="C311" s="59">
        <f t="shared" si="51"/>
        <v>0.31297733786180221</v>
      </c>
      <c r="D311" s="39">
        <v>0.2</v>
      </c>
      <c r="E311" s="39">
        <f>INDEX('April 18 Framework'!$H$2:$H$412,MATCH(A311,'April 18 Framework'!$A$2:$A$412,0))</f>
        <v>0.16</v>
      </c>
      <c r="F311" s="37">
        <f t="shared" si="52"/>
        <v>2205354820</v>
      </c>
      <c r="G311" s="37">
        <f t="shared" si="53"/>
        <v>1526056728</v>
      </c>
      <c r="H311" s="101">
        <f t="shared" si="59"/>
        <v>310.56991898211743</v>
      </c>
      <c r="I311" s="37">
        <f t="shared" si="54"/>
        <v>1408567739</v>
      </c>
      <c r="J311" s="38">
        <f t="shared" si="60"/>
        <v>286.6595720562587</v>
      </c>
      <c r="K311" s="37">
        <f t="shared" si="55"/>
        <v>376506856.08000004</v>
      </c>
      <c r="L311" s="110">
        <f t="shared" si="61"/>
        <v>76.623431910178226</v>
      </c>
      <c r="M311" s="37">
        <f t="shared" si="56"/>
        <v>266</v>
      </c>
      <c r="N311" s="37">
        <f t="shared" si="57"/>
        <v>20.659572056258696</v>
      </c>
      <c r="O311" s="37">
        <f t="shared" si="58"/>
        <v>213.36857251913872</v>
      </c>
    </row>
    <row r="312" spans="1:15" x14ac:dyDescent="0.25">
      <c r="A312" s="40" t="s">
        <v>1598</v>
      </c>
      <c r="B312" s="41">
        <f t="shared" si="50"/>
        <v>156188.77777777778</v>
      </c>
      <c r="C312" s="60">
        <f t="shared" si="51"/>
        <v>0.2633776990663374</v>
      </c>
      <c r="D312" s="43">
        <v>0.25</v>
      </c>
      <c r="E312" s="43">
        <f>INDEX('April 18 Framework'!$H$2:$H$412,MATCH(A312,'April 18 Framework'!$A$2:$A$412,0))</f>
        <v>0.24</v>
      </c>
      <c r="F312" s="41">
        <f t="shared" si="52"/>
        <v>11898302850</v>
      </c>
      <c r="G312" s="41">
        <f t="shared" si="53"/>
        <v>7105190366</v>
      </c>
      <c r="H312" s="102">
        <f t="shared" si="59"/>
        <v>168.48534349577446</v>
      </c>
      <c r="I312" s="41">
        <f t="shared" si="54"/>
        <v>6932489110</v>
      </c>
      <c r="J312" s="42">
        <f t="shared" si="60"/>
        <v>164.39007947884528</v>
      </c>
      <c r="K312" s="41">
        <f t="shared" si="55"/>
        <v>4643842285.6000004</v>
      </c>
      <c r="L312" s="111">
        <f t="shared" si="61"/>
        <v>110.11940881606471</v>
      </c>
      <c r="M312" s="41">
        <f t="shared" si="56"/>
        <v>168</v>
      </c>
      <c r="N312" s="41">
        <f t="shared" si="57"/>
        <v>-3.6099205211547201</v>
      </c>
      <c r="O312" s="41">
        <f t="shared" si="58"/>
        <v>124.11006139945589</v>
      </c>
    </row>
    <row r="313" spans="1:15" x14ac:dyDescent="0.25">
      <c r="A313" s="36" t="s">
        <v>1623</v>
      </c>
      <c r="B313" s="37">
        <f t="shared" si="50"/>
        <v>101103</v>
      </c>
      <c r="C313" s="59">
        <f t="shared" si="51"/>
        <v>0.29888953051804701</v>
      </c>
      <c r="D313" s="39">
        <v>0.25</v>
      </c>
      <c r="E313" s="39">
        <f>INDEX('April 18 Framework'!$H$2:$H$412,MATCH(A313,'April 18 Framework'!$A$2:$A$412,0))</f>
        <v>0.28000000000000003</v>
      </c>
      <c r="F313" s="37">
        <f t="shared" si="52"/>
        <v>5377853060</v>
      </c>
      <c r="G313" s="37">
        <f t="shared" si="53"/>
        <v>3370607161</v>
      </c>
      <c r="H313" s="101">
        <f t="shared" si="59"/>
        <v>123.47536893985269</v>
      </c>
      <c r="I313" s="37">
        <f t="shared" si="54"/>
        <v>3257210863</v>
      </c>
      <c r="J313" s="38">
        <f t="shared" si="60"/>
        <v>119.3213251539226</v>
      </c>
      <c r="K313" s="37">
        <f t="shared" si="55"/>
        <v>3168624894.0900002</v>
      </c>
      <c r="L313" s="110">
        <f t="shared" si="61"/>
        <v>116.07615754120935</v>
      </c>
      <c r="M313" s="37">
        <f t="shared" si="56"/>
        <v>119</v>
      </c>
      <c r="N313" s="37">
        <f t="shared" si="57"/>
        <v>0.32132515392260075</v>
      </c>
      <c r="O313" s="37">
        <f t="shared" si="58"/>
        <v>86.569873886877474</v>
      </c>
    </row>
    <row r="314" spans="1:15" x14ac:dyDescent="0.25">
      <c r="A314" s="40" t="s">
        <v>1627</v>
      </c>
      <c r="B314" s="41">
        <f t="shared" si="50"/>
        <v>92185</v>
      </c>
      <c r="C314" s="60">
        <f t="shared" si="51"/>
        <v>0.32536335960171009</v>
      </c>
      <c r="D314" s="43">
        <v>0.2</v>
      </c>
      <c r="E314" s="43">
        <f>INDEX('April 18 Framework'!$H$2:$H$412,MATCH(A314,'April 18 Framework'!$A$2:$A$412,0))</f>
        <v>0.24</v>
      </c>
      <c r="F314" s="41">
        <f t="shared" si="52"/>
        <v>5115110000</v>
      </c>
      <c r="G314" s="41">
        <f t="shared" si="53"/>
        <v>3462200000</v>
      </c>
      <c r="H314" s="102">
        <f t="shared" si="59"/>
        <v>139.10031960690961</v>
      </c>
      <c r="I314" s="41">
        <f t="shared" si="54"/>
        <v>3321100000</v>
      </c>
      <c r="J314" s="42">
        <f t="shared" si="60"/>
        <v>133.43136486814959</v>
      </c>
      <c r="K314" s="41">
        <f t="shared" si="55"/>
        <v>2422648000</v>
      </c>
      <c r="L314" s="111">
        <f t="shared" si="61"/>
        <v>97.334385967026847</v>
      </c>
      <c r="M314" s="41">
        <f t="shared" si="56"/>
        <v>123</v>
      </c>
      <c r="N314" s="41">
        <f t="shared" si="57"/>
        <v>10.431364868149586</v>
      </c>
      <c r="O314" s="41">
        <f t="shared" si="58"/>
        <v>93.842172297933871</v>
      </c>
    </row>
    <row r="315" spans="1:15" x14ac:dyDescent="0.25">
      <c r="A315" s="36" t="s">
        <v>1631</v>
      </c>
      <c r="B315" s="37">
        <f t="shared" si="50"/>
        <v>170093</v>
      </c>
      <c r="C315" s="59">
        <f t="shared" si="51"/>
        <v>0.12691817497547131</v>
      </c>
      <c r="D315" s="39">
        <v>0.2</v>
      </c>
      <c r="E315" s="39">
        <f>INDEX('April 18 Framework'!$H$2:$H$412,MATCH(A315,'April 18 Framework'!$A$2:$A$412,0))</f>
        <v>0.16</v>
      </c>
      <c r="F315" s="37">
        <f t="shared" si="52"/>
        <v>8590196160</v>
      </c>
      <c r="G315" s="37">
        <f t="shared" si="53"/>
        <v>5454466874</v>
      </c>
      <c r="H315" s="101">
        <f t="shared" si="59"/>
        <v>118.76872747827932</v>
      </c>
      <c r="I315" s="37">
        <f t="shared" si="54"/>
        <v>4447473373</v>
      </c>
      <c r="J315" s="38">
        <f t="shared" si="60"/>
        <v>96.841866530096496</v>
      </c>
      <c r="K315" s="37">
        <f t="shared" si="55"/>
        <v>3170514342.2700005</v>
      </c>
      <c r="L315" s="110">
        <f t="shared" si="61"/>
        <v>69.036619450013305</v>
      </c>
      <c r="M315" s="37">
        <f t="shared" si="56"/>
        <v>127</v>
      </c>
      <c r="N315" s="37">
        <f t="shared" si="57"/>
        <v>-30.158133469903504</v>
      </c>
      <c r="O315" s="37">
        <f t="shared" si="58"/>
        <v>103.694817342577</v>
      </c>
    </row>
    <row r="316" spans="1:15" x14ac:dyDescent="0.25">
      <c r="A316" s="40" t="s">
        <v>1649</v>
      </c>
      <c r="B316" s="41">
        <f t="shared" si="50"/>
        <v>10309</v>
      </c>
      <c r="C316" s="60">
        <f t="shared" si="51"/>
        <v>0.1</v>
      </c>
      <c r="D316" s="43">
        <v>0.2</v>
      </c>
      <c r="E316" s="43">
        <f>INDEX('April 18 Framework'!$H$2:$H$412,MATCH(A316,'April 18 Framework'!$A$2:$A$412,0))</f>
        <v>0.16</v>
      </c>
      <c r="F316" s="41">
        <f t="shared" si="52"/>
        <v>677301300</v>
      </c>
      <c r="G316" s="41">
        <f t="shared" si="53"/>
        <v>350977086</v>
      </c>
      <c r="H316" s="102">
        <f t="shared" si="59"/>
        <v>126.09517250299092</v>
      </c>
      <c r="I316" s="41">
        <f t="shared" si="54"/>
        <v>285590064.375</v>
      </c>
      <c r="J316" s="42">
        <f t="shared" si="60"/>
        <v>102.60364527758917</v>
      </c>
      <c r="K316" s="41">
        <f t="shared" si="55"/>
        <v>202105694.05875</v>
      </c>
      <c r="L316" s="111">
        <f t="shared" si="61"/>
        <v>72.61030241779028</v>
      </c>
      <c r="M316" s="41">
        <f t="shared" si="56"/>
        <v>144</v>
      </c>
      <c r="N316" s="41">
        <f t="shared" si="57"/>
        <v>-41.396354722410834</v>
      </c>
      <c r="O316" s="41">
        <f t="shared" si="58"/>
        <v>113.48565525269183</v>
      </c>
    </row>
    <row r="317" spans="1:15" x14ac:dyDescent="0.25">
      <c r="A317" s="36" t="s">
        <v>1655</v>
      </c>
      <c r="B317" s="37">
        <f t="shared" si="50"/>
        <v>24322.777777777777</v>
      </c>
      <c r="C317" s="59">
        <f t="shared" si="51"/>
        <v>0.14829543973467679</v>
      </c>
      <c r="D317" s="39">
        <v>0.1</v>
      </c>
      <c r="E317" s="39">
        <f>INDEX('April 18 Framework'!$H$2:$H$412,MATCH(A317,'April 18 Framework'!$A$2:$A$412,0))</f>
        <v>0.08</v>
      </c>
      <c r="F317" s="37">
        <f t="shared" si="52"/>
        <v>1418124280</v>
      </c>
      <c r="G317" s="37">
        <f t="shared" si="53"/>
        <v>905215265</v>
      </c>
      <c r="H317" s="101">
        <f t="shared" si="59"/>
        <v>137.83989477931829</v>
      </c>
      <c r="I317" s="37">
        <f t="shared" si="54"/>
        <v>856337551</v>
      </c>
      <c r="J317" s="38">
        <f t="shared" si="60"/>
        <v>130.39713589608886</v>
      </c>
      <c r="K317" s="37">
        <f t="shared" si="55"/>
        <v>376788522.44</v>
      </c>
      <c r="L317" s="110">
        <f t="shared" si="61"/>
        <v>57.374739794279101</v>
      </c>
      <c r="M317" s="37">
        <f t="shared" si="56"/>
        <v>140</v>
      </c>
      <c r="N317" s="37">
        <f t="shared" si="57"/>
        <v>-9.6028641039111449</v>
      </c>
      <c r="O317" s="37">
        <f t="shared" si="58"/>
        <v>117.3988669700377</v>
      </c>
    </row>
    <row r="318" spans="1:15" x14ac:dyDescent="0.25">
      <c r="A318" s="40" t="s">
        <v>1672</v>
      </c>
      <c r="B318" s="41">
        <f t="shared" si="50"/>
        <v>6641</v>
      </c>
      <c r="C318" s="60">
        <f t="shared" si="51"/>
        <v>0.35</v>
      </c>
      <c r="D318" s="43">
        <v>0.35</v>
      </c>
      <c r="E318" s="43">
        <f>INDEX('April 18 Framework'!$H$2:$H$412,MATCH(A318,'April 18 Framework'!$A$2:$A$412,0))</f>
        <v>0.36</v>
      </c>
      <c r="F318" s="41">
        <f t="shared" si="52"/>
        <v>1129567690</v>
      </c>
      <c r="G318" s="41">
        <f t="shared" si="53"/>
        <v>829682905</v>
      </c>
      <c r="H318" s="102">
        <f t="shared" si="59"/>
        <v>462.71640538294656</v>
      </c>
      <c r="I318" s="41">
        <f t="shared" si="54"/>
        <v>749230187</v>
      </c>
      <c r="J318" s="42">
        <f t="shared" si="60"/>
        <v>417.84770644760107</v>
      </c>
      <c r="K318" s="41">
        <f t="shared" si="55"/>
        <v>733804380.38</v>
      </c>
      <c r="L318" s="111">
        <f t="shared" si="61"/>
        <v>409.24469227637513</v>
      </c>
      <c r="M318" s="41">
        <f t="shared" si="56"/>
        <v>373</v>
      </c>
      <c r="N318" s="41">
        <f t="shared" si="57"/>
        <v>44.84770644760107</v>
      </c>
      <c r="O318" s="41">
        <f t="shared" si="58"/>
        <v>300.76566349891527</v>
      </c>
    </row>
    <row r="319" spans="1:15" x14ac:dyDescent="0.25">
      <c r="A319" s="36" t="s">
        <v>1677</v>
      </c>
      <c r="B319" s="37">
        <f t="shared" si="50"/>
        <v>18488</v>
      </c>
      <c r="C319" s="59">
        <f t="shared" si="51"/>
        <v>0.35</v>
      </c>
      <c r="D319" s="39">
        <v>0.35</v>
      </c>
      <c r="E319" s="39">
        <f>INDEX('April 18 Framework'!$H$2:$H$412,MATCH(A319,'April 18 Framework'!$A$2:$A$412,0))</f>
        <v>0.36</v>
      </c>
      <c r="F319" s="37">
        <f t="shared" si="52"/>
        <v>1882725480</v>
      </c>
      <c r="G319" s="37">
        <f t="shared" si="53"/>
        <v>1350000000</v>
      </c>
      <c r="H319" s="101">
        <f t="shared" si="59"/>
        <v>270.4456945045435</v>
      </c>
      <c r="I319" s="37">
        <f t="shared" si="54"/>
        <v>1154000000</v>
      </c>
      <c r="J319" s="38">
        <f t="shared" si="60"/>
        <v>231.18098626536533</v>
      </c>
      <c r="K319" s="37">
        <f t="shared" si="55"/>
        <v>829600000</v>
      </c>
      <c r="L319" s="110">
        <f t="shared" si="61"/>
        <v>166.19388752664392</v>
      </c>
      <c r="M319" s="37">
        <f t="shared" si="56"/>
        <v>223</v>
      </c>
      <c r="N319" s="37">
        <f t="shared" si="57"/>
        <v>8.180986265365334</v>
      </c>
      <c r="O319" s="37">
        <f t="shared" si="58"/>
        <v>175.78970142795328</v>
      </c>
    </row>
    <row r="320" spans="1:15" x14ac:dyDescent="0.25">
      <c r="A320" s="40" t="s">
        <v>1686</v>
      </c>
      <c r="B320" s="41">
        <f t="shared" si="50"/>
        <v>10979.333333333334</v>
      </c>
      <c r="C320" s="60">
        <f t="shared" si="51"/>
        <v>0.35</v>
      </c>
      <c r="D320" s="43">
        <v>0.35</v>
      </c>
      <c r="E320" s="43">
        <f>INDEX('April 18 Framework'!$H$2:$H$412,MATCH(A320,'April 18 Framework'!$A$2:$A$412,0))</f>
        <v>0.32</v>
      </c>
      <c r="F320" s="41">
        <f t="shared" si="52"/>
        <v>1061493000</v>
      </c>
      <c r="G320" s="41">
        <f t="shared" si="53"/>
        <v>616142060</v>
      </c>
      <c r="H320" s="102">
        <f t="shared" si="59"/>
        <v>207.84573710877675</v>
      </c>
      <c r="I320" s="41">
        <f t="shared" si="54"/>
        <v>546575119</v>
      </c>
      <c r="J320" s="42">
        <f t="shared" si="60"/>
        <v>184.37843456730153</v>
      </c>
      <c r="K320" s="41">
        <f t="shared" si="55"/>
        <v>530177865.43000001</v>
      </c>
      <c r="L320" s="111">
        <f t="shared" si="61"/>
        <v>178.84708153028248</v>
      </c>
      <c r="M320" s="41">
        <f t="shared" si="56"/>
        <v>210</v>
      </c>
      <c r="N320" s="41">
        <f t="shared" si="57"/>
        <v>-25.621565432698475</v>
      </c>
      <c r="O320" s="41">
        <f t="shared" si="58"/>
        <v>135.09972912070489</v>
      </c>
    </row>
    <row r="321" spans="1:15" x14ac:dyDescent="0.25">
      <c r="A321" s="36" t="s">
        <v>1701</v>
      </c>
      <c r="B321" s="37">
        <f t="shared" si="50"/>
        <v>16729</v>
      </c>
      <c r="C321" s="59">
        <f t="shared" si="51"/>
        <v>0.30373989855747052</v>
      </c>
      <c r="D321" s="39">
        <v>0.2</v>
      </c>
      <c r="E321" s="39">
        <f>INDEX('April 18 Framework'!$H$2:$H$412,MATCH(A321,'April 18 Framework'!$A$2:$A$412,0))</f>
        <v>0.24</v>
      </c>
      <c r="F321" s="37">
        <f t="shared" si="52"/>
        <v>873170155</v>
      </c>
      <c r="G321" s="37">
        <f t="shared" si="53"/>
        <v>581571300</v>
      </c>
      <c r="H321" s="101">
        <f t="shared" si="59"/>
        <v>128.75651729199461</v>
      </c>
      <c r="I321" s="37">
        <f t="shared" si="54"/>
        <v>531785500</v>
      </c>
      <c r="J321" s="38">
        <f t="shared" si="60"/>
        <v>117.73422953708685</v>
      </c>
      <c r="K321" s="37">
        <f t="shared" si="55"/>
        <v>431818890</v>
      </c>
      <c r="L321" s="110">
        <f t="shared" si="61"/>
        <v>95.602201101214789</v>
      </c>
      <c r="M321" s="37">
        <f t="shared" si="56"/>
        <v>117</v>
      </c>
      <c r="N321" s="37">
        <f t="shared" si="57"/>
        <v>0.73422953708684702</v>
      </c>
      <c r="O321" s="37">
        <f t="shared" si="58"/>
        <v>89.648025791110967</v>
      </c>
    </row>
    <row r="322" spans="1:15" x14ac:dyDescent="0.25">
      <c r="A322" s="40" t="s">
        <v>1707</v>
      </c>
      <c r="B322" s="41">
        <f t="shared" si="50"/>
        <v>11443</v>
      </c>
      <c r="C322" s="60">
        <f t="shared" si="51"/>
        <v>0.32439314494072063</v>
      </c>
      <c r="D322" s="43">
        <v>0.25</v>
      </c>
      <c r="E322" s="43">
        <f>INDEX('April 18 Framework'!$H$2:$H$412,MATCH(A322,'April 18 Framework'!$A$2:$A$412,0))</f>
        <v>0.28000000000000003</v>
      </c>
      <c r="F322" s="41">
        <f t="shared" si="52"/>
        <v>900825840</v>
      </c>
      <c r="G322" s="41">
        <f t="shared" si="53"/>
        <v>583798673</v>
      </c>
      <c r="H322" s="102">
        <f t="shared" si="59"/>
        <v>188.95545813225618</v>
      </c>
      <c r="I322" s="41">
        <f t="shared" si="54"/>
        <v>494362234</v>
      </c>
      <c r="J322" s="42">
        <f t="shared" si="60"/>
        <v>160.0079731746078</v>
      </c>
      <c r="K322" s="41">
        <f t="shared" si="55"/>
        <v>341586987.94999999</v>
      </c>
      <c r="L322" s="111">
        <f t="shared" si="61"/>
        <v>110.55990495564164</v>
      </c>
      <c r="M322" s="41">
        <f t="shared" si="56"/>
        <v>173</v>
      </c>
      <c r="N322" s="41">
        <f t="shared" si="57"/>
        <v>-12.992026825392202</v>
      </c>
      <c r="O322" s="41">
        <f t="shared" si="58"/>
        <v>127.65960281501893</v>
      </c>
    </row>
    <row r="323" spans="1:15" x14ac:dyDescent="0.25">
      <c r="A323" s="36" t="s">
        <v>1712</v>
      </c>
      <c r="B323" s="37">
        <f t="shared" si="50"/>
        <v>37720</v>
      </c>
      <c r="C323" s="59">
        <f t="shared" si="51"/>
        <v>9.9999999999999978E-2</v>
      </c>
      <c r="D323" s="39">
        <v>0.2</v>
      </c>
      <c r="E323" s="39">
        <f>INDEX('April 18 Framework'!$H$2:$H$412,MATCH(A323,'April 18 Framework'!$A$2:$A$412,0))</f>
        <v>0.08</v>
      </c>
      <c r="F323" s="37">
        <f t="shared" si="52"/>
        <v>1624600400</v>
      </c>
      <c r="G323" s="37">
        <f t="shared" si="53"/>
        <v>1046626000</v>
      </c>
      <c r="H323" s="101">
        <f t="shared" si="59"/>
        <v>102.76756608145791</v>
      </c>
      <c r="I323" s="37">
        <f t="shared" si="54"/>
        <v>826889000</v>
      </c>
      <c r="J323" s="38">
        <f t="shared" si="60"/>
        <v>81.191724598405401</v>
      </c>
      <c r="K323" s="37">
        <f t="shared" si="55"/>
        <v>592397020</v>
      </c>
      <c r="L323" s="110">
        <f t="shared" si="61"/>
        <v>58.167100663760259</v>
      </c>
      <c r="M323" s="37">
        <f t="shared" si="56"/>
        <v>115</v>
      </c>
      <c r="N323" s="37">
        <f t="shared" si="57"/>
        <v>-33.808275401594599</v>
      </c>
      <c r="O323" s="37">
        <f t="shared" si="58"/>
        <v>92.490809473312126</v>
      </c>
    </row>
    <row r="324" spans="1:15" x14ac:dyDescent="0.25">
      <c r="A324" s="40" t="s">
        <v>1714</v>
      </c>
      <c r="B324" s="41">
        <f t="shared" si="50"/>
        <v>34821</v>
      </c>
      <c r="C324" s="60">
        <f t="shared" si="51"/>
        <v>0.35</v>
      </c>
      <c r="D324" s="43">
        <v>0.25</v>
      </c>
      <c r="E324" s="43">
        <f>INDEX('April 18 Framework'!$H$2:$H$412,MATCH(A324,'April 18 Framework'!$A$2:$A$412,0))</f>
        <v>0.24</v>
      </c>
      <c r="F324" s="41">
        <f t="shared" si="52"/>
        <v>2623337490</v>
      </c>
      <c r="G324" s="41">
        <f t="shared" si="53"/>
        <v>1639847305</v>
      </c>
      <c r="H324" s="102">
        <f t="shared" si="59"/>
        <v>174.42085342284935</v>
      </c>
      <c r="I324" s="41">
        <f t="shared" si="54"/>
        <v>1549814559</v>
      </c>
      <c r="J324" s="42">
        <f t="shared" si="60"/>
        <v>164.84460303329089</v>
      </c>
      <c r="K324" s="41">
        <f t="shared" si="55"/>
        <v>990735624.18000007</v>
      </c>
      <c r="L324" s="111">
        <f t="shared" si="61"/>
        <v>105.37868529527202</v>
      </c>
      <c r="M324" s="41">
        <f t="shared" si="56"/>
        <v>149</v>
      </c>
      <c r="N324" s="41">
        <f t="shared" si="57"/>
        <v>15.844603033290895</v>
      </c>
      <c r="O324" s="41">
        <f t="shared" si="58"/>
        <v>113.37355472485208</v>
      </c>
    </row>
    <row r="325" spans="1:15" x14ac:dyDescent="0.25">
      <c r="A325" s="36" t="s">
        <v>1729</v>
      </c>
      <c r="B325" s="37">
        <f t="shared" si="50"/>
        <v>16346</v>
      </c>
      <c r="C325" s="59">
        <f t="shared" si="51"/>
        <v>0.35</v>
      </c>
      <c r="D325" s="39">
        <v>0.35</v>
      </c>
      <c r="E325" s="39">
        <f>INDEX('April 18 Framework'!$H$2:$H$412,MATCH(A325,'April 18 Framework'!$A$2:$A$412,0))</f>
        <v>0.36</v>
      </c>
      <c r="F325" s="37">
        <f t="shared" si="52"/>
        <v>1646696040</v>
      </c>
      <c r="G325" s="37">
        <f t="shared" si="53"/>
        <v>1614825000</v>
      </c>
      <c r="H325" s="101">
        <f t="shared" si="59"/>
        <v>365.88971817773972</v>
      </c>
      <c r="I325" s="37">
        <f t="shared" si="54"/>
        <v>1453612500</v>
      </c>
      <c r="J325" s="38">
        <f t="shared" si="60"/>
        <v>329.36192340633795</v>
      </c>
      <c r="K325" s="37">
        <f t="shared" si="55"/>
        <v>1453612500</v>
      </c>
      <c r="L325" s="110">
        <f t="shared" si="61"/>
        <v>329.36192340633795</v>
      </c>
      <c r="M325" s="37">
        <f t="shared" si="56"/>
        <v>221</v>
      </c>
      <c r="N325" s="37">
        <f t="shared" si="57"/>
        <v>108.36192340633795</v>
      </c>
      <c r="O325" s="37">
        <f t="shared" si="58"/>
        <v>237.82831681553083</v>
      </c>
    </row>
    <row r="326" spans="1:15" x14ac:dyDescent="0.25">
      <c r="A326" s="40" t="s">
        <v>1730</v>
      </c>
      <c r="B326" s="41">
        <f t="shared" si="50"/>
        <v>98544.777777777781</v>
      </c>
      <c r="C326" s="60">
        <f t="shared" si="51"/>
        <v>9.9999999999999895E-2</v>
      </c>
      <c r="D326" s="43">
        <v>0.2</v>
      </c>
      <c r="E326" s="43">
        <f>INDEX('April 18 Framework'!$H$2:$H$412,MATCH(A326,'April 18 Framework'!$A$2:$A$412,0))</f>
        <v>0.12</v>
      </c>
      <c r="F326" s="41">
        <f t="shared" si="52"/>
        <v>3640766960</v>
      </c>
      <c r="G326" s="41">
        <f t="shared" si="53"/>
        <v>2066696383</v>
      </c>
      <c r="H326" s="102">
        <f t="shared" si="59"/>
        <v>77.674649238229364</v>
      </c>
      <c r="I326" s="41">
        <f t="shared" si="54"/>
        <v>2017629676</v>
      </c>
      <c r="J326" s="42">
        <f t="shared" si="60"/>
        <v>75.830527727759787</v>
      </c>
      <c r="K326" s="41">
        <f t="shared" si="55"/>
        <v>1834015003.5999999</v>
      </c>
      <c r="L326" s="111">
        <f t="shared" si="61"/>
        <v>68.929559887984738</v>
      </c>
      <c r="M326" s="41">
        <f t="shared" si="56"/>
        <v>97</v>
      </c>
      <c r="N326" s="41">
        <f t="shared" si="57"/>
        <v>-21.169472272240213</v>
      </c>
      <c r="O326" s="41">
        <f t="shared" si="58"/>
        <v>69.907184314406436</v>
      </c>
    </row>
    <row r="327" spans="1:15" x14ac:dyDescent="0.25">
      <c r="A327" s="36" t="s">
        <v>1734</v>
      </c>
      <c r="B327" s="37">
        <f t="shared" si="50"/>
        <v>25899</v>
      </c>
      <c r="C327" s="59">
        <f t="shared" si="51"/>
        <v>0.35</v>
      </c>
      <c r="D327" s="39">
        <v>0.35</v>
      </c>
      <c r="E327" s="39">
        <f>INDEX('April 18 Framework'!$H$2:$H$412,MATCH(A327,'April 18 Framework'!$A$2:$A$412,0))</f>
        <v>0.32</v>
      </c>
      <c r="F327" s="37">
        <f t="shared" si="52"/>
        <v>1720470570</v>
      </c>
      <c r="G327" s="37">
        <f t="shared" si="53"/>
        <v>1175631217.875</v>
      </c>
      <c r="H327" s="101">
        <f t="shared" si="59"/>
        <v>168.12192346551348</v>
      </c>
      <c r="I327" s="37">
        <f t="shared" si="54"/>
        <v>1052092794.375</v>
      </c>
      <c r="J327" s="38">
        <f t="shared" si="60"/>
        <v>150.45522912725073</v>
      </c>
      <c r="K327" s="37">
        <f t="shared" si="55"/>
        <v>938851684.58249998</v>
      </c>
      <c r="L327" s="110">
        <f t="shared" si="61"/>
        <v>134.26110897782411</v>
      </c>
      <c r="M327" s="37">
        <f t="shared" si="56"/>
        <v>146</v>
      </c>
      <c r="N327" s="37">
        <f t="shared" si="57"/>
        <v>4.4552291272507318</v>
      </c>
      <c r="O327" s="37">
        <f t="shared" si="58"/>
        <v>109.27925025258376</v>
      </c>
    </row>
    <row r="328" spans="1:15" x14ac:dyDescent="0.25">
      <c r="A328" s="40" t="s">
        <v>1738</v>
      </c>
      <c r="B328" s="41">
        <f t="shared" si="50"/>
        <v>32540.888888888891</v>
      </c>
      <c r="C328" s="60">
        <f t="shared" si="51"/>
        <v>0.35</v>
      </c>
      <c r="D328" s="43">
        <v>0.35</v>
      </c>
      <c r="E328" s="43">
        <f>INDEX('April 18 Framework'!$H$2:$H$412,MATCH(A328,'April 18 Framework'!$A$2:$A$412,0))</f>
        <v>0.36</v>
      </c>
      <c r="F328" s="41">
        <f t="shared" si="52"/>
        <v>2430142260</v>
      </c>
      <c r="G328" s="41">
        <f t="shared" si="53"/>
        <v>1641227000</v>
      </c>
      <c r="H328" s="102">
        <f t="shared" si="59"/>
        <v>186.79939995720483</v>
      </c>
      <c r="I328" s="41">
        <f t="shared" si="54"/>
        <v>1550474000</v>
      </c>
      <c r="J328" s="42">
        <f t="shared" si="60"/>
        <v>176.47017313829667</v>
      </c>
      <c r="K328" s="41">
        <f t="shared" si="55"/>
        <v>1410024100</v>
      </c>
      <c r="L328" s="111">
        <f t="shared" si="61"/>
        <v>160.48459829456729</v>
      </c>
      <c r="M328" s="41">
        <f t="shared" si="56"/>
        <v>164</v>
      </c>
      <c r="N328" s="41">
        <f t="shared" si="57"/>
        <v>12.470173138296673</v>
      </c>
      <c r="O328" s="41">
        <f t="shared" si="58"/>
        <v>121.41960997218314</v>
      </c>
    </row>
    <row r="329" spans="1:15" x14ac:dyDescent="0.25">
      <c r="A329" s="36" t="s">
        <v>1748</v>
      </c>
      <c r="B329" s="37">
        <f t="shared" si="50"/>
        <v>173893</v>
      </c>
      <c r="C329" s="59">
        <f t="shared" si="51"/>
        <v>0.31035254379858701</v>
      </c>
      <c r="D329" s="39">
        <v>0.25</v>
      </c>
      <c r="E329" s="39">
        <f>INDEX('April 18 Framework'!$H$2:$H$412,MATCH(A329,'April 18 Framework'!$A$2:$A$412,0))</f>
        <v>0.28000000000000003</v>
      </c>
      <c r="F329" s="37">
        <f t="shared" si="52"/>
        <v>12097116525</v>
      </c>
      <c r="G329" s="37">
        <f t="shared" si="53"/>
        <v>8304530000</v>
      </c>
      <c r="H329" s="101">
        <f t="shared" si="59"/>
        <v>176.8761164539028</v>
      </c>
      <c r="I329" s="37">
        <f t="shared" si="54"/>
        <v>7263300000</v>
      </c>
      <c r="J329" s="38">
        <f t="shared" si="60"/>
        <v>154.69921797376037</v>
      </c>
      <c r="K329" s="37">
        <f t="shared" si="55"/>
        <v>5156943000</v>
      </c>
      <c r="L329" s="110">
        <f t="shared" si="61"/>
        <v>109.83644476136986</v>
      </c>
      <c r="M329" s="37">
        <f t="shared" si="56"/>
        <v>165</v>
      </c>
      <c r="N329" s="37">
        <f t="shared" si="57"/>
        <v>-10.300782026239631</v>
      </c>
      <c r="O329" s="37">
        <f t="shared" si="58"/>
        <v>121.98216377521895</v>
      </c>
    </row>
    <row r="330" spans="1:15" x14ac:dyDescent="0.25">
      <c r="A330" s="40" t="s">
        <v>1749</v>
      </c>
      <c r="B330" s="41">
        <f t="shared" si="50"/>
        <v>178500</v>
      </c>
      <c r="C330" s="60">
        <f t="shared" si="51"/>
        <v>0.27871787056313163</v>
      </c>
      <c r="D330" s="43">
        <v>0.25</v>
      </c>
      <c r="E330" s="43">
        <f>INDEX('April 18 Framework'!$H$2:$H$412,MATCH(A330,'April 18 Framework'!$A$2:$A$412,0))</f>
        <v>0.24</v>
      </c>
      <c r="F330" s="41">
        <f t="shared" si="52"/>
        <v>11010772500</v>
      </c>
      <c r="G330" s="41">
        <f t="shared" si="53"/>
        <v>7160122399</v>
      </c>
      <c r="H330" s="102">
        <f t="shared" si="59"/>
        <v>148.56566861707645</v>
      </c>
      <c r="I330" s="41">
        <f t="shared" si="54"/>
        <v>6833016446</v>
      </c>
      <c r="J330" s="42">
        <f t="shared" si="60"/>
        <v>141.77853399730262</v>
      </c>
      <c r="K330" s="41">
        <f t="shared" si="55"/>
        <v>4902729420.46</v>
      </c>
      <c r="L330" s="111">
        <f t="shared" si="61"/>
        <v>101.72693060400456</v>
      </c>
      <c r="M330" s="41">
        <f t="shared" si="56"/>
        <v>142</v>
      </c>
      <c r="N330" s="41">
        <f t="shared" si="57"/>
        <v>-0.22146600269738315</v>
      </c>
      <c r="O330" s="41">
        <f t="shared" si="58"/>
        <v>107.15776182133703</v>
      </c>
    </row>
    <row r="331" spans="1:15" x14ac:dyDescent="0.25">
      <c r="A331" s="36" t="s">
        <v>1752</v>
      </c>
      <c r="B331" s="37">
        <f t="shared" si="50"/>
        <v>115000</v>
      </c>
      <c r="C331" s="59">
        <f t="shared" si="51"/>
        <v>0.35</v>
      </c>
      <c r="D331" s="39">
        <v>0.25</v>
      </c>
      <c r="E331" s="39">
        <f>INDEX('April 18 Framework'!$H$2:$H$412,MATCH(A331,'April 18 Framework'!$A$2:$A$412,0))</f>
        <v>0.28000000000000003</v>
      </c>
      <c r="F331" s="37">
        <f t="shared" si="52"/>
        <v>8101175000</v>
      </c>
      <c r="G331" s="37">
        <f t="shared" si="53"/>
        <v>5584910983</v>
      </c>
      <c r="H331" s="101">
        <f t="shared" si="59"/>
        <v>179.86830863123993</v>
      </c>
      <c r="I331" s="37">
        <f t="shared" si="54"/>
        <v>5234793401</v>
      </c>
      <c r="J331" s="38">
        <f t="shared" si="60"/>
        <v>168.59238006441223</v>
      </c>
      <c r="K331" s="37">
        <f t="shared" si="55"/>
        <v>3659174701.46</v>
      </c>
      <c r="L331" s="110">
        <f t="shared" si="61"/>
        <v>117.8478164721417</v>
      </c>
      <c r="M331" s="37">
        <f t="shared" si="56"/>
        <v>154</v>
      </c>
      <c r="N331" s="37">
        <f t="shared" si="57"/>
        <v>14.592380064412225</v>
      </c>
      <c r="O331" s="37">
        <f t="shared" si="58"/>
        <v>116.91440061030596</v>
      </c>
    </row>
    <row r="332" spans="1:15" x14ac:dyDescent="0.25">
      <c r="A332" s="40" t="s">
        <v>1753</v>
      </c>
      <c r="B332" s="41">
        <f t="shared" si="50"/>
        <v>28988.666666666668</v>
      </c>
      <c r="C332" s="60">
        <f t="shared" si="51"/>
        <v>0.32091456962606335</v>
      </c>
      <c r="D332" s="43">
        <v>0.25</v>
      </c>
      <c r="E332" s="43">
        <f>INDEX('April 18 Framework'!$H$2:$H$412,MATCH(A332,'April 18 Framework'!$A$2:$A$412,0))</f>
        <v>0.28000000000000003</v>
      </c>
      <c r="F332" s="41">
        <f t="shared" si="52"/>
        <v>1646174820</v>
      </c>
      <c r="G332" s="41">
        <f t="shared" si="53"/>
        <v>1038300000</v>
      </c>
      <c r="H332" s="102">
        <f t="shared" si="59"/>
        <v>132.65720703110028</v>
      </c>
      <c r="I332" s="41">
        <f t="shared" si="54"/>
        <v>918300000</v>
      </c>
      <c r="J332" s="42">
        <f t="shared" si="60"/>
        <v>117.3255448489448</v>
      </c>
      <c r="K332" s="41">
        <f t="shared" si="55"/>
        <v>912580000</v>
      </c>
      <c r="L332" s="111">
        <f t="shared" si="61"/>
        <v>116.59473561826205</v>
      </c>
      <c r="M332" s="41">
        <f t="shared" si="56"/>
        <v>124</v>
      </c>
      <c r="N332" s="41">
        <f t="shared" si="57"/>
        <v>-6.6744551510551986</v>
      </c>
      <c r="O332" s="41">
        <f t="shared" si="58"/>
        <v>90.085576528919148</v>
      </c>
    </row>
    <row r="333" spans="1:15" x14ac:dyDescent="0.25">
      <c r="A333" s="36" t="s">
        <v>2264</v>
      </c>
      <c r="B333" s="37">
        <f t="shared" si="50"/>
        <v>30598.666666666668</v>
      </c>
      <c r="C333" s="59">
        <f t="shared" si="51"/>
        <v>0.16219925306343555</v>
      </c>
      <c r="D333" s="39">
        <v>0.25</v>
      </c>
      <c r="E333" s="39">
        <f>INDEX('April 18 Framework'!$H$2:$H$412,MATCH(A333,'April 18 Framework'!$A$2:$A$412,0))</f>
        <v>0.24</v>
      </c>
      <c r="F333" s="37">
        <f t="shared" si="52"/>
        <v>1692140000</v>
      </c>
      <c r="G333" s="37">
        <f t="shared" si="53"/>
        <v>1052785123</v>
      </c>
      <c r="H333" s="101">
        <f t="shared" si="59"/>
        <v>127.43052505313715</v>
      </c>
      <c r="I333" s="37">
        <f t="shared" si="54"/>
        <v>950022234</v>
      </c>
      <c r="J333" s="38">
        <f t="shared" si="60"/>
        <v>114.99196697023835</v>
      </c>
      <c r="K333" s="37">
        <f t="shared" si="55"/>
        <v>852617619.33000004</v>
      </c>
      <c r="L333" s="110">
        <f t="shared" si="61"/>
        <v>103.20198160776795</v>
      </c>
      <c r="M333" s="37">
        <f t="shared" si="56"/>
        <v>142</v>
      </c>
      <c r="N333" s="37">
        <f t="shared" si="57"/>
        <v>-27.008033029761648</v>
      </c>
      <c r="O333" s="37">
        <f t="shared" si="58"/>
        <v>106.76138907203689</v>
      </c>
    </row>
    <row r="334" spans="1:15" x14ac:dyDescent="0.25">
      <c r="A334" s="40" t="s">
        <v>1755</v>
      </c>
      <c r="B334" s="41">
        <f t="shared" si="50"/>
        <v>19005</v>
      </c>
      <c r="C334" s="60">
        <f t="shared" si="51"/>
        <v>0.22001537634025203</v>
      </c>
      <c r="D334" s="43">
        <v>0.25</v>
      </c>
      <c r="E334" s="43">
        <f>INDEX('April 18 Framework'!$H$2:$H$412,MATCH(A334,'April 18 Framework'!$A$2:$A$412,0))</f>
        <v>0.28000000000000003</v>
      </c>
      <c r="F334" s="41">
        <f t="shared" si="52"/>
        <v>1110987000</v>
      </c>
      <c r="G334" s="41">
        <f t="shared" si="53"/>
        <v>694319032</v>
      </c>
      <c r="H334" s="102">
        <f t="shared" si="59"/>
        <v>135.30923285295293</v>
      </c>
      <c r="I334" s="41">
        <f t="shared" si="54"/>
        <v>596249460</v>
      </c>
      <c r="J334" s="42">
        <f t="shared" si="60"/>
        <v>116.19738665263527</v>
      </c>
      <c r="K334" s="41">
        <f t="shared" si="55"/>
        <v>566998801.91999996</v>
      </c>
      <c r="L334" s="111">
        <f t="shared" si="61"/>
        <v>110.49700408664386</v>
      </c>
      <c r="M334" s="41">
        <f t="shared" si="56"/>
        <v>143</v>
      </c>
      <c r="N334" s="41">
        <f t="shared" si="57"/>
        <v>-26.802613347364726</v>
      </c>
      <c r="O334" s="41">
        <f t="shared" si="58"/>
        <v>105.5391210644997</v>
      </c>
    </row>
    <row r="335" spans="1:15" x14ac:dyDescent="0.25">
      <c r="A335" s="36" t="s">
        <v>1756</v>
      </c>
      <c r="B335" s="37">
        <f t="shared" si="50"/>
        <v>147055</v>
      </c>
      <c r="C335" s="59">
        <f t="shared" si="51"/>
        <v>0.12902932665602976</v>
      </c>
      <c r="D335" s="39">
        <v>0.2</v>
      </c>
      <c r="E335" s="39">
        <f>INDEX('April 18 Framework'!$H$2:$H$412,MATCH(A335,'April 18 Framework'!$A$2:$A$412,0))</f>
        <v>0.16</v>
      </c>
      <c r="F335" s="37">
        <f t="shared" si="52"/>
        <v>8961197490</v>
      </c>
      <c r="G335" s="37">
        <f t="shared" si="53"/>
        <v>5188980317.625</v>
      </c>
      <c r="H335" s="101">
        <f t="shared" si="59"/>
        <v>130.68882813119808</v>
      </c>
      <c r="I335" s="37">
        <f t="shared" si="54"/>
        <v>4411091499.75</v>
      </c>
      <c r="J335" s="38">
        <f t="shared" si="60"/>
        <v>111.09704481316514</v>
      </c>
      <c r="K335" s="37">
        <f t="shared" si="55"/>
        <v>2690765814.8474998</v>
      </c>
      <c r="L335" s="110">
        <f t="shared" si="61"/>
        <v>67.769197336030729</v>
      </c>
      <c r="M335" s="37">
        <f t="shared" si="56"/>
        <v>139</v>
      </c>
      <c r="N335" s="37">
        <f t="shared" si="57"/>
        <v>-27.902955186834859</v>
      </c>
      <c r="O335" s="37">
        <f t="shared" si="58"/>
        <v>113.82613663596399</v>
      </c>
    </row>
    <row r="336" spans="1:15" x14ac:dyDescent="0.25">
      <c r="A336" s="40" t="s">
        <v>1757</v>
      </c>
      <c r="B336" s="41">
        <f t="shared" si="50"/>
        <v>189970</v>
      </c>
      <c r="C336" s="60">
        <f t="shared" si="51"/>
        <v>9.999999999999995E-2</v>
      </c>
      <c r="D336" s="43">
        <v>0.2</v>
      </c>
      <c r="E336" s="43">
        <f>INDEX('April 18 Framework'!$H$2:$H$412,MATCH(A336,'April 18 Framework'!$A$2:$A$412,0))</f>
        <v>0.12</v>
      </c>
      <c r="F336" s="41">
        <f t="shared" si="52"/>
        <v>8024054880</v>
      </c>
      <c r="G336" s="41">
        <f t="shared" si="53"/>
        <v>5185495337</v>
      </c>
      <c r="H336" s="102">
        <f t="shared" si="59"/>
        <v>101.09774324990886</v>
      </c>
      <c r="I336" s="41">
        <f t="shared" si="54"/>
        <v>4886767782</v>
      </c>
      <c r="J336" s="42">
        <f t="shared" si="60"/>
        <v>95.273674439823836</v>
      </c>
      <c r="K336" s="41">
        <f t="shared" si="55"/>
        <v>3461587615.9799995</v>
      </c>
      <c r="L336" s="111">
        <f t="shared" si="61"/>
        <v>67.48799744170131</v>
      </c>
      <c r="M336" s="41">
        <f t="shared" si="56"/>
        <v>115</v>
      </c>
      <c r="N336" s="41">
        <f t="shared" si="57"/>
        <v>-19.726325560176164</v>
      </c>
      <c r="O336" s="41">
        <f t="shared" si="58"/>
        <v>90.987968924917979</v>
      </c>
    </row>
    <row r="337" spans="1:15" x14ac:dyDescent="0.25">
      <c r="A337" s="36" t="s">
        <v>1758</v>
      </c>
      <c r="B337" s="37">
        <f t="shared" si="50"/>
        <v>7632.666666666667</v>
      </c>
      <c r="C337" s="59">
        <f t="shared" si="51"/>
        <v>0.28277423780460698</v>
      </c>
      <c r="D337" s="39">
        <v>0.2</v>
      </c>
      <c r="E337" s="39">
        <f>INDEX('April 18 Framework'!$H$2:$H$412,MATCH(A337,'April 18 Framework'!$A$2:$A$412,0))</f>
        <v>0.16</v>
      </c>
      <c r="F337" s="37">
        <f t="shared" si="52"/>
        <v>309048785</v>
      </c>
      <c r="G337" s="37">
        <f t="shared" si="53"/>
        <v>208544914</v>
      </c>
      <c r="H337" s="101">
        <f t="shared" si="59"/>
        <v>101.19511359555905</v>
      </c>
      <c r="I337" s="37">
        <f t="shared" si="54"/>
        <v>177491273</v>
      </c>
      <c r="J337" s="38">
        <f t="shared" si="60"/>
        <v>86.12652876039634</v>
      </c>
      <c r="K337" s="37">
        <f t="shared" si="55"/>
        <v>153219903.56999999</v>
      </c>
      <c r="L337" s="110">
        <f t="shared" si="61"/>
        <v>74.348998733513838</v>
      </c>
      <c r="M337" s="37">
        <f t="shared" si="56"/>
        <v>90</v>
      </c>
      <c r="N337" s="37">
        <f t="shared" si="57"/>
        <v>-3.8734712396036599</v>
      </c>
      <c r="O337" s="37">
        <f t="shared" si="58"/>
        <v>72.579742479024219</v>
      </c>
    </row>
    <row r="338" spans="1:15" x14ac:dyDescent="0.25">
      <c r="A338" s="40" t="s">
        <v>1763</v>
      </c>
      <c r="B338" s="41">
        <f t="shared" ref="B338:B382" si="62">AVERAGEIF(agency,A338,population)</f>
        <v>5089</v>
      </c>
      <c r="C338" s="60">
        <f t="shared" ref="C338:C382" si="63">IF($G$2="Yes",IF((ISERROR(MATCH(A338,budget_agency,0))),(H338-O338)/H338,$B$4),(H338-O338)/H338)</f>
        <v>0.34999999999999992</v>
      </c>
      <c r="D338" s="43">
        <v>0.35</v>
      </c>
      <c r="E338" s="43">
        <f>INDEX('April 18 Framework'!$H$2:$H$412,MATCH(A338,'April 18 Framework'!$A$2:$A$412,0))</f>
        <v>0.36</v>
      </c>
      <c r="F338" s="41">
        <f t="shared" ref="F338:F382" si="64">AVERAGEIF(agency,A338,baselineTotal)</f>
        <v>642689810</v>
      </c>
      <c r="G338" s="41">
        <f t="shared" ref="G338:G382" si="65">SUMIF(agency,A338,prod_2013)*9/COUNTIF(agency,A338)</f>
        <v>372523331</v>
      </c>
      <c r="H338" s="102">
        <f t="shared" si="59"/>
        <v>271.11731985473386</v>
      </c>
      <c r="I338" s="41">
        <f t="shared" ref="I338:I382" si="66">SUMIF(agency,A338,prod_cur)*9/COUNTIF(agency,A338)</f>
        <v>326265848</v>
      </c>
      <c r="J338" s="42">
        <f t="shared" si="60"/>
        <v>237.45176451751416</v>
      </c>
      <c r="K338" s="41">
        <f t="shared" ref="K338:K382" si="67">SUMIF(agency,A338,res_cur_prod)*9/COUNTIF(agency,A338)</f>
        <v>249661146.86000001</v>
      </c>
      <c r="L338" s="111">
        <f t="shared" si="61"/>
        <v>181.69992420835064</v>
      </c>
      <c r="M338" s="41">
        <f t="shared" ref="M338:M382" si="68">INDEX(target_gpcd,MATCH(A338,agency,0))</f>
        <v>277</v>
      </c>
      <c r="N338" s="41">
        <f t="shared" ref="N338:N382" si="69">J338-M338</f>
        <v>-39.548235482485836</v>
      </c>
      <c r="O338" s="41">
        <f t="shared" ref="O338:O382" si="70">MAX(MIN(M338*($B$3*(1-(L338-$B$7)/$B$8)),H338*(1-$B$6)),40,(1-$B$5)*H338)</f>
        <v>176.22625790557703</v>
      </c>
    </row>
    <row r="339" spans="1:15" x14ac:dyDescent="0.25">
      <c r="A339" s="36" t="s">
        <v>1768</v>
      </c>
      <c r="B339" s="37">
        <f t="shared" si="62"/>
        <v>8923</v>
      </c>
      <c r="C339" s="59">
        <f t="shared" si="63"/>
        <v>0.35</v>
      </c>
      <c r="D339" s="39">
        <v>0.25</v>
      </c>
      <c r="E339" s="39">
        <f>INDEX('April 18 Framework'!$H$2:$H$412,MATCH(A339,'April 18 Framework'!$A$2:$A$412,0))</f>
        <v>0.28000000000000003</v>
      </c>
      <c r="F339" s="37">
        <f t="shared" si="64"/>
        <v>766086090</v>
      </c>
      <c r="G339" s="37">
        <f t="shared" si="65"/>
        <v>582624632</v>
      </c>
      <c r="H339" s="101">
        <f t="shared" ref="H339:H382" si="71">G339/(B339*270)</f>
        <v>241.83223214248653</v>
      </c>
      <c r="I339" s="37">
        <f t="shared" si="66"/>
        <v>536291818</v>
      </c>
      <c r="J339" s="38">
        <f t="shared" ref="J339:J382" si="72">I339/($B339*270)</f>
        <v>222.60069400342852</v>
      </c>
      <c r="K339" s="37">
        <f t="shared" si="67"/>
        <v>260867196.19999996</v>
      </c>
      <c r="L339" s="110">
        <f t="shared" ref="L339:L382" si="73">K339/($B339*270)</f>
        <v>108.27914386873704</v>
      </c>
      <c r="M339" s="37">
        <f t="shared" si="68"/>
        <v>194</v>
      </c>
      <c r="N339" s="37">
        <f t="shared" si="69"/>
        <v>28.600694003428515</v>
      </c>
      <c r="O339" s="37">
        <f t="shared" si="70"/>
        <v>157.19095089261626</v>
      </c>
    </row>
    <row r="340" spans="1:15" x14ac:dyDescent="0.25">
      <c r="A340" s="40" t="s">
        <v>1773</v>
      </c>
      <c r="B340" s="41">
        <f t="shared" si="62"/>
        <v>51609</v>
      </c>
      <c r="C340" s="60">
        <f t="shared" si="63"/>
        <v>0.35</v>
      </c>
      <c r="D340" s="43">
        <v>0.25</v>
      </c>
      <c r="E340" s="43">
        <f>INDEX('April 18 Framework'!$H$2:$H$412,MATCH(A340,'April 18 Framework'!$A$2:$A$412,0))</f>
        <v>0.28000000000000003</v>
      </c>
      <c r="F340" s="41">
        <f t="shared" si="64"/>
        <v>4558622970</v>
      </c>
      <c r="G340" s="41">
        <f t="shared" si="65"/>
        <v>3106634920</v>
      </c>
      <c r="H340" s="102">
        <f t="shared" si="71"/>
        <v>222.94668099089807</v>
      </c>
      <c r="I340" s="41">
        <f t="shared" si="66"/>
        <v>2792709655</v>
      </c>
      <c r="J340" s="42">
        <f t="shared" si="72"/>
        <v>200.41793277514759</v>
      </c>
      <c r="K340" s="41">
        <f t="shared" si="67"/>
        <v>1915828149.9299998</v>
      </c>
      <c r="L340" s="111">
        <f t="shared" si="73"/>
        <v>137.48880649800529</v>
      </c>
      <c r="M340" s="41">
        <f t="shared" si="68"/>
        <v>194</v>
      </c>
      <c r="N340" s="41">
        <f t="shared" si="69"/>
        <v>6.417932775147591</v>
      </c>
      <c r="O340" s="41">
        <f t="shared" si="70"/>
        <v>144.91534264408375</v>
      </c>
    </row>
    <row r="341" spans="1:15" x14ac:dyDescent="0.25">
      <c r="A341" s="36" t="s">
        <v>1776</v>
      </c>
      <c r="B341" s="37">
        <f t="shared" si="62"/>
        <v>116944.14285714286</v>
      </c>
      <c r="C341" s="59">
        <f t="shared" si="63"/>
        <v>0.32046867059332801</v>
      </c>
      <c r="D341" s="39">
        <v>0.2</v>
      </c>
      <c r="E341" s="39">
        <f>INDEX('April 18 Framework'!$H$2:$H$412,MATCH(A341,'April 18 Framework'!$A$2:$A$412,0))</f>
        <v>0.24</v>
      </c>
      <c r="F341" s="37">
        <f t="shared" si="64"/>
        <v>8415075000</v>
      </c>
      <c r="G341" s="37">
        <f t="shared" si="65"/>
        <v>5022855442.2857141</v>
      </c>
      <c r="H341" s="101">
        <f t="shared" si="71"/>
        <v>159.07738387109515</v>
      </c>
      <c r="I341" s="37">
        <f t="shared" si="66"/>
        <v>4761597078</v>
      </c>
      <c r="J341" s="38">
        <f t="shared" si="72"/>
        <v>150.80314672002547</v>
      </c>
      <c r="K341" s="37">
        <f t="shared" si="67"/>
        <v>3101531854.0114284</v>
      </c>
      <c r="L341" s="110">
        <f t="shared" si="73"/>
        <v>98.227707127578611</v>
      </c>
      <c r="M341" s="37">
        <f t="shared" si="68"/>
        <v>142</v>
      </c>
      <c r="N341" s="37">
        <f t="shared" si="69"/>
        <v>8.8031467200254667</v>
      </c>
      <c r="O341" s="37">
        <f t="shared" si="70"/>
        <v>108.09806614046077</v>
      </c>
    </row>
    <row r="342" spans="1:15" x14ac:dyDescent="0.25">
      <c r="A342" s="40" t="s">
        <v>1785</v>
      </c>
      <c r="B342" s="41">
        <f t="shared" si="62"/>
        <v>13435.666666666666</v>
      </c>
      <c r="C342" s="60">
        <f t="shared" si="63"/>
        <v>0.34999999999999992</v>
      </c>
      <c r="D342" s="43">
        <v>0.25</v>
      </c>
      <c r="E342" s="43">
        <f>INDEX('April 18 Framework'!$H$2:$H$412,MATCH(A342,'April 18 Framework'!$A$2:$A$412,0))</f>
        <v>0.32</v>
      </c>
      <c r="F342" s="41">
        <f t="shared" si="64"/>
        <v>1414674300</v>
      </c>
      <c r="G342" s="41">
        <f t="shared" si="65"/>
        <v>764121597</v>
      </c>
      <c r="H342" s="102">
        <f t="shared" si="71"/>
        <v>210.63934221516527</v>
      </c>
      <c r="I342" s="41">
        <f t="shared" si="66"/>
        <v>767705962</v>
      </c>
      <c r="J342" s="42">
        <f t="shared" si="72"/>
        <v>211.62741569564702</v>
      </c>
      <c r="K342" s="41">
        <f t="shared" si="67"/>
        <v>571582505.06999993</v>
      </c>
      <c r="L342" s="111">
        <f t="shared" si="73"/>
        <v>157.5636173121294</v>
      </c>
      <c r="M342" s="41">
        <f t="shared" si="68"/>
        <v>181</v>
      </c>
      <c r="N342" s="41">
        <f t="shared" si="69"/>
        <v>30.627415695647016</v>
      </c>
      <c r="O342" s="41">
        <f t="shared" si="70"/>
        <v>136.91557243985744</v>
      </c>
    </row>
    <row r="343" spans="1:15" x14ac:dyDescent="0.25">
      <c r="A343" s="36" t="s">
        <v>1789</v>
      </c>
      <c r="B343" s="37">
        <f t="shared" si="62"/>
        <v>84850.222222222219</v>
      </c>
      <c r="C343" s="59">
        <f t="shared" si="63"/>
        <v>0.30661633043488296</v>
      </c>
      <c r="D343" s="39">
        <v>0.25</v>
      </c>
      <c r="E343" s="39">
        <f>INDEX('April 18 Framework'!$H$2:$H$412,MATCH(A343,'April 18 Framework'!$A$2:$A$412,0))</f>
        <v>0.28000000000000003</v>
      </c>
      <c r="F343" s="37">
        <f t="shared" si="64"/>
        <v>6834211820</v>
      </c>
      <c r="G343" s="37">
        <f t="shared" si="65"/>
        <v>4529625695</v>
      </c>
      <c r="H343" s="101">
        <f t="shared" si="71"/>
        <v>197.7177080223278</v>
      </c>
      <c r="I343" s="37">
        <f t="shared" si="66"/>
        <v>3497663767</v>
      </c>
      <c r="J343" s="38">
        <f t="shared" si="72"/>
        <v>152.67267319843768</v>
      </c>
      <c r="K343" s="37">
        <f t="shared" si="67"/>
        <v>2347069938.8600001</v>
      </c>
      <c r="L343" s="110">
        <f t="shared" si="73"/>
        <v>102.44936781238924</v>
      </c>
      <c r="M343" s="37">
        <f t="shared" si="68"/>
        <v>182</v>
      </c>
      <c r="N343" s="37">
        <f t="shared" si="69"/>
        <v>-29.327326801562322</v>
      </c>
      <c r="O343" s="37">
        <f t="shared" si="70"/>
        <v>137.09422992652603</v>
      </c>
    </row>
    <row r="344" spans="1:15" x14ac:dyDescent="0.25">
      <c r="A344" s="40" t="s">
        <v>1798</v>
      </c>
      <c r="B344" s="41">
        <f t="shared" si="62"/>
        <v>12200</v>
      </c>
      <c r="C344" s="60">
        <f t="shared" si="63"/>
        <v>0.34999999999999992</v>
      </c>
      <c r="D344" s="43">
        <v>0.35</v>
      </c>
      <c r="E344" s="43">
        <f>INDEX('April 18 Framework'!$H$2:$H$412,MATCH(A344,'April 18 Framework'!$A$2:$A$412,0))</f>
        <v>0.32</v>
      </c>
      <c r="F344" s="41">
        <f t="shared" si="64"/>
        <v>1037634045</v>
      </c>
      <c r="G344" s="41">
        <f t="shared" si="65"/>
        <v>687285829</v>
      </c>
      <c r="H344" s="102">
        <f t="shared" si="71"/>
        <v>208.64779265330904</v>
      </c>
      <c r="I344" s="41">
        <f t="shared" si="66"/>
        <v>597937368</v>
      </c>
      <c r="J344" s="42">
        <f t="shared" si="72"/>
        <v>181.52318397085611</v>
      </c>
      <c r="K344" s="41">
        <f t="shared" si="67"/>
        <v>532164257.51999992</v>
      </c>
      <c r="L344" s="111">
        <f t="shared" si="73"/>
        <v>161.5556337340619</v>
      </c>
      <c r="M344" s="41">
        <f t="shared" si="68"/>
        <v>186</v>
      </c>
      <c r="N344" s="41">
        <f t="shared" si="69"/>
        <v>-4.4768160291438903</v>
      </c>
      <c r="O344" s="41">
        <f t="shared" si="70"/>
        <v>135.62106522465089</v>
      </c>
    </row>
    <row r="345" spans="1:15" x14ac:dyDescent="0.25">
      <c r="A345" s="36" t="s">
        <v>1818</v>
      </c>
      <c r="B345" s="37">
        <f t="shared" si="62"/>
        <v>16280</v>
      </c>
      <c r="C345" s="59">
        <f t="shared" si="63"/>
        <v>0.35</v>
      </c>
      <c r="D345" s="39">
        <v>0.35</v>
      </c>
      <c r="E345" s="39">
        <f>INDEX('April 18 Framework'!$H$2:$H$412,MATCH(A345,'April 18 Framework'!$A$2:$A$412,0))</f>
        <v>0.36</v>
      </c>
      <c r="F345" s="37">
        <f t="shared" si="64"/>
        <v>2424417600</v>
      </c>
      <c r="G345" s="37">
        <f t="shared" si="65"/>
        <v>1264764466</v>
      </c>
      <c r="H345" s="101">
        <f t="shared" si="71"/>
        <v>287.73420374920374</v>
      </c>
      <c r="I345" s="37">
        <f t="shared" si="66"/>
        <v>1144274188</v>
      </c>
      <c r="J345" s="38">
        <f t="shared" si="72"/>
        <v>260.3226380926381</v>
      </c>
      <c r="K345" s="37">
        <f t="shared" si="67"/>
        <v>901688571.76999998</v>
      </c>
      <c r="L345" s="110">
        <f t="shared" si="73"/>
        <v>205.13435521203021</v>
      </c>
      <c r="M345" s="37">
        <f t="shared" si="68"/>
        <v>326</v>
      </c>
      <c r="N345" s="37">
        <f t="shared" si="69"/>
        <v>-65.677361907361899</v>
      </c>
      <c r="O345" s="37">
        <f t="shared" si="70"/>
        <v>187.02723243698244</v>
      </c>
    </row>
    <row r="346" spans="1:15" x14ac:dyDescent="0.25">
      <c r="A346" s="40" t="s">
        <v>1819</v>
      </c>
      <c r="B346" s="41">
        <f t="shared" si="62"/>
        <v>59670.444444444445</v>
      </c>
      <c r="C346" s="60">
        <f t="shared" si="63"/>
        <v>0.34999999999999992</v>
      </c>
      <c r="D346" s="43">
        <v>0.25</v>
      </c>
      <c r="E346" s="43">
        <f>INDEX('April 18 Framework'!$H$2:$H$412,MATCH(A346,'April 18 Framework'!$A$2:$A$412,0))</f>
        <v>0.32</v>
      </c>
      <c r="F346" s="41">
        <f t="shared" si="64"/>
        <v>6519082500</v>
      </c>
      <c r="G346" s="41">
        <f t="shared" si="65"/>
        <v>4805328900</v>
      </c>
      <c r="H346" s="102">
        <f t="shared" si="71"/>
        <v>298.26348052451056</v>
      </c>
      <c r="I346" s="41">
        <f t="shared" si="66"/>
        <v>4324313800</v>
      </c>
      <c r="J346" s="42">
        <f t="shared" si="72"/>
        <v>268.40720202693558</v>
      </c>
      <c r="K346" s="41">
        <f t="shared" si="67"/>
        <v>2557159660</v>
      </c>
      <c r="L346" s="111">
        <f t="shared" si="73"/>
        <v>158.72115235410297</v>
      </c>
      <c r="M346" s="41">
        <f t="shared" si="68"/>
        <v>240</v>
      </c>
      <c r="N346" s="41">
        <f t="shared" si="69"/>
        <v>28.407202026935579</v>
      </c>
      <c r="O346" s="41">
        <f t="shared" si="70"/>
        <v>193.87126234093188</v>
      </c>
    </row>
    <row r="347" spans="1:15" x14ac:dyDescent="0.25">
      <c r="A347" s="36" t="s">
        <v>1822</v>
      </c>
      <c r="B347" s="37">
        <f t="shared" si="62"/>
        <v>28997</v>
      </c>
      <c r="C347" s="59">
        <f t="shared" si="63"/>
        <v>0.32731660335674412</v>
      </c>
      <c r="D347" s="39">
        <v>0.25</v>
      </c>
      <c r="E347" s="39">
        <f>INDEX('April 18 Framework'!$H$2:$H$412,MATCH(A347,'April 18 Framework'!$A$2:$A$412,0))</f>
        <v>0.24</v>
      </c>
      <c r="F347" s="37">
        <f t="shared" si="64"/>
        <v>1979190235</v>
      </c>
      <c r="G347" s="37">
        <f t="shared" si="65"/>
        <v>1441240862</v>
      </c>
      <c r="H347" s="101">
        <f t="shared" si="71"/>
        <v>184.08556466250022</v>
      </c>
      <c r="I347" s="37">
        <f t="shared" si="66"/>
        <v>992152425</v>
      </c>
      <c r="J347" s="38">
        <f t="shared" si="72"/>
        <v>126.72478570580098</v>
      </c>
      <c r="K347" s="37">
        <f t="shared" si="67"/>
        <v>813564988.5</v>
      </c>
      <c r="L347" s="110">
        <f t="shared" si="73"/>
        <v>103.91432427875681</v>
      </c>
      <c r="M347" s="37">
        <f t="shared" si="68"/>
        <v>165</v>
      </c>
      <c r="N347" s="37">
        <f t="shared" si="69"/>
        <v>-38.275214294199017</v>
      </c>
      <c r="O347" s="37">
        <f t="shared" si="70"/>
        <v>123.83130291016236</v>
      </c>
    </row>
    <row r="348" spans="1:15" x14ac:dyDescent="0.25">
      <c r="A348" s="40" t="s">
        <v>1831</v>
      </c>
      <c r="B348" s="41">
        <f t="shared" si="62"/>
        <v>71064.444444444438</v>
      </c>
      <c r="C348" s="60">
        <f t="shared" si="63"/>
        <v>0.3390733889447447</v>
      </c>
      <c r="D348" s="43">
        <v>0.35</v>
      </c>
      <c r="E348" s="43">
        <f>INDEX('April 18 Framework'!$H$2:$H$412,MATCH(A348,'April 18 Framework'!$A$2:$A$412,0))</f>
        <v>0.32</v>
      </c>
      <c r="F348" s="41">
        <f t="shared" si="64"/>
        <v>9275240205</v>
      </c>
      <c r="G348" s="41">
        <f t="shared" si="65"/>
        <v>5571505100</v>
      </c>
      <c r="H348" s="102">
        <f t="shared" si="71"/>
        <v>290.37311464815451</v>
      </c>
      <c r="I348" s="41">
        <f t="shared" si="66"/>
        <v>4909059441</v>
      </c>
      <c r="J348" s="42">
        <f t="shared" si="72"/>
        <v>255.84807952093561</v>
      </c>
      <c r="K348" s="41">
        <f t="shared" si="67"/>
        <v>2799515664.5999999</v>
      </c>
      <c r="L348" s="111">
        <f t="shared" si="73"/>
        <v>145.90385693736513</v>
      </c>
      <c r="M348" s="41">
        <f t="shared" si="68"/>
        <v>286</v>
      </c>
      <c r="N348" s="41">
        <f t="shared" si="69"/>
        <v>-30.151920479064387</v>
      </c>
      <c r="O348" s="41">
        <f t="shared" si="70"/>
        <v>191.91531860596388</v>
      </c>
    </row>
    <row r="349" spans="1:15" x14ac:dyDescent="0.25">
      <c r="A349" s="36" t="s">
        <v>1844</v>
      </c>
      <c r="B349" s="37">
        <f t="shared" si="62"/>
        <v>67622.222222222219</v>
      </c>
      <c r="C349" s="59">
        <f t="shared" si="63"/>
        <v>0.34999999999999992</v>
      </c>
      <c r="D349" s="39">
        <v>0.25</v>
      </c>
      <c r="E349" s="39">
        <f>INDEX('April 18 Framework'!$H$2:$H$412,MATCH(A349,'April 18 Framework'!$A$2:$A$412,0))</f>
        <v>0.28000000000000003</v>
      </c>
      <c r="F349" s="37">
        <f t="shared" si="64"/>
        <v>4785843500</v>
      </c>
      <c r="G349" s="37">
        <f t="shared" si="65"/>
        <v>2984049613</v>
      </c>
      <c r="H349" s="101">
        <f t="shared" si="71"/>
        <v>163.43792381421844</v>
      </c>
      <c r="I349" s="37">
        <f t="shared" si="66"/>
        <v>2895189929</v>
      </c>
      <c r="J349" s="38">
        <f t="shared" si="72"/>
        <v>158.57103346478257</v>
      </c>
      <c r="K349" s="37">
        <f t="shared" si="67"/>
        <v>2416538947.3400002</v>
      </c>
      <c r="L349" s="110">
        <f t="shared" si="73"/>
        <v>132.35507434220617</v>
      </c>
      <c r="M349" s="37">
        <f t="shared" si="68"/>
        <v>152</v>
      </c>
      <c r="N349" s="37">
        <f t="shared" si="69"/>
        <v>6.5710334647825732</v>
      </c>
      <c r="O349" s="37">
        <f t="shared" si="70"/>
        <v>106.23465047924199</v>
      </c>
    </row>
    <row r="350" spans="1:15" x14ac:dyDescent="0.25">
      <c r="A350" s="40" t="s">
        <v>1846</v>
      </c>
      <c r="B350" s="41">
        <f t="shared" si="62"/>
        <v>18795</v>
      </c>
      <c r="C350" s="60">
        <f t="shared" si="63"/>
        <v>0.2357884047072582</v>
      </c>
      <c r="D350" s="43">
        <v>0.25</v>
      </c>
      <c r="E350" s="43">
        <f>INDEX('April 18 Framework'!$H$2:$H$412,MATCH(A350,'April 18 Framework'!$A$2:$A$412,0))</f>
        <v>0.28000000000000003</v>
      </c>
      <c r="F350" s="41">
        <f t="shared" si="64"/>
        <v>1008445725</v>
      </c>
      <c r="G350" s="41">
        <f t="shared" si="65"/>
        <v>666765335</v>
      </c>
      <c r="H350" s="102">
        <f t="shared" si="71"/>
        <v>131.39139349511788</v>
      </c>
      <c r="I350" s="41">
        <f t="shared" si="66"/>
        <v>641552257</v>
      </c>
      <c r="J350" s="42">
        <f t="shared" si="72"/>
        <v>126.42295665710935</v>
      </c>
      <c r="K350" s="41">
        <f t="shared" si="67"/>
        <v>545319418.44999993</v>
      </c>
      <c r="L350" s="111">
        <f t="shared" si="73"/>
        <v>107.45951315854293</v>
      </c>
      <c r="M350" s="41">
        <f t="shared" si="68"/>
        <v>135</v>
      </c>
      <c r="N350" s="41">
        <f t="shared" si="69"/>
        <v>-8.5770433428906472</v>
      </c>
      <c r="O350" s="41">
        <f t="shared" si="70"/>
        <v>100.41082643064041</v>
      </c>
    </row>
    <row r="351" spans="1:15" x14ac:dyDescent="0.25">
      <c r="A351" s="36" t="s">
        <v>1848</v>
      </c>
      <c r="B351" s="37">
        <f t="shared" si="62"/>
        <v>16075</v>
      </c>
      <c r="C351" s="59">
        <f t="shared" si="63"/>
        <v>0.16397046162210771</v>
      </c>
      <c r="D351" s="39">
        <v>0.2</v>
      </c>
      <c r="E351" s="39">
        <f>INDEX('April 18 Framework'!$H$2:$H$412,MATCH(A351,'April 18 Framework'!$A$2:$A$412,0))</f>
        <v>0.2</v>
      </c>
      <c r="F351" s="37">
        <f t="shared" si="64"/>
        <v>1322024160</v>
      </c>
      <c r="G351" s="37">
        <f t="shared" si="65"/>
        <v>763426125</v>
      </c>
      <c r="H351" s="101">
        <f t="shared" si="71"/>
        <v>175.89450492483152</v>
      </c>
      <c r="I351" s="37">
        <f t="shared" si="66"/>
        <v>620687250</v>
      </c>
      <c r="J351" s="38">
        <f t="shared" si="72"/>
        <v>143.00725764644895</v>
      </c>
      <c r="K351" s="37">
        <f t="shared" si="67"/>
        <v>349207695</v>
      </c>
      <c r="L351" s="110">
        <f t="shared" si="73"/>
        <v>80.457967858994294</v>
      </c>
      <c r="M351" s="37">
        <f t="shared" si="68"/>
        <v>185</v>
      </c>
      <c r="N351" s="37">
        <f t="shared" si="69"/>
        <v>-41.992742353551051</v>
      </c>
      <c r="O351" s="37">
        <f t="shared" si="70"/>
        <v>147.0530017555148</v>
      </c>
    </row>
    <row r="352" spans="1:15" x14ac:dyDescent="0.25">
      <c r="A352" s="40" t="s">
        <v>1850</v>
      </c>
      <c r="B352" s="41">
        <f t="shared" si="62"/>
        <v>75263.222222222219</v>
      </c>
      <c r="C352" s="60">
        <f t="shared" si="63"/>
        <v>0.35</v>
      </c>
      <c r="D352" s="43">
        <v>0.35</v>
      </c>
      <c r="E352" s="43">
        <f>INDEX('April 18 Framework'!$H$2:$H$412,MATCH(A352,'April 18 Framework'!$A$2:$A$412,0))</f>
        <v>0.36</v>
      </c>
      <c r="F352" s="41">
        <f t="shared" si="64"/>
        <v>7347025140</v>
      </c>
      <c r="G352" s="41">
        <f t="shared" si="65"/>
        <v>5523683657</v>
      </c>
      <c r="H352" s="102">
        <f t="shared" si="71"/>
        <v>271.82051225649042</v>
      </c>
      <c r="I352" s="41">
        <f t="shared" si="66"/>
        <v>5024215355</v>
      </c>
      <c r="J352" s="42">
        <f t="shared" si="72"/>
        <v>247.24167354376516</v>
      </c>
      <c r="K352" s="41">
        <f t="shared" si="67"/>
        <v>3665493675.4500003</v>
      </c>
      <c r="L352" s="111">
        <f t="shared" si="73"/>
        <v>180.37896997795886</v>
      </c>
      <c r="M352" s="41">
        <f t="shared" si="68"/>
        <v>218</v>
      </c>
      <c r="N352" s="41">
        <f t="shared" si="69"/>
        <v>29.24167354376516</v>
      </c>
      <c r="O352" s="41">
        <f t="shared" si="70"/>
        <v>176.68333296671878</v>
      </c>
    </row>
    <row r="353" spans="1:15" x14ac:dyDescent="0.25">
      <c r="A353" s="36" t="s">
        <v>1856</v>
      </c>
      <c r="B353" s="37">
        <f t="shared" si="62"/>
        <v>86893</v>
      </c>
      <c r="C353" s="59">
        <f t="shared" si="63"/>
        <v>0.35</v>
      </c>
      <c r="D353" s="39">
        <v>0.35</v>
      </c>
      <c r="E353" s="39">
        <f>INDEX('April 18 Framework'!$H$2:$H$412,MATCH(A353,'April 18 Framework'!$A$2:$A$412,0))</f>
        <v>0.32</v>
      </c>
      <c r="F353" s="37">
        <f t="shared" si="64"/>
        <v>5994313605</v>
      </c>
      <c r="G353" s="37">
        <f t="shared" si="65"/>
        <v>4536829417</v>
      </c>
      <c r="H353" s="101">
        <f t="shared" si="71"/>
        <v>193.37658861835607</v>
      </c>
      <c r="I353" s="37">
        <f t="shared" si="66"/>
        <v>3868833993</v>
      </c>
      <c r="J353" s="38">
        <f t="shared" si="72"/>
        <v>164.90413254104345</v>
      </c>
      <c r="K353" s="37">
        <f t="shared" si="67"/>
        <v>3598015613.4899998</v>
      </c>
      <c r="L353" s="110">
        <f t="shared" si="73"/>
        <v>153.36084326317041</v>
      </c>
      <c r="M353" s="37">
        <f t="shared" si="68"/>
        <v>167</v>
      </c>
      <c r="N353" s="37">
        <f t="shared" si="69"/>
        <v>-2.0958674589565476</v>
      </c>
      <c r="O353" s="37">
        <f t="shared" si="70"/>
        <v>125.69478260193145</v>
      </c>
    </row>
    <row r="354" spans="1:15" x14ac:dyDescent="0.25">
      <c r="A354" s="40" t="s">
        <v>1858</v>
      </c>
      <c r="B354" s="41">
        <f t="shared" si="62"/>
        <v>117467.22222222222</v>
      </c>
      <c r="C354" s="60">
        <f t="shared" si="63"/>
        <v>0.32040844976760458</v>
      </c>
      <c r="D354" s="43">
        <v>0.25</v>
      </c>
      <c r="E354" s="43">
        <f>INDEX('April 18 Framework'!$H$2:$H$412,MATCH(A354,'April 18 Framework'!$A$2:$A$412,0))</f>
        <v>0.24</v>
      </c>
      <c r="F354" s="41">
        <f t="shared" si="64"/>
        <v>11496145120</v>
      </c>
      <c r="G354" s="41">
        <f t="shared" si="65"/>
        <v>7817224611</v>
      </c>
      <c r="H354" s="102">
        <f t="shared" si="71"/>
        <v>246.47457560265039</v>
      </c>
      <c r="I354" s="41">
        <f t="shared" si="66"/>
        <v>6780899767</v>
      </c>
      <c r="J354" s="42">
        <f t="shared" si="72"/>
        <v>213.79958686662789</v>
      </c>
      <c r="K354" s="41">
        <f t="shared" si="67"/>
        <v>3228371579.27</v>
      </c>
      <c r="L354" s="111">
        <f t="shared" si="73"/>
        <v>101.78951667431261</v>
      </c>
      <c r="M354" s="41">
        <f t="shared" si="68"/>
        <v>222</v>
      </c>
      <c r="N354" s="41">
        <f t="shared" si="69"/>
        <v>-8.2004131333721091</v>
      </c>
      <c r="O354" s="41">
        <f t="shared" si="70"/>
        <v>167.50203892667693</v>
      </c>
    </row>
    <row r="355" spans="1:15" x14ac:dyDescent="0.25">
      <c r="A355" s="36" t="s">
        <v>1861</v>
      </c>
      <c r="B355" s="37">
        <f t="shared" si="62"/>
        <v>93704.111111111109</v>
      </c>
      <c r="C355" s="59">
        <f t="shared" si="63"/>
        <v>0.30145965982452161</v>
      </c>
      <c r="D355" s="39">
        <v>0.25</v>
      </c>
      <c r="E355" s="39">
        <f>INDEX('April 18 Framework'!$H$2:$H$412,MATCH(A355,'April 18 Framework'!$A$2:$A$412,0))</f>
        <v>0.24</v>
      </c>
      <c r="F355" s="37">
        <f t="shared" si="64"/>
        <v>6372123280</v>
      </c>
      <c r="G355" s="37">
        <f t="shared" si="65"/>
        <v>4390033351</v>
      </c>
      <c r="H355" s="101">
        <f t="shared" si="71"/>
        <v>173.51835035499846</v>
      </c>
      <c r="I355" s="37">
        <f t="shared" si="66"/>
        <v>4037168840</v>
      </c>
      <c r="J355" s="38">
        <f t="shared" si="72"/>
        <v>159.57119712127735</v>
      </c>
      <c r="K355" s="37">
        <f t="shared" si="67"/>
        <v>2470861964.6300001</v>
      </c>
      <c r="L355" s="110">
        <f t="shared" si="73"/>
        <v>97.662103628403202</v>
      </c>
      <c r="M355" s="37">
        <f t="shared" si="68"/>
        <v>159</v>
      </c>
      <c r="N355" s="37">
        <f t="shared" si="69"/>
        <v>0.57119712127735056</v>
      </c>
      <c r="O355" s="37">
        <f t="shared" si="70"/>
        <v>121.20956748366847</v>
      </c>
    </row>
    <row r="356" spans="1:15" x14ac:dyDescent="0.25">
      <c r="A356" s="40" t="s">
        <v>1866</v>
      </c>
      <c r="B356" s="41">
        <f t="shared" si="62"/>
        <v>124000</v>
      </c>
      <c r="C356" s="60">
        <f t="shared" si="63"/>
        <v>0.21436649052859896</v>
      </c>
      <c r="D356" s="43">
        <v>0.2</v>
      </c>
      <c r="E356" s="43">
        <f>INDEX('April 18 Framework'!$H$2:$H$412,MATCH(A356,'April 18 Framework'!$A$2:$A$412,0))</f>
        <v>0.16</v>
      </c>
      <c r="F356" s="41">
        <f t="shared" si="64"/>
        <v>6752742360</v>
      </c>
      <c r="G356" s="41">
        <f t="shared" si="65"/>
        <v>4410308000</v>
      </c>
      <c r="H356" s="102">
        <f t="shared" si="71"/>
        <v>131.72962962962964</v>
      </c>
      <c r="I356" s="41">
        <f t="shared" si="66"/>
        <v>4020375000</v>
      </c>
      <c r="J356" s="42">
        <f t="shared" si="72"/>
        <v>120.0828853046595</v>
      </c>
      <c r="K356" s="41">
        <f t="shared" si="67"/>
        <v>2779925460</v>
      </c>
      <c r="L356" s="111">
        <f t="shared" si="73"/>
        <v>83.032421146953411</v>
      </c>
      <c r="M356" s="41">
        <f t="shared" si="68"/>
        <v>131</v>
      </c>
      <c r="N356" s="41">
        <f t="shared" si="69"/>
        <v>-10.917114695340501</v>
      </c>
      <c r="O356" s="41">
        <f t="shared" si="70"/>
        <v>103.49121122729379</v>
      </c>
    </row>
    <row r="357" spans="1:15" x14ac:dyDescent="0.25">
      <c r="A357" s="36" t="s">
        <v>1884</v>
      </c>
      <c r="B357" s="37">
        <f t="shared" si="62"/>
        <v>25378</v>
      </c>
      <c r="C357" s="59">
        <f t="shared" si="63"/>
        <v>0.23423518408161118</v>
      </c>
      <c r="D357" s="39">
        <v>0.35</v>
      </c>
      <c r="E357" s="39">
        <f>INDEX('April 18 Framework'!$H$2:$H$412,MATCH(A357,'April 18 Framework'!$A$2:$A$412,0))</f>
        <v>0.36</v>
      </c>
      <c r="F357" s="37">
        <f t="shared" si="64"/>
        <v>16376930960</v>
      </c>
      <c r="G357" s="37">
        <f t="shared" si="65"/>
        <v>6829813325</v>
      </c>
      <c r="H357" s="101">
        <f t="shared" si="71"/>
        <v>996.75328660286107</v>
      </c>
      <c r="I357" s="37">
        <f t="shared" si="66"/>
        <v>6798466417</v>
      </c>
      <c r="J357" s="38">
        <f t="shared" si="72"/>
        <v>992.17847143778658</v>
      </c>
      <c r="K357" s="37">
        <f t="shared" si="67"/>
        <v>1476295632.1600003</v>
      </c>
      <c r="L357" s="110">
        <f t="shared" si="73"/>
        <v>215.4528174242491</v>
      </c>
      <c r="M357" s="37">
        <f t="shared" si="68"/>
        <v>1415</v>
      </c>
      <c r="N357" s="37">
        <f t="shared" si="69"/>
        <v>-422.82152856221342</v>
      </c>
      <c r="O357" s="37">
        <f t="shared" si="70"/>
        <v>763.27859703148897</v>
      </c>
    </row>
    <row r="358" spans="1:15" x14ac:dyDescent="0.25">
      <c r="A358" s="40" t="s">
        <v>1893</v>
      </c>
      <c r="B358" s="41">
        <f t="shared" si="62"/>
        <v>70162.777777777781</v>
      </c>
      <c r="C358" s="60">
        <f t="shared" si="63"/>
        <v>0.10607776534393257</v>
      </c>
      <c r="D358" s="43">
        <v>0.2</v>
      </c>
      <c r="E358" s="43">
        <f>INDEX('April 18 Framework'!$H$2:$H$412,MATCH(A358,'April 18 Framework'!$A$2:$A$412,0))</f>
        <v>0.16</v>
      </c>
      <c r="F358" s="41">
        <f t="shared" si="64"/>
        <v>3082010360</v>
      </c>
      <c r="G358" s="41">
        <f t="shared" si="65"/>
        <v>2033127822</v>
      </c>
      <c r="H358" s="102">
        <f t="shared" si="71"/>
        <v>107.32333130102222</v>
      </c>
      <c r="I358" s="41">
        <f t="shared" si="66"/>
        <v>1853913772</v>
      </c>
      <c r="J358" s="42">
        <f t="shared" si="72"/>
        <v>97.863105213009959</v>
      </c>
      <c r="K358" s="41">
        <f t="shared" si="67"/>
        <v>1342409960.8</v>
      </c>
      <c r="L358" s="111">
        <f t="shared" si="73"/>
        <v>70.862199319571687</v>
      </c>
      <c r="M358" s="41">
        <f t="shared" si="68"/>
        <v>118</v>
      </c>
      <c r="N358" s="41">
        <f t="shared" si="69"/>
        <v>-20.136894786990041</v>
      </c>
      <c r="O358" s="41">
        <f t="shared" si="70"/>
        <v>95.938712147343253</v>
      </c>
    </row>
    <row r="359" spans="1:15" x14ac:dyDescent="0.25">
      <c r="A359" s="36" t="s">
        <v>1902</v>
      </c>
      <c r="B359" s="37">
        <f t="shared" si="62"/>
        <v>23478</v>
      </c>
      <c r="C359" s="59">
        <f t="shared" si="63"/>
        <v>0.23743037344993537</v>
      </c>
      <c r="D359" s="39">
        <v>0.25</v>
      </c>
      <c r="E359" s="39">
        <f>INDEX('April 18 Framework'!$H$2:$H$412,MATCH(A359,'April 18 Framework'!$A$2:$A$412,0))</f>
        <v>0.24</v>
      </c>
      <c r="F359" s="37">
        <f t="shared" si="64"/>
        <v>1259712090</v>
      </c>
      <c r="G359" s="37">
        <f t="shared" si="65"/>
        <v>800300880</v>
      </c>
      <c r="H359" s="101">
        <f t="shared" si="71"/>
        <v>126.24914103983872</v>
      </c>
      <c r="I359" s="37">
        <f t="shared" si="66"/>
        <v>646691259</v>
      </c>
      <c r="J359" s="38">
        <f t="shared" si="72"/>
        <v>102.01690140178512</v>
      </c>
      <c r="K359" s="37">
        <f t="shared" si="67"/>
        <v>571931166.18999994</v>
      </c>
      <c r="L359" s="110">
        <f t="shared" si="73"/>
        <v>90.223340083545494</v>
      </c>
      <c r="M359" s="37">
        <f t="shared" si="68"/>
        <v>124</v>
      </c>
      <c r="N359" s="37">
        <f t="shared" si="69"/>
        <v>-21.98309859821488</v>
      </c>
      <c r="O359" s="37">
        <f t="shared" si="70"/>
        <v>96.273760335016249</v>
      </c>
    </row>
    <row r="360" spans="1:15" x14ac:dyDescent="0.25">
      <c r="A360" s="40" t="s">
        <v>1908</v>
      </c>
      <c r="B360" s="41">
        <f t="shared" si="62"/>
        <v>9900</v>
      </c>
      <c r="C360" s="60">
        <f t="shared" si="63"/>
        <v>0.35</v>
      </c>
      <c r="D360" s="43">
        <v>0.35</v>
      </c>
      <c r="E360" s="43">
        <f>INDEX('April 18 Framework'!$H$2:$H$412,MATCH(A360,'April 18 Framework'!$A$2:$A$412,0))</f>
        <v>0.36</v>
      </c>
      <c r="F360" s="41">
        <f t="shared" si="64"/>
        <v>1308087000</v>
      </c>
      <c r="G360" s="41">
        <f t="shared" si="65"/>
        <v>999093062</v>
      </c>
      <c r="H360" s="102">
        <f t="shared" si="71"/>
        <v>373.77218930041153</v>
      </c>
      <c r="I360" s="41">
        <f t="shared" si="66"/>
        <v>898861161</v>
      </c>
      <c r="J360" s="42">
        <f t="shared" si="72"/>
        <v>336.2742839506173</v>
      </c>
      <c r="K360" s="41">
        <f t="shared" si="67"/>
        <v>844929491.33999979</v>
      </c>
      <c r="L360" s="111">
        <f t="shared" si="73"/>
        <v>316.09782691358015</v>
      </c>
      <c r="M360" s="41">
        <f t="shared" si="68"/>
        <v>289</v>
      </c>
      <c r="N360" s="41">
        <f t="shared" si="69"/>
        <v>47.274283950617303</v>
      </c>
      <c r="O360" s="41">
        <f t="shared" si="70"/>
        <v>242.95192304526751</v>
      </c>
    </row>
    <row r="361" spans="1:15" x14ac:dyDescent="0.25">
      <c r="A361" s="36" t="s">
        <v>1911</v>
      </c>
      <c r="B361" s="37">
        <f t="shared" si="62"/>
        <v>29791.888888888891</v>
      </c>
      <c r="C361" s="59">
        <f t="shared" si="63"/>
        <v>0.34999999999999992</v>
      </c>
      <c r="D361" s="39">
        <v>0.35</v>
      </c>
      <c r="E361" s="39">
        <f>INDEX('April 18 Framework'!$H$2:$H$412,MATCH(A361,'April 18 Framework'!$A$2:$A$412,0))</f>
        <v>0.36</v>
      </c>
      <c r="F361" s="37">
        <f t="shared" si="64"/>
        <v>4263691290</v>
      </c>
      <c r="G361" s="37">
        <f t="shared" si="65"/>
        <v>3206837858</v>
      </c>
      <c r="H361" s="101">
        <f t="shared" si="71"/>
        <v>398.67150740755937</v>
      </c>
      <c r="I361" s="37">
        <f t="shared" si="66"/>
        <v>2989389519</v>
      </c>
      <c r="J361" s="38">
        <f t="shared" si="72"/>
        <v>371.63850451465163</v>
      </c>
      <c r="K361" s="37">
        <f t="shared" si="67"/>
        <v>2869813938.2399998</v>
      </c>
      <c r="L361" s="110">
        <f t="shared" si="73"/>
        <v>356.77296433406553</v>
      </c>
      <c r="M361" s="37">
        <f t="shared" si="68"/>
        <v>341</v>
      </c>
      <c r="N361" s="37">
        <f t="shared" si="69"/>
        <v>30.638504514651629</v>
      </c>
      <c r="O361" s="37">
        <f t="shared" si="70"/>
        <v>259.13647981491363</v>
      </c>
    </row>
    <row r="362" spans="1:15" x14ac:dyDescent="0.25">
      <c r="A362" s="40" t="s">
        <v>1920</v>
      </c>
      <c r="B362" s="41">
        <f t="shared" si="62"/>
        <v>38167.75</v>
      </c>
      <c r="C362" s="60">
        <f t="shared" si="63"/>
        <v>0.34999999999999992</v>
      </c>
      <c r="D362" s="43">
        <v>0.35</v>
      </c>
      <c r="E362" s="43">
        <f>INDEX('April 18 Framework'!$H$2:$H$412,MATCH(A362,'April 18 Framework'!$A$2:$A$412,0))</f>
        <v>0.32</v>
      </c>
      <c r="F362" s="41">
        <f t="shared" si="64"/>
        <v>3390382800</v>
      </c>
      <c r="G362" s="41">
        <f t="shared" si="65"/>
        <v>3024748458</v>
      </c>
      <c r="H362" s="102">
        <f t="shared" si="71"/>
        <v>293.51408104136783</v>
      </c>
      <c r="I362" s="41">
        <f t="shared" si="66"/>
        <v>2522126703.375</v>
      </c>
      <c r="J362" s="42">
        <f t="shared" si="72"/>
        <v>244.74091379502329</v>
      </c>
      <c r="K362" s="41">
        <f t="shared" si="67"/>
        <v>1558035055.2825</v>
      </c>
      <c r="L362" s="111">
        <f t="shared" si="73"/>
        <v>151.18785374432605</v>
      </c>
      <c r="M362" s="41">
        <f t="shared" si="68"/>
        <v>192</v>
      </c>
      <c r="N362" s="41">
        <f t="shared" si="69"/>
        <v>52.740913795023289</v>
      </c>
      <c r="O362" s="41">
        <f t="shared" si="70"/>
        <v>190.78415267688911</v>
      </c>
    </row>
    <row r="363" spans="1:15" x14ac:dyDescent="0.25">
      <c r="A363" s="36" t="s">
        <v>1922</v>
      </c>
      <c r="B363" s="37">
        <f t="shared" si="62"/>
        <v>90486.666666666672</v>
      </c>
      <c r="C363" s="59">
        <f t="shared" si="63"/>
        <v>0.34999999999999992</v>
      </c>
      <c r="D363" s="39">
        <v>0.25</v>
      </c>
      <c r="E363" s="39">
        <f>INDEX('April 18 Framework'!$H$2:$H$412,MATCH(A363,'April 18 Framework'!$A$2:$A$412,0))</f>
        <v>0.28000000000000003</v>
      </c>
      <c r="F363" s="37">
        <f t="shared" si="64"/>
        <v>7760008040</v>
      </c>
      <c r="G363" s="37">
        <f t="shared" si="65"/>
        <v>5424122854</v>
      </c>
      <c r="H363" s="101">
        <f t="shared" si="71"/>
        <v>222.01440989873686</v>
      </c>
      <c r="I363" s="37">
        <f t="shared" si="66"/>
        <v>4896895247</v>
      </c>
      <c r="J363" s="38">
        <f t="shared" si="72"/>
        <v>200.43449196525782</v>
      </c>
      <c r="K363" s="37">
        <f t="shared" si="67"/>
        <v>3153238192.2600002</v>
      </c>
      <c r="L363" s="110">
        <f t="shared" si="73"/>
        <v>129.06498163265306</v>
      </c>
      <c r="M363" s="37">
        <f t="shared" si="68"/>
        <v>189</v>
      </c>
      <c r="N363" s="37">
        <f t="shared" si="69"/>
        <v>11.43449196525782</v>
      </c>
      <c r="O363" s="37">
        <f t="shared" si="70"/>
        <v>144.30936643417897</v>
      </c>
    </row>
    <row r="364" spans="1:15" x14ac:dyDescent="0.25">
      <c r="A364" s="40" t="s">
        <v>1930</v>
      </c>
      <c r="B364" s="41">
        <f t="shared" si="62"/>
        <v>114.66666666666667</v>
      </c>
      <c r="C364" s="60">
        <f t="shared" si="63"/>
        <v>0.1</v>
      </c>
      <c r="D364" s="43">
        <v>0.1</v>
      </c>
      <c r="E364" s="43">
        <f>INDEX('April 18 Framework'!$H$2:$H$412,MATCH(A364,'April 18 Framework'!$A$2:$A$412,0))</f>
        <v>0.08</v>
      </c>
      <c r="F364" s="41">
        <f t="shared" si="64"/>
        <v>3435051500</v>
      </c>
      <c r="G364" s="41">
        <f t="shared" si="65"/>
        <v>1907061768</v>
      </c>
      <c r="H364" s="102">
        <f t="shared" si="71"/>
        <v>61597.602325581393</v>
      </c>
      <c r="I364" s="41">
        <f t="shared" si="66"/>
        <v>1788380164</v>
      </c>
      <c r="J364" s="42">
        <f t="shared" si="72"/>
        <v>57764.217183462533</v>
      </c>
      <c r="K364" s="41">
        <f t="shared" si="67"/>
        <v>0</v>
      </c>
      <c r="L364" s="111">
        <f t="shared" si="73"/>
        <v>0</v>
      </c>
      <c r="M364" s="41">
        <f t="shared" si="68"/>
        <v>75289</v>
      </c>
      <c r="N364" s="41">
        <f t="shared" si="69"/>
        <v>-17524.782816537467</v>
      </c>
      <c r="O364" s="41">
        <f t="shared" si="70"/>
        <v>55437.842093023253</v>
      </c>
    </row>
    <row r="365" spans="1:15" x14ac:dyDescent="0.25">
      <c r="A365" s="36" t="s">
        <v>1939</v>
      </c>
      <c r="B365" s="37">
        <f t="shared" si="62"/>
        <v>116448.875</v>
      </c>
      <c r="C365" s="59">
        <f t="shared" si="63"/>
        <v>0.1664248329374412</v>
      </c>
      <c r="D365" s="39">
        <v>0.25</v>
      </c>
      <c r="E365" s="39">
        <f>INDEX('April 18 Framework'!$H$2:$H$412,MATCH(A365,'April 18 Framework'!$A$2:$A$412,0))</f>
        <v>0.28000000000000003</v>
      </c>
      <c r="F365" s="37">
        <f t="shared" si="64"/>
        <v>9456025800</v>
      </c>
      <c r="G365" s="37">
        <f t="shared" si="65"/>
        <v>5609084270.625</v>
      </c>
      <c r="H365" s="101">
        <f t="shared" si="71"/>
        <v>178.3992004001756</v>
      </c>
      <c r="I365" s="37">
        <f t="shared" si="66"/>
        <v>5047112752.875</v>
      </c>
      <c r="J365" s="38">
        <f t="shared" si="72"/>
        <v>160.52546832962821</v>
      </c>
      <c r="K365" s="37">
        <f t="shared" si="67"/>
        <v>3857756673.6112499</v>
      </c>
      <c r="L365" s="110">
        <f t="shared" si="73"/>
        <v>122.69751579859974</v>
      </c>
      <c r="M365" s="37">
        <f t="shared" si="68"/>
        <v>208</v>
      </c>
      <c r="N365" s="37">
        <f t="shared" si="69"/>
        <v>-47.474531670371789</v>
      </c>
      <c r="O365" s="37">
        <f t="shared" si="70"/>
        <v>148.70914327740329</v>
      </c>
    </row>
    <row r="366" spans="1:15" x14ac:dyDescent="0.25">
      <c r="A366" s="40" t="s">
        <v>1942</v>
      </c>
      <c r="B366" s="41">
        <f t="shared" si="62"/>
        <v>124393.66666666667</v>
      </c>
      <c r="C366" s="60">
        <f t="shared" si="63"/>
        <v>0.25319914705691998</v>
      </c>
      <c r="D366" s="43">
        <v>0.2</v>
      </c>
      <c r="E366" s="43">
        <f>INDEX('April 18 Framework'!$H$2:$H$412,MATCH(A366,'April 18 Framework'!$A$2:$A$412,0))</f>
        <v>0.24</v>
      </c>
      <c r="F366" s="41">
        <f t="shared" si="64"/>
        <v>8045822750</v>
      </c>
      <c r="G366" s="41">
        <f t="shared" si="65"/>
        <v>4896569394</v>
      </c>
      <c r="H366" s="102">
        <f t="shared" si="71"/>
        <v>145.79071978476932</v>
      </c>
      <c r="I366" s="41">
        <f t="shared" si="66"/>
        <v>4632303887</v>
      </c>
      <c r="J366" s="42">
        <f t="shared" si="72"/>
        <v>137.92246440437452</v>
      </c>
      <c r="K366" s="41">
        <f t="shared" si="67"/>
        <v>3201793312.6200004</v>
      </c>
      <c r="L366" s="111">
        <f t="shared" si="73"/>
        <v>95.330365831415151</v>
      </c>
      <c r="M366" s="41">
        <f t="shared" si="68"/>
        <v>142</v>
      </c>
      <c r="N366" s="41">
        <f t="shared" si="69"/>
        <v>-4.0775355956254771</v>
      </c>
      <c r="O366" s="41">
        <f t="shared" si="70"/>
        <v>108.8766338864513</v>
      </c>
    </row>
    <row r="367" spans="1:15" x14ac:dyDescent="0.25">
      <c r="A367" s="36" t="s">
        <v>1946</v>
      </c>
      <c r="B367" s="37">
        <f t="shared" si="62"/>
        <v>113236</v>
      </c>
      <c r="C367" s="59">
        <f t="shared" si="63"/>
        <v>0.31191774460244887</v>
      </c>
      <c r="D367" s="39">
        <v>0.25</v>
      </c>
      <c r="E367" s="39">
        <f>INDEX('April 18 Framework'!$H$2:$H$412,MATCH(A367,'April 18 Framework'!$A$2:$A$412,0))</f>
        <v>0.28000000000000003</v>
      </c>
      <c r="F367" s="37">
        <f t="shared" si="64"/>
        <v>8431552560</v>
      </c>
      <c r="G367" s="37">
        <f t="shared" si="65"/>
        <v>5119451770</v>
      </c>
      <c r="H367" s="101">
        <f t="shared" si="71"/>
        <v>167.44615212018687</v>
      </c>
      <c r="I367" s="37">
        <f t="shared" si="66"/>
        <v>4877344159</v>
      </c>
      <c r="J367" s="38">
        <f t="shared" si="72"/>
        <v>159.52733782477239</v>
      </c>
      <c r="K367" s="37">
        <f t="shared" si="67"/>
        <v>3882131989.249999</v>
      </c>
      <c r="L367" s="110">
        <f t="shared" si="73"/>
        <v>126.97610854191113</v>
      </c>
      <c r="M367" s="37">
        <f t="shared" si="68"/>
        <v>163</v>
      </c>
      <c r="N367" s="37">
        <f t="shared" si="69"/>
        <v>-3.4726621752276117</v>
      </c>
      <c r="O367" s="37">
        <f t="shared" si="70"/>
        <v>115.21672600849962</v>
      </c>
    </row>
    <row r="368" spans="1:15" x14ac:dyDescent="0.25">
      <c r="A368" s="40" t="s">
        <v>1954</v>
      </c>
      <c r="B368" s="41">
        <f t="shared" si="62"/>
        <v>19879.666666666668</v>
      </c>
      <c r="C368" s="60">
        <f t="shared" si="63"/>
        <v>0.35</v>
      </c>
      <c r="D368" s="43">
        <v>0.35</v>
      </c>
      <c r="E368" s="43">
        <f>INDEX('April 18 Framework'!$H$2:$H$412,MATCH(A368,'April 18 Framework'!$A$2:$A$412,0))</f>
        <v>0.36</v>
      </c>
      <c r="F368" s="41">
        <f t="shared" si="64"/>
        <v>1766135720</v>
      </c>
      <c r="G368" s="41">
        <f t="shared" si="65"/>
        <v>1096680000</v>
      </c>
      <c r="H368" s="102">
        <f t="shared" si="71"/>
        <v>204.31820341275562</v>
      </c>
      <c r="I368" s="41">
        <f t="shared" si="66"/>
        <v>952170000</v>
      </c>
      <c r="J368" s="42">
        <f t="shared" si="72"/>
        <v>177.39510499281789</v>
      </c>
      <c r="K368" s="41">
        <f t="shared" si="67"/>
        <v>853313200</v>
      </c>
      <c r="L368" s="111">
        <f t="shared" si="73"/>
        <v>158.97747745230097</v>
      </c>
      <c r="M368" s="41">
        <f t="shared" si="68"/>
        <v>198</v>
      </c>
      <c r="N368" s="41">
        <f t="shared" si="69"/>
        <v>-20.604895007182108</v>
      </c>
      <c r="O368" s="41">
        <f t="shared" si="70"/>
        <v>132.80683221829116</v>
      </c>
    </row>
    <row r="369" spans="1:15" x14ac:dyDescent="0.25">
      <c r="A369" s="36" t="s">
        <v>1955</v>
      </c>
      <c r="B369" s="37">
        <f t="shared" si="62"/>
        <v>65739</v>
      </c>
      <c r="C369" s="59">
        <f t="shared" si="63"/>
        <v>0.32365880062884345</v>
      </c>
      <c r="D369" s="39">
        <v>0.2</v>
      </c>
      <c r="E369" s="39">
        <f>INDEX('April 18 Framework'!$H$2:$H$412,MATCH(A369,'April 18 Framework'!$A$2:$A$412,0))</f>
        <v>0.2</v>
      </c>
      <c r="F369" s="37">
        <f t="shared" si="64"/>
        <v>2495452440</v>
      </c>
      <c r="G369" s="37">
        <f t="shared" si="65"/>
        <v>2045660752</v>
      </c>
      <c r="H369" s="101">
        <f t="shared" si="71"/>
        <v>115.25154480146799</v>
      </c>
      <c r="I369" s="37">
        <f t="shared" si="66"/>
        <v>1803744576</v>
      </c>
      <c r="J369" s="38">
        <f t="shared" si="72"/>
        <v>101.62210357119315</v>
      </c>
      <c r="K369" s="37">
        <f t="shared" si="67"/>
        <v>1498566006.1599998</v>
      </c>
      <c r="L369" s="110">
        <f t="shared" si="73"/>
        <v>84.428489439438664</v>
      </c>
      <c r="M369" s="37">
        <f t="shared" si="68"/>
        <v>99</v>
      </c>
      <c r="N369" s="37">
        <f t="shared" si="69"/>
        <v>2.6221035711931506</v>
      </c>
      <c r="O369" s="37">
        <f t="shared" si="70"/>
        <v>77.949368040403442</v>
      </c>
    </row>
    <row r="370" spans="1:15" x14ac:dyDescent="0.25">
      <c r="A370" s="40" t="s">
        <v>1968</v>
      </c>
      <c r="B370" s="41">
        <f t="shared" si="62"/>
        <v>16306</v>
      </c>
      <c r="C370" s="60">
        <f t="shared" si="63"/>
        <v>0.35</v>
      </c>
      <c r="D370" s="43">
        <v>0.35</v>
      </c>
      <c r="E370" s="43">
        <f>INDEX('April 18 Framework'!$H$2:$H$412,MATCH(A370,'April 18 Framework'!$A$2:$A$412,0))</f>
        <v>0.32</v>
      </c>
      <c r="F370" s="41">
        <f t="shared" si="64"/>
        <v>1633704960</v>
      </c>
      <c r="G370" s="41">
        <f t="shared" si="65"/>
        <v>4550744904.75</v>
      </c>
      <c r="H370" s="102">
        <f t="shared" si="71"/>
        <v>1033.6447171797702</v>
      </c>
      <c r="I370" s="41">
        <f t="shared" si="66"/>
        <v>4138929390.375</v>
      </c>
      <c r="J370" s="42">
        <f t="shared" si="72"/>
        <v>940.10598016067706</v>
      </c>
      <c r="K370" s="41">
        <f t="shared" si="67"/>
        <v>696960045.22500002</v>
      </c>
      <c r="L370" s="111">
        <f t="shared" si="73"/>
        <v>158.30574640214238</v>
      </c>
      <c r="M370" s="41">
        <f t="shared" si="68"/>
        <v>198</v>
      </c>
      <c r="N370" s="41">
        <f t="shared" si="69"/>
        <v>742.10598016067706</v>
      </c>
      <c r="O370" s="41">
        <f t="shared" si="70"/>
        <v>671.86906616685064</v>
      </c>
    </row>
    <row r="371" spans="1:15" x14ac:dyDescent="0.25">
      <c r="A371" s="36" t="s">
        <v>1971</v>
      </c>
      <c r="B371" s="37">
        <f t="shared" si="62"/>
        <v>48976.444444444445</v>
      </c>
      <c r="C371" s="59">
        <f t="shared" si="63"/>
        <v>0.34999999999999992</v>
      </c>
      <c r="D371" s="39">
        <v>0.35</v>
      </c>
      <c r="E371" s="39">
        <f>INDEX('April 18 Framework'!$H$2:$H$412,MATCH(A371,'April 18 Framework'!$A$2:$A$412,0))</f>
        <v>0.36</v>
      </c>
      <c r="F371" s="37">
        <f t="shared" si="64"/>
        <v>5333580750</v>
      </c>
      <c r="G371" s="37">
        <f t="shared" si="65"/>
        <v>3567747274</v>
      </c>
      <c r="H371" s="101">
        <f t="shared" si="71"/>
        <v>269.80069587496331</v>
      </c>
      <c r="I371" s="37">
        <f t="shared" si="66"/>
        <v>2941460832</v>
      </c>
      <c r="J371" s="38">
        <f t="shared" si="72"/>
        <v>222.43957276513879</v>
      </c>
      <c r="K371" s="37">
        <f t="shared" si="67"/>
        <v>2404757463.5300002</v>
      </c>
      <c r="L371" s="110">
        <f t="shared" si="73"/>
        <v>181.85291368564179</v>
      </c>
      <c r="M371" s="37">
        <f t="shared" si="68"/>
        <v>244</v>
      </c>
      <c r="N371" s="37">
        <f t="shared" si="69"/>
        <v>-21.560427234861208</v>
      </c>
      <c r="O371" s="37">
        <f t="shared" si="70"/>
        <v>175.37045231872617</v>
      </c>
    </row>
    <row r="372" spans="1:15" x14ac:dyDescent="0.25">
      <c r="A372" s="40" t="s">
        <v>1972</v>
      </c>
      <c r="B372" s="41">
        <f t="shared" si="62"/>
        <v>70245.444444444438</v>
      </c>
      <c r="C372" s="60">
        <f t="shared" si="63"/>
        <v>0.35</v>
      </c>
      <c r="D372" s="43">
        <v>0.35</v>
      </c>
      <c r="E372" s="43">
        <f>INDEX('April 18 Framework'!$H$2:$H$412,MATCH(A372,'April 18 Framework'!$A$2:$A$412,0))</f>
        <v>0.32</v>
      </c>
      <c r="F372" s="41">
        <f t="shared" si="64"/>
        <v>7678299140</v>
      </c>
      <c r="G372" s="41">
        <f t="shared" si="65"/>
        <v>5029549360</v>
      </c>
      <c r="H372" s="102">
        <f t="shared" si="71"/>
        <v>265.18389541011493</v>
      </c>
      <c r="I372" s="41">
        <f t="shared" si="66"/>
        <v>4747557536</v>
      </c>
      <c r="J372" s="42">
        <f t="shared" si="72"/>
        <v>250.31582572640798</v>
      </c>
      <c r="K372" s="41">
        <f t="shared" si="67"/>
        <v>3196890225.71</v>
      </c>
      <c r="L372" s="111">
        <f t="shared" si="73"/>
        <v>168.55661264497448</v>
      </c>
      <c r="M372" s="41">
        <f t="shared" si="68"/>
        <v>254</v>
      </c>
      <c r="N372" s="41">
        <f t="shared" si="69"/>
        <v>-3.6841742735920207</v>
      </c>
      <c r="O372" s="41">
        <f t="shared" si="70"/>
        <v>172.36953201657471</v>
      </c>
    </row>
    <row r="373" spans="1:15" x14ac:dyDescent="0.25">
      <c r="A373" s="36" t="s">
        <v>1979</v>
      </c>
      <c r="B373" s="37">
        <f t="shared" si="62"/>
        <v>14050</v>
      </c>
      <c r="C373" s="59">
        <f t="shared" si="63"/>
        <v>9.9999999999999936E-2</v>
      </c>
      <c r="D373" s="39">
        <v>0.1</v>
      </c>
      <c r="E373" s="39">
        <f>INDEX('April 18 Framework'!$H$2:$H$412,MATCH(A373,'April 18 Framework'!$A$2:$A$412,0))</f>
        <v>0.08</v>
      </c>
      <c r="F373" s="37">
        <f t="shared" si="64"/>
        <v>389747000</v>
      </c>
      <c r="G373" s="37">
        <f t="shared" si="65"/>
        <v>257568498</v>
      </c>
      <c r="H373" s="101">
        <f t="shared" si="71"/>
        <v>67.897323843416373</v>
      </c>
      <c r="I373" s="37">
        <f t="shared" si="66"/>
        <v>213776790</v>
      </c>
      <c r="J373" s="38">
        <f t="shared" si="72"/>
        <v>56.353444049031239</v>
      </c>
      <c r="K373" s="37">
        <f t="shared" si="67"/>
        <v>209646271.5</v>
      </c>
      <c r="L373" s="110">
        <f t="shared" si="73"/>
        <v>55.264603005140373</v>
      </c>
      <c r="M373" s="37">
        <f t="shared" si="68"/>
        <v>73</v>
      </c>
      <c r="N373" s="37">
        <f t="shared" si="69"/>
        <v>-16.646555950968761</v>
      </c>
      <c r="O373" s="37">
        <f t="shared" si="70"/>
        <v>61.10759145907474</v>
      </c>
    </row>
    <row r="374" spans="1:15" x14ac:dyDescent="0.25">
      <c r="A374" s="40" t="s">
        <v>1985</v>
      </c>
      <c r="B374" s="41">
        <f t="shared" si="62"/>
        <v>94953.444444444438</v>
      </c>
      <c r="C374" s="60">
        <f t="shared" si="63"/>
        <v>0.15</v>
      </c>
      <c r="D374" s="43">
        <v>0.35</v>
      </c>
      <c r="E374" s="43">
        <f>INDEX('April 18 Framework'!$H$2:$H$412,MATCH(A374,'April 18 Framework'!$A$2:$A$412,0))</f>
        <v>0.32</v>
      </c>
      <c r="F374" s="41">
        <f t="shared" si="64"/>
        <v>13476751920</v>
      </c>
      <c r="G374" s="41">
        <f t="shared" si="65"/>
        <v>5887379311</v>
      </c>
      <c r="H374" s="102">
        <f t="shared" si="71"/>
        <v>229.63999554557535</v>
      </c>
      <c r="I374" s="41">
        <f t="shared" si="66"/>
        <v>5683989367</v>
      </c>
      <c r="J374" s="42">
        <f t="shared" si="72"/>
        <v>221.7066752400689</v>
      </c>
      <c r="K374" s="41">
        <f t="shared" si="67"/>
        <v>3811231606.8599997</v>
      </c>
      <c r="L374" s="111">
        <f t="shared" si="73"/>
        <v>148.65887910215648</v>
      </c>
      <c r="M374" s="41">
        <f t="shared" si="68"/>
        <v>358</v>
      </c>
      <c r="N374" s="41">
        <f t="shared" si="69"/>
        <v>-136.2933247599311</v>
      </c>
      <c r="O374" s="41">
        <f t="shared" si="70"/>
        <v>206.67599599101783</v>
      </c>
    </row>
    <row r="375" spans="1:15" x14ac:dyDescent="0.25">
      <c r="A375" s="36" t="s">
        <v>1997</v>
      </c>
      <c r="B375" s="37">
        <f t="shared" si="62"/>
        <v>93430</v>
      </c>
      <c r="C375" s="59">
        <f t="shared" si="63"/>
        <v>9.9999999999999978E-2</v>
      </c>
      <c r="D375" s="39">
        <v>0.2</v>
      </c>
      <c r="E375" s="39">
        <f>INDEX('April 18 Framework'!$H$2:$H$412,MATCH(A375,'April 18 Framework'!$A$2:$A$412,0))</f>
        <v>0.2</v>
      </c>
      <c r="F375" s="37">
        <f t="shared" si="64"/>
        <v>6195115800</v>
      </c>
      <c r="G375" s="37">
        <f t="shared" si="65"/>
        <v>3064371989</v>
      </c>
      <c r="H375" s="101">
        <f t="shared" si="71"/>
        <v>121.47624836974404</v>
      </c>
      <c r="I375" s="37">
        <f t="shared" si="66"/>
        <v>2956971360</v>
      </c>
      <c r="J375" s="38">
        <f t="shared" si="72"/>
        <v>117.21872822196059</v>
      </c>
      <c r="K375" s="37">
        <f t="shared" si="67"/>
        <v>2298649485.77</v>
      </c>
      <c r="L375" s="110">
        <f t="shared" si="73"/>
        <v>91.121873209493344</v>
      </c>
      <c r="M375" s="37">
        <f t="shared" si="68"/>
        <v>149</v>
      </c>
      <c r="N375" s="37">
        <f t="shared" si="69"/>
        <v>-31.781271778039411</v>
      </c>
      <c r="O375" s="37">
        <f t="shared" si="70"/>
        <v>109.32862353276964</v>
      </c>
    </row>
    <row r="376" spans="1:15" x14ac:dyDescent="0.25">
      <c r="A376" s="40" t="s">
        <v>2007</v>
      </c>
      <c r="B376" s="41">
        <f t="shared" si="62"/>
        <v>51933.333333333336</v>
      </c>
      <c r="C376" s="60">
        <f t="shared" si="63"/>
        <v>0.35</v>
      </c>
      <c r="D376" s="43">
        <v>0.2</v>
      </c>
      <c r="E376" s="43">
        <f>INDEX('April 18 Framework'!$H$2:$H$412,MATCH(A376,'April 18 Framework'!$A$2:$A$412,0))</f>
        <v>0.2</v>
      </c>
      <c r="F376" s="41">
        <f t="shared" si="64"/>
        <v>3120394125</v>
      </c>
      <c r="G376" s="41">
        <f t="shared" si="65"/>
        <v>2041957742</v>
      </c>
      <c r="H376" s="102">
        <f t="shared" si="71"/>
        <v>145.62528469547854</v>
      </c>
      <c r="I376" s="41">
        <f t="shared" si="66"/>
        <v>2084064264</v>
      </c>
      <c r="J376" s="42">
        <f t="shared" si="72"/>
        <v>148.62817458279847</v>
      </c>
      <c r="K376" s="41">
        <f t="shared" si="67"/>
        <v>1394343704.9200003</v>
      </c>
      <c r="L376" s="111">
        <f t="shared" si="73"/>
        <v>99.439716511196707</v>
      </c>
      <c r="M376" s="41">
        <f t="shared" si="68"/>
        <v>124</v>
      </c>
      <c r="N376" s="41">
        <f t="shared" si="69"/>
        <v>24.628174582798465</v>
      </c>
      <c r="O376" s="41">
        <f t="shared" si="70"/>
        <v>94.656435052061056</v>
      </c>
    </row>
    <row r="377" spans="1:15" x14ac:dyDescent="0.25">
      <c r="A377" s="36" t="s">
        <v>2013</v>
      </c>
      <c r="B377" s="37">
        <f t="shared" si="62"/>
        <v>28140.333333333332</v>
      </c>
      <c r="C377" s="59">
        <f t="shared" si="63"/>
        <v>0.17172615611109515</v>
      </c>
      <c r="D377" s="39">
        <v>0.2</v>
      </c>
      <c r="E377" s="39">
        <f>INDEX('April 18 Framework'!$H$2:$H$412,MATCH(A377,'April 18 Framework'!$A$2:$A$412,0))</f>
        <v>0.16</v>
      </c>
      <c r="F377" s="37">
        <f t="shared" si="64"/>
        <v>1489436520</v>
      </c>
      <c r="G377" s="37">
        <f t="shared" si="65"/>
        <v>963136985</v>
      </c>
      <c r="H377" s="101">
        <f t="shared" si="71"/>
        <v>126.76374427637147</v>
      </c>
      <c r="I377" s="37">
        <f t="shared" si="66"/>
        <v>817896533</v>
      </c>
      <c r="J377" s="38">
        <f t="shared" si="72"/>
        <v>107.64785131135092</v>
      </c>
      <c r="K377" s="37">
        <f t="shared" si="67"/>
        <v>560025393.49000001</v>
      </c>
      <c r="L377" s="110">
        <f t="shared" si="73"/>
        <v>73.708015447709826</v>
      </c>
      <c r="M377" s="37">
        <f t="shared" si="68"/>
        <v>130</v>
      </c>
      <c r="N377" s="37">
        <f t="shared" si="69"/>
        <v>-22.352148688649081</v>
      </c>
      <c r="O377" s="37">
        <f t="shared" si="70"/>
        <v>104.99509373754036</v>
      </c>
    </row>
    <row r="378" spans="1:15" x14ac:dyDescent="0.25">
      <c r="A378" s="40" t="s">
        <v>2015</v>
      </c>
      <c r="B378" s="41">
        <f t="shared" si="62"/>
        <v>56678.111111111109</v>
      </c>
      <c r="C378" s="60">
        <f t="shared" si="63"/>
        <v>0.10000000000000002</v>
      </c>
      <c r="D378" s="43">
        <v>0.25</v>
      </c>
      <c r="E378" s="43">
        <f>INDEX('April 18 Framework'!$H$2:$H$412,MATCH(A378,'April 18 Framework'!$A$2:$A$412,0))</f>
        <v>0.24</v>
      </c>
      <c r="F378" s="41">
        <f t="shared" si="64"/>
        <v>5851041980</v>
      </c>
      <c r="G378" s="41">
        <f t="shared" si="65"/>
        <v>2938159020</v>
      </c>
      <c r="H378" s="102">
        <f t="shared" si="71"/>
        <v>191.99776123645617</v>
      </c>
      <c r="I378" s="41">
        <f t="shared" si="66"/>
        <v>2454292204</v>
      </c>
      <c r="J378" s="42">
        <f t="shared" si="72"/>
        <v>160.37886492205169</v>
      </c>
      <c r="K378" s="41">
        <f t="shared" si="67"/>
        <v>1517505533.3199999</v>
      </c>
      <c r="L378" s="111">
        <f t="shared" si="73"/>
        <v>99.163341084709032</v>
      </c>
      <c r="M378" s="41">
        <f t="shared" si="68"/>
        <v>231</v>
      </c>
      <c r="N378" s="41">
        <f t="shared" si="69"/>
        <v>-70.62113507794831</v>
      </c>
      <c r="O378" s="41">
        <f t="shared" si="70"/>
        <v>172.79798511281055</v>
      </c>
    </row>
    <row r="379" spans="1:15" x14ac:dyDescent="0.25">
      <c r="A379" s="36" t="s">
        <v>2026</v>
      </c>
      <c r="B379" s="37">
        <f t="shared" si="62"/>
        <v>72929.333333333328</v>
      </c>
      <c r="C379" s="59">
        <f t="shared" si="63"/>
        <v>0.35</v>
      </c>
      <c r="D379" s="39">
        <v>0.35</v>
      </c>
      <c r="E379" s="39">
        <f>INDEX('April 18 Framework'!$H$2:$H$412,MATCH(A379,'April 18 Framework'!$A$2:$A$412,0))</f>
        <v>0.36</v>
      </c>
      <c r="F379" s="37">
        <f t="shared" si="64"/>
        <v>8071434800</v>
      </c>
      <c r="G379" s="37">
        <f t="shared" si="65"/>
        <v>5380523934</v>
      </c>
      <c r="H379" s="101">
        <f t="shared" si="71"/>
        <v>273.24898653795759</v>
      </c>
      <c r="I379" s="37">
        <f t="shared" si="66"/>
        <v>5128021661</v>
      </c>
      <c r="J379" s="38">
        <f t="shared" si="72"/>
        <v>260.42570184633325</v>
      </c>
      <c r="K379" s="37">
        <f t="shared" si="67"/>
        <v>3646371964.2399998</v>
      </c>
      <c r="L379" s="110">
        <f t="shared" si="73"/>
        <v>185.18037573866533</v>
      </c>
      <c r="M379" s="37">
        <f t="shared" si="68"/>
        <v>229</v>
      </c>
      <c r="N379" s="37">
        <f t="shared" si="69"/>
        <v>31.425701846333254</v>
      </c>
      <c r="O379" s="37">
        <f t="shared" si="70"/>
        <v>177.61184124967244</v>
      </c>
    </row>
    <row r="380" spans="1:15" x14ac:dyDescent="0.25">
      <c r="A380" s="40" t="s">
        <v>2040</v>
      </c>
      <c r="B380" s="41">
        <f t="shared" si="62"/>
        <v>7788.8888888888887</v>
      </c>
      <c r="C380" s="60">
        <f t="shared" si="63"/>
        <v>0.33907672905654967</v>
      </c>
      <c r="D380" s="43">
        <v>0.25</v>
      </c>
      <c r="E380" s="43">
        <f>INDEX('April 18 Framework'!$H$2:$H$412,MATCH(A380,'April 18 Framework'!$A$2:$A$412,0))</f>
        <v>0.32</v>
      </c>
      <c r="F380" s="41">
        <f t="shared" si="64"/>
        <v>868778475</v>
      </c>
      <c r="G380" s="41">
        <f t="shared" si="65"/>
        <v>593290000</v>
      </c>
      <c r="H380" s="102">
        <f t="shared" si="71"/>
        <v>282.11602472658109</v>
      </c>
      <c r="I380" s="41">
        <f t="shared" si="66"/>
        <v>519800000</v>
      </c>
      <c r="J380" s="42">
        <f t="shared" si="72"/>
        <v>247.17070851165002</v>
      </c>
      <c r="K380" s="41">
        <f t="shared" si="67"/>
        <v>246290900</v>
      </c>
      <c r="L380" s="111">
        <f t="shared" si="73"/>
        <v>117.11407513076557</v>
      </c>
      <c r="M380" s="41">
        <f t="shared" si="68"/>
        <v>257</v>
      </c>
      <c r="N380" s="41">
        <f t="shared" si="69"/>
        <v>-9.8292914883499805</v>
      </c>
      <c r="O380" s="41">
        <f t="shared" si="70"/>
        <v>186.45704584785528</v>
      </c>
    </row>
    <row r="381" spans="1:15" x14ac:dyDescent="0.25">
      <c r="A381" s="36" t="s">
        <v>2044</v>
      </c>
      <c r="B381" s="37">
        <f t="shared" si="62"/>
        <v>65372</v>
      </c>
      <c r="C381" s="59">
        <f t="shared" si="63"/>
        <v>0.35</v>
      </c>
      <c r="D381" s="39">
        <v>0.25</v>
      </c>
      <c r="E381" s="39">
        <f>INDEX('April 18 Framework'!$H$2:$H$412,MATCH(A381,'April 18 Framework'!$A$2:$A$412,0))</f>
        <v>0.32</v>
      </c>
      <c r="F381" s="37">
        <f t="shared" si="64"/>
        <v>6001228530</v>
      </c>
      <c r="G381" s="37">
        <f t="shared" si="65"/>
        <v>4215490000</v>
      </c>
      <c r="H381" s="101">
        <f t="shared" si="71"/>
        <v>238.83200645423003</v>
      </c>
      <c r="I381" s="37">
        <f t="shared" si="66"/>
        <v>3629080000</v>
      </c>
      <c r="J381" s="38">
        <f t="shared" si="72"/>
        <v>205.60847208341548</v>
      </c>
      <c r="K381" s="37">
        <f t="shared" si="67"/>
        <v>2540356000</v>
      </c>
      <c r="L381" s="110">
        <f t="shared" si="73"/>
        <v>143.92593045839084</v>
      </c>
      <c r="M381" s="37">
        <f t="shared" si="68"/>
        <v>194</v>
      </c>
      <c r="N381" s="37">
        <f t="shared" si="69"/>
        <v>11.608472083415478</v>
      </c>
      <c r="O381" s="37">
        <f t="shared" si="70"/>
        <v>155.24080419524952</v>
      </c>
    </row>
    <row r="382" spans="1:15" x14ac:dyDescent="0.25">
      <c r="A382" s="44" t="s">
        <v>2046</v>
      </c>
      <c r="B382" s="45">
        <f t="shared" si="62"/>
        <v>44455</v>
      </c>
      <c r="C382" s="61">
        <f t="shared" si="63"/>
        <v>0.35000000000000003</v>
      </c>
      <c r="D382" s="31">
        <v>0.35</v>
      </c>
      <c r="E382" s="31">
        <f>INDEX('April 18 Framework'!$H$2:$H$412,MATCH(A382,'April 18 Framework'!$A$2:$A$412,0))</f>
        <v>0.36</v>
      </c>
      <c r="F382" s="45">
        <f t="shared" si="64"/>
        <v>4479192765</v>
      </c>
      <c r="G382" s="45">
        <f t="shared" si="65"/>
        <v>2981840000</v>
      </c>
      <c r="H382" s="103">
        <f t="shared" si="71"/>
        <v>248.42766509620631</v>
      </c>
      <c r="I382" s="45">
        <f t="shared" si="66"/>
        <v>2837629000</v>
      </c>
      <c r="J382" s="46">
        <f t="shared" si="72"/>
        <v>236.41293526120879</v>
      </c>
      <c r="K382" s="45">
        <f t="shared" si="67"/>
        <v>2485027130</v>
      </c>
      <c r="L382" s="112">
        <f t="shared" si="73"/>
        <v>207.03642301620033</v>
      </c>
      <c r="M382" s="45">
        <f t="shared" si="68"/>
        <v>233</v>
      </c>
      <c r="N382" s="45">
        <f t="shared" si="69"/>
        <v>3.4129352612087871</v>
      </c>
      <c r="O382" s="45">
        <f t="shared" si="70"/>
        <v>161.4779823125341</v>
      </c>
    </row>
  </sheetData>
  <sortState ref="A16:K380">
    <sortCondition ref="A14"/>
  </sortState>
  <mergeCells count="1">
    <mergeCell ref="A2:B2"/>
  </mergeCells>
  <dataValidations count="2">
    <dataValidation allowBlank="1" showInputMessage="1" showErrorMessage="1" promptTitle="Note" prompt="Optimization factor is the increase in conservation ncrease used in calculating the conservation target for each agency.  Use this factor in &quot;Goal Seek&quot; to get cell L2 equal to M2.  Agencies without an UWMP are calculated in Target no UWMP." sqref="B3:C3"/>
    <dataValidation type="list" allowBlank="1" showInputMessage="1" showErrorMessage="1" sqref="G2">
      <formula1>"Yes, No"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showGridLines="0" workbookViewId="0">
      <selection activeCell="O11" sqref="O11"/>
    </sheetView>
  </sheetViews>
  <sheetFormatPr defaultRowHeight="15" x14ac:dyDescent="0.25"/>
  <cols>
    <col min="1" max="1" width="38.28515625" bestFit="1" customWidth="1"/>
    <col min="2" max="2" width="19.42578125" customWidth="1"/>
    <col min="3" max="3" width="18.5703125" customWidth="1"/>
    <col min="4" max="4" width="16.7109375" bestFit="1" customWidth="1"/>
    <col min="5" max="5" width="17.28515625" bestFit="1" customWidth="1"/>
    <col min="6" max="6" width="11" customWidth="1"/>
    <col min="7" max="7" width="13.7109375" customWidth="1"/>
    <col min="8" max="8" width="21.42578125" customWidth="1"/>
    <col min="9" max="9" width="11.85546875" bestFit="1" customWidth="1"/>
    <col min="10" max="10" width="17.7109375" customWidth="1"/>
    <col min="11" max="11" width="19.42578125" customWidth="1"/>
    <col min="12" max="12" width="12" customWidth="1"/>
    <col min="13" max="13" width="19" customWidth="1"/>
  </cols>
  <sheetData>
    <row r="1" spans="1:13" ht="14.45" x14ac:dyDescent="0.3">
      <c r="I1" s="29" t="s">
        <v>2351</v>
      </c>
      <c r="J1" s="12">
        <f>'Target w UWMP'!B5</f>
        <v>0.35</v>
      </c>
      <c r="K1" s="13"/>
    </row>
    <row r="2" spans="1:13" ht="28.9" x14ac:dyDescent="0.3">
      <c r="I2" s="29" t="s">
        <v>2366</v>
      </c>
      <c r="J2" s="12">
        <f>'Target w UWMP'!B6</f>
        <v>0.1</v>
      </c>
      <c r="K2" s="13"/>
    </row>
    <row r="3" spans="1:13" ht="15.6" x14ac:dyDescent="0.3">
      <c r="A3" t="s">
        <v>2382</v>
      </c>
      <c r="B3" s="8">
        <f>B5*3.06888328*10^-6</f>
        <v>150750.46067696897</v>
      </c>
      <c r="E3" s="8">
        <f>E5*3.06888328*10^-6</f>
        <v>37687.61516859867</v>
      </c>
      <c r="I3" s="29" t="s">
        <v>2302</v>
      </c>
      <c r="J3" s="14">
        <f>'Target w UWMP'!B7</f>
        <v>40</v>
      </c>
      <c r="K3" s="15" t="s">
        <v>2352</v>
      </c>
    </row>
    <row r="4" spans="1:13" ht="28.9" x14ac:dyDescent="0.3">
      <c r="B4" s="8"/>
      <c r="D4" t="s">
        <v>2370</v>
      </c>
      <c r="E4" s="9">
        <f>B5*0.25</f>
        <v>12280563231.209705</v>
      </c>
      <c r="I4" s="29" t="s">
        <v>2353</v>
      </c>
      <c r="J4" s="14">
        <v>2.2817171353198473E-3</v>
      </c>
      <c r="K4" s="13"/>
    </row>
    <row r="5" spans="1:13" ht="28.9" x14ac:dyDescent="0.3">
      <c r="A5" t="s">
        <v>2365</v>
      </c>
      <c r="B5" s="8">
        <f>SUM(B8:B52)</f>
        <v>49122252924.838821</v>
      </c>
      <c r="D5" t="s">
        <v>2371</v>
      </c>
      <c r="E5" s="8">
        <f>SUM(K8:K52)</f>
        <v>12280563230.999996</v>
      </c>
      <c r="I5" s="29" t="s">
        <v>2354</v>
      </c>
      <c r="J5" s="16">
        <f>SUM(K8:K417)/B5</f>
        <v>0.24999999999573086</v>
      </c>
    </row>
    <row r="6" spans="1:13" ht="30" x14ac:dyDescent="0.25">
      <c r="A6" s="19"/>
      <c r="B6" s="143" t="s">
        <v>2355</v>
      </c>
      <c r="C6" s="144"/>
      <c r="D6" s="20" t="s">
        <v>2356</v>
      </c>
      <c r="E6" s="21" t="s">
        <v>2357</v>
      </c>
      <c r="F6" s="22"/>
      <c r="G6" s="22"/>
      <c r="H6" s="22"/>
      <c r="I6" s="22"/>
      <c r="J6" s="145" t="s">
        <v>2368</v>
      </c>
      <c r="K6" s="22"/>
      <c r="L6" s="22"/>
      <c r="M6" s="22"/>
    </row>
    <row r="7" spans="1:13" ht="45.75" thickBot="1" x14ac:dyDescent="0.3">
      <c r="A7" s="23" t="s">
        <v>11</v>
      </c>
      <c r="B7" s="24" t="s">
        <v>2358</v>
      </c>
      <c r="C7" s="25" t="s">
        <v>2359</v>
      </c>
      <c r="D7" s="26" t="s">
        <v>2360</v>
      </c>
      <c r="E7" s="26" t="s">
        <v>2360</v>
      </c>
      <c r="F7" s="27" t="s">
        <v>2361</v>
      </c>
      <c r="G7" s="27" t="s">
        <v>2367</v>
      </c>
      <c r="H7" s="28" t="s">
        <v>2362</v>
      </c>
      <c r="I7" s="28" t="s">
        <v>2363</v>
      </c>
      <c r="J7" s="146"/>
      <c r="K7" s="28" t="s">
        <v>2354</v>
      </c>
      <c r="L7" s="27" t="s">
        <v>2364</v>
      </c>
      <c r="M7" s="27" t="s">
        <v>2408</v>
      </c>
    </row>
    <row r="8" spans="1:13" ht="14.45" x14ac:dyDescent="0.3">
      <c r="A8" s="32" t="s">
        <v>2309</v>
      </c>
      <c r="B8" s="34">
        <v>649960000</v>
      </c>
      <c r="C8" s="34">
        <v>594880000</v>
      </c>
      <c r="D8" s="34">
        <v>55080000</v>
      </c>
      <c r="E8" s="34">
        <v>8.4743676533940548E-2</v>
      </c>
      <c r="F8" s="33">
        <v>2</v>
      </c>
      <c r="G8" s="74">
        <v>0.2</v>
      </c>
      <c r="H8" s="34">
        <f>B8*G8</f>
        <v>129992000</v>
      </c>
      <c r="I8" s="33">
        <v>80.400000000000006</v>
      </c>
      <c r="J8" s="54">
        <f>MIN(MAX(((L8-$J$3)*$J$4),$J$2),$J$1)</f>
        <v>0.1</v>
      </c>
      <c r="K8" s="34">
        <f>B8*J8</f>
        <v>64996000</v>
      </c>
      <c r="L8" s="78">
        <v>79.836265946410151</v>
      </c>
      <c r="M8" s="113">
        <f>INDEX('April 18 Framework'!$H$2:$H$412,MATCH(A8,'April 18 Framework'!$A$2:$A$412,0))</f>
        <v>0.16</v>
      </c>
    </row>
    <row r="9" spans="1:13" ht="14.45" x14ac:dyDescent="0.3">
      <c r="A9" s="36" t="s">
        <v>2347</v>
      </c>
      <c r="B9" s="38">
        <v>3596422199.7989998</v>
      </c>
      <c r="C9" s="38">
        <v>1864847716.7210002</v>
      </c>
      <c r="D9" s="38">
        <v>1731574483.0779996</v>
      </c>
      <c r="E9" s="38">
        <v>0.48147141433360507</v>
      </c>
      <c r="F9" s="37">
        <v>4</v>
      </c>
      <c r="G9" s="75">
        <v>0.35</v>
      </c>
      <c r="H9" s="38">
        <f t="shared" ref="H9:H52" si="0">B9*G9</f>
        <v>1258747769.9296498</v>
      </c>
      <c r="I9" s="37">
        <v>288.72411289333337</v>
      </c>
      <c r="J9" s="55">
        <f t="shared" ref="J9:J52" si="1">MIN(MAX(((L9-$J$3)*$J$4),$J$2),$J$1)</f>
        <v>0.35</v>
      </c>
      <c r="K9" s="38">
        <f t="shared" ref="K9:K52" si="2">B9*J9</f>
        <v>1258747769.9296498</v>
      </c>
      <c r="L9" s="79">
        <v>228.87422204305415</v>
      </c>
      <c r="M9" s="114">
        <f>INDEX('April 18 Framework'!$H$2:$H$412,MATCH(A9,'April 18 Framework'!$A$2:$A$412,0))</f>
        <v>0.36</v>
      </c>
    </row>
    <row r="10" spans="1:13" ht="14.45" x14ac:dyDescent="0.3">
      <c r="A10" s="40" t="s">
        <v>2349</v>
      </c>
      <c r="B10" s="42">
        <v>1009319000</v>
      </c>
      <c r="C10" s="42">
        <v>825793000</v>
      </c>
      <c r="D10" s="42">
        <v>183526000</v>
      </c>
      <c r="E10" s="42">
        <v>0.18183151213838245</v>
      </c>
      <c r="F10" s="41">
        <v>4</v>
      </c>
      <c r="G10" s="76">
        <v>0.35</v>
      </c>
      <c r="H10" s="42">
        <f t="shared" si="0"/>
        <v>353261650</v>
      </c>
      <c r="I10" s="41">
        <v>307.97983310152989</v>
      </c>
      <c r="J10" s="56">
        <f t="shared" si="1"/>
        <v>0.35</v>
      </c>
      <c r="K10" s="42">
        <f t="shared" si="2"/>
        <v>353261650</v>
      </c>
      <c r="L10" s="80">
        <v>235.51426667133558</v>
      </c>
      <c r="M10" s="115">
        <f>INDEX('April 18 Framework'!$H$2:$H$412,MATCH(A10,'April 18 Framework'!$A$2:$A$412,0))</f>
        <v>0.36</v>
      </c>
    </row>
    <row r="11" spans="1:13" ht="14.45" x14ac:dyDescent="0.3">
      <c r="A11" s="36" t="s">
        <v>2334</v>
      </c>
      <c r="B11" s="38">
        <v>760491303.843292</v>
      </c>
      <c r="C11" s="38">
        <v>738717755.79285598</v>
      </c>
      <c r="D11" s="38">
        <v>21773548.05043602</v>
      </c>
      <c r="E11" s="38">
        <v>2.8630896816832951E-2</v>
      </c>
      <c r="F11" s="37">
        <v>4</v>
      </c>
      <c r="G11" s="75">
        <v>0.35</v>
      </c>
      <c r="H11" s="38">
        <f t="shared" si="0"/>
        <v>266171956.34515217</v>
      </c>
      <c r="I11" s="37">
        <v>204.43117512900773</v>
      </c>
      <c r="J11" s="55">
        <f t="shared" si="1"/>
        <v>0.28347849526888164</v>
      </c>
      <c r="K11" s="38">
        <f t="shared" si="2"/>
        <v>215582930.47856629</v>
      </c>
      <c r="L11" s="79">
        <v>164.23910522508484</v>
      </c>
      <c r="M11" s="114">
        <f>INDEX('April 18 Framework'!$H$2:$H$412,MATCH(A11,'April 18 Framework'!$A$2:$A$412,0))</f>
        <v>0.32</v>
      </c>
    </row>
    <row r="12" spans="1:13" ht="14.45" x14ac:dyDescent="0.3">
      <c r="A12" s="40" t="s">
        <v>2321</v>
      </c>
      <c r="B12" s="42">
        <v>1552776000</v>
      </c>
      <c r="C12" s="42">
        <v>1422246000</v>
      </c>
      <c r="D12" s="42">
        <v>130530000</v>
      </c>
      <c r="E12" s="42">
        <v>8.4062350268164887E-2</v>
      </c>
      <c r="F12" s="41">
        <v>3</v>
      </c>
      <c r="G12" s="76">
        <v>0.25</v>
      </c>
      <c r="H12" s="42">
        <f t="shared" si="0"/>
        <v>388194000</v>
      </c>
      <c r="I12" s="41">
        <v>149.61349231088943</v>
      </c>
      <c r="J12" s="56">
        <f t="shared" si="1"/>
        <v>0.18133358375229414</v>
      </c>
      <c r="K12" s="42">
        <f t="shared" si="2"/>
        <v>281570436.84455228</v>
      </c>
      <c r="L12" s="80">
        <v>119.47242054912959</v>
      </c>
      <c r="M12" s="115">
        <f>INDEX('April 18 Framework'!$H$2:$H$412,MATCH(A12,'April 18 Framework'!$A$2:$A$412,0))</f>
        <v>0.28000000000000003</v>
      </c>
    </row>
    <row r="13" spans="1:13" ht="14.45" x14ac:dyDescent="0.3">
      <c r="A13" s="36" t="s">
        <v>2306</v>
      </c>
      <c r="B13" s="38">
        <v>352828666.64133</v>
      </c>
      <c r="C13" s="38">
        <v>208202769.28165001</v>
      </c>
      <c r="D13" s="38">
        <v>144625897.35968</v>
      </c>
      <c r="E13" s="38">
        <v>0.40990404418215909</v>
      </c>
      <c r="F13" s="37">
        <v>1</v>
      </c>
      <c r="G13" s="75">
        <v>0.1</v>
      </c>
      <c r="H13" s="38">
        <f t="shared" si="0"/>
        <v>35282866.664133005</v>
      </c>
      <c r="I13" s="37">
        <v>52.670562574470459</v>
      </c>
      <c r="J13" s="55">
        <f t="shared" si="1"/>
        <v>0.1</v>
      </c>
      <c r="K13" s="38">
        <f t="shared" si="2"/>
        <v>35282866.664133005</v>
      </c>
      <c r="L13" s="79">
        <v>60.282938594001443</v>
      </c>
      <c r="M13" s="114">
        <f>INDEX('April 18 Framework'!$H$2:$H$412,MATCH(A13,'April 18 Framework'!$A$2:$A$412,0))</f>
        <v>0.08</v>
      </c>
    </row>
    <row r="14" spans="1:13" ht="14.45" x14ac:dyDescent="0.3">
      <c r="A14" s="40" t="s">
        <v>2311</v>
      </c>
      <c r="B14" s="42">
        <v>1692179532.3500202</v>
      </c>
      <c r="C14" s="42">
        <v>1788496457.0186563</v>
      </c>
      <c r="D14" s="42">
        <v>-96316924.668636084</v>
      </c>
      <c r="E14" s="42">
        <v>-5.6918856910457727E-2</v>
      </c>
      <c r="F14" s="41">
        <v>2</v>
      </c>
      <c r="G14" s="76">
        <v>0.2</v>
      </c>
      <c r="H14" s="42">
        <f t="shared" si="0"/>
        <v>338435906.47000408</v>
      </c>
      <c r="I14" s="41">
        <v>95.431061584597742</v>
      </c>
      <c r="J14" s="56">
        <f t="shared" si="1"/>
        <v>0.11012131162040652</v>
      </c>
      <c r="K14" s="42">
        <f t="shared" si="2"/>
        <v>186345029.59959033</v>
      </c>
      <c r="L14" s="80">
        <v>88.262472992722607</v>
      </c>
      <c r="M14" s="115">
        <f>INDEX('April 18 Framework'!$H$2:$H$412,MATCH(A14,'April 18 Framework'!$A$2:$A$412,0))</f>
        <v>0.2</v>
      </c>
    </row>
    <row r="15" spans="1:13" ht="14.45" x14ac:dyDescent="0.3">
      <c r="A15" s="36" t="s">
        <v>2350</v>
      </c>
      <c r="B15" s="38">
        <v>757700108.27909994</v>
      </c>
      <c r="C15" s="38">
        <v>707153943.86670017</v>
      </c>
      <c r="D15" s="38">
        <v>50546164.412399769</v>
      </c>
      <c r="E15" s="38">
        <v>6.6709987051738695E-2</v>
      </c>
      <c r="F15" s="37">
        <v>4</v>
      </c>
      <c r="G15" s="75">
        <v>0.35</v>
      </c>
      <c r="H15" s="38">
        <f t="shared" si="0"/>
        <v>265195037.89768496</v>
      </c>
      <c r="I15" s="37">
        <v>562.67251177139156</v>
      </c>
      <c r="J15" s="55">
        <f t="shared" si="1"/>
        <v>0.35</v>
      </c>
      <c r="K15" s="38">
        <f t="shared" si="2"/>
        <v>265195037.89768496</v>
      </c>
      <c r="L15" s="79">
        <v>470.44706223023678</v>
      </c>
      <c r="M15" s="114">
        <f>INDEX('April 18 Framework'!$H$2:$H$412,MATCH(A15,'April 18 Framework'!$A$2:$A$412,0))</f>
        <v>0.36</v>
      </c>
    </row>
    <row r="16" spans="1:13" ht="14.45" x14ac:dyDescent="0.3">
      <c r="A16" s="40" t="s">
        <v>2316</v>
      </c>
      <c r="B16" s="42">
        <v>369631916.8574481</v>
      </c>
      <c r="C16" s="42">
        <v>306051989.589136</v>
      </c>
      <c r="D16" s="42">
        <v>63579927.268312097</v>
      </c>
      <c r="E16" s="42">
        <v>0.17200875889955214</v>
      </c>
      <c r="F16" s="41">
        <v>3</v>
      </c>
      <c r="G16" s="76">
        <v>0.25</v>
      </c>
      <c r="H16" s="42">
        <f t="shared" si="0"/>
        <v>92407979.214362025</v>
      </c>
      <c r="I16" s="41">
        <v>113.22137730437275</v>
      </c>
      <c r="J16" s="56">
        <f t="shared" si="1"/>
        <v>0.15253306013728907</v>
      </c>
      <c r="K16" s="42">
        <f t="shared" si="2"/>
        <v>56381087.402678564</v>
      </c>
      <c r="L16" s="80">
        <v>106.85011817466464</v>
      </c>
      <c r="M16" s="115">
        <f>INDEX('April 18 Framework'!$H$2:$H$412,MATCH(A16,'April 18 Framework'!$A$2:$A$412,0))</f>
        <v>0.28000000000000003</v>
      </c>
    </row>
    <row r="17" spans="1:13" ht="14.45" x14ac:dyDescent="0.3">
      <c r="A17" s="36" t="s">
        <v>2339</v>
      </c>
      <c r="B17" s="38">
        <v>1162447000</v>
      </c>
      <c r="C17" s="38">
        <v>950206000</v>
      </c>
      <c r="D17" s="38">
        <v>212241000</v>
      </c>
      <c r="E17" s="38">
        <v>0.18258122735918281</v>
      </c>
      <c r="F17" s="37">
        <v>4</v>
      </c>
      <c r="G17" s="75">
        <v>0.35</v>
      </c>
      <c r="H17" s="38">
        <f t="shared" si="0"/>
        <v>406856450</v>
      </c>
      <c r="I17" s="37">
        <v>228.40411526041234</v>
      </c>
      <c r="J17" s="55">
        <f t="shared" si="1"/>
        <v>0.27235305647349517</v>
      </c>
      <c r="K17" s="38">
        <f t="shared" si="2"/>
        <v>316595993.43844503</v>
      </c>
      <c r="L17" s="79">
        <v>159.36319899500478</v>
      </c>
      <c r="M17" s="114">
        <f>INDEX('April 18 Framework'!$H$2:$H$412,MATCH(A17,'April 18 Framework'!$A$2:$A$412,0))</f>
        <v>0.36</v>
      </c>
    </row>
    <row r="18" spans="1:13" ht="14.45" x14ac:dyDescent="0.3">
      <c r="A18" s="40" t="s">
        <v>2324</v>
      </c>
      <c r="B18" s="42">
        <v>1291000000</v>
      </c>
      <c r="C18" s="42">
        <v>1056900000</v>
      </c>
      <c r="D18" s="42">
        <v>234100000</v>
      </c>
      <c r="E18" s="42">
        <v>0.18133230054221539</v>
      </c>
      <c r="F18" s="41">
        <v>3</v>
      </c>
      <c r="G18" s="76">
        <v>0.25</v>
      </c>
      <c r="H18" s="42">
        <f t="shared" si="0"/>
        <v>322750000</v>
      </c>
      <c r="I18" s="41">
        <v>154.62028058249192</v>
      </c>
      <c r="J18" s="56">
        <f t="shared" si="1"/>
        <v>0.16732980439968642</v>
      </c>
      <c r="K18" s="42">
        <f t="shared" si="2"/>
        <v>216022777.47999516</v>
      </c>
      <c r="L18" s="80">
        <v>113.33503430793598</v>
      </c>
      <c r="M18" s="115">
        <f>INDEX('April 18 Framework'!$H$2:$H$412,MATCH(A18,'April 18 Framework'!$A$2:$A$412,0))</f>
        <v>0.28000000000000003</v>
      </c>
    </row>
    <row r="19" spans="1:13" ht="14.45" x14ac:dyDescent="0.3">
      <c r="A19" s="36" t="s">
        <v>2322</v>
      </c>
      <c r="B19" s="38">
        <v>1500350310.4788001</v>
      </c>
      <c r="C19" s="38">
        <v>1393914200.3635201</v>
      </c>
      <c r="D19" s="38">
        <v>106436110.11527991</v>
      </c>
      <c r="E19" s="38">
        <v>7.094083919728944E-2</v>
      </c>
      <c r="F19" s="37">
        <v>3</v>
      </c>
      <c r="G19" s="75">
        <v>0.25</v>
      </c>
      <c r="H19" s="38">
        <f t="shared" si="0"/>
        <v>375087577.61970001</v>
      </c>
      <c r="I19" s="37">
        <v>150.361616818774</v>
      </c>
      <c r="J19" s="55">
        <f t="shared" si="1"/>
        <v>0.22543140948273171</v>
      </c>
      <c r="K19" s="38">
        <f t="shared" si="2"/>
        <v>338226085.20909005</v>
      </c>
      <c r="L19" s="79">
        <v>138.79901675504186</v>
      </c>
      <c r="M19" s="114">
        <f>INDEX('April 18 Framework'!$H$2:$H$412,MATCH(A19,'April 18 Framework'!$A$2:$A$412,0))</f>
        <v>0.28000000000000003</v>
      </c>
    </row>
    <row r="20" spans="1:13" ht="14.45" x14ac:dyDescent="0.3">
      <c r="A20" s="40" t="s">
        <v>2319</v>
      </c>
      <c r="B20" s="42">
        <v>2544482555.0434403</v>
      </c>
      <c r="C20" s="42">
        <v>2596683953.6488404</v>
      </c>
      <c r="D20" s="42">
        <v>-52201398.605400085</v>
      </c>
      <c r="E20" s="42">
        <v>-2.0515526232212311E-2</v>
      </c>
      <c r="F20" s="41">
        <v>3</v>
      </c>
      <c r="G20" s="76">
        <v>0.25</v>
      </c>
      <c r="H20" s="42">
        <f t="shared" si="0"/>
        <v>636120638.76086009</v>
      </c>
      <c r="I20" s="41">
        <v>140.80222242879481</v>
      </c>
      <c r="J20" s="56">
        <f t="shared" si="1"/>
        <v>0.22890176860929487</v>
      </c>
      <c r="K20" s="42">
        <f t="shared" si="2"/>
        <v>582436557.04494095</v>
      </c>
      <c r="L20" s="80">
        <v>140.31995862502379</v>
      </c>
      <c r="M20" s="115">
        <f>INDEX('April 18 Framework'!$H$2:$H$412,MATCH(A20,'April 18 Framework'!$A$2:$A$412,0))</f>
        <v>0.28000000000000003</v>
      </c>
    </row>
    <row r="21" spans="1:13" ht="14.45" x14ac:dyDescent="0.3">
      <c r="A21" s="36" t="s">
        <v>2313</v>
      </c>
      <c r="B21" s="38">
        <v>1149290000</v>
      </c>
      <c r="C21" s="38">
        <v>990960000</v>
      </c>
      <c r="D21" s="38">
        <v>158330000</v>
      </c>
      <c r="E21" s="38">
        <v>0.1377633147421452</v>
      </c>
      <c r="F21" s="37">
        <v>2</v>
      </c>
      <c r="G21" s="75">
        <v>0.2</v>
      </c>
      <c r="H21" s="38">
        <f t="shared" si="0"/>
        <v>229858000</v>
      </c>
      <c r="I21" s="37">
        <v>104.85586539592893</v>
      </c>
      <c r="J21" s="55">
        <f t="shared" si="1"/>
        <v>0.10078858750632767</v>
      </c>
      <c r="K21" s="38">
        <f t="shared" si="2"/>
        <v>115835315.73514733</v>
      </c>
      <c r="L21" s="79">
        <v>84.172253407826247</v>
      </c>
      <c r="M21" s="114">
        <f>INDEX('April 18 Framework'!$H$2:$H$412,MATCH(A21,'April 18 Framework'!$A$2:$A$412,0))</f>
        <v>0.2</v>
      </c>
    </row>
    <row r="22" spans="1:13" ht="14.45" x14ac:dyDescent="0.3">
      <c r="A22" s="40" t="s">
        <v>2314</v>
      </c>
      <c r="B22" s="42">
        <v>437809089.54579496</v>
      </c>
      <c r="C22" s="42">
        <v>430597019.91200405</v>
      </c>
      <c r="D22" s="42">
        <v>7212069.6337909102</v>
      </c>
      <c r="E22" s="42">
        <v>1.647309250996376E-2</v>
      </c>
      <c r="F22" s="41">
        <v>2</v>
      </c>
      <c r="G22" s="76">
        <v>0.2</v>
      </c>
      <c r="H22" s="42">
        <f t="shared" si="0"/>
        <v>87561817.909159005</v>
      </c>
      <c r="I22" s="41">
        <v>108.85692070931987</v>
      </c>
      <c r="J22" s="56">
        <f t="shared" si="1"/>
        <v>0.12211184267114808</v>
      </c>
      <c r="K22" s="42">
        <f t="shared" si="2"/>
        <v>53461674.662614696</v>
      </c>
      <c r="L22" s="80">
        <v>93.517520108394436</v>
      </c>
      <c r="M22" s="115">
        <f>INDEX('April 18 Framework'!$H$2:$H$412,MATCH(A22,'April 18 Framework'!$A$2:$A$412,0))</f>
        <v>0.24</v>
      </c>
    </row>
    <row r="23" spans="1:13" ht="14.45" x14ac:dyDescent="0.3">
      <c r="A23" s="36" t="s">
        <v>2307</v>
      </c>
      <c r="B23" s="38">
        <v>610520000</v>
      </c>
      <c r="C23" s="38">
        <v>590469860</v>
      </c>
      <c r="D23" s="38">
        <v>20050140</v>
      </c>
      <c r="E23" s="38">
        <v>3.2841086287099475E-2</v>
      </c>
      <c r="F23" s="37">
        <v>2</v>
      </c>
      <c r="G23" s="75">
        <v>0.2</v>
      </c>
      <c r="H23" s="38">
        <f t="shared" si="0"/>
        <v>122104000</v>
      </c>
      <c r="I23" s="37">
        <v>70.522431540104876</v>
      </c>
      <c r="J23" s="55">
        <f t="shared" si="1"/>
        <v>0.1</v>
      </c>
      <c r="K23" s="38">
        <f t="shared" si="2"/>
        <v>61052000</v>
      </c>
      <c r="L23" s="79">
        <v>58.118757593205856</v>
      </c>
      <c r="M23" s="114">
        <f>INDEX('April 18 Framework'!$H$2:$H$412,MATCH(A23,'April 18 Framework'!$A$2:$A$412,0))</f>
        <v>0.12</v>
      </c>
    </row>
    <row r="24" spans="1:13" ht="14.45" x14ac:dyDescent="0.3">
      <c r="A24" s="40" t="s">
        <v>2342</v>
      </c>
      <c r="B24" s="42">
        <v>267792348</v>
      </c>
      <c r="C24" s="42">
        <v>224289932</v>
      </c>
      <c r="D24" s="42">
        <v>43502416</v>
      </c>
      <c r="E24" s="42">
        <v>0.16244831611095922</v>
      </c>
      <c r="F24" s="41">
        <v>4</v>
      </c>
      <c r="G24" s="76">
        <v>0.35</v>
      </c>
      <c r="H24" s="42">
        <f t="shared" si="0"/>
        <v>93727321.799999997</v>
      </c>
      <c r="I24" s="41">
        <v>247</v>
      </c>
      <c r="J24" s="56">
        <f t="shared" si="1"/>
        <v>0.27412259676092293</v>
      </c>
      <c r="K24" s="42">
        <f t="shared" si="2"/>
        <v>73407933.826464742</v>
      </c>
      <c r="L24" s="80">
        <v>160.13872908155062</v>
      </c>
      <c r="M24" s="115">
        <f>INDEX('April 18 Framework'!$H$2:$H$412,MATCH(A24,'April 18 Framework'!$A$2:$A$412,0))</f>
        <v>0.36</v>
      </c>
    </row>
    <row r="25" spans="1:13" ht="14.45" x14ac:dyDescent="0.3">
      <c r="A25" s="36" t="s">
        <v>2338</v>
      </c>
      <c r="B25" s="38">
        <v>986000000</v>
      </c>
      <c r="C25" s="38">
        <v>808000000</v>
      </c>
      <c r="D25" s="38">
        <v>178000000</v>
      </c>
      <c r="E25" s="38">
        <v>0.18052738336713992</v>
      </c>
      <c r="F25" s="37">
        <v>4</v>
      </c>
      <c r="G25" s="75">
        <v>0.35</v>
      </c>
      <c r="H25" s="38">
        <f t="shared" si="0"/>
        <v>345100000</v>
      </c>
      <c r="I25" s="37">
        <v>226.45679012345678</v>
      </c>
      <c r="J25" s="55">
        <f t="shared" si="1"/>
        <v>0.35</v>
      </c>
      <c r="K25" s="38">
        <f t="shared" si="2"/>
        <v>345100000</v>
      </c>
      <c r="L25" s="79">
        <v>196.44877459811747</v>
      </c>
      <c r="M25" s="114">
        <f>INDEX('April 18 Framework'!$H$2:$H$412,MATCH(A25,'April 18 Framework'!$A$2:$A$412,0))</f>
        <v>0.36</v>
      </c>
    </row>
    <row r="26" spans="1:13" ht="14.45" x14ac:dyDescent="0.3">
      <c r="A26" s="40" t="s">
        <v>2327</v>
      </c>
      <c r="B26" s="42">
        <v>993121000</v>
      </c>
      <c r="C26" s="42">
        <v>914688000</v>
      </c>
      <c r="D26" s="42">
        <v>78433000</v>
      </c>
      <c r="E26" s="42">
        <v>7.8976277815089979E-2</v>
      </c>
      <c r="F26" s="41">
        <v>3</v>
      </c>
      <c r="G26" s="76">
        <v>0.25</v>
      </c>
      <c r="H26" s="42">
        <f t="shared" si="0"/>
        <v>248280250</v>
      </c>
      <c r="I26" s="41">
        <v>156.44250045562239</v>
      </c>
      <c r="J26" s="56">
        <f t="shared" si="1"/>
        <v>0.23756056834607664</v>
      </c>
      <c r="K26" s="42">
        <f t="shared" si="2"/>
        <v>235926389.19642398</v>
      </c>
      <c r="L26" s="80">
        <v>144.11481978583458</v>
      </c>
      <c r="M26" s="115">
        <f>INDEX('April 18 Framework'!$H$2:$H$412,MATCH(A26,'April 18 Framework'!$A$2:$A$412,0))</f>
        <v>0.32</v>
      </c>
    </row>
    <row r="27" spans="1:13" ht="14.45" x14ac:dyDescent="0.3">
      <c r="A27" s="36" t="s">
        <v>2343</v>
      </c>
      <c r="B27" s="38">
        <v>572342000</v>
      </c>
      <c r="C27" s="38">
        <v>498676000</v>
      </c>
      <c r="D27" s="38">
        <v>73666000</v>
      </c>
      <c r="E27" s="38">
        <v>0.12870975745271185</v>
      </c>
      <c r="F27" s="37">
        <v>4</v>
      </c>
      <c r="G27" s="75">
        <v>0.35</v>
      </c>
      <c r="H27" s="38">
        <f t="shared" si="0"/>
        <v>200319700</v>
      </c>
      <c r="I27" s="37">
        <v>248.57611940298509</v>
      </c>
      <c r="J27" s="55">
        <f t="shared" si="1"/>
        <v>0.35</v>
      </c>
      <c r="K27" s="38">
        <f t="shared" si="2"/>
        <v>200319700</v>
      </c>
      <c r="L27" s="79">
        <v>219.14038748907794</v>
      </c>
      <c r="M27" s="114">
        <f>INDEX('April 18 Framework'!$H$2:$H$412,MATCH(A27,'April 18 Framework'!$A$2:$A$412,0))</f>
        <v>0.36</v>
      </c>
    </row>
    <row r="28" spans="1:13" ht="14.45" x14ac:dyDescent="0.3">
      <c r="A28" s="40" t="s">
        <v>2312</v>
      </c>
      <c r="B28" s="42">
        <v>1160826157.6018801</v>
      </c>
      <c r="C28" s="42">
        <v>1028941051.0379001</v>
      </c>
      <c r="D28" s="42">
        <v>131885106.56397998</v>
      </c>
      <c r="E28" s="42">
        <v>0.11361314155466473</v>
      </c>
      <c r="F28" s="41">
        <v>2</v>
      </c>
      <c r="G28" s="76">
        <v>0.2</v>
      </c>
      <c r="H28" s="42">
        <f t="shared" si="0"/>
        <v>232165231.52037603</v>
      </c>
      <c r="I28" s="41">
        <v>101.80795775814833</v>
      </c>
      <c r="J28" s="56">
        <f t="shared" si="1"/>
        <v>0.1</v>
      </c>
      <c r="K28" s="42">
        <f t="shared" si="2"/>
        <v>116082615.76018801</v>
      </c>
      <c r="L28" s="80">
        <v>81.970424393936156</v>
      </c>
      <c r="M28" s="115">
        <f>INDEX('April 18 Framework'!$H$2:$H$412,MATCH(A28,'April 18 Framework'!$A$2:$A$412,0))</f>
        <v>0.2</v>
      </c>
    </row>
    <row r="29" spans="1:13" ht="14.45" x14ac:dyDescent="0.3">
      <c r="A29" s="36" t="s">
        <v>2318</v>
      </c>
      <c r="B29" s="38">
        <v>1156954000</v>
      </c>
      <c r="C29" s="38">
        <v>1028617000</v>
      </c>
      <c r="D29" s="38">
        <v>128337000</v>
      </c>
      <c r="E29" s="38">
        <v>0.11092662283893739</v>
      </c>
      <c r="F29" s="37">
        <v>3</v>
      </c>
      <c r="G29" s="75">
        <v>0.25</v>
      </c>
      <c r="H29" s="38">
        <f t="shared" si="0"/>
        <v>289238500</v>
      </c>
      <c r="I29" s="37">
        <v>120.72446267000674</v>
      </c>
      <c r="J29" s="55">
        <f t="shared" si="1"/>
        <v>0.16189388319785034</v>
      </c>
      <c r="K29" s="38">
        <f t="shared" si="2"/>
        <v>187303775.74128574</v>
      </c>
      <c r="L29" s="79">
        <v>110.95265258423731</v>
      </c>
      <c r="M29" s="114">
        <f>INDEX('April 18 Framework'!$H$2:$H$412,MATCH(A29,'April 18 Framework'!$A$2:$A$412,0))</f>
        <v>0.24</v>
      </c>
    </row>
    <row r="30" spans="1:13" ht="14.45" x14ac:dyDescent="0.3">
      <c r="A30" s="40" t="s">
        <v>2325</v>
      </c>
      <c r="B30" s="42">
        <v>1218270505.6677101</v>
      </c>
      <c r="C30" s="42">
        <v>1081725723.6976299</v>
      </c>
      <c r="D30" s="42">
        <v>136544781.97008014</v>
      </c>
      <c r="E30" s="42">
        <v>0.1120808402853376</v>
      </c>
      <c r="F30" s="41">
        <v>3</v>
      </c>
      <c r="G30" s="76">
        <v>0.25</v>
      </c>
      <c r="H30" s="42">
        <f t="shared" si="0"/>
        <v>304567626.41692752</v>
      </c>
      <c r="I30" s="41">
        <v>154.7185828141605</v>
      </c>
      <c r="J30" s="56">
        <f t="shared" si="1"/>
        <v>0.18769656042409197</v>
      </c>
      <c r="K30" s="42">
        <f t="shared" si="2"/>
        <v>228665183.57994843</v>
      </c>
      <c r="L30" s="80">
        <v>122.2610995546479</v>
      </c>
      <c r="M30" s="115">
        <f>INDEX('April 18 Framework'!$H$2:$H$412,MATCH(A30,'April 18 Framework'!$A$2:$A$412,0))</f>
        <v>0.28000000000000003</v>
      </c>
    </row>
    <row r="31" spans="1:13" ht="14.45" x14ac:dyDescent="0.3">
      <c r="A31" s="36" t="s">
        <v>2310</v>
      </c>
      <c r="B31" s="38">
        <v>573049890.46760011</v>
      </c>
      <c r="C31" s="38">
        <v>501684126.1652</v>
      </c>
      <c r="D31" s="38">
        <v>71365764.302400112</v>
      </c>
      <c r="E31" s="38">
        <v>0.12453673840538859</v>
      </c>
      <c r="F31" s="37">
        <v>2</v>
      </c>
      <c r="G31" s="75">
        <v>0.2</v>
      </c>
      <c r="H31" s="38">
        <f t="shared" si="0"/>
        <v>114609978.09352003</v>
      </c>
      <c r="I31" s="37">
        <v>81.205742467214378</v>
      </c>
      <c r="J31" s="55">
        <f t="shared" si="1"/>
        <v>0.10725752993867313</v>
      </c>
      <c r="K31" s="38">
        <f t="shared" si="2"/>
        <v>61463915.783181973</v>
      </c>
      <c r="L31" s="79">
        <v>87.007373647846123</v>
      </c>
      <c r="M31" s="114">
        <f>INDEX('April 18 Framework'!$H$2:$H$412,MATCH(A31,'April 18 Framework'!$A$2:$A$412,0))</f>
        <v>0.16</v>
      </c>
    </row>
    <row r="32" spans="1:13" ht="14.45" x14ac:dyDescent="0.3">
      <c r="A32" s="40" t="s">
        <v>2341</v>
      </c>
      <c r="B32" s="42">
        <v>1000084300</v>
      </c>
      <c r="C32" s="42">
        <v>823053400</v>
      </c>
      <c r="D32" s="42">
        <v>177030900</v>
      </c>
      <c r="E32" s="42">
        <v>0.17701597755309229</v>
      </c>
      <c r="F32" s="41">
        <v>4</v>
      </c>
      <c r="G32" s="76">
        <v>0.35</v>
      </c>
      <c r="H32" s="42">
        <f t="shared" si="0"/>
        <v>350029505</v>
      </c>
      <c r="I32" s="41">
        <v>242.32142857142856</v>
      </c>
      <c r="J32" s="56">
        <f t="shared" si="1"/>
        <v>0.30747012190761397</v>
      </c>
      <c r="K32" s="42">
        <f t="shared" si="2"/>
        <v>307496041.6388908</v>
      </c>
      <c r="L32" s="80">
        <v>174.75382953834605</v>
      </c>
      <c r="M32" s="115">
        <f>INDEX('April 18 Framework'!$H$2:$H$412,MATCH(A32,'April 18 Framework'!$A$2:$A$412,0))</f>
        <v>0.36</v>
      </c>
    </row>
    <row r="33" spans="1:13" ht="14.45" x14ac:dyDescent="0.3">
      <c r="A33" s="36" t="s">
        <v>2348</v>
      </c>
      <c r="B33" s="38">
        <v>891468716</v>
      </c>
      <c r="C33" s="38">
        <v>660496910</v>
      </c>
      <c r="D33" s="38">
        <v>230971806</v>
      </c>
      <c r="E33" s="38">
        <v>0.25909131958815701</v>
      </c>
      <c r="F33" s="37">
        <v>4</v>
      </c>
      <c r="G33" s="75">
        <v>0.35</v>
      </c>
      <c r="H33" s="38">
        <f t="shared" si="0"/>
        <v>312014050.59999996</v>
      </c>
      <c r="I33" s="37">
        <v>298.36468612728146</v>
      </c>
      <c r="J33" s="55">
        <f t="shared" si="1"/>
        <v>0.35</v>
      </c>
      <c r="K33" s="38">
        <f t="shared" si="2"/>
        <v>312014050.59999996</v>
      </c>
      <c r="L33" s="79">
        <v>298.15774691947689</v>
      </c>
      <c r="M33" s="114">
        <f>INDEX('April 18 Framework'!$H$2:$H$412,MATCH(A33,'April 18 Framework'!$A$2:$A$412,0))</f>
        <v>0.36</v>
      </c>
    </row>
    <row r="34" spans="1:13" ht="14.45" x14ac:dyDescent="0.3">
      <c r="A34" s="40" t="s">
        <v>2315</v>
      </c>
      <c r="B34" s="42">
        <v>559946000</v>
      </c>
      <c r="C34" s="42">
        <v>448854000</v>
      </c>
      <c r="D34" s="42">
        <v>111092000</v>
      </c>
      <c r="E34" s="42">
        <v>0.19839770263561129</v>
      </c>
      <c r="F34" s="41">
        <v>3</v>
      </c>
      <c r="G34" s="76">
        <v>0.25</v>
      </c>
      <c r="H34" s="42">
        <f t="shared" si="0"/>
        <v>139986500</v>
      </c>
      <c r="I34" s="41">
        <v>110.82520934883139</v>
      </c>
      <c r="J34" s="56">
        <f t="shared" si="1"/>
        <v>0.14432064732132943</v>
      </c>
      <c r="K34" s="42">
        <f t="shared" si="2"/>
        <v>80811769.184989125</v>
      </c>
      <c r="L34" s="80">
        <v>103.25089341150905</v>
      </c>
      <c r="M34" s="115">
        <f>INDEX('April 18 Framework'!$H$2:$H$412,MATCH(A34,'April 18 Framework'!$A$2:$A$412,0))</f>
        <v>0.24</v>
      </c>
    </row>
    <row r="35" spans="1:13" ht="14.45" x14ac:dyDescent="0.3">
      <c r="A35" s="36" t="s">
        <v>2326</v>
      </c>
      <c r="B35" s="38">
        <v>3844580000</v>
      </c>
      <c r="C35" s="38">
        <v>3212645000</v>
      </c>
      <c r="D35" s="38">
        <v>631935000</v>
      </c>
      <c r="E35" s="38">
        <v>0.1643703603514558</v>
      </c>
      <c r="F35" s="37">
        <v>3</v>
      </c>
      <c r="G35" s="75">
        <v>0.25</v>
      </c>
      <c r="H35" s="38">
        <f t="shared" si="0"/>
        <v>961145000</v>
      </c>
      <c r="I35" s="37">
        <v>154.86501534533801</v>
      </c>
      <c r="J35" s="55">
        <f t="shared" si="1"/>
        <v>0.23085648686910654</v>
      </c>
      <c r="K35" s="38">
        <f t="shared" si="2"/>
        <v>887546232.28722966</v>
      </c>
      <c r="L35" s="79">
        <v>141.17664599856084</v>
      </c>
      <c r="M35" s="114">
        <f>INDEX('April 18 Framework'!$H$2:$H$412,MATCH(A35,'April 18 Framework'!$A$2:$A$412,0))</f>
        <v>0.32</v>
      </c>
    </row>
    <row r="36" spans="1:13" ht="14.45" x14ac:dyDescent="0.3">
      <c r="A36" s="40" t="s">
        <v>2344</v>
      </c>
      <c r="B36" s="42">
        <v>777155653.3950001</v>
      </c>
      <c r="C36" s="42">
        <v>678096819.58700001</v>
      </c>
      <c r="D36" s="42">
        <v>99058833.808000088</v>
      </c>
      <c r="E36" s="42">
        <v>0.12746331236897279</v>
      </c>
      <c r="F36" s="41">
        <v>4</v>
      </c>
      <c r="G36" s="76">
        <v>0.35</v>
      </c>
      <c r="H36" s="42">
        <f t="shared" si="0"/>
        <v>272004478.68825001</v>
      </c>
      <c r="I36" s="41">
        <v>253.19116225467738</v>
      </c>
      <c r="J36" s="56">
        <f t="shared" si="1"/>
        <v>0.24861707566393268</v>
      </c>
      <c r="K36" s="42">
        <f t="shared" si="2"/>
        <v>193214165.88275778</v>
      </c>
      <c r="L36" s="80">
        <v>148.96051566404262</v>
      </c>
      <c r="M36" s="115">
        <f>INDEX('April 18 Framework'!$H$2:$H$412,MATCH(A36,'April 18 Framework'!$A$2:$A$412,0))</f>
        <v>0.32</v>
      </c>
    </row>
    <row r="37" spans="1:13" ht="14.45" x14ac:dyDescent="0.3">
      <c r="A37" s="36" t="s">
        <v>2337</v>
      </c>
      <c r="B37" s="38">
        <v>971591199.88590002</v>
      </c>
      <c r="C37" s="38">
        <v>889248544.28300011</v>
      </c>
      <c r="D37" s="38">
        <v>82342655.602899909</v>
      </c>
      <c r="E37" s="38">
        <v>8.4750310225710113E-2</v>
      </c>
      <c r="F37" s="37">
        <v>4</v>
      </c>
      <c r="G37" s="75">
        <v>0.35</v>
      </c>
      <c r="H37" s="38">
        <f t="shared" si="0"/>
        <v>340056919.96006501</v>
      </c>
      <c r="I37" s="37">
        <v>220.85984996937935</v>
      </c>
      <c r="J37" s="55">
        <f t="shared" si="1"/>
        <v>0.34368892909520476</v>
      </c>
      <c r="K37" s="38">
        <f t="shared" si="2"/>
        <v>333925139.00711</v>
      </c>
      <c r="L37" s="79">
        <v>190.62731649557736</v>
      </c>
      <c r="M37" s="114">
        <f>INDEX('April 18 Framework'!$H$2:$H$412,MATCH(A37,'April 18 Framework'!$A$2:$A$412,0))</f>
        <v>0.36</v>
      </c>
    </row>
    <row r="38" spans="1:13" x14ac:dyDescent="0.25">
      <c r="A38" s="40" t="s">
        <v>2308</v>
      </c>
      <c r="B38" s="42">
        <v>416952583</v>
      </c>
      <c r="C38" s="42">
        <v>335050267</v>
      </c>
      <c r="D38" s="42">
        <v>81902316</v>
      </c>
      <c r="E38" s="42">
        <v>0.19643076776430479</v>
      </c>
      <c r="F38" s="41">
        <v>2</v>
      </c>
      <c r="G38" s="76">
        <v>0.2</v>
      </c>
      <c r="H38" s="42">
        <f t="shared" si="0"/>
        <v>83390516.600000009</v>
      </c>
      <c r="I38" s="41">
        <v>73.765151666666668</v>
      </c>
      <c r="J38" s="56">
        <f t="shared" si="1"/>
        <v>0.1</v>
      </c>
      <c r="K38" s="42">
        <f t="shared" si="2"/>
        <v>41695258.300000004</v>
      </c>
      <c r="L38" s="80">
        <v>69.917011385469721</v>
      </c>
      <c r="M38" s="115">
        <f>INDEX('April 18 Framework'!$H$2:$H$412,MATCH(A38,'April 18 Framework'!$A$2:$A$412,0))</f>
        <v>0.12</v>
      </c>
    </row>
    <row r="39" spans="1:13" x14ac:dyDescent="0.25">
      <c r="A39" s="36" t="s">
        <v>2331</v>
      </c>
      <c r="B39" s="38">
        <v>432243000</v>
      </c>
      <c r="C39" s="38">
        <v>400904000</v>
      </c>
      <c r="D39" s="38">
        <v>31339000</v>
      </c>
      <c r="E39" s="38">
        <v>7.2503198432363303E-2</v>
      </c>
      <c r="F39" s="37">
        <v>4</v>
      </c>
      <c r="G39" s="75">
        <v>0.35</v>
      </c>
      <c r="H39" s="38">
        <f t="shared" si="0"/>
        <v>151285050</v>
      </c>
      <c r="I39" s="37">
        <v>189.25552941176471</v>
      </c>
      <c r="J39" s="55">
        <f t="shared" si="1"/>
        <v>0.28593010253066986</v>
      </c>
      <c r="K39" s="38">
        <f t="shared" si="2"/>
        <v>123591285.30816433</v>
      </c>
      <c r="L39" s="79">
        <v>165.31356236257946</v>
      </c>
      <c r="M39" s="114">
        <f>INDEX('April 18 Framework'!$H$2:$H$412,MATCH(A39,'April 18 Framework'!$A$2:$A$412,0))</f>
        <v>0.36</v>
      </c>
    </row>
    <row r="40" spans="1:13" x14ac:dyDescent="0.25">
      <c r="A40" s="40" t="s">
        <v>2346</v>
      </c>
      <c r="B40" s="42">
        <v>560250000</v>
      </c>
      <c r="C40" s="42">
        <v>602070000</v>
      </c>
      <c r="D40" s="42">
        <v>-41820000</v>
      </c>
      <c r="E40" s="42">
        <v>-7.4645247657295855E-2</v>
      </c>
      <c r="F40" s="41">
        <v>4</v>
      </c>
      <c r="G40" s="76">
        <v>0.35</v>
      </c>
      <c r="H40" s="42">
        <f t="shared" si="0"/>
        <v>196087500</v>
      </c>
      <c r="I40" s="41">
        <v>287.63555936073061</v>
      </c>
      <c r="J40" s="56">
        <f t="shared" si="1"/>
        <v>0.35</v>
      </c>
      <c r="K40" s="42">
        <f t="shared" si="2"/>
        <v>196087500</v>
      </c>
      <c r="L40" s="80">
        <v>235.48522439723607</v>
      </c>
      <c r="M40" s="115">
        <f>INDEX('April 18 Framework'!$H$2:$H$412,MATCH(A40,'April 18 Framework'!$A$2:$A$412,0))</f>
        <v>0.36</v>
      </c>
    </row>
    <row r="41" spans="1:13" x14ac:dyDescent="0.25">
      <c r="A41" s="36" t="s">
        <v>2323</v>
      </c>
      <c r="B41" s="38">
        <v>740072884</v>
      </c>
      <c r="C41" s="38">
        <v>667768501</v>
      </c>
      <c r="D41" s="38">
        <v>72304383</v>
      </c>
      <c r="E41" s="38">
        <v>9.7699003116022864E-2</v>
      </c>
      <c r="F41" s="37">
        <v>3</v>
      </c>
      <c r="G41" s="75">
        <v>0.25</v>
      </c>
      <c r="H41" s="38">
        <f t="shared" si="0"/>
        <v>185018221</v>
      </c>
      <c r="I41" s="37">
        <v>153.63871296296296</v>
      </c>
      <c r="J41" s="55">
        <f t="shared" si="1"/>
        <v>0.21460192160618671</v>
      </c>
      <c r="K41" s="38">
        <f t="shared" si="2"/>
        <v>158821063.03503251</v>
      </c>
      <c r="L41" s="79">
        <v>134.05281587461286</v>
      </c>
      <c r="M41" s="114">
        <f>INDEX('April 18 Framework'!$H$2:$H$412,MATCH(A41,'April 18 Framework'!$A$2:$A$412,0))</f>
        <v>0.32</v>
      </c>
    </row>
    <row r="42" spans="1:13" x14ac:dyDescent="0.25">
      <c r="A42" s="40" t="s">
        <v>2332</v>
      </c>
      <c r="B42" s="42">
        <v>457322702.25169003</v>
      </c>
      <c r="C42" s="42">
        <v>431251329.57742</v>
      </c>
      <c r="D42" s="42">
        <v>26071372.674270034</v>
      </c>
      <c r="E42" s="42">
        <v>5.7008699865333856E-2</v>
      </c>
      <c r="F42" s="41">
        <v>4</v>
      </c>
      <c r="G42" s="76">
        <v>0.35</v>
      </c>
      <c r="H42" s="42">
        <f t="shared" si="0"/>
        <v>160062945.78809151</v>
      </c>
      <c r="I42" s="41">
        <v>195.96340983313445</v>
      </c>
      <c r="J42" s="56">
        <f t="shared" si="1"/>
        <v>0.25668800085966215</v>
      </c>
      <c r="K42" s="42">
        <f t="shared" si="2"/>
        <v>117389250.18872483</v>
      </c>
      <c r="L42" s="80">
        <v>152.49773115442727</v>
      </c>
      <c r="M42" s="115">
        <f>INDEX('April 18 Framework'!$H$2:$H$412,MATCH(A42,'April 18 Framework'!$A$2:$A$412,0))</f>
        <v>0.32</v>
      </c>
    </row>
    <row r="43" spans="1:13" x14ac:dyDescent="0.25">
      <c r="A43" s="36" t="s">
        <v>2320</v>
      </c>
      <c r="B43" s="38">
        <v>146056000</v>
      </c>
      <c r="C43" s="38">
        <v>148820000</v>
      </c>
      <c r="D43" s="38">
        <v>-2764000</v>
      </c>
      <c r="E43" s="38">
        <v>-1.8924248233554319E-2</v>
      </c>
      <c r="F43" s="37">
        <v>3</v>
      </c>
      <c r="G43" s="75">
        <v>0.25</v>
      </c>
      <c r="H43" s="38">
        <f t="shared" si="0"/>
        <v>36514000</v>
      </c>
      <c r="I43" s="37">
        <v>148.08056872037915</v>
      </c>
      <c r="J43" s="55">
        <f t="shared" si="1"/>
        <v>0.17638411690164399</v>
      </c>
      <c r="K43" s="38">
        <f t="shared" si="2"/>
        <v>25761958.578186516</v>
      </c>
      <c r="L43" s="79">
        <v>117.30323543234414</v>
      </c>
      <c r="M43" s="114">
        <f>INDEX('April 18 Framework'!$H$2:$H$412,MATCH(A43,'April 18 Framework'!$A$2:$A$412,0))</f>
        <v>0.28000000000000003</v>
      </c>
    </row>
    <row r="44" spans="1:13" x14ac:dyDescent="0.25">
      <c r="A44" s="40" t="s">
        <v>2333</v>
      </c>
      <c r="B44" s="42">
        <v>2358960000</v>
      </c>
      <c r="C44" s="42">
        <v>1821770000</v>
      </c>
      <c r="D44" s="42">
        <v>537190000</v>
      </c>
      <c r="E44" s="42">
        <v>0.22772323396751115</v>
      </c>
      <c r="F44" s="41">
        <v>4</v>
      </c>
      <c r="G44" s="76">
        <v>0.35</v>
      </c>
      <c r="H44" s="42">
        <f t="shared" si="0"/>
        <v>825636000</v>
      </c>
      <c r="I44" s="41">
        <v>203.71977401129942</v>
      </c>
      <c r="J44" s="56">
        <f t="shared" si="1"/>
        <v>0.35</v>
      </c>
      <c r="K44" s="42">
        <f t="shared" si="2"/>
        <v>825636000</v>
      </c>
      <c r="L44" s="80">
        <v>240.59269925575478</v>
      </c>
      <c r="M44" s="115">
        <f>INDEX('April 18 Framework'!$H$2:$H$412,MATCH(A44,'April 18 Framework'!$A$2:$A$412,0))</f>
        <v>0.36</v>
      </c>
    </row>
    <row r="45" spans="1:13" x14ac:dyDescent="0.25">
      <c r="A45" s="36" t="s">
        <v>2335</v>
      </c>
      <c r="B45" s="38">
        <v>309004338</v>
      </c>
      <c r="C45" s="38">
        <v>258461000</v>
      </c>
      <c r="D45" s="38">
        <v>50543338</v>
      </c>
      <c r="E45" s="38">
        <v>0.16356837682971304</v>
      </c>
      <c r="F45" s="37">
        <v>4</v>
      </c>
      <c r="G45" s="75">
        <v>0.35</v>
      </c>
      <c r="H45" s="38">
        <f t="shared" si="0"/>
        <v>108151518.3</v>
      </c>
      <c r="I45" s="37">
        <v>205.49564428899899</v>
      </c>
      <c r="J45" s="55">
        <f t="shared" si="1"/>
        <v>0.21568632275527611</v>
      </c>
      <c r="K45" s="38">
        <f t="shared" si="2"/>
        <v>66648009.37864843</v>
      </c>
      <c r="L45" s="79">
        <v>134.52807248390215</v>
      </c>
      <c r="M45" s="114">
        <f>INDEX('April 18 Framework'!$H$2:$H$412,MATCH(A45,'April 18 Framework'!$A$2:$A$412,0))</f>
        <v>0.32</v>
      </c>
    </row>
    <row r="46" spans="1:13" x14ac:dyDescent="0.25">
      <c r="A46" s="40" t="s">
        <v>2329</v>
      </c>
      <c r="B46" s="42">
        <v>1870481000</v>
      </c>
      <c r="C46" s="42">
        <v>1810513000</v>
      </c>
      <c r="D46" s="42">
        <v>59968000</v>
      </c>
      <c r="E46" s="42">
        <v>3.2060202696525653E-2</v>
      </c>
      <c r="F46" s="41">
        <v>4</v>
      </c>
      <c r="G46" s="76">
        <v>0.35</v>
      </c>
      <c r="H46" s="42">
        <f t="shared" si="0"/>
        <v>654668350</v>
      </c>
      <c r="I46" s="41">
        <v>167.94939796786178</v>
      </c>
      <c r="J46" s="56">
        <f t="shared" si="1"/>
        <v>0.2299628809083116</v>
      </c>
      <c r="K46" s="42">
        <f t="shared" si="2"/>
        <v>430141199.44425958</v>
      </c>
      <c r="L46" s="80">
        <v>140.78500851336938</v>
      </c>
      <c r="M46" s="115">
        <f>INDEX('April 18 Framework'!$H$2:$H$412,MATCH(A46,'April 18 Framework'!$A$2:$A$412,0))</f>
        <v>0.32</v>
      </c>
    </row>
    <row r="47" spans="1:13" x14ac:dyDescent="0.25">
      <c r="A47" s="36" t="s">
        <v>2340</v>
      </c>
      <c r="B47" s="38">
        <v>1577349002.6789002</v>
      </c>
      <c r="C47" s="38">
        <v>836688709.10790002</v>
      </c>
      <c r="D47" s="38">
        <v>740660293.57100022</v>
      </c>
      <c r="E47" s="38">
        <v>0.46956018757617701</v>
      </c>
      <c r="F47" s="37">
        <v>4</v>
      </c>
      <c r="G47" s="75">
        <v>0.35</v>
      </c>
      <c r="H47" s="38">
        <f t="shared" si="0"/>
        <v>552072150.93761504</v>
      </c>
      <c r="I47" s="37">
        <v>240.5346731257284</v>
      </c>
      <c r="J47" s="55">
        <f t="shared" si="1"/>
        <v>0.33874965756213871</v>
      </c>
      <c r="K47" s="38">
        <f t="shared" si="2"/>
        <v>534326434.51345849</v>
      </c>
      <c r="L47" s="79">
        <v>188.46259964412869</v>
      </c>
      <c r="M47" s="114">
        <f>INDEX('April 18 Framework'!$H$2:$H$412,MATCH(A47,'April 18 Framework'!$A$2:$A$412,0))</f>
        <v>0.36</v>
      </c>
    </row>
    <row r="48" spans="1:13" x14ac:dyDescent="0.25">
      <c r="A48" s="40" t="s">
        <v>2345</v>
      </c>
      <c r="B48" s="42">
        <v>1431002833</v>
      </c>
      <c r="C48" s="42">
        <v>1223409134</v>
      </c>
      <c r="D48" s="42">
        <v>207593699</v>
      </c>
      <c r="E48" s="42">
        <v>0.14506868485004598</v>
      </c>
      <c r="F48" s="41">
        <v>4</v>
      </c>
      <c r="G48" s="76">
        <v>0.35</v>
      </c>
      <c r="H48" s="42">
        <f t="shared" si="0"/>
        <v>500850991.54999995</v>
      </c>
      <c r="I48" s="41">
        <v>282.04210131947707</v>
      </c>
      <c r="J48" s="56">
        <f t="shared" si="1"/>
        <v>0.35</v>
      </c>
      <c r="K48" s="42">
        <f t="shared" si="2"/>
        <v>500850991.54999995</v>
      </c>
      <c r="L48" s="80">
        <v>216.38755355266531</v>
      </c>
      <c r="M48" s="115">
        <f>INDEX('April 18 Framework'!$H$2:$H$412,MATCH(A48,'April 18 Framework'!$A$2:$A$412,0))</f>
        <v>0.36</v>
      </c>
    </row>
    <row r="49" spans="1:13" x14ac:dyDescent="0.25">
      <c r="A49" s="36" t="s">
        <v>2330</v>
      </c>
      <c r="B49" s="38">
        <v>1379990568.88781</v>
      </c>
      <c r="C49" s="38">
        <v>1323839525.1357434</v>
      </c>
      <c r="D49" s="38">
        <v>56151043.752066612</v>
      </c>
      <c r="E49" s="38">
        <v>4.0689440216479911E-2</v>
      </c>
      <c r="F49" s="37">
        <v>4</v>
      </c>
      <c r="G49" s="75">
        <v>0.35</v>
      </c>
      <c r="H49" s="38">
        <f t="shared" si="0"/>
        <v>482996699.11073345</v>
      </c>
      <c r="I49" s="37">
        <v>172.44854319607197</v>
      </c>
      <c r="J49" s="55">
        <f t="shared" si="1"/>
        <v>0.30947783720520927</v>
      </c>
      <c r="K49" s="38">
        <f t="shared" si="2"/>
        <v>427076496.62298578</v>
      </c>
      <c r="L49" s="79">
        <v>175.63374373389505</v>
      </c>
      <c r="M49" s="114">
        <f>INDEX('April 18 Framework'!$H$2:$H$412,MATCH(A49,'April 18 Framework'!$A$2:$A$412,0))</f>
        <v>0.36</v>
      </c>
    </row>
    <row r="50" spans="1:13" x14ac:dyDescent="0.25">
      <c r="A50" s="40" t="s">
        <v>2336</v>
      </c>
      <c r="B50" s="42">
        <v>2009949357.1641002</v>
      </c>
      <c r="C50" s="42">
        <v>1856691655.50319</v>
      </c>
      <c r="D50" s="42">
        <v>153257701.66091013</v>
      </c>
      <c r="E50" s="42">
        <v>7.6249533907235434E-2</v>
      </c>
      <c r="F50" s="41">
        <v>4</v>
      </c>
      <c r="G50" s="76">
        <v>0.35</v>
      </c>
      <c r="H50" s="42">
        <f t="shared" si="0"/>
        <v>703482275.00743496</v>
      </c>
      <c r="I50" s="41">
        <v>216.05293327324745</v>
      </c>
      <c r="J50" s="56">
        <f t="shared" si="1"/>
        <v>0.33835946550769436</v>
      </c>
      <c r="K50" s="42">
        <f t="shared" si="2"/>
        <v>680085390.1875788</v>
      </c>
      <c r="L50" s="80">
        <v>188.29159156937465</v>
      </c>
      <c r="M50" s="115">
        <f>INDEX('April 18 Framework'!$H$2:$H$412,MATCH(A50,'April 18 Framework'!$A$2:$A$412,0))</f>
        <v>0.36</v>
      </c>
    </row>
    <row r="51" spans="1:13" x14ac:dyDescent="0.25">
      <c r="A51" s="36" t="s">
        <v>2328</v>
      </c>
      <c r="B51" s="38">
        <v>482079202</v>
      </c>
      <c r="C51" s="38">
        <v>446216000</v>
      </c>
      <c r="D51" s="38">
        <v>35863202</v>
      </c>
      <c r="E51" s="38">
        <v>7.4392759221336369E-2</v>
      </c>
      <c r="F51" s="37">
        <v>3</v>
      </c>
      <c r="G51" s="75">
        <v>0.25</v>
      </c>
      <c r="H51" s="38">
        <f t="shared" si="0"/>
        <v>120519800.5</v>
      </c>
      <c r="I51" s="37">
        <v>160.57679674155827</v>
      </c>
      <c r="J51" s="55">
        <f t="shared" si="1"/>
        <v>0.21999490204954028</v>
      </c>
      <c r="K51" s="38">
        <f t="shared" si="2"/>
        <v>106054966.82411054</v>
      </c>
      <c r="L51" s="79">
        <v>136.41637810582588</v>
      </c>
      <c r="M51" s="114">
        <f>INDEX('April 18 Framework'!$H$2:$H$412,MATCH(A51,'April 18 Framework'!$A$2:$A$412,0))</f>
        <v>0.28000000000000003</v>
      </c>
    </row>
    <row r="52" spans="1:13" x14ac:dyDescent="0.25">
      <c r="A52" s="44" t="s">
        <v>2317</v>
      </c>
      <c r="B52" s="46">
        <v>540150000</v>
      </c>
      <c r="C52" s="46">
        <v>446810000</v>
      </c>
      <c r="D52" s="46">
        <v>93340000</v>
      </c>
      <c r="E52" s="46">
        <v>0.17280385078219018</v>
      </c>
      <c r="F52" s="45">
        <v>3</v>
      </c>
      <c r="G52" s="77">
        <v>0.25</v>
      </c>
      <c r="H52" s="46">
        <f t="shared" si="0"/>
        <v>135037500</v>
      </c>
      <c r="I52" s="45">
        <v>118.18020259463303</v>
      </c>
      <c r="J52" s="57">
        <f t="shared" si="1"/>
        <v>0.15204536183150899</v>
      </c>
      <c r="K52" s="46">
        <f t="shared" si="2"/>
        <v>82127302.193289578</v>
      </c>
      <c r="L52" s="30">
        <v>106.636376384225</v>
      </c>
      <c r="M52" s="116">
        <f>INDEX('April 18 Framework'!$H$2:$H$412,MATCH(A52,'April 18 Framework'!$A$2:$A$412,0))</f>
        <v>0.28000000000000003</v>
      </c>
    </row>
    <row r="55" spans="1:13" x14ac:dyDescent="0.25">
      <c r="B55" s="7"/>
    </row>
  </sheetData>
  <mergeCells count="2">
    <mergeCell ref="B6:C6"/>
    <mergeCell ref="J6:J7"/>
  </mergeCells>
  <dataValidations count="1">
    <dataValidation allowBlank="1" showInputMessage="1" showErrorMessage="1" promptTitle="Note" prompt="Scaling factor is the linear increase in conservation required per gpcd increase used in calculating the conservation target for each agency.  Use this factor in &quot;Goal Seek&quot; to get cell E4 equal to E5." sqref="J4"/>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236"/>
  <sheetViews>
    <sheetView topLeftCell="AB1" workbookViewId="0">
      <pane ySplit="1" topLeftCell="A1816" activePane="bottomLeft" state="frozen"/>
      <selection activeCell="AA1" sqref="AA1"/>
      <selection pane="bottomLeft" activeCell="AD1823" sqref="AD1823:AD1825"/>
    </sheetView>
  </sheetViews>
  <sheetFormatPr defaultRowHeight="15" x14ac:dyDescent="0.25"/>
  <cols>
    <col min="1" max="1" width="5" bestFit="1" customWidth="1"/>
    <col min="2" max="2" width="5.85546875" bestFit="1" customWidth="1"/>
    <col min="3" max="3" width="48.28515625" bestFit="1" customWidth="1"/>
    <col min="4" max="4" width="17.7109375" bestFit="1" customWidth="1"/>
    <col min="6" max="7" width="10.5703125" bestFit="1" customWidth="1"/>
    <col min="8" max="8" width="10.5703125" customWidth="1"/>
    <col min="9" max="9" width="11.28515625" customWidth="1"/>
    <col min="10" max="10" width="8.28515625" bestFit="1" customWidth="1"/>
    <col min="11" max="11" width="12" bestFit="1" customWidth="1"/>
    <col min="12" max="13" width="6.7109375" bestFit="1" customWidth="1"/>
    <col min="14" max="14" width="48.28515625" bestFit="1" customWidth="1"/>
    <col min="15" max="15" width="16.7109375" customWidth="1"/>
    <col min="16" max="16" width="20.28515625" bestFit="1" customWidth="1"/>
    <col min="17" max="17" width="14.85546875" bestFit="1" customWidth="1"/>
    <col min="18" max="18" width="17.7109375" customWidth="1"/>
    <col min="19" max="19" width="18.140625" customWidth="1"/>
    <col min="21" max="21" width="12.42578125" customWidth="1"/>
    <col min="23" max="23" width="19.7109375" customWidth="1"/>
    <col min="26" max="26" width="17.42578125" bestFit="1" customWidth="1"/>
    <col min="27" max="27" width="8.28515625" bestFit="1" customWidth="1"/>
    <col min="28" max="28" width="17.28515625" bestFit="1" customWidth="1"/>
    <col min="29" max="29" width="14.28515625" bestFit="1" customWidth="1"/>
    <col min="30" max="30" width="17.28515625" customWidth="1"/>
    <col min="31" max="31" width="17.28515625" style="5" bestFit="1" customWidth="1"/>
    <col min="32" max="32" width="23.7109375" bestFit="1" customWidth="1"/>
  </cols>
  <sheetData>
    <row r="1" spans="1:37" s="1" customFormat="1" ht="57.6" x14ac:dyDescent="0.3">
      <c r="B1" s="1" t="s">
        <v>0</v>
      </c>
      <c r="C1" s="1" t="s">
        <v>1</v>
      </c>
      <c r="D1" s="1" t="s">
        <v>2</v>
      </c>
      <c r="E1" s="1" t="s">
        <v>3</v>
      </c>
      <c r="F1" s="1" t="s">
        <v>4</v>
      </c>
      <c r="G1" s="1" t="s">
        <v>5</v>
      </c>
      <c r="H1" s="1" t="s">
        <v>6</v>
      </c>
      <c r="I1" s="1" t="s">
        <v>7</v>
      </c>
      <c r="J1" s="1" t="s">
        <v>8</v>
      </c>
      <c r="K1" s="1" t="s">
        <v>2251</v>
      </c>
      <c r="L1" s="1" t="s">
        <v>9</v>
      </c>
      <c r="M1" s="1" t="s">
        <v>10</v>
      </c>
      <c r="N1" s="1" t="s">
        <v>11</v>
      </c>
      <c r="O1" s="1" t="s">
        <v>12</v>
      </c>
      <c r="P1" s="1" t="s">
        <v>13</v>
      </c>
      <c r="Q1" s="1" t="s">
        <v>14</v>
      </c>
      <c r="R1" s="1" t="s">
        <v>2070</v>
      </c>
      <c r="S1" s="1" t="s">
        <v>2071</v>
      </c>
      <c r="T1" s="1" t="s">
        <v>15</v>
      </c>
      <c r="U1" s="1" t="s">
        <v>16</v>
      </c>
      <c r="V1" s="1" t="s">
        <v>2072</v>
      </c>
      <c r="W1" s="1" t="s">
        <v>17</v>
      </c>
      <c r="X1" s="1" t="s">
        <v>18</v>
      </c>
      <c r="Y1" s="1" t="s">
        <v>19</v>
      </c>
      <c r="Z1" s="1" t="s">
        <v>20</v>
      </c>
      <c r="AA1" s="1" t="s">
        <v>21</v>
      </c>
      <c r="AB1" s="1" t="s">
        <v>22</v>
      </c>
      <c r="AC1" s="1" t="s">
        <v>23</v>
      </c>
      <c r="AD1" s="1" t="s">
        <v>2073</v>
      </c>
      <c r="AE1" s="64" t="s">
        <v>2301</v>
      </c>
      <c r="AF1" s="1" t="s">
        <v>2074</v>
      </c>
      <c r="AG1" s="1" t="s">
        <v>24</v>
      </c>
      <c r="AH1" s="1" t="s">
        <v>25</v>
      </c>
      <c r="AI1" s="1" t="s">
        <v>26</v>
      </c>
      <c r="AJ1" s="1" t="s">
        <v>27</v>
      </c>
      <c r="AK1" s="1" t="s">
        <v>28</v>
      </c>
    </row>
    <row r="2" spans="1:37" ht="14.45" x14ac:dyDescent="0.3">
      <c r="A2">
        <v>0</v>
      </c>
      <c r="B2">
        <v>631</v>
      </c>
      <c r="C2" t="s">
        <v>29</v>
      </c>
      <c r="D2" t="s">
        <v>30</v>
      </c>
      <c r="E2" t="s">
        <v>31</v>
      </c>
      <c r="F2" s="2">
        <v>35065</v>
      </c>
      <c r="G2" s="2">
        <v>38353</v>
      </c>
      <c r="H2">
        <v>31765</v>
      </c>
      <c r="I2">
        <v>15823</v>
      </c>
      <c r="J2">
        <v>322</v>
      </c>
      <c r="K2">
        <f>J2*H2*365</f>
        <v>3733340450</v>
      </c>
      <c r="L2">
        <v>263</v>
      </c>
      <c r="M2">
        <v>204</v>
      </c>
      <c r="N2" t="s">
        <v>29</v>
      </c>
      <c r="Q2" s="6">
        <v>42050</v>
      </c>
      <c r="R2" s="3">
        <v>70019000</v>
      </c>
      <c r="S2" s="3">
        <v>82723000</v>
      </c>
      <c r="T2" t="s">
        <v>32</v>
      </c>
      <c r="V2" s="3">
        <v>32543</v>
      </c>
      <c r="W2">
        <v>57.2</v>
      </c>
      <c r="AB2" s="3">
        <v>70019000</v>
      </c>
      <c r="AC2" s="3">
        <v>82723000</v>
      </c>
      <c r="AD2">
        <v>57.2</v>
      </c>
      <c r="AE2" s="5">
        <f>AB2*AG2</f>
        <v>51814060</v>
      </c>
      <c r="AF2">
        <v>67.58</v>
      </c>
      <c r="AG2" s="4">
        <v>0.74</v>
      </c>
      <c r="AH2" t="s">
        <v>33</v>
      </c>
      <c r="AI2" t="s">
        <v>30</v>
      </c>
      <c r="AJ2">
        <v>34.582769999999996</v>
      </c>
      <c r="AK2">
        <v>-117.40921499999899</v>
      </c>
    </row>
    <row r="3" spans="1:37" ht="14.45" x14ac:dyDescent="0.3">
      <c r="A3">
        <v>1</v>
      </c>
      <c r="B3">
        <v>631</v>
      </c>
      <c r="C3" t="s">
        <v>29</v>
      </c>
      <c r="D3" t="s">
        <v>30</v>
      </c>
      <c r="E3" t="s">
        <v>31</v>
      </c>
      <c r="F3" s="2">
        <v>35065</v>
      </c>
      <c r="G3" s="2">
        <v>38353</v>
      </c>
      <c r="H3">
        <v>31765</v>
      </c>
      <c r="I3">
        <v>15823</v>
      </c>
      <c r="J3">
        <v>322</v>
      </c>
      <c r="K3">
        <f t="shared" ref="K3:K66" si="0">J3*H3*365</f>
        <v>3733340450</v>
      </c>
      <c r="L3">
        <v>263</v>
      </c>
      <c r="M3">
        <v>204</v>
      </c>
      <c r="N3" t="s">
        <v>29</v>
      </c>
      <c r="Q3" s="6">
        <v>42019</v>
      </c>
      <c r="R3" s="3">
        <v>84271000</v>
      </c>
      <c r="S3" s="3">
        <v>96009000</v>
      </c>
      <c r="T3" t="s">
        <v>32</v>
      </c>
      <c r="V3" s="3">
        <v>32543</v>
      </c>
      <c r="W3">
        <v>61.41</v>
      </c>
      <c r="AB3" s="3">
        <v>84271000</v>
      </c>
      <c r="AC3" s="3">
        <v>96009000</v>
      </c>
      <c r="AD3">
        <v>65.459999999999994</v>
      </c>
      <c r="AE3" s="5">
        <f t="shared" ref="AE3:AE66" si="1">AB3*AG3</f>
        <v>65731380</v>
      </c>
      <c r="AF3">
        <v>74.58</v>
      </c>
      <c r="AG3" s="4">
        <v>0.78</v>
      </c>
      <c r="AH3" t="s">
        <v>33</v>
      </c>
      <c r="AI3" t="s">
        <v>30</v>
      </c>
      <c r="AJ3">
        <v>34.582769999999996</v>
      </c>
      <c r="AK3">
        <v>-117.40921499999899</v>
      </c>
    </row>
    <row r="4" spans="1:37" ht="14.45" x14ac:dyDescent="0.3">
      <c r="A4">
        <v>2</v>
      </c>
      <c r="B4">
        <v>631</v>
      </c>
      <c r="C4" t="s">
        <v>29</v>
      </c>
      <c r="D4" t="s">
        <v>30</v>
      </c>
      <c r="E4" t="s">
        <v>31</v>
      </c>
      <c r="F4" s="2">
        <v>35065</v>
      </c>
      <c r="G4" s="2">
        <v>38353</v>
      </c>
      <c r="H4">
        <v>31765</v>
      </c>
      <c r="I4">
        <v>15823</v>
      </c>
      <c r="J4">
        <v>322</v>
      </c>
      <c r="K4">
        <f t="shared" si="0"/>
        <v>3733340450</v>
      </c>
      <c r="L4">
        <v>263</v>
      </c>
      <c r="M4">
        <v>204</v>
      </c>
      <c r="N4" t="s">
        <v>29</v>
      </c>
      <c r="Q4" s="6">
        <v>42352</v>
      </c>
      <c r="R4" s="3">
        <v>79052000</v>
      </c>
      <c r="S4" s="3">
        <v>95166000</v>
      </c>
      <c r="T4" t="s">
        <v>32</v>
      </c>
      <c r="V4" s="3">
        <v>31765</v>
      </c>
      <c r="W4">
        <v>5293.36</v>
      </c>
      <c r="AB4" s="3">
        <v>79052000</v>
      </c>
      <c r="AC4" s="3">
        <v>95166000</v>
      </c>
      <c r="AD4">
        <v>52.93</v>
      </c>
      <c r="AE4" s="5">
        <f t="shared" si="1"/>
        <v>52174320</v>
      </c>
      <c r="AF4">
        <v>63.72</v>
      </c>
      <c r="AG4" s="4">
        <v>0.66</v>
      </c>
      <c r="AH4" t="s">
        <v>33</v>
      </c>
      <c r="AI4" t="s">
        <v>30</v>
      </c>
      <c r="AJ4">
        <v>34.582769999999996</v>
      </c>
      <c r="AK4">
        <v>-117.40921499999899</v>
      </c>
    </row>
    <row r="5" spans="1:37" ht="14.45" x14ac:dyDescent="0.3">
      <c r="A5">
        <v>3</v>
      </c>
      <c r="B5">
        <v>631</v>
      </c>
      <c r="C5" t="s">
        <v>29</v>
      </c>
      <c r="D5" t="s">
        <v>30</v>
      </c>
      <c r="E5" t="s">
        <v>31</v>
      </c>
      <c r="F5" s="2">
        <v>35065</v>
      </c>
      <c r="G5" s="2">
        <v>38353</v>
      </c>
      <c r="H5">
        <v>31765</v>
      </c>
      <c r="I5">
        <v>15823</v>
      </c>
      <c r="J5">
        <v>322</v>
      </c>
      <c r="K5">
        <f t="shared" si="0"/>
        <v>3733340450</v>
      </c>
      <c r="L5">
        <v>263</v>
      </c>
      <c r="M5">
        <v>204</v>
      </c>
      <c r="N5" t="s">
        <v>29</v>
      </c>
      <c r="Q5" s="6">
        <v>42322</v>
      </c>
      <c r="R5" s="3">
        <v>93322000</v>
      </c>
      <c r="S5" s="3">
        <v>102092000</v>
      </c>
      <c r="T5" t="s">
        <v>32</v>
      </c>
      <c r="V5" s="3">
        <v>31765</v>
      </c>
      <c r="W5">
        <v>8279</v>
      </c>
      <c r="AB5" s="3">
        <v>93322000</v>
      </c>
      <c r="AC5" s="3">
        <v>102092000</v>
      </c>
      <c r="AD5">
        <v>82.79</v>
      </c>
      <c r="AE5" s="5">
        <f t="shared" si="1"/>
        <v>79323700</v>
      </c>
      <c r="AF5">
        <v>90.57</v>
      </c>
      <c r="AG5" s="4">
        <v>0.85</v>
      </c>
      <c r="AH5" t="s">
        <v>33</v>
      </c>
      <c r="AI5" t="s">
        <v>30</v>
      </c>
      <c r="AJ5">
        <v>34.582769999999996</v>
      </c>
      <c r="AK5">
        <v>-117.40921499999899</v>
      </c>
    </row>
    <row r="6" spans="1:37" ht="14.45" x14ac:dyDescent="0.3">
      <c r="A6">
        <v>4</v>
      </c>
      <c r="B6">
        <v>631</v>
      </c>
      <c r="C6" t="s">
        <v>29</v>
      </c>
      <c r="D6" t="s">
        <v>30</v>
      </c>
      <c r="E6" t="s">
        <v>31</v>
      </c>
      <c r="F6" s="2">
        <v>35065</v>
      </c>
      <c r="G6" s="2">
        <v>38353</v>
      </c>
      <c r="H6">
        <v>31765</v>
      </c>
      <c r="I6">
        <v>15823</v>
      </c>
      <c r="J6">
        <v>322</v>
      </c>
      <c r="K6">
        <f t="shared" si="0"/>
        <v>3733340450</v>
      </c>
      <c r="L6">
        <v>263</v>
      </c>
      <c r="M6">
        <v>204</v>
      </c>
      <c r="N6" t="s">
        <v>29</v>
      </c>
      <c r="P6" t="s">
        <v>34</v>
      </c>
      <c r="Q6" s="6">
        <v>42291</v>
      </c>
      <c r="R6" s="3">
        <v>111381000</v>
      </c>
      <c r="S6" s="3">
        <v>130818000</v>
      </c>
      <c r="T6" t="s">
        <v>32</v>
      </c>
      <c r="V6" s="3">
        <v>31765</v>
      </c>
      <c r="W6">
        <v>6883.92</v>
      </c>
      <c r="AB6" s="3">
        <v>111381000</v>
      </c>
      <c r="AC6" s="3">
        <v>130818000</v>
      </c>
      <c r="AD6">
        <v>69</v>
      </c>
      <c r="AE6" s="5">
        <f t="shared" si="1"/>
        <v>67942410</v>
      </c>
      <c r="AF6">
        <v>81.040000000000006</v>
      </c>
      <c r="AG6" s="4">
        <v>0.61</v>
      </c>
      <c r="AH6" t="s">
        <v>33</v>
      </c>
      <c r="AI6" t="s">
        <v>30</v>
      </c>
      <c r="AJ6">
        <v>34.582769999999996</v>
      </c>
      <c r="AK6">
        <v>-117.40921499999899</v>
      </c>
    </row>
    <row r="7" spans="1:37" ht="14.45" x14ac:dyDescent="0.3">
      <c r="A7">
        <v>5</v>
      </c>
      <c r="B7">
        <v>631</v>
      </c>
      <c r="C7" t="s">
        <v>29</v>
      </c>
      <c r="D7" t="s">
        <v>30</v>
      </c>
      <c r="E7" t="s">
        <v>31</v>
      </c>
      <c r="F7" s="2">
        <v>35065</v>
      </c>
      <c r="G7" s="2">
        <v>38353</v>
      </c>
      <c r="H7">
        <v>31765</v>
      </c>
      <c r="I7">
        <v>15823</v>
      </c>
      <c r="J7">
        <v>322</v>
      </c>
      <c r="K7">
        <f t="shared" si="0"/>
        <v>3733340450</v>
      </c>
      <c r="L7">
        <v>263</v>
      </c>
      <c r="M7">
        <v>204</v>
      </c>
      <c r="N7" t="s">
        <v>29</v>
      </c>
      <c r="P7" t="s">
        <v>34</v>
      </c>
      <c r="Q7" s="6">
        <v>42261</v>
      </c>
      <c r="R7" s="3">
        <v>124032544</v>
      </c>
      <c r="S7" s="3">
        <v>136663544</v>
      </c>
      <c r="T7" t="s">
        <v>32</v>
      </c>
      <c r="V7" s="3">
        <v>31765</v>
      </c>
      <c r="W7">
        <v>9259</v>
      </c>
      <c r="AB7" s="3">
        <v>124032544</v>
      </c>
      <c r="AC7" s="3">
        <v>136663544</v>
      </c>
      <c r="AD7">
        <v>92.41</v>
      </c>
      <c r="AE7" s="5">
        <f t="shared" si="1"/>
        <v>88063106.239999995</v>
      </c>
      <c r="AF7">
        <v>101.82</v>
      </c>
      <c r="AG7" s="4">
        <v>0.71</v>
      </c>
      <c r="AH7" t="s">
        <v>33</v>
      </c>
      <c r="AI7" t="s">
        <v>30</v>
      </c>
      <c r="AJ7">
        <v>34.582769999999996</v>
      </c>
      <c r="AK7">
        <v>-117.40921499999899</v>
      </c>
    </row>
    <row r="8" spans="1:37" ht="14.45" x14ac:dyDescent="0.3">
      <c r="A8">
        <v>6</v>
      </c>
      <c r="B8">
        <v>631</v>
      </c>
      <c r="C8" t="s">
        <v>29</v>
      </c>
      <c r="D8" t="s">
        <v>30</v>
      </c>
      <c r="E8" t="s">
        <v>31</v>
      </c>
      <c r="F8" s="2">
        <v>35065</v>
      </c>
      <c r="G8" s="2">
        <v>38353</v>
      </c>
      <c r="H8">
        <v>31765</v>
      </c>
      <c r="I8">
        <v>15823</v>
      </c>
      <c r="J8">
        <v>322</v>
      </c>
      <c r="K8">
        <f t="shared" si="0"/>
        <v>3733340450</v>
      </c>
      <c r="L8">
        <v>263</v>
      </c>
      <c r="M8">
        <v>204</v>
      </c>
      <c r="N8" t="s">
        <v>29</v>
      </c>
      <c r="Q8" s="6">
        <v>42230</v>
      </c>
      <c r="R8" s="3">
        <v>129515000</v>
      </c>
      <c r="S8" s="3">
        <v>151445000</v>
      </c>
      <c r="T8" t="s">
        <v>32</v>
      </c>
      <c r="V8" s="3">
        <v>31765</v>
      </c>
      <c r="AB8" s="3">
        <v>129515000</v>
      </c>
      <c r="AC8" s="3">
        <v>151445000</v>
      </c>
      <c r="AD8">
        <v>94.7</v>
      </c>
      <c r="AE8" s="5">
        <f t="shared" si="1"/>
        <v>93250800</v>
      </c>
      <c r="AF8">
        <v>110.73</v>
      </c>
      <c r="AG8" s="4">
        <v>0.72</v>
      </c>
      <c r="AH8" t="s">
        <v>33</v>
      </c>
      <c r="AI8" t="s">
        <v>30</v>
      </c>
      <c r="AJ8">
        <v>34.582769999999996</v>
      </c>
      <c r="AK8">
        <v>-117.40921499999899</v>
      </c>
    </row>
    <row r="9" spans="1:37" ht="14.45" x14ac:dyDescent="0.3">
      <c r="A9">
        <v>7</v>
      </c>
      <c r="B9">
        <v>631</v>
      </c>
      <c r="C9" t="s">
        <v>29</v>
      </c>
      <c r="D9" t="s">
        <v>30</v>
      </c>
      <c r="E9" t="s">
        <v>31</v>
      </c>
      <c r="F9" s="2">
        <v>35065</v>
      </c>
      <c r="G9" s="2">
        <v>38353</v>
      </c>
      <c r="H9">
        <v>31765</v>
      </c>
      <c r="I9">
        <v>15823</v>
      </c>
      <c r="J9">
        <v>322</v>
      </c>
      <c r="K9">
        <f t="shared" si="0"/>
        <v>3733340450</v>
      </c>
      <c r="L9">
        <v>263</v>
      </c>
      <c r="M9">
        <v>204</v>
      </c>
      <c r="N9" t="s">
        <v>29</v>
      </c>
      <c r="P9" t="s">
        <v>34</v>
      </c>
      <c r="Q9" s="6">
        <v>42199</v>
      </c>
      <c r="R9" s="3">
        <v>161590490</v>
      </c>
      <c r="S9" s="3">
        <v>154254000</v>
      </c>
      <c r="T9" t="s">
        <v>32</v>
      </c>
      <c r="V9" s="3">
        <v>31765</v>
      </c>
      <c r="AB9" s="3">
        <v>161590490</v>
      </c>
      <c r="AC9" s="3">
        <v>154254000</v>
      </c>
      <c r="AD9">
        <v>137.84</v>
      </c>
      <c r="AE9" s="5">
        <f t="shared" si="1"/>
        <v>135736011.59999999</v>
      </c>
      <c r="AF9">
        <v>131.58000000000001</v>
      </c>
      <c r="AG9" s="4">
        <v>0.84</v>
      </c>
      <c r="AH9" t="s">
        <v>33</v>
      </c>
      <c r="AI9" t="s">
        <v>30</v>
      </c>
      <c r="AJ9">
        <v>34.582769999999996</v>
      </c>
      <c r="AK9">
        <v>-117.40921499999899</v>
      </c>
    </row>
    <row r="10" spans="1:37" ht="14.45" x14ac:dyDescent="0.3">
      <c r="A10">
        <v>8</v>
      </c>
      <c r="B10">
        <v>631</v>
      </c>
      <c r="C10" t="s">
        <v>29</v>
      </c>
      <c r="D10" t="s">
        <v>30</v>
      </c>
      <c r="E10" t="s">
        <v>31</v>
      </c>
      <c r="F10" s="2">
        <v>35065</v>
      </c>
      <c r="G10" s="2">
        <v>38353</v>
      </c>
      <c r="H10">
        <v>31765</v>
      </c>
      <c r="I10">
        <v>15823</v>
      </c>
      <c r="J10">
        <v>322</v>
      </c>
      <c r="K10">
        <f t="shared" si="0"/>
        <v>3733340450</v>
      </c>
      <c r="L10">
        <v>263</v>
      </c>
      <c r="M10">
        <v>204</v>
      </c>
      <c r="N10" t="s">
        <v>29</v>
      </c>
      <c r="P10" t="s">
        <v>34</v>
      </c>
      <c r="Q10" s="6">
        <v>42169</v>
      </c>
      <c r="R10" s="3">
        <v>140420360</v>
      </c>
      <c r="S10" s="3">
        <v>142664000</v>
      </c>
      <c r="T10" t="s">
        <v>32</v>
      </c>
      <c r="V10" s="3">
        <v>31765</v>
      </c>
      <c r="AB10" s="3">
        <v>140420360</v>
      </c>
      <c r="AC10" s="3">
        <v>142664000</v>
      </c>
      <c r="AD10">
        <v>94.31</v>
      </c>
      <c r="AE10" s="5">
        <f t="shared" si="1"/>
        <v>89869030.400000006</v>
      </c>
      <c r="AF10">
        <v>95.81</v>
      </c>
      <c r="AG10" s="4">
        <v>0.64</v>
      </c>
      <c r="AH10" t="s">
        <v>33</v>
      </c>
      <c r="AI10" t="s">
        <v>30</v>
      </c>
      <c r="AJ10">
        <v>34.582769999999996</v>
      </c>
      <c r="AK10">
        <v>-117.40921499999899</v>
      </c>
    </row>
    <row r="11" spans="1:37" x14ac:dyDescent="0.25">
      <c r="A11">
        <v>9</v>
      </c>
      <c r="B11">
        <v>403</v>
      </c>
      <c r="C11" t="s">
        <v>35</v>
      </c>
      <c r="D11" t="s">
        <v>36</v>
      </c>
      <c r="E11" t="s">
        <v>37</v>
      </c>
      <c r="F11" s="2">
        <v>34700</v>
      </c>
      <c r="G11" s="2">
        <v>38352</v>
      </c>
      <c r="H11">
        <v>337562</v>
      </c>
      <c r="I11">
        <v>304458</v>
      </c>
      <c r="J11">
        <v>169</v>
      </c>
      <c r="K11">
        <f t="shared" si="0"/>
        <v>20822511970</v>
      </c>
      <c r="L11">
        <v>153</v>
      </c>
      <c r="M11">
        <v>137</v>
      </c>
      <c r="N11" t="s">
        <v>35</v>
      </c>
      <c r="O11" t="s">
        <v>38</v>
      </c>
      <c r="P11" t="s">
        <v>39</v>
      </c>
      <c r="Q11" s="6">
        <v>42050</v>
      </c>
      <c r="R11">
        <v>795</v>
      </c>
      <c r="S11">
        <v>902</v>
      </c>
      <c r="T11" t="s">
        <v>40</v>
      </c>
      <c r="U11" t="s">
        <v>2075</v>
      </c>
      <c r="V11" s="3">
        <v>340000</v>
      </c>
      <c r="W11">
        <v>61</v>
      </c>
      <c r="X11" t="s">
        <v>42</v>
      </c>
      <c r="Y11" t="s">
        <v>42</v>
      </c>
      <c r="AB11" s="3">
        <v>795200000</v>
      </c>
      <c r="AC11" s="3">
        <v>901600000</v>
      </c>
      <c r="AD11">
        <v>60.98</v>
      </c>
      <c r="AE11" s="5">
        <f t="shared" si="1"/>
        <v>580496000</v>
      </c>
      <c r="AF11">
        <v>69.14</v>
      </c>
      <c r="AG11" s="4">
        <v>0.73</v>
      </c>
      <c r="AH11" t="s">
        <v>33</v>
      </c>
      <c r="AI11" t="s">
        <v>36</v>
      </c>
      <c r="AJ11">
        <v>37.687154</v>
      </c>
      <c r="AK11">
        <v>-121.91495399999999</v>
      </c>
    </row>
    <row r="12" spans="1:37" x14ac:dyDescent="0.25">
      <c r="A12">
        <v>10</v>
      </c>
      <c r="B12">
        <v>403</v>
      </c>
      <c r="C12" t="s">
        <v>35</v>
      </c>
      <c r="D12" t="s">
        <v>36</v>
      </c>
      <c r="E12" t="s">
        <v>37</v>
      </c>
      <c r="F12" s="2">
        <v>34700</v>
      </c>
      <c r="G12" s="2">
        <v>38352</v>
      </c>
      <c r="H12">
        <v>337562</v>
      </c>
      <c r="I12">
        <v>304458</v>
      </c>
      <c r="J12">
        <v>169</v>
      </c>
      <c r="K12">
        <f t="shared" si="0"/>
        <v>20822511970</v>
      </c>
      <c r="L12">
        <v>153</v>
      </c>
      <c r="M12">
        <v>137</v>
      </c>
      <c r="N12" t="s">
        <v>35</v>
      </c>
      <c r="O12" t="s">
        <v>38</v>
      </c>
      <c r="P12" t="s">
        <v>39</v>
      </c>
      <c r="Q12" s="6">
        <v>42019</v>
      </c>
      <c r="R12">
        <v>859</v>
      </c>
      <c r="S12">
        <v>905</v>
      </c>
      <c r="T12" t="s">
        <v>40</v>
      </c>
      <c r="U12" t="s">
        <v>41</v>
      </c>
      <c r="V12" s="3">
        <v>340000</v>
      </c>
      <c r="W12">
        <v>58.7</v>
      </c>
      <c r="X12" t="s">
        <v>42</v>
      </c>
      <c r="Y12" t="s">
        <v>42</v>
      </c>
      <c r="AB12" s="3">
        <v>858700000</v>
      </c>
      <c r="AC12" s="3">
        <v>905200000</v>
      </c>
      <c r="AD12">
        <v>58.66</v>
      </c>
      <c r="AE12" s="5">
        <f t="shared" si="1"/>
        <v>618264000</v>
      </c>
      <c r="AF12">
        <v>61.84</v>
      </c>
      <c r="AG12" s="4">
        <v>0.72</v>
      </c>
      <c r="AH12" t="s">
        <v>33</v>
      </c>
      <c r="AI12" t="s">
        <v>36</v>
      </c>
      <c r="AJ12">
        <v>37.687154</v>
      </c>
      <c r="AK12">
        <v>-121.91495399999999</v>
      </c>
    </row>
    <row r="13" spans="1:37" ht="14.45" x14ac:dyDescent="0.3">
      <c r="A13">
        <v>11</v>
      </c>
      <c r="B13">
        <v>403</v>
      </c>
      <c r="C13" t="s">
        <v>35</v>
      </c>
      <c r="D13" t="s">
        <v>36</v>
      </c>
      <c r="E13" t="s">
        <v>37</v>
      </c>
      <c r="F13" s="2">
        <v>34700</v>
      </c>
      <c r="G13" s="2">
        <v>38352</v>
      </c>
      <c r="H13">
        <v>337562</v>
      </c>
      <c r="I13">
        <v>304458</v>
      </c>
      <c r="J13">
        <v>169</v>
      </c>
      <c r="K13">
        <f t="shared" si="0"/>
        <v>20822511970</v>
      </c>
      <c r="L13">
        <v>153</v>
      </c>
      <c r="M13">
        <v>137</v>
      </c>
      <c r="N13" t="s">
        <v>35</v>
      </c>
      <c r="O13" t="s">
        <v>38</v>
      </c>
      <c r="P13" t="s">
        <v>39</v>
      </c>
      <c r="Q13" s="6">
        <v>42352</v>
      </c>
      <c r="R13">
        <v>809</v>
      </c>
      <c r="S13" s="3">
        <v>1039</v>
      </c>
      <c r="T13" t="s">
        <v>40</v>
      </c>
      <c r="U13" t="s">
        <v>43</v>
      </c>
      <c r="V13" s="3">
        <v>340000</v>
      </c>
      <c r="W13">
        <v>55.3</v>
      </c>
      <c r="X13" t="s">
        <v>42</v>
      </c>
      <c r="Y13" t="s">
        <v>42</v>
      </c>
      <c r="AB13" s="3">
        <v>809100000</v>
      </c>
      <c r="AC13" s="3">
        <v>1038500000</v>
      </c>
      <c r="AD13">
        <v>55.27</v>
      </c>
      <c r="AE13" s="5">
        <f t="shared" si="1"/>
        <v>582552000</v>
      </c>
      <c r="AF13">
        <v>70.94</v>
      </c>
      <c r="AG13" s="4">
        <v>0.72</v>
      </c>
      <c r="AH13" t="s">
        <v>33</v>
      </c>
      <c r="AI13" t="s">
        <v>36</v>
      </c>
      <c r="AJ13">
        <v>37.687154</v>
      </c>
      <c r="AK13">
        <v>-121.91495399999999</v>
      </c>
    </row>
    <row r="14" spans="1:37" ht="14.45" x14ac:dyDescent="0.3">
      <c r="A14">
        <v>12</v>
      </c>
      <c r="B14">
        <v>403</v>
      </c>
      <c r="C14" t="s">
        <v>35</v>
      </c>
      <c r="D14" t="s">
        <v>36</v>
      </c>
      <c r="E14" t="s">
        <v>37</v>
      </c>
      <c r="F14" s="2">
        <v>34700</v>
      </c>
      <c r="G14" s="2">
        <v>38352</v>
      </c>
      <c r="H14">
        <v>337562</v>
      </c>
      <c r="I14">
        <v>304458</v>
      </c>
      <c r="J14">
        <v>169</v>
      </c>
      <c r="K14">
        <f t="shared" si="0"/>
        <v>20822511970</v>
      </c>
      <c r="L14">
        <v>153</v>
      </c>
      <c r="M14">
        <v>137</v>
      </c>
      <c r="N14" t="s">
        <v>35</v>
      </c>
      <c r="O14" t="s">
        <v>38</v>
      </c>
      <c r="P14" t="s">
        <v>39</v>
      </c>
      <c r="Q14" s="6">
        <v>42322</v>
      </c>
      <c r="R14">
        <v>903</v>
      </c>
      <c r="S14" s="3">
        <v>1161</v>
      </c>
      <c r="T14" t="s">
        <v>40</v>
      </c>
      <c r="U14" t="s">
        <v>44</v>
      </c>
      <c r="V14" s="3">
        <v>340000</v>
      </c>
      <c r="W14">
        <v>61.1</v>
      </c>
      <c r="X14" t="s">
        <v>42</v>
      </c>
      <c r="Y14" t="s">
        <v>42</v>
      </c>
      <c r="AB14" s="3">
        <v>903000000</v>
      </c>
      <c r="AC14" s="3">
        <v>1161000000</v>
      </c>
      <c r="AD14">
        <v>61.09</v>
      </c>
      <c r="AE14" s="5">
        <f t="shared" si="1"/>
        <v>623070000</v>
      </c>
      <c r="AF14">
        <v>78.540000000000006</v>
      </c>
      <c r="AG14" s="4">
        <v>0.69</v>
      </c>
      <c r="AH14" t="s">
        <v>33</v>
      </c>
      <c r="AI14" t="s">
        <v>36</v>
      </c>
      <c r="AJ14">
        <v>37.687154</v>
      </c>
      <c r="AK14">
        <v>-121.91495399999999</v>
      </c>
    </row>
    <row r="15" spans="1:37" ht="14.45" x14ac:dyDescent="0.3">
      <c r="A15">
        <v>13</v>
      </c>
      <c r="B15">
        <v>403</v>
      </c>
      <c r="C15" t="s">
        <v>35</v>
      </c>
      <c r="D15" t="s">
        <v>36</v>
      </c>
      <c r="E15" t="s">
        <v>37</v>
      </c>
      <c r="F15" s="2">
        <v>34700</v>
      </c>
      <c r="G15" s="2">
        <v>38352</v>
      </c>
      <c r="H15">
        <v>337562</v>
      </c>
      <c r="I15">
        <v>304458</v>
      </c>
      <c r="J15">
        <v>169</v>
      </c>
      <c r="K15">
        <f t="shared" si="0"/>
        <v>20822511970</v>
      </c>
      <c r="L15">
        <v>153</v>
      </c>
      <c r="M15">
        <v>137</v>
      </c>
      <c r="N15" t="s">
        <v>35</v>
      </c>
      <c r="O15" t="s">
        <v>38</v>
      </c>
      <c r="P15" t="s">
        <v>39</v>
      </c>
      <c r="Q15" s="6">
        <v>42291</v>
      </c>
      <c r="R15" s="3">
        <v>1144</v>
      </c>
      <c r="S15" s="3">
        <v>1445</v>
      </c>
      <c r="T15" t="s">
        <v>40</v>
      </c>
      <c r="U15" t="s">
        <v>45</v>
      </c>
      <c r="V15" s="3">
        <v>340000</v>
      </c>
      <c r="W15">
        <v>74.900000000000006</v>
      </c>
      <c r="X15" t="s">
        <v>42</v>
      </c>
      <c r="Y15" t="s">
        <v>42</v>
      </c>
      <c r="AB15" s="3">
        <v>1143900000</v>
      </c>
      <c r="AC15" s="3">
        <v>1444600000</v>
      </c>
      <c r="AD15">
        <v>74.89</v>
      </c>
      <c r="AE15" s="5">
        <f t="shared" si="1"/>
        <v>789290999.99999988</v>
      </c>
      <c r="AF15">
        <v>94.57</v>
      </c>
      <c r="AG15" s="4">
        <v>0.69</v>
      </c>
      <c r="AH15" t="s">
        <v>33</v>
      </c>
      <c r="AI15" t="s">
        <v>36</v>
      </c>
      <c r="AJ15">
        <v>37.687154</v>
      </c>
      <c r="AK15">
        <v>-121.91495399999999</v>
      </c>
    </row>
    <row r="16" spans="1:37" ht="14.45" x14ac:dyDescent="0.3">
      <c r="A16">
        <v>14</v>
      </c>
      <c r="B16">
        <v>403</v>
      </c>
      <c r="C16" t="s">
        <v>35</v>
      </c>
      <c r="D16" t="s">
        <v>36</v>
      </c>
      <c r="E16" t="s">
        <v>37</v>
      </c>
      <c r="F16" s="2">
        <v>34700</v>
      </c>
      <c r="G16" s="2">
        <v>38352</v>
      </c>
      <c r="H16">
        <v>337562</v>
      </c>
      <c r="I16">
        <v>304458</v>
      </c>
      <c r="J16">
        <v>169</v>
      </c>
      <c r="K16">
        <f t="shared" si="0"/>
        <v>20822511970</v>
      </c>
      <c r="L16">
        <v>153</v>
      </c>
      <c r="M16">
        <v>137</v>
      </c>
      <c r="N16" t="s">
        <v>35</v>
      </c>
      <c r="O16" t="s">
        <v>38</v>
      </c>
      <c r="P16" t="s">
        <v>39</v>
      </c>
      <c r="Q16" s="6">
        <v>42261</v>
      </c>
      <c r="R16" s="3">
        <v>1221</v>
      </c>
      <c r="S16" s="3">
        <v>1548</v>
      </c>
      <c r="T16" t="s">
        <v>40</v>
      </c>
      <c r="U16" t="s">
        <v>46</v>
      </c>
      <c r="V16" s="3">
        <v>340000</v>
      </c>
      <c r="W16">
        <v>80</v>
      </c>
      <c r="X16" t="s">
        <v>42</v>
      </c>
      <c r="Y16" t="s">
        <v>42</v>
      </c>
      <c r="AB16" s="3">
        <v>1221000000</v>
      </c>
      <c r="AC16" s="3">
        <v>1548000000</v>
      </c>
      <c r="AD16">
        <v>80.2</v>
      </c>
      <c r="AE16" s="5">
        <f t="shared" si="1"/>
        <v>818070000</v>
      </c>
      <c r="AF16">
        <v>101.68</v>
      </c>
      <c r="AG16" s="4">
        <v>0.67</v>
      </c>
      <c r="AH16" t="s">
        <v>33</v>
      </c>
      <c r="AI16" t="s">
        <v>36</v>
      </c>
      <c r="AJ16">
        <v>37.687154</v>
      </c>
      <c r="AK16">
        <v>-121.91495399999999</v>
      </c>
    </row>
    <row r="17" spans="1:37" ht="14.45" x14ac:dyDescent="0.3">
      <c r="A17">
        <v>15</v>
      </c>
      <c r="B17">
        <v>403</v>
      </c>
      <c r="C17" t="s">
        <v>35</v>
      </c>
      <c r="D17" t="s">
        <v>36</v>
      </c>
      <c r="E17" t="s">
        <v>37</v>
      </c>
      <c r="F17" s="2">
        <v>34700</v>
      </c>
      <c r="G17" s="2">
        <v>38352</v>
      </c>
      <c r="H17">
        <v>337562</v>
      </c>
      <c r="I17">
        <v>304458</v>
      </c>
      <c r="J17">
        <v>169</v>
      </c>
      <c r="K17">
        <f t="shared" si="0"/>
        <v>20822511970</v>
      </c>
      <c r="L17">
        <v>153</v>
      </c>
      <c r="M17">
        <v>137</v>
      </c>
      <c r="N17" t="s">
        <v>35</v>
      </c>
      <c r="O17" t="s">
        <v>38</v>
      </c>
      <c r="P17" t="s">
        <v>39</v>
      </c>
      <c r="Q17" s="6">
        <v>42230</v>
      </c>
      <c r="R17" s="3">
        <v>1327</v>
      </c>
      <c r="S17" s="3">
        <v>1742</v>
      </c>
      <c r="T17" t="s">
        <v>40</v>
      </c>
      <c r="U17" t="s">
        <v>47</v>
      </c>
      <c r="V17" s="3">
        <v>340000</v>
      </c>
      <c r="X17" t="s">
        <v>42</v>
      </c>
      <c r="Y17" t="s">
        <v>42</v>
      </c>
      <c r="AB17" s="3">
        <v>1326800000</v>
      </c>
      <c r="AC17" s="3">
        <v>1742200000</v>
      </c>
      <c r="AD17">
        <v>89.38</v>
      </c>
      <c r="AE17" s="5">
        <f t="shared" si="1"/>
        <v>942028000</v>
      </c>
      <c r="AF17">
        <v>117.36</v>
      </c>
      <c r="AG17" s="4">
        <v>0.71</v>
      </c>
      <c r="AH17" t="s">
        <v>33</v>
      </c>
      <c r="AI17" t="s">
        <v>36</v>
      </c>
      <c r="AJ17">
        <v>37.687154</v>
      </c>
      <c r="AK17">
        <v>-121.91495399999999</v>
      </c>
    </row>
    <row r="18" spans="1:37" ht="14.45" x14ac:dyDescent="0.3">
      <c r="A18">
        <v>16</v>
      </c>
      <c r="B18">
        <v>403</v>
      </c>
      <c r="C18" t="s">
        <v>35</v>
      </c>
      <c r="D18" t="s">
        <v>36</v>
      </c>
      <c r="E18" t="s">
        <v>37</v>
      </c>
      <c r="F18" s="2">
        <v>34700</v>
      </c>
      <c r="G18" s="2">
        <v>38352</v>
      </c>
      <c r="H18">
        <v>337562</v>
      </c>
      <c r="I18">
        <v>304458</v>
      </c>
      <c r="J18">
        <v>169</v>
      </c>
      <c r="K18">
        <f t="shared" si="0"/>
        <v>20822511970</v>
      </c>
      <c r="L18">
        <v>153</v>
      </c>
      <c r="M18">
        <v>137</v>
      </c>
      <c r="N18" t="s">
        <v>35</v>
      </c>
      <c r="O18" t="s">
        <v>38</v>
      </c>
      <c r="P18" t="s">
        <v>39</v>
      </c>
      <c r="Q18" s="6">
        <v>42199</v>
      </c>
      <c r="R18" s="3">
        <v>1401</v>
      </c>
      <c r="S18" s="3">
        <v>1798</v>
      </c>
      <c r="T18" t="s">
        <v>40</v>
      </c>
      <c r="U18" t="s">
        <v>48</v>
      </c>
      <c r="V18" s="3">
        <v>337562</v>
      </c>
      <c r="X18" t="s">
        <v>49</v>
      </c>
      <c r="Y18" t="s">
        <v>50</v>
      </c>
      <c r="AB18" s="3">
        <v>1401200000</v>
      </c>
      <c r="AC18" s="3">
        <v>1798000000</v>
      </c>
      <c r="AD18">
        <v>95.07</v>
      </c>
      <c r="AE18" s="5">
        <f t="shared" si="1"/>
        <v>994852000</v>
      </c>
      <c r="AF18">
        <v>121.99</v>
      </c>
      <c r="AG18" s="4">
        <v>0.71</v>
      </c>
      <c r="AH18" t="s">
        <v>33</v>
      </c>
      <c r="AI18" t="s">
        <v>36</v>
      </c>
      <c r="AJ18">
        <v>37.687154</v>
      </c>
      <c r="AK18">
        <v>-121.91495399999999</v>
      </c>
    </row>
    <row r="19" spans="1:37" ht="14.45" x14ac:dyDescent="0.3">
      <c r="A19">
        <v>17</v>
      </c>
      <c r="B19">
        <v>636</v>
      </c>
      <c r="C19" t="s">
        <v>51</v>
      </c>
      <c r="D19" t="s">
        <v>52</v>
      </c>
      <c r="E19" t="s">
        <v>53</v>
      </c>
      <c r="F19" s="2">
        <v>36708</v>
      </c>
      <c r="G19" s="2">
        <v>39994</v>
      </c>
      <c r="H19">
        <v>85068</v>
      </c>
      <c r="I19">
        <v>85261</v>
      </c>
      <c r="J19">
        <v>130</v>
      </c>
      <c r="K19">
        <f t="shared" si="0"/>
        <v>4036476600</v>
      </c>
      <c r="L19">
        <v>126</v>
      </c>
      <c r="M19">
        <v>122</v>
      </c>
      <c r="N19" t="s">
        <v>51</v>
      </c>
      <c r="O19" t="s">
        <v>54</v>
      </c>
      <c r="P19" t="s">
        <v>39</v>
      </c>
      <c r="Q19" s="6">
        <v>42019</v>
      </c>
      <c r="R19">
        <v>736</v>
      </c>
      <c r="S19">
        <v>893</v>
      </c>
      <c r="T19" t="s">
        <v>55</v>
      </c>
      <c r="V19" s="3">
        <v>85068</v>
      </c>
      <c r="W19">
        <v>81.8</v>
      </c>
      <c r="AB19" s="3">
        <v>239696310</v>
      </c>
      <c r="AC19" s="3">
        <v>290916896</v>
      </c>
      <c r="AD19">
        <v>81.8</v>
      </c>
      <c r="AE19" s="5">
        <f t="shared" si="1"/>
        <v>215726679</v>
      </c>
      <c r="AF19">
        <v>99.28</v>
      </c>
      <c r="AG19" s="4">
        <v>0.9</v>
      </c>
      <c r="AH19" t="s">
        <v>33</v>
      </c>
      <c r="AI19" t="s">
        <v>52</v>
      </c>
      <c r="AJ19">
        <v>34.095286999999999</v>
      </c>
      <c r="AK19">
        <v>-118.12701499999901</v>
      </c>
    </row>
    <row r="20" spans="1:37" ht="14.45" x14ac:dyDescent="0.3">
      <c r="A20">
        <v>18</v>
      </c>
      <c r="B20">
        <v>636</v>
      </c>
      <c r="C20" t="s">
        <v>51</v>
      </c>
      <c r="D20" t="s">
        <v>52</v>
      </c>
      <c r="E20" t="s">
        <v>53</v>
      </c>
      <c r="F20" s="2">
        <v>36708</v>
      </c>
      <c r="G20" s="2">
        <v>39994</v>
      </c>
      <c r="H20">
        <v>85068</v>
      </c>
      <c r="I20">
        <v>85261</v>
      </c>
      <c r="J20">
        <v>130</v>
      </c>
      <c r="K20">
        <f t="shared" si="0"/>
        <v>4036476600</v>
      </c>
      <c r="L20">
        <v>126</v>
      </c>
      <c r="M20">
        <v>122</v>
      </c>
      <c r="N20" t="s">
        <v>51</v>
      </c>
      <c r="O20" t="s">
        <v>56</v>
      </c>
      <c r="P20" t="s">
        <v>39</v>
      </c>
      <c r="Q20" s="6">
        <v>42352</v>
      </c>
      <c r="R20">
        <v>699</v>
      </c>
      <c r="S20">
        <v>839</v>
      </c>
      <c r="T20" t="s">
        <v>55</v>
      </c>
      <c r="V20" s="3">
        <v>85068</v>
      </c>
      <c r="W20">
        <v>77.7</v>
      </c>
      <c r="AB20" s="3">
        <v>227737562</v>
      </c>
      <c r="AC20" s="3">
        <v>273291592</v>
      </c>
      <c r="AD20">
        <v>77.72</v>
      </c>
      <c r="AE20" s="5">
        <f t="shared" si="1"/>
        <v>204963805.80000001</v>
      </c>
      <c r="AF20">
        <v>93.27</v>
      </c>
      <c r="AG20" s="4">
        <v>0.9</v>
      </c>
      <c r="AH20" t="s">
        <v>33</v>
      </c>
      <c r="AI20" t="s">
        <v>52</v>
      </c>
      <c r="AJ20">
        <v>34.095286999999999</v>
      </c>
      <c r="AK20">
        <v>-118.12701499999901</v>
      </c>
    </row>
    <row r="21" spans="1:37" ht="14.45" x14ac:dyDescent="0.3">
      <c r="A21">
        <v>19</v>
      </c>
      <c r="B21">
        <v>636</v>
      </c>
      <c r="C21" t="s">
        <v>51</v>
      </c>
      <c r="D21" t="s">
        <v>52</v>
      </c>
      <c r="E21" t="s">
        <v>53</v>
      </c>
      <c r="F21" s="2">
        <v>36708</v>
      </c>
      <c r="G21" s="2">
        <v>39994</v>
      </c>
      <c r="H21">
        <v>85068</v>
      </c>
      <c r="I21">
        <v>85261</v>
      </c>
      <c r="J21">
        <v>130</v>
      </c>
      <c r="K21">
        <f t="shared" si="0"/>
        <v>4036476600</v>
      </c>
      <c r="L21">
        <v>126</v>
      </c>
      <c r="M21">
        <v>122</v>
      </c>
      <c r="N21" t="s">
        <v>51</v>
      </c>
      <c r="O21" t="s">
        <v>57</v>
      </c>
      <c r="P21" t="s">
        <v>39</v>
      </c>
      <c r="Q21" s="6">
        <v>42322</v>
      </c>
      <c r="R21">
        <v>786</v>
      </c>
      <c r="S21">
        <v>872</v>
      </c>
      <c r="T21" t="s">
        <v>55</v>
      </c>
      <c r="V21" s="3">
        <v>85068</v>
      </c>
      <c r="W21">
        <v>90.3</v>
      </c>
      <c r="AB21" s="3">
        <v>256151807</v>
      </c>
      <c r="AC21" s="3">
        <v>284012104</v>
      </c>
      <c r="AD21">
        <v>90.33</v>
      </c>
      <c r="AE21" s="5">
        <f t="shared" si="1"/>
        <v>230536626.30000001</v>
      </c>
      <c r="AF21">
        <v>100.16</v>
      </c>
      <c r="AG21" s="4">
        <v>0.9</v>
      </c>
      <c r="AH21" t="s">
        <v>33</v>
      </c>
      <c r="AI21" t="s">
        <v>52</v>
      </c>
      <c r="AJ21">
        <v>34.095286999999999</v>
      </c>
      <c r="AK21">
        <v>-118.12701499999901</v>
      </c>
    </row>
    <row r="22" spans="1:37" ht="14.45" x14ac:dyDescent="0.3">
      <c r="A22">
        <v>20</v>
      </c>
      <c r="B22">
        <v>636</v>
      </c>
      <c r="C22" t="s">
        <v>51</v>
      </c>
      <c r="D22" t="s">
        <v>52</v>
      </c>
      <c r="E22" t="s">
        <v>53</v>
      </c>
      <c r="F22" s="2">
        <v>36708</v>
      </c>
      <c r="G22" s="2">
        <v>39994</v>
      </c>
      <c r="H22">
        <v>85068</v>
      </c>
      <c r="I22">
        <v>85261</v>
      </c>
      <c r="J22">
        <v>130</v>
      </c>
      <c r="K22">
        <f t="shared" si="0"/>
        <v>4036476600</v>
      </c>
      <c r="L22">
        <v>126</v>
      </c>
      <c r="M22">
        <v>122</v>
      </c>
      <c r="N22" t="s">
        <v>51</v>
      </c>
      <c r="O22" t="s">
        <v>54</v>
      </c>
      <c r="P22" t="s">
        <v>39</v>
      </c>
      <c r="Q22" s="6">
        <v>42291</v>
      </c>
      <c r="R22">
        <v>944</v>
      </c>
      <c r="S22">
        <v>989</v>
      </c>
      <c r="T22" t="s">
        <v>55</v>
      </c>
      <c r="V22" s="3">
        <v>85068</v>
      </c>
      <c r="W22">
        <v>104.9</v>
      </c>
      <c r="AB22" s="3">
        <v>307473407</v>
      </c>
      <c r="AC22" s="3">
        <v>322364817</v>
      </c>
      <c r="AD22">
        <v>104.94</v>
      </c>
      <c r="AE22" s="5">
        <f t="shared" si="1"/>
        <v>276726066.30000001</v>
      </c>
      <c r="AF22">
        <v>110.02</v>
      </c>
      <c r="AG22" s="4">
        <v>0.9</v>
      </c>
      <c r="AH22" t="s">
        <v>33</v>
      </c>
      <c r="AI22" t="s">
        <v>52</v>
      </c>
      <c r="AJ22">
        <v>34.095286999999999</v>
      </c>
      <c r="AK22">
        <v>-118.12701499999901</v>
      </c>
    </row>
    <row r="23" spans="1:37" ht="14.45" x14ac:dyDescent="0.3">
      <c r="A23">
        <v>21</v>
      </c>
      <c r="B23">
        <v>636</v>
      </c>
      <c r="C23" t="s">
        <v>51</v>
      </c>
      <c r="D23" t="s">
        <v>52</v>
      </c>
      <c r="E23" t="s">
        <v>53</v>
      </c>
      <c r="F23" s="2">
        <v>36708</v>
      </c>
      <c r="G23" s="2">
        <v>39994</v>
      </c>
      <c r="H23">
        <v>85068</v>
      </c>
      <c r="I23">
        <v>85261</v>
      </c>
      <c r="J23">
        <v>130</v>
      </c>
      <c r="K23">
        <f t="shared" si="0"/>
        <v>4036476600</v>
      </c>
      <c r="L23">
        <v>126</v>
      </c>
      <c r="M23">
        <v>122</v>
      </c>
      <c r="N23" t="s">
        <v>51</v>
      </c>
      <c r="O23" t="s">
        <v>56</v>
      </c>
      <c r="P23" t="s">
        <v>39</v>
      </c>
      <c r="Q23" s="6">
        <v>42261</v>
      </c>
      <c r="R23">
        <v>930</v>
      </c>
      <c r="S23" s="3">
        <v>1055</v>
      </c>
      <c r="T23" t="s">
        <v>55</v>
      </c>
      <c r="V23" s="3">
        <v>85068</v>
      </c>
      <c r="W23">
        <v>103.31</v>
      </c>
      <c r="AB23" s="3">
        <v>303064637</v>
      </c>
      <c r="AC23" s="3">
        <v>343848201</v>
      </c>
      <c r="AD23">
        <v>103.32</v>
      </c>
      <c r="AE23" s="5">
        <f t="shared" si="1"/>
        <v>263666234.19</v>
      </c>
      <c r="AF23">
        <v>117.22</v>
      </c>
      <c r="AG23" s="4">
        <v>0.87</v>
      </c>
      <c r="AH23" t="s">
        <v>33</v>
      </c>
      <c r="AI23" t="s">
        <v>52</v>
      </c>
      <c r="AJ23">
        <v>34.095286999999999</v>
      </c>
      <c r="AK23">
        <v>-118.12701499999901</v>
      </c>
    </row>
    <row r="24" spans="1:37" ht="14.45" x14ac:dyDescent="0.3">
      <c r="A24">
        <v>22</v>
      </c>
      <c r="B24">
        <v>636</v>
      </c>
      <c r="C24" t="s">
        <v>51</v>
      </c>
      <c r="D24" t="s">
        <v>52</v>
      </c>
      <c r="E24" t="s">
        <v>53</v>
      </c>
      <c r="F24" s="2">
        <v>36708</v>
      </c>
      <c r="G24" s="2">
        <v>39994</v>
      </c>
      <c r="H24">
        <v>85068</v>
      </c>
      <c r="I24">
        <v>85261</v>
      </c>
      <c r="J24">
        <v>130</v>
      </c>
      <c r="K24">
        <f t="shared" si="0"/>
        <v>4036476600</v>
      </c>
      <c r="L24">
        <v>126</v>
      </c>
      <c r="M24">
        <v>122</v>
      </c>
      <c r="N24" t="s">
        <v>51</v>
      </c>
      <c r="O24">
        <v>2</v>
      </c>
      <c r="P24" t="s">
        <v>39</v>
      </c>
      <c r="Q24" s="6">
        <v>42230</v>
      </c>
      <c r="R24" s="3">
        <v>1028</v>
      </c>
      <c r="S24" s="3">
        <v>1118</v>
      </c>
      <c r="T24" t="s">
        <v>55</v>
      </c>
      <c r="V24" s="3">
        <v>85068</v>
      </c>
      <c r="AB24" s="3">
        <v>334952457</v>
      </c>
      <c r="AC24" s="3">
        <v>364308412</v>
      </c>
      <c r="AD24">
        <v>127.02</v>
      </c>
      <c r="AE24" s="5">
        <f t="shared" si="1"/>
        <v>334952457</v>
      </c>
      <c r="AF24">
        <v>138.15</v>
      </c>
      <c r="AG24" s="4">
        <v>1</v>
      </c>
      <c r="AH24" t="s">
        <v>33</v>
      </c>
      <c r="AI24" t="s">
        <v>52</v>
      </c>
      <c r="AJ24">
        <v>34.095286999999999</v>
      </c>
      <c r="AK24">
        <v>-118.12701499999901</v>
      </c>
    </row>
    <row r="25" spans="1:37" ht="14.45" x14ac:dyDescent="0.3">
      <c r="A25">
        <v>23</v>
      </c>
      <c r="B25">
        <v>636</v>
      </c>
      <c r="C25" t="s">
        <v>51</v>
      </c>
      <c r="D25" t="s">
        <v>52</v>
      </c>
      <c r="E25" t="s">
        <v>53</v>
      </c>
      <c r="F25" s="2">
        <v>36708</v>
      </c>
      <c r="G25" s="2">
        <v>39994</v>
      </c>
      <c r="H25">
        <v>85068</v>
      </c>
      <c r="I25">
        <v>85261</v>
      </c>
      <c r="J25">
        <v>130</v>
      </c>
      <c r="K25">
        <f t="shared" si="0"/>
        <v>4036476600</v>
      </c>
      <c r="L25">
        <v>126</v>
      </c>
      <c r="M25">
        <v>122</v>
      </c>
      <c r="N25" t="s">
        <v>51</v>
      </c>
      <c r="O25" t="s">
        <v>54</v>
      </c>
      <c r="P25" t="s">
        <v>39</v>
      </c>
      <c r="Q25" s="6">
        <v>42199</v>
      </c>
      <c r="R25" s="3">
        <v>1004</v>
      </c>
      <c r="S25" s="3">
        <v>1105</v>
      </c>
      <c r="T25" t="s">
        <v>55</v>
      </c>
      <c r="V25" s="3">
        <v>85068</v>
      </c>
      <c r="AB25" s="3">
        <v>327262364</v>
      </c>
      <c r="AC25" s="3">
        <v>360056051</v>
      </c>
      <c r="AD25">
        <v>124.1</v>
      </c>
      <c r="AE25" s="5">
        <f t="shared" si="1"/>
        <v>327262364</v>
      </c>
      <c r="AF25">
        <v>136.53</v>
      </c>
      <c r="AG25" s="4">
        <v>1</v>
      </c>
      <c r="AH25" t="s">
        <v>33</v>
      </c>
      <c r="AI25" t="s">
        <v>52</v>
      </c>
      <c r="AJ25">
        <v>34.095286999999999</v>
      </c>
      <c r="AK25">
        <v>-118.12701499999901</v>
      </c>
    </row>
    <row r="26" spans="1:37" ht="14.45" x14ac:dyDescent="0.3">
      <c r="A26">
        <v>24</v>
      </c>
      <c r="B26">
        <v>636</v>
      </c>
      <c r="C26" t="s">
        <v>51</v>
      </c>
      <c r="D26" t="s">
        <v>52</v>
      </c>
      <c r="E26" t="s">
        <v>53</v>
      </c>
      <c r="F26" s="2">
        <v>36708</v>
      </c>
      <c r="G26" s="2">
        <v>39994</v>
      </c>
      <c r="H26">
        <v>85068</v>
      </c>
      <c r="I26">
        <v>85261</v>
      </c>
      <c r="J26">
        <v>130</v>
      </c>
      <c r="K26">
        <f t="shared" si="0"/>
        <v>4036476600</v>
      </c>
      <c r="L26">
        <v>126</v>
      </c>
      <c r="M26">
        <v>122</v>
      </c>
      <c r="N26" t="s">
        <v>51</v>
      </c>
      <c r="O26" t="s">
        <v>54</v>
      </c>
      <c r="P26" t="s">
        <v>39</v>
      </c>
      <c r="Q26" s="6">
        <v>42169</v>
      </c>
      <c r="R26" s="3">
        <v>1023</v>
      </c>
      <c r="S26" s="3">
        <v>1032</v>
      </c>
      <c r="T26" t="s">
        <v>55</v>
      </c>
      <c r="V26" s="3">
        <v>85068</v>
      </c>
      <c r="AB26" s="3">
        <v>333235220</v>
      </c>
      <c r="AC26" s="3">
        <v>336350360</v>
      </c>
      <c r="AD26">
        <v>130.58000000000001</v>
      </c>
      <c r="AE26" s="5">
        <f t="shared" si="1"/>
        <v>333235220</v>
      </c>
      <c r="AF26">
        <v>131.80000000000001</v>
      </c>
      <c r="AG26" s="4">
        <v>1</v>
      </c>
      <c r="AH26" t="s">
        <v>33</v>
      </c>
      <c r="AI26" t="s">
        <v>52</v>
      </c>
      <c r="AJ26">
        <v>34.095286999999999</v>
      </c>
      <c r="AK26">
        <v>-118.12701499999901</v>
      </c>
    </row>
    <row r="27" spans="1:37" ht="14.45" x14ac:dyDescent="0.3">
      <c r="A27">
        <v>25</v>
      </c>
      <c r="B27">
        <v>421</v>
      </c>
      <c r="C27" t="s">
        <v>58</v>
      </c>
      <c r="D27" t="s">
        <v>59</v>
      </c>
      <c r="E27" t="s">
        <v>31</v>
      </c>
      <c r="F27" s="2">
        <v>34700</v>
      </c>
      <c r="G27" s="2">
        <v>38352</v>
      </c>
      <c r="H27">
        <v>25640</v>
      </c>
      <c r="I27">
        <v>15293</v>
      </c>
      <c r="J27">
        <v>208</v>
      </c>
      <c r="K27">
        <f t="shared" si="0"/>
        <v>1946588800</v>
      </c>
      <c r="L27">
        <v>187</v>
      </c>
      <c r="M27">
        <v>166</v>
      </c>
      <c r="N27" t="s">
        <v>58</v>
      </c>
      <c r="O27" t="s">
        <v>38</v>
      </c>
      <c r="P27" t="s">
        <v>39</v>
      </c>
      <c r="Q27" s="6">
        <v>42050</v>
      </c>
      <c r="R27">
        <v>55</v>
      </c>
      <c r="S27">
        <v>56</v>
      </c>
      <c r="T27" t="s">
        <v>40</v>
      </c>
      <c r="U27" t="s">
        <v>2076</v>
      </c>
      <c r="V27" s="3">
        <v>18738</v>
      </c>
      <c r="W27">
        <v>58.57</v>
      </c>
      <c r="X27" t="s">
        <v>69</v>
      </c>
      <c r="Y27" t="s">
        <v>69</v>
      </c>
      <c r="AB27" s="3">
        <v>54570000</v>
      </c>
      <c r="AC27" s="3">
        <v>56120000</v>
      </c>
      <c r="AD27">
        <v>58.57</v>
      </c>
      <c r="AE27" s="5">
        <f t="shared" si="1"/>
        <v>30559200.000000004</v>
      </c>
      <c r="AF27">
        <v>60.23</v>
      </c>
      <c r="AG27" s="4">
        <v>0.56000000000000005</v>
      </c>
      <c r="AH27" t="s">
        <v>33</v>
      </c>
      <c r="AI27" t="s">
        <v>59</v>
      </c>
      <c r="AJ27">
        <v>36.778261000000001</v>
      </c>
      <c r="AK27">
        <v>-119.41793199999999</v>
      </c>
    </row>
    <row r="28" spans="1:37" ht="14.45" x14ac:dyDescent="0.3">
      <c r="A28">
        <v>26</v>
      </c>
      <c r="B28">
        <v>421</v>
      </c>
      <c r="C28" t="s">
        <v>58</v>
      </c>
      <c r="D28" t="s">
        <v>59</v>
      </c>
      <c r="E28" t="s">
        <v>31</v>
      </c>
      <c r="F28" s="2">
        <v>34700</v>
      </c>
      <c r="G28" s="2">
        <v>38352</v>
      </c>
      <c r="H28">
        <v>25640</v>
      </c>
      <c r="I28">
        <v>15293</v>
      </c>
      <c r="J28">
        <v>208</v>
      </c>
      <c r="K28">
        <f t="shared" si="0"/>
        <v>1946588800</v>
      </c>
      <c r="L28">
        <v>187</v>
      </c>
      <c r="M28">
        <v>166</v>
      </c>
      <c r="N28" t="s">
        <v>58</v>
      </c>
      <c r="O28">
        <v>2</v>
      </c>
      <c r="P28" t="s">
        <v>39</v>
      </c>
      <c r="Q28" s="6">
        <v>42019</v>
      </c>
      <c r="R28">
        <v>59</v>
      </c>
      <c r="S28">
        <v>74</v>
      </c>
      <c r="T28" t="s">
        <v>40</v>
      </c>
      <c r="U28" t="s">
        <v>60</v>
      </c>
      <c r="V28" s="3">
        <v>18738</v>
      </c>
      <c r="W28">
        <v>57.12</v>
      </c>
      <c r="X28" t="s">
        <v>61</v>
      </c>
      <c r="Y28" t="s">
        <v>61</v>
      </c>
      <c r="AB28" s="3">
        <v>58870000</v>
      </c>
      <c r="AC28" s="3">
        <v>74350000</v>
      </c>
      <c r="AD28">
        <v>57.12</v>
      </c>
      <c r="AE28" s="5">
        <f t="shared" si="1"/>
        <v>32967200.000000004</v>
      </c>
      <c r="AF28">
        <v>72.14</v>
      </c>
      <c r="AG28" s="4">
        <v>0.56000000000000005</v>
      </c>
      <c r="AH28" t="s">
        <v>33</v>
      </c>
      <c r="AI28" t="s">
        <v>59</v>
      </c>
      <c r="AJ28">
        <v>36.778261000000001</v>
      </c>
      <c r="AK28">
        <v>-119.41793199999999</v>
      </c>
    </row>
    <row r="29" spans="1:37" ht="14.45" x14ac:dyDescent="0.3">
      <c r="A29">
        <v>27</v>
      </c>
      <c r="B29">
        <v>421</v>
      </c>
      <c r="C29" t="s">
        <v>58</v>
      </c>
      <c r="D29" t="s">
        <v>59</v>
      </c>
      <c r="E29" t="s">
        <v>31</v>
      </c>
      <c r="F29" s="2">
        <v>34700</v>
      </c>
      <c r="G29" s="2">
        <v>38352</v>
      </c>
      <c r="H29">
        <v>25640</v>
      </c>
      <c r="I29">
        <v>15293</v>
      </c>
      <c r="J29">
        <v>208</v>
      </c>
      <c r="K29">
        <f t="shared" si="0"/>
        <v>1946588800</v>
      </c>
      <c r="L29">
        <v>187</v>
      </c>
      <c r="M29">
        <v>166</v>
      </c>
      <c r="N29" t="s">
        <v>58</v>
      </c>
      <c r="O29" t="s">
        <v>38</v>
      </c>
      <c r="P29" t="s">
        <v>39</v>
      </c>
      <c r="Q29" s="6">
        <v>42352</v>
      </c>
      <c r="R29">
        <v>68</v>
      </c>
      <c r="S29">
        <v>83</v>
      </c>
      <c r="T29" t="s">
        <v>40</v>
      </c>
      <c r="U29" t="s">
        <v>62</v>
      </c>
      <c r="V29" s="3">
        <v>18738</v>
      </c>
      <c r="W29">
        <v>63.43</v>
      </c>
      <c r="X29" t="s">
        <v>63</v>
      </c>
      <c r="Y29" t="s">
        <v>64</v>
      </c>
      <c r="AB29" s="3">
        <v>68400000</v>
      </c>
      <c r="AC29" s="3">
        <v>82500000</v>
      </c>
      <c r="AD29">
        <v>63.43</v>
      </c>
      <c r="AE29" s="5">
        <f t="shared" si="1"/>
        <v>36936000</v>
      </c>
      <c r="AF29">
        <v>76.510000000000005</v>
      </c>
      <c r="AG29" s="4">
        <v>0.54</v>
      </c>
      <c r="AH29" t="s">
        <v>33</v>
      </c>
      <c r="AI29" t="s">
        <v>59</v>
      </c>
      <c r="AJ29">
        <v>36.778261000000001</v>
      </c>
      <c r="AK29">
        <v>-119.41793199999999</v>
      </c>
    </row>
    <row r="30" spans="1:37" ht="14.45" x14ac:dyDescent="0.3">
      <c r="A30">
        <v>28</v>
      </c>
      <c r="B30">
        <v>421</v>
      </c>
      <c r="C30" t="s">
        <v>58</v>
      </c>
      <c r="D30" t="s">
        <v>59</v>
      </c>
      <c r="E30" t="s">
        <v>31</v>
      </c>
      <c r="F30" s="2">
        <v>34700</v>
      </c>
      <c r="G30" s="2">
        <v>38352</v>
      </c>
      <c r="H30">
        <v>25640</v>
      </c>
      <c r="I30">
        <v>15293</v>
      </c>
      <c r="J30">
        <v>208</v>
      </c>
      <c r="K30">
        <f t="shared" si="0"/>
        <v>1946588800</v>
      </c>
      <c r="L30">
        <v>187</v>
      </c>
      <c r="M30">
        <v>166</v>
      </c>
      <c r="N30" t="s">
        <v>58</v>
      </c>
      <c r="O30">
        <v>2</v>
      </c>
      <c r="P30" t="s">
        <v>39</v>
      </c>
      <c r="Q30" s="6">
        <v>42322</v>
      </c>
      <c r="R30">
        <v>58</v>
      </c>
      <c r="S30">
        <v>74</v>
      </c>
      <c r="T30" t="s">
        <v>40</v>
      </c>
      <c r="U30" t="s">
        <v>65</v>
      </c>
      <c r="V30" s="3">
        <v>18738</v>
      </c>
      <c r="W30">
        <v>68.040000000000006</v>
      </c>
      <c r="X30" t="s">
        <v>66</v>
      </c>
      <c r="Y30" t="s">
        <v>67</v>
      </c>
      <c r="AB30" s="3">
        <v>57780000</v>
      </c>
      <c r="AC30" s="3">
        <v>73550000</v>
      </c>
      <c r="AD30">
        <v>68.08</v>
      </c>
      <c r="AE30" s="5">
        <f t="shared" si="1"/>
        <v>38134800</v>
      </c>
      <c r="AF30">
        <v>86.65</v>
      </c>
      <c r="AG30" s="4">
        <v>0.66</v>
      </c>
      <c r="AH30" t="s">
        <v>33</v>
      </c>
      <c r="AI30" t="s">
        <v>59</v>
      </c>
      <c r="AJ30">
        <v>36.778261000000001</v>
      </c>
      <c r="AK30">
        <v>-119.41793199999999</v>
      </c>
    </row>
    <row r="31" spans="1:37" ht="14.45" x14ac:dyDescent="0.3">
      <c r="A31">
        <v>29</v>
      </c>
      <c r="B31">
        <v>421</v>
      </c>
      <c r="C31" t="s">
        <v>58</v>
      </c>
      <c r="D31" t="s">
        <v>59</v>
      </c>
      <c r="E31" t="s">
        <v>31</v>
      </c>
      <c r="F31" s="2">
        <v>34700</v>
      </c>
      <c r="G31" s="2">
        <v>38352</v>
      </c>
      <c r="H31">
        <v>25640</v>
      </c>
      <c r="I31">
        <v>15293</v>
      </c>
      <c r="J31">
        <v>208</v>
      </c>
      <c r="K31">
        <f t="shared" si="0"/>
        <v>1946588800</v>
      </c>
      <c r="L31">
        <v>187</v>
      </c>
      <c r="M31">
        <v>166</v>
      </c>
      <c r="N31" t="s">
        <v>58</v>
      </c>
      <c r="O31">
        <v>2</v>
      </c>
      <c r="P31" t="s">
        <v>39</v>
      </c>
      <c r="Q31" s="6">
        <v>42291</v>
      </c>
      <c r="R31">
        <v>92</v>
      </c>
      <c r="S31">
        <v>98</v>
      </c>
      <c r="T31" t="s">
        <v>40</v>
      </c>
      <c r="U31" t="s">
        <v>68</v>
      </c>
      <c r="V31" s="3">
        <v>18738</v>
      </c>
      <c r="W31">
        <v>98.79</v>
      </c>
      <c r="X31" t="s">
        <v>69</v>
      </c>
      <c r="AB31" s="3">
        <v>91700000</v>
      </c>
      <c r="AC31" s="3">
        <v>98200000</v>
      </c>
      <c r="AD31">
        <v>98.79</v>
      </c>
      <c r="AE31" s="5">
        <f t="shared" si="1"/>
        <v>57771000</v>
      </c>
      <c r="AF31">
        <v>105.79</v>
      </c>
      <c r="AG31" s="4">
        <v>0.63</v>
      </c>
      <c r="AH31" t="s">
        <v>33</v>
      </c>
      <c r="AI31" t="s">
        <v>59</v>
      </c>
      <c r="AJ31">
        <v>36.778261000000001</v>
      </c>
      <c r="AK31">
        <v>-119.41793199999999</v>
      </c>
    </row>
    <row r="32" spans="1:37" ht="14.45" x14ac:dyDescent="0.3">
      <c r="A32">
        <v>30</v>
      </c>
      <c r="B32">
        <v>421</v>
      </c>
      <c r="C32" t="s">
        <v>58</v>
      </c>
      <c r="D32" t="s">
        <v>59</v>
      </c>
      <c r="E32" t="s">
        <v>31</v>
      </c>
      <c r="F32" s="2">
        <v>34700</v>
      </c>
      <c r="G32" s="2">
        <v>38352</v>
      </c>
      <c r="H32">
        <v>25640</v>
      </c>
      <c r="I32">
        <v>15293</v>
      </c>
      <c r="J32">
        <v>208</v>
      </c>
      <c r="K32">
        <f t="shared" si="0"/>
        <v>1946588800</v>
      </c>
      <c r="L32">
        <v>187</v>
      </c>
      <c r="M32">
        <v>166</v>
      </c>
      <c r="N32" t="s">
        <v>58</v>
      </c>
      <c r="O32">
        <v>2</v>
      </c>
      <c r="P32" t="s">
        <v>39</v>
      </c>
      <c r="Q32" s="6">
        <v>42261</v>
      </c>
      <c r="R32">
        <v>53</v>
      </c>
      <c r="S32">
        <v>61</v>
      </c>
      <c r="T32" t="s">
        <v>40</v>
      </c>
      <c r="V32" s="3">
        <v>18738</v>
      </c>
      <c r="X32" t="s">
        <v>70</v>
      </c>
      <c r="Y32" t="s">
        <v>71</v>
      </c>
      <c r="AB32" s="3">
        <v>53180000</v>
      </c>
      <c r="AC32" s="3">
        <v>61380000</v>
      </c>
      <c r="AD32">
        <v>61.95</v>
      </c>
      <c r="AE32" s="5">
        <f t="shared" si="1"/>
        <v>34567000</v>
      </c>
      <c r="AF32">
        <v>71.5</v>
      </c>
      <c r="AG32" s="4">
        <v>0.65</v>
      </c>
      <c r="AH32" t="s">
        <v>33</v>
      </c>
      <c r="AI32" t="s">
        <v>59</v>
      </c>
      <c r="AJ32">
        <v>36.778261000000001</v>
      </c>
      <c r="AK32">
        <v>-119.41793199999999</v>
      </c>
    </row>
    <row r="33" spans="1:37" ht="14.45" x14ac:dyDescent="0.3">
      <c r="A33">
        <v>31</v>
      </c>
      <c r="B33">
        <v>421</v>
      </c>
      <c r="C33" t="s">
        <v>58</v>
      </c>
      <c r="D33" t="s">
        <v>59</v>
      </c>
      <c r="E33" t="s">
        <v>31</v>
      </c>
      <c r="F33" s="2">
        <v>34700</v>
      </c>
      <c r="G33" s="2">
        <v>38352</v>
      </c>
      <c r="H33">
        <v>25640</v>
      </c>
      <c r="I33">
        <v>15293</v>
      </c>
      <c r="J33">
        <v>208</v>
      </c>
      <c r="K33">
        <f t="shared" si="0"/>
        <v>1946588800</v>
      </c>
      <c r="L33">
        <v>187</v>
      </c>
      <c r="M33">
        <v>166</v>
      </c>
      <c r="N33" t="s">
        <v>58</v>
      </c>
      <c r="O33" t="s">
        <v>38</v>
      </c>
      <c r="P33" t="s">
        <v>39</v>
      </c>
      <c r="Q33" s="6">
        <v>42230</v>
      </c>
      <c r="R33">
        <v>118</v>
      </c>
      <c r="S33">
        <v>147</v>
      </c>
      <c r="T33" t="s">
        <v>40</v>
      </c>
      <c r="V33" s="3">
        <v>18738</v>
      </c>
      <c r="AB33" s="3">
        <v>118340000</v>
      </c>
      <c r="AC33" s="3">
        <v>147390000</v>
      </c>
      <c r="AD33">
        <v>133.09</v>
      </c>
      <c r="AE33" s="5">
        <f t="shared" si="1"/>
        <v>76921000</v>
      </c>
      <c r="AF33">
        <v>165.77</v>
      </c>
      <c r="AG33" s="4">
        <v>0.65</v>
      </c>
      <c r="AH33" t="s">
        <v>33</v>
      </c>
      <c r="AI33" t="s">
        <v>59</v>
      </c>
      <c r="AJ33">
        <v>36.778261000000001</v>
      </c>
      <c r="AK33">
        <v>-119.41793199999999</v>
      </c>
    </row>
    <row r="34" spans="1:37" ht="14.45" x14ac:dyDescent="0.3">
      <c r="A34">
        <v>32</v>
      </c>
      <c r="B34">
        <v>421</v>
      </c>
      <c r="C34" t="s">
        <v>58</v>
      </c>
      <c r="D34" t="s">
        <v>59</v>
      </c>
      <c r="E34" t="s">
        <v>31</v>
      </c>
      <c r="F34" s="2">
        <v>34700</v>
      </c>
      <c r="G34" s="2">
        <v>38352</v>
      </c>
      <c r="H34">
        <v>25640</v>
      </c>
      <c r="I34">
        <v>15293</v>
      </c>
      <c r="J34">
        <v>208</v>
      </c>
      <c r="K34">
        <f t="shared" si="0"/>
        <v>1946588800</v>
      </c>
      <c r="L34">
        <v>187</v>
      </c>
      <c r="M34">
        <v>166</v>
      </c>
      <c r="N34" t="s">
        <v>58</v>
      </c>
      <c r="O34">
        <v>2</v>
      </c>
      <c r="P34" t="s">
        <v>39</v>
      </c>
      <c r="Q34" s="6">
        <v>42199</v>
      </c>
      <c r="R34">
        <v>138</v>
      </c>
      <c r="S34">
        <v>175</v>
      </c>
      <c r="T34" t="s">
        <v>40</v>
      </c>
      <c r="U34" t="s">
        <v>72</v>
      </c>
      <c r="V34" s="3">
        <v>18738</v>
      </c>
      <c r="X34" t="s">
        <v>73</v>
      </c>
      <c r="Y34" t="s">
        <v>74</v>
      </c>
      <c r="AB34" s="3">
        <v>137564400</v>
      </c>
      <c r="AC34" s="3">
        <v>175080000</v>
      </c>
      <c r="AD34">
        <v>167.72</v>
      </c>
      <c r="AE34" s="5">
        <f t="shared" si="1"/>
        <v>97670724</v>
      </c>
      <c r="AF34">
        <v>213.46</v>
      </c>
      <c r="AG34" s="4">
        <v>0.71</v>
      </c>
      <c r="AH34" t="s">
        <v>33</v>
      </c>
      <c r="AI34" t="s">
        <v>59</v>
      </c>
      <c r="AJ34">
        <v>36.778261000000001</v>
      </c>
      <c r="AK34">
        <v>-119.41793199999999</v>
      </c>
    </row>
    <row r="35" spans="1:37" ht="14.45" x14ac:dyDescent="0.3">
      <c r="A35">
        <v>33</v>
      </c>
      <c r="B35">
        <v>421</v>
      </c>
      <c r="C35" t="s">
        <v>58</v>
      </c>
      <c r="D35" t="s">
        <v>59</v>
      </c>
      <c r="E35" t="s">
        <v>31</v>
      </c>
      <c r="F35" s="2">
        <v>34700</v>
      </c>
      <c r="G35" s="2">
        <v>38352</v>
      </c>
      <c r="H35">
        <v>25640</v>
      </c>
      <c r="I35">
        <v>15293</v>
      </c>
      <c r="J35">
        <v>208</v>
      </c>
      <c r="K35">
        <f t="shared" si="0"/>
        <v>1946588800</v>
      </c>
      <c r="L35">
        <v>187</v>
      </c>
      <c r="M35">
        <v>166</v>
      </c>
      <c r="N35" t="s">
        <v>58</v>
      </c>
      <c r="O35">
        <v>2</v>
      </c>
      <c r="P35" t="s">
        <v>39</v>
      </c>
      <c r="Q35" s="6">
        <v>42169</v>
      </c>
      <c r="R35">
        <v>133</v>
      </c>
      <c r="S35">
        <v>131</v>
      </c>
      <c r="T35" t="s">
        <v>40</v>
      </c>
      <c r="U35" t="s">
        <v>75</v>
      </c>
      <c r="V35" s="3">
        <v>18738</v>
      </c>
      <c r="X35" t="s">
        <v>76</v>
      </c>
      <c r="AB35" s="3">
        <v>133219000</v>
      </c>
      <c r="AC35" s="3">
        <v>131191000</v>
      </c>
      <c r="AD35">
        <v>163.54</v>
      </c>
      <c r="AE35" s="5">
        <f t="shared" si="1"/>
        <v>91921110</v>
      </c>
      <c r="AF35">
        <v>161.05000000000001</v>
      </c>
      <c r="AG35" s="4">
        <v>0.69</v>
      </c>
      <c r="AH35" t="s">
        <v>33</v>
      </c>
      <c r="AI35" t="s">
        <v>59</v>
      </c>
      <c r="AJ35">
        <v>36.778261000000001</v>
      </c>
      <c r="AK35">
        <v>-119.41793199999999</v>
      </c>
    </row>
    <row r="36" spans="1:37" ht="14.45" x14ac:dyDescent="0.3">
      <c r="A36">
        <v>34</v>
      </c>
      <c r="B36">
        <v>537</v>
      </c>
      <c r="C36" t="s">
        <v>77</v>
      </c>
      <c r="D36" t="s">
        <v>36</v>
      </c>
      <c r="E36" t="s">
        <v>31</v>
      </c>
      <c r="F36" s="2">
        <v>36161</v>
      </c>
      <c r="G36" s="2">
        <v>39813</v>
      </c>
      <c r="H36">
        <v>19532</v>
      </c>
      <c r="I36">
        <v>13164</v>
      </c>
      <c r="J36">
        <v>190</v>
      </c>
      <c r="K36">
        <f t="shared" si="0"/>
        <v>1354544200</v>
      </c>
      <c r="L36">
        <v>171</v>
      </c>
      <c r="M36">
        <v>152</v>
      </c>
      <c r="N36" t="s">
        <v>77</v>
      </c>
      <c r="O36">
        <v>2</v>
      </c>
      <c r="Q36" s="6">
        <v>42050</v>
      </c>
      <c r="R36">
        <v>201</v>
      </c>
      <c r="S36">
        <v>202</v>
      </c>
      <c r="T36" t="s">
        <v>55</v>
      </c>
      <c r="V36" s="3">
        <v>20080</v>
      </c>
      <c r="W36">
        <v>69</v>
      </c>
      <c r="Z36">
        <v>1</v>
      </c>
      <c r="AA36" t="s">
        <v>55</v>
      </c>
      <c r="AB36" s="3">
        <v>65496137</v>
      </c>
      <c r="AC36" s="3">
        <v>65821988</v>
      </c>
      <c r="AD36">
        <v>69.89</v>
      </c>
      <c r="AE36" s="5">
        <f t="shared" si="1"/>
        <v>39297682.199999996</v>
      </c>
      <c r="AF36">
        <v>70.239999999999995</v>
      </c>
      <c r="AG36" s="4">
        <v>0.6</v>
      </c>
      <c r="AH36" t="s">
        <v>33</v>
      </c>
      <c r="AI36" t="s">
        <v>36</v>
      </c>
      <c r="AJ36">
        <v>38.174917999999998</v>
      </c>
      <c r="AK36">
        <v>-122.26080399999999</v>
      </c>
    </row>
    <row r="37" spans="1:37" ht="14.45" x14ac:dyDescent="0.3">
      <c r="A37">
        <v>35</v>
      </c>
      <c r="B37">
        <v>537</v>
      </c>
      <c r="C37" t="s">
        <v>77</v>
      </c>
      <c r="D37" t="s">
        <v>36</v>
      </c>
      <c r="E37" t="s">
        <v>31</v>
      </c>
      <c r="F37" s="2">
        <v>36161</v>
      </c>
      <c r="G37" s="2">
        <v>39813</v>
      </c>
      <c r="H37">
        <v>19532</v>
      </c>
      <c r="I37">
        <v>13164</v>
      </c>
      <c r="J37">
        <v>190</v>
      </c>
      <c r="K37">
        <f t="shared" si="0"/>
        <v>1354544200</v>
      </c>
      <c r="L37">
        <v>171</v>
      </c>
      <c r="M37">
        <v>152</v>
      </c>
      <c r="N37" t="s">
        <v>77</v>
      </c>
      <c r="O37" t="s">
        <v>78</v>
      </c>
      <c r="P37" t="s">
        <v>39</v>
      </c>
      <c r="Q37" s="6">
        <v>42019</v>
      </c>
      <c r="R37">
        <v>212</v>
      </c>
      <c r="S37">
        <v>238</v>
      </c>
      <c r="T37" t="s">
        <v>55</v>
      </c>
      <c r="V37" s="3">
        <v>20080</v>
      </c>
      <c r="W37">
        <v>68</v>
      </c>
      <c r="Z37">
        <v>1</v>
      </c>
      <c r="AA37" t="s">
        <v>55</v>
      </c>
      <c r="AB37" s="3">
        <v>69080503</v>
      </c>
      <c r="AC37" s="3">
        <v>77552640</v>
      </c>
      <c r="AD37">
        <v>68.36</v>
      </c>
      <c r="AE37" s="5">
        <f t="shared" si="1"/>
        <v>42829911.859999999</v>
      </c>
      <c r="AF37">
        <v>76.75</v>
      </c>
      <c r="AG37" s="4">
        <v>0.62</v>
      </c>
      <c r="AH37" t="s">
        <v>33</v>
      </c>
      <c r="AI37" t="s">
        <v>36</v>
      </c>
      <c r="AJ37">
        <v>38.174917999999998</v>
      </c>
      <c r="AK37">
        <v>-122.26080399999999</v>
      </c>
    </row>
    <row r="38" spans="1:37" ht="14.45" x14ac:dyDescent="0.3">
      <c r="A38">
        <v>36</v>
      </c>
      <c r="B38">
        <v>537</v>
      </c>
      <c r="C38" t="s">
        <v>77</v>
      </c>
      <c r="D38" t="s">
        <v>36</v>
      </c>
      <c r="E38" t="s">
        <v>31</v>
      </c>
      <c r="F38" s="2">
        <v>36161</v>
      </c>
      <c r="G38" s="2">
        <v>39813</v>
      </c>
      <c r="H38">
        <v>19532</v>
      </c>
      <c r="I38">
        <v>13164</v>
      </c>
      <c r="J38">
        <v>190</v>
      </c>
      <c r="K38">
        <f t="shared" si="0"/>
        <v>1354544200</v>
      </c>
      <c r="L38">
        <v>171</v>
      </c>
      <c r="M38">
        <v>152</v>
      </c>
      <c r="N38" t="s">
        <v>77</v>
      </c>
      <c r="O38" t="s">
        <v>78</v>
      </c>
      <c r="P38" t="s">
        <v>39</v>
      </c>
      <c r="Q38" s="6">
        <v>42352</v>
      </c>
      <c r="R38">
        <v>198</v>
      </c>
      <c r="S38">
        <v>208</v>
      </c>
      <c r="T38" t="s">
        <v>55</v>
      </c>
      <c r="V38" s="3">
        <v>20080</v>
      </c>
      <c r="W38">
        <v>62</v>
      </c>
      <c r="AB38" s="3">
        <v>64518583</v>
      </c>
      <c r="AC38" s="3">
        <v>67777097</v>
      </c>
      <c r="AD38">
        <v>62.19</v>
      </c>
      <c r="AE38" s="5">
        <f t="shared" si="1"/>
        <v>38711149.799999997</v>
      </c>
      <c r="AF38">
        <v>65.33</v>
      </c>
      <c r="AG38" s="4">
        <v>0.6</v>
      </c>
      <c r="AH38" t="s">
        <v>33</v>
      </c>
      <c r="AI38" t="s">
        <v>36</v>
      </c>
      <c r="AJ38">
        <v>38.174917999999998</v>
      </c>
      <c r="AK38">
        <v>-122.26080399999999</v>
      </c>
    </row>
    <row r="39" spans="1:37" ht="14.45" x14ac:dyDescent="0.3">
      <c r="A39">
        <v>37</v>
      </c>
      <c r="B39">
        <v>537</v>
      </c>
      <c r="C39" t="s">
        <v>77</v>
      </c>
      <c r="D39" t="s">
        <v>36</v>
      </c>
      <c r="E39" t="s">
        <v>31</v>
      </c>
      <c r="F39" s="2">
        <v>36161</v>
      </c>
      <c r="G39" s="2">
        <v>39813</v>
      </c>
      <c r="H39">
        <v>19532</v>
      </c>
      <c r="I39">
        <v>13164</v>
      </c>
      <c r="J39">
        <v>190</v>
      </c>
      <c r="K39">
        <f t="shared" si="0"/>
        <v>1354544200</v>
      </c>
      <c r="L39">
        <v>171</v>
      </c>
      <c r="M39">
        <v>152</v>
      </c>
      <c r="N39" t="s">
        <v>77</v>
      </c>
      <c r="O39" t="s">
        <v>78</v>
      </c>
      <c r="P39" t="s">
        <v>39</v>
      </c>
      <c r="Q39" s="6">
        <v>42322</v>
      </c>
      <c r="R39">
        <v>210</v>
      </c>
      <c r="S39">
        <v>249</v>
      </c>
      <c r="T39" t="s">
        <v>55</v>
      </c>
      <c r="V39" s="3">
        <v>20080</v>
      </c>
      <c r="W39">
        <v>64</v>
      </c>
      <c r="Z39">
        <v>17</v>
      </c>
      <c r="AA39" t="s">
        <v>55</v>
      </c>
      <c r="AB39" s="3">
        <v>68428800</v>
      </c>
      <c r="AC39" s="3">
        <v>81137005</v>
      </c>
      <c r="AD39">
        <v>63.61</v>
      </c>
      <c r="AE39" s="5">
        <f t="shared" si="1"/>
        <v>38320128</v>
      </c>
      <c r="AF39">
        <v>75.430000000000007</v>
      </c>
      <c r="AG39" s="4">
        <v>0.56000000000000005</v>
      </c>
      <c r="AH39" t="s">
        <v>33</v>
      </c>
      <c r="AI39" t="s">
        <v>36</v>
      </c>
      <c r="AJ39">
        <v>38.174917999999998</v>
      </c>
      <c r="AK39">
        <v>-122.26080399999999</v>
      </c>
    </row>
    <row r="40" spans="1:37" ht="14.45" x14ac:dyDescent="0.3">
      <c r="A40">
        <v>38</v>
      </c>
      <c r="B40">
        <v>537</v>
      </c>
      <c r="C40" t="s">
        <v>77</v>
      </c>
      <c r="D40" t="s">
        <v>36</v>
      </c>
      <c r="E40" t="s">
        <v>31</v>
      </c>
      <c r="F40" s="2">
        <v>36161</v>
      </c>
      <c r="G40" s="2">
        <v>39813</v>
      </c>
      <c r="H40">
        <v>19532</v>
      </c>
      <c r="I40">
        <v>13164</v>
      </c>
      <c r="J40">
        <v>190</v>
      </c>
      <c r="K40">
        <f t="shared" si="0"/>
        <v>1354544200</v>
      </c>
      <c r="L40">
        <v>171</v>
      </c>
      <c r="M40">
        <v>152</v>
      </c>
      <c r="N40" t="s">
        <v>77</v>
      </c>
      <c r="O40" t="s">
        <v>78</v>
      </c>
      <c r="P40" t="s">
        <v>39</v>
      </c>
      <c r="Q40" s="6">
        <v>42291</v>
      </c>
      <c r="R40">
        <v>280</v>
      </c>
      <c r="S40">
        <v>361</v>
      </c>
      <c r="T40" t="s">
        <v>55</v>
      </c>
      <c r="U40" t="s">
        <v>79</v>
      </c>
      <c r="V40" s="3">
        <v>20080</v>
      </c>
      <c r="W40">
        <v>78</v>
      </c>
      <c r="Z40">
        <v>16</v>
      </c>
      <c r="AA40" t="s">
        <v>55</v>
      </c>
      <c r="AB40" s="3">
        <v>91238400</v>
      </c>
      <c r="AC40" s="3">
        <v>117632365</v>
      </c>
      <c r="AD40">
        <v>77.680000000000007</v>
      </c>
      <c r="AE40" s="5">
        <f t="shared" si="1"/>
        <v>48356352</v>
      </c>
      <c r="AF40">
        <v>100.16</v>
      </c>
      <c r="AG40" s="4">
        <v>0.53</v>
      </c>
      <c r="AH40" t="s">
        <v>33</v>
      </c>
      <c r="AI40" t="s">
        <v>36</v>
      </c>
      <c r="AJ40">
        <v>38.174917999999998</v>
      </c>
      <c r="AK40">
        <v>-122.26080399999999</v>
      </c>
    </row>
    <row r="41" spans="1:37" ht="14.45" x14ac:dyDescent="0.3">
      <c r="A41">
        <v>39</v>
      </c>
      <c r="B41">
        <v>537</v>
      </c>
      <c r="C41" t="s">
        <v>77</v>
      </c>
      <c r="D41" t="s">
        <v>36</v>
      </c>
      <c r="E41" t="s">
        <v>31</v>
      </c>
      <c r="F41" s="2">
        <v>36161</v>
      </c>
      <c r="G41" s="2">
        <v>39813</v>
      </c>
      <c r="H41">
        <v>19532</v>
      </c>
      <c r="I41">
        <v>13164</v>
      </c>
      <c r="J41">
        <v>190</v>
      </c>
      <c r="K41">
        <f t="shared" si="0"/>
        <v>1354544200</v>
      </c>
      <c r="L41">
        <v>171</v>
      </c>
      <c r="M41">
        <v>152</v>
      </c>
      <c r="N41" t="s">
        <v>77</v>
      </c>
      <c r="O41" t="s">
        <v>78</v>
      </c>
      <c r="P41" t="s">
        <v>39</v>
      </c>
      <c r="Q41" s="6">
        <v>42261</v>
      </c>
      <c r="R41">
        <v>295</v>
      </c>
      <c r="S41">
        <v>363</v>
      </c>
      <c r="T41" t="s">
        <v>55</v>
      </c>
      <c r="V41" s="3">
        <v>20080</v>
      </c>
      <c r="W41">
        <v>79</v>
      </c>
      <c r="Z41">
        <v>20</v>
      </c>
      <c r="AA41" t="s">
        <v>55</v>
      </c>
      <c r="AB41" s="3">
        <v>96126171</v>
      </c>
      <c r="AC41" s="3">
        <v>118284068</v>
      </c>
      <c r="AD41">
        <v>79.150000000000006</v>
      </c>
      <c r="AE41" s="5">
        <f t="shared" si="1"/>
        <v>48063085.5</v>
      </c>
      <c r="AF41">
        <v>97.39</v>
      </c>
      <c r="AG41" s="4">
        <v>0.5</v>
      </c>
      <c r="AH41" t="s">
        <v>33</v>
      </c>
      <c r="AI41" t="s">
        <v>36</v>
      </c>
      <c r="AJ41">
        <v>38.174917999999998</v>
      </c>
      <c r="AK41">
        <v>-122.26080399999999</v>
      </c>
    </row>
    <row r="42" spans="1:37" ht="14.45" x14ac:dyDescent="0.3">
      <c r="A42">
        <v>40</v>
      </c>
      <c r="B42">
        <v>537</v>
      </c>
      <c r="C42" t="s">
        <v>77</v>
      </c>
      <c r="D42" t="s">
        <v>36</v>
      </c>
      <c r="E42" t="s">
        <v>31</v>
      </c>
      <c r="F42" s="2">
        <v>36161</v>
      </c>
      <c r="G42" s="2">
        <v>39813</v>
      </c>
      <c r="H42">
        <v>19532</v>
      </c>
      <c r="I42">
        <v>13164</v>
      </c>
      <c r="J42">
        <v>190</v>
      </c>
      <c r="K42">
        <f t="shared" si="0"/>
        <v>1354544200</v>
      </c>
      <c r="L42">
        <v>171</v>
      </c>
      <c r="M42">
        <v>152</v>
      </c>
      <c r="N42" t="s">
        <v>77</v>
      </c>
      <c r="O42">
        <v>2</v>
      </c>
      <c r="Q42" s="6">
        <v>42230</v>
      </c>
      <c r="R42">
        <v>299</v>
      </c>
      <c r="S42">
        <v>402</v>
      </c>
      <c r="T42" t="s">
        <v>55</v>
      </c>
      <c r="V42" s="3">
        <v>20080</v>
      </c>
      <c r="Z42">
        <v>32</v>
      </c>
      <c r="AA42" t="s">
        <v>55</v>
      </c>
      <c r="AB42" s="3">
        <v>97429577</v>
      </c>
      <c r="AC42" s="3">
        <v>130992274</v>
      </c>
      <c r="AD42">
        <v>78.260000000000005</v>
      </c>
      <c r="AE42" s="5">
        <f t="shared" si="1"/>
        <v>48714788.5</v>
      </c>
      <c r="AF42">
        <v>105.22</v>
      </c>
      <c r="AG42" s="4">
        <v>0.5</v>
      </c>
      <c r="AH42" t="s">
        <v>33</v>
      </c>
      <c r="AI42" t="s">
        <v>36</v>
      </c>
      <c r="AJ42">
        <v>38.174917999999998</v>
      </c>
      <c r="AK42">
        <v>-122.26080399999999</v>
      </c>
    </row>
    <row r="43" spans="1:37" ht="14.45" x14ac:dyDescent="0.3">
      <c r="A43">
        <v>41</v>
      </c>
      <c r="B43">
        <v>537</v>
      </c>
      <c r="C43" t="s">
        <v>77</v>
      </c>
      <c r="D43" t="s">
        <v>36</v>
      </c>
      <c r="E43" t="s">
        <v>31</v>
      </c>
      <c r="F43" s="2">
        <v>36161</v>
      </c>
      <c r="G43" s="2">
        <v>39813</v>
      </c>
      <c r="H43">
        <v>19532</v>
      </c>
      <c r="I43">
        <v>13164</v>
      </c>
      <c r="J43">
        <v>190</v>
      </c>
      <c r="K43">
        <f t="shared" si="0"/>
        <v>1354544200</v>
      </c>
      <c r="L43">
        <v>171</v>
      </c>
      <c r="M43">
        <v>152</v>
      </c>
      <c r="N43" t="s">
        <v>77</v>
      </c>
      <c r="O43">
        <v>2</v>
      </c>
      <c r="P43" t="s">
        <v>39</v>
      </c>
      <c r="Q43" s="6">
        <v>42199</v>
      </c>
      <c r="R43">
        <v>355</v>
      </c>
      <c r="S43">
        <v>406</v>
      </c>
      <c r="T43" t="s">
        <v>55</v>
      </c>
      <c r="V43" s="3">
        <v>20080</v>
      </c>
      <c r="Y43" t="s">
        <v>80</v>
      </c>
      <c r="AB43" s="3">
        <v>115677257</v>
      </c>
      <c r="AC43" s="3">
        <v>132295679</v>
      </c>
      <c r="AD43">
        <v>122.65</v>
      </c>
      <c r="AE43" s="5">
        <f t="shared" si="1"/>
        <v>76346989.620000005</v>
      </c>
      <c r="AF43">
        <v>140.27000000000001</v>
      </c>
      <c r="AG43" s="4">
        <v>0.66</v>
      </c>
      <c r="AH43" t="s">
        <v>33</v>
      </c>
      <c r="AI43" t="s">
        <v>36</v>
      </c>
      <c r="AJ43">
        <v>38.174917999999998</v>
      </c>
      <c r="AK43">
        <v>-122.26080399999999</v>
      </c>
    </row>
    <row r="44" spans="1:37" ht="14.45" x14ac:dyDescent="0.3">
      <c r="A44">
        <v>42</v>
      </c>
      <c r="B44">
        <v>537</v>
      </c>
      <c r="C44" t="s">
        <v>77</v>
      </c>
      <c r="D44" t="s">
        <v>36</v>
      </c>
      <c r="E44" t="s">
        <v>31</v>
      </c>
      <c r="F44" s="2">
        <v>36161</v>
      </c>
      <c r="G44" s="2">
        <v>39813</v>
      </c>
      <c r="H44">
        <v>19532</v>
      </c>
      <c r="I44">
        <v>13164</v>
      </c>
      <c r="J44">
        <v>190</v>
      </c>
      <c r="K44">
        <f t="shared" si="0"/>
        <v>1354544200</v>
      </c>
      <c r="L44">
        <v>171</v>
      </c>
      <c r="M44">
        <v>152</v>
      </c>
      <c r="N44" t="s">
        <v>77</v>
      </c>
      <c r="O44">
        <v>2</v>
      </c>
      <c r="P44" t="s">
        <v>39</v>
      </c>
      <c r="Q44" s="6">
        <v>42169</v>
      </c>
      <c r="R44">
        <v>335</v>
      </c>
      <c r="S44">
        <v>382</v>
      </c>
      <c r="T44" t="s">
        <v>55</v>
      </c>
      <c r="V44" s="3">
        <v>19532</v>
      </c>
      <c r="Y44" t="s">
        <v>81</v>
      </c>
      <c r="Z44">
        <v>20</v>
      </c>
      <c r="AA44" t="s">
        <v>55</v>
      </c>
      <c r="AB44" s="3">
        <v>109160228</v>
      </c>
      <c r="AC44" s="3">
        <v>124475245</v>
      </c>
      <c r="AD44">
        <v>124.82</v>
      </c>
      <c r="AE44" s="5">
        <f t="shared" si="1"/>
        <v>73137352.760000005</v>
      </c>
      <c r="AF44">
        <v>142.33000000000001</v>
      </c>
      <c r="AG44" s="4">
        <v>0.67</v>
      </c>
      <c r="AH44" t="s">
        <v>33</v>
      </c>
      <c r="AI44" t="s">
        <v>36</v>
      </c>
      <c r="AJ44">
        <v>38.174917999999998</v>
      </c>
      <c r="AK44">
        <v>-122.26080399999999</v>
      </c>
    </row>
    <row r="45" spans="1:37" x14ac:dyDescent="0.25">
      <c r="A45">
        <v>43</v>
      </c>
      <c r="B45">
        <v>324</v>
      </c>
      <c r="C45" t="s">
        <v>82</v>
      </c>
      <c r="D45" t="s">
        <v>52</v>
      </c>
      <c r="E45" t="s">
        <v>31</v>
      </c>
      <c r="F45" s="2">
        <v>34881</v>
      </c>
      <c r="G45" s="2">
        <v>38533</v>
      </c>
      <c r="H45">
        <v>364921</v>
      </c>
      <c r="I45">
        <v>331169</v>
      </c>
      <c r="J45">
        <v>202</v>
      </c>
      <c r="K45">
        <f t="shared" si="0"/>
        <v>26905625330</v>
      </c>
      <c r="L45">
        <v>181</v>
      </c>
      <c r="M45">
        <v>161</v>
      </c>
      <c r="N45" t="s">
        <v>82</v>
      </c>
      <c r="P45" t="s">
        <v>39</v>
      </c>
      <c r="Q45" s="6">
        <v>42050</v>
      </c>
      <c r="R45" s="3">
        <v>4193</v>
      </c>
      <c r="S45" s="3">
        <v>4008</v>
      </c>
      <c r="T45" t="s">
        <v>55</v>
      </c>
      <c r="U45" t="s">
        <v>2077</v>
      </c>
      <c r="V45" s="3">
        <v>358549</v>
      </c>
      <c r="W45">
        <v>76.599999999999994</v>
      </c>
      <c r="AB45" s="3">
        <v>1366295033</v>
      </c>
      <c r="AC45" s="3">
        <v>1306012519</v>
      </c>
      <c r="AD45">
        <v>76.209999999999994</v>
      </c>
      <c r="AE45" s="5">
        <f t="shared" si="1"/>
        <v>765125218.48000002</v>
      </c>
      <c r="AF45">
        <v>72.849999999999994</v>
      </c>
      <c r="AG45" s="4">
        <v>0.56000000000000005</v>
      </c>
      <c r="AH45" t="s">
        <v>33</v>
      </c>
      <c r="AI45" t="s">
        <v>52</v>
      </c>
      <c r="AJ45">
        <v>33.835293</v>
      </c>
      <c r="AK45">
        <v>-117.91450399999999</v>
      </c>
    </row>
    <row r="46" spans="1:37" x14ac:dyDescent="0.25">
      <c r="A46">
        <v>44</v>
      </c>
      <c r="B46">
        <v>324</v>
      </c>
      <c r="C46" t="s">
        <v>82</v>
      </c>
      <c r="D46" t="s">
        <v>52</v>
      </c>
      <c r="E46" t="s">
        <v>31</v>
      </c>
      <c r="F46" s="2">
        <v>34881</v>
      </c>
      <c r="G46" s="2">
        <v>38533</v>
      </c>
      <c r="H46">
        <v>364921</v>
      </c>
      <c r="I46">
        <v>331169</v>
      </c>
      <c r="J46">
        <v>202</v>
      </c>
      <c r="K46">
        <f t="shared" si="0"/>
        <v>26905625330</v>
      </c>
      <c r="L46">
        <v>181</v>
      </c>
      <c r="M46">
        <v>161</v>
      </c>
      <c r="N46" t="s">
        <v>82</v>
      </c>
      <c r="P46" t="s">
        <v>39</v>
      </c>
      <c r="Q46" s="6">
        <v>42019</v>
      </c>
      <c r="R46" s="3">
        <v>4414</v>
      </c>
      <c r="S46" s="3">
        <v>4117</v>
      </c>
      <c r="T46" t="s">
        <v>55</v>
      </c>
      <c r="U46" t="s">
        <v>2078</v>
      </c>
      <c r="V46" s="3">
        <v>358549</v>
      </c>
      <c r="W46">
        <v>72.5</v>
      </c>
      <c r="AB46" s="3">
        <v>1438308199</v>
      </c>
      <c r="AC46" s="3">
        <v>1341530325</v>
      </c>
      <c r="AD46">
        <v>72.47</v>
      </c>
      <c r="AE46" s="5">
        <f t="shared" si="1"/>
        <v>805452591.44000006</v>
      </c>
      <c r="AF46">
        <v>67.59</v>
      </c>
      <c r="AG46" s="4">
        <v>0.56000000000000005</v>
      </c>
      <c r="AH46" t="s">
        <v>33</v>
      </c>
      <c r="AI46" t="s">
        <v>52</v>
      </c>
      <c r="AJ46">
        <v>33.835293</v>
      </c>
      <c r="AK46">
        <v>-117.91450399999999</v>
      </c>
    </row>
    <row r="47" spans="1:37" x14ac:dyDescent="0.25">
      <c r="A47">
        <v>45</v>
      </c>
      <c r="B47">
        <v>324</v>
      </c>
      <c r="C47" t="s">
        <v>82</v>
      </c>
      <c r="D47" t="s">
        <v>52</v>
      </c>
      <c r="E47" t="s">
        <v>31</v>
      </c>
      <c r="F47" s="2">
        <v>34881</v>
      </c>
      <c r="G47" s="2">
        <v>38533</v>
      </c>
      <c r="H47">
        <v>364921</v>
      </c>
      <c r="I47">
        <v>331169</v>
      </c>
      <c r="J47">
        <v>202</v>
      </c>
      <c r="K47">
        <f t="shared" si="0"/>
        <v>26905625330</v>
      </c>
      <c r="L47">
        <v>181</v>
      </c>
      <c r="M47">
        <v>161</v>
      </c>
      <c r="N47" t="s">
        <v>82</v>
      </c>
      <c r="P47" t="s">
        <v>39</v>
      </c>
      <c r="Q47" s="6">
        <v>42352</v>
      </c>
      <c r="R47" s="3">
        <v>3810</v>
      </c>
      <c r="S47" s="3">
        <v>4478</v>
      </c>
      <c r="T47" t="s">
        <v>55</v>
      </c>
      <c r="U47" t="s">
        <v>83</v>
      </c>
      <c r="V47" s="3">
        <v>356762</v>
      </c>
      <c r="W47">
        <v>62.9</v>
      </c>
      <c r="AB47" s="3">
        <v>1241493937</v>
      </c>
      <c r="AC47" s="3">
        <v>1459162690</v>
      </c>
      <c r="AD47">
        <v>62.86</v>
      </c>
      <c r="AE47" s="5">
        <f t="shared" si="1"/>
        <v>695236604.72000003</v>
      </c>
      <c r="AF47">
        <v>73.88</v>
      </c>
      <c r="AG47" s="4">
        <v>0.56000000000000005</v>
      </c>
      <c r="AH47" t="s">
        <v>33</v>
      </c>
      <c r="AI47" t="s">
        <v>52</v>
      </c>
      <c r="AJ47">
        <v>33.835293</v>
      </c>
      <c r="AK47">
        <v>-117.91450399999999</v>
      </c>
    </row>
    <row r="48" spans="1:37" x14ac:dyDescent="0.25">
      <c r="A48">
        <v>46</v>
      </c>
      <c r="B48">
        <v>324</v>
      </c>
      <c r="C48" t="s">
        <v>82</v>
      </c>
      <c r="D48" t="s">
        <v>52</v>
      </c>
      <c r="E48" t="s">
        <v>31</v>
      </c>
      <c r="F48" s="2">
        <v>34881</v>
      </c>
      <c r="G48" s="2">
        <v>38533</v>
      </c>
      <c r="H48">
        <v>364921</v>
      </c>
      <c r="I48">
        <v>331169</v>
      </c>
      <c r="J48">
        <v>202</v>
      </c>
      <c r="K48">
        <f t="shared" si="0"/>
        <v>26905625330</v>
      </c>
      <c r="L48">
        <v>181</v>
      </c>
      <c r="M48">
        <v>161</v>
      </c>
      <c r="N48" t="s">
        <v>82</v>
      </c>
      <c r="P48" t="s">
        <v>39</v>
      </c>
      <c r="Q48" s="6">
        <v>42322</v>
      </c>
      <c r="R48" s="3">
        <v>4981</v>
      </c>
      <c r="S48" s="3">
        <v>5191</v>
      </c>
      <c r="T48" t="s">
        <v>55</v>
      </c>
      <c r="U48" t="s">
        <v>84</v>
      </c>
      <c r="V48" s="3">
        <v>356762</v>
      </c>
      <c r="W48">
        <v>84.9</v>
      </c>
      <c r="AB48" s="3">
        <v>1623065958</v>
      </c>
      <c r="AC48" s="3">
        <v>1691494758</v>
      </c>
      <c r="AD48">
        <v>84.92</v>
      </c>
      <c r="AE48" s="5">
        <f t="shared" si="1"/>
        <v>908916936.48000014</v>
      </c>
      <c r="AF48">
        <v>88.5</v>
      </c>
      <c r="AG48" s="4">
        <v>0.56000000000000005</v>
      </c>
      <c r="AH48" t="s">
        <v>33</v>
      </c>
      <c r="AI48" t="s">
        <v>52</v>
      </c>
      <c r="AJ48">
        <v>33.835293</v>
      </c>
      <c r="AK48">
        <v>-117.91450399999999</v>
      </c>
    </row>
    <row r="49" spans="1:37" x14ac:dyDescent="0.25">
      <c r="A49">
        <v>47</v>
      </c>
      <c r="B49">
        <v>324</v>
      </c>
      <c r="C49" t="s">
        <v>82</v>
      </c>
      <c r="D49" t="s">
        <v>52</v>
      </c>
      <c r="E49" t="s">
        <v>31</v>
      </c>
      <c r="F49" s="2">
        <v>34881</v>
      </c>
      <c r="G49" s="2">
        <v>38533</v>
      </c>
      <c r="H49">
        <v>364921</v>
      </c>
      <c r="I49">
        <v>331169</v>
      </c>
      <c r="J49">
        <v>202</v>
      </c>
      <c r="K49">
        <f t="shared" si="0"/>
        <v>26905625330</v>
      </c>
      <c r="L49">
        <v>181</v>
      </c>
      <c r="M49">
        <v>161</v>
      </c>
      <c r="N49" t="s">
        <v>82</v>
      </c>
      <c r="P49" t="s">
        <v>39</v>
      </c>
      <c r="Q49" s="6">
        <v>42291</v>
      </c>
      <c r="R49" s="3">
        <v>5824</v>
      </c>
      <c r="S49" s="3">
        <v>5805</v>
      </c>
      <c r="T49" t="s">
        <v>55</v>
      </c>
      <c r="U49" t="s">
        <v>85</v>
      </c>
      <c r="V49" s="3">
        <v>356762</v>
      </c>
      <c r="W49">
        <v>96.1</v>
      </c>
      <c r="AB49" s="3">
        <v>1897758711</v>
      </c>
      <c r="AC49" s="3">
        <v>1891567534</v>
      </c>
      <c r="AD49">
        <v>96.09</v>
      </c>
      <c r="AE49" s="5">
        <f t="shared" si="1"/>
        <v>1062744878.1600001</v>
      </c>
      <c r="AF49">
        <v>95.78</v>
      </c>
      <c r="AG49" s="4">
        <v>0.56000000000000005</v>
      </c>
      <c r="AH49" t="s">
        <v>33</v>
      </c>
      <c r="AI49" t="s">
        <v>52</v>
      </c>
      <c r="AJ49">
        <v>33.835293</v>
      </c>
      <c r="AK49">
        <v>-117.91450399999999</v>
      </c>
    </row>
    <row r="50" spans="1:37" ht="14.45" x14ac:dyDescent="0.3">
      <c r="A50">
        <v>48</v>
      </c>
      <c r="B50">
        <v>324</v>
      </c>
      <c r="C50" t="s">
        <v>82</v>
      </c>
      <c r="D50" t="s">
        <v>52</v>
      </c>
      <c r="E50" t="s">
        <v>31</v>
      </c>
      <c r="F50" s="2">
        <v>34881</v>
      </c>
      <c r="G50" s="2">
        <v>38533</v>
      </c>
      <c r="H50">
        <v>364921</v>
      </c>
      <c r="I50">
        <v>331169</v>
      </c>
      <c r="J50">
        <v>202</v>
      </c>
      <c r="K50">
        <f t="shared" si="0"/>
        <v>26905625330</v>
      </c>
      <c r="L50">
        <v>181</v>
      </c>
      <c r="M50">
        <v>161</v>
      </c>
      <c r="N50" t="s">
        <v>82</v>
      </c>
      <c r="P50" t="s">
        <v>39</v>
      </c>
      <c r="Q50" s="6">
        <v>42261</v>
      </c>
      <c r="R50" s="3">
        <v>6166</v>
      </c>
      <c r="S50" s="3">
        <v>6755</v>
      </c>
      <c r="T50" t="s">
        <v>55</v>
      </c>
      <c r="U50" t="s">
        <v>86</v>
      </c>
      <c r="V50" s="3">
        <v>356762</v>
      </c>
      <c r="W50">
        <v>105.1</v>
      </c>
      <c r="AB50" s="3">
        <v>2009199899</v>
      </c>
      <c r="AC50" s="3">
        <v>2201126389</v>
      </c>
      <c r="AD50">
        <v>105.13</v>
      </c>
      <c r="AE50" s="5">
        <f t="shared" si="1"/>
        <v>1125151943.4400001</v>
      </c>
      <c r="AF50">
        <v>115.17</v>
      </c>
      <c r="AG50" s="4">
        <v>0.56000000000000005</v>
      </c>
      <c r="AH50" t="s">
        <v>33</v>
      </c>
      <c r="AI50" t="s">
        <v>52</v>
      </c>
      <c r="AJ50">
        <v>33.835293</v>
      </c>
      <c r="AK50">
        <v>-117.91450399999999</v>
      </c>
    </row>
    <row r="51" spans="1:37" ht="14.45" x14ac:dyDescent="0.3">
      <c r="A51">
        <v>49</v>
      </c>
      <c r="B51">
        <v>324</v>
      </c>
      <c r="C51" t="s">
        <v>82</v>
      </c>
      <c r="D51" t="s">
        <v>52</v>
      </c>
      <c r="E51" t="s">
        <v>31</v>
      </c>
      <c r="F51" s="2">
        <v>34881</v>
      </c>
      <c r="G51" s="2">
        <v>38533</v>
      </c>
      <c r="H51">
        <v>364921</v>
      </c>
      <c r="I51">
        <v>331169</v>
      </c>
      <c r="J51">
        <v>202</v>
      </c>
      <c r="K51">
        <f t="shared" si="0"/>
        <v>26905625330</v>
      </c>
      <c r="L51">
        <v>181</v>
      </c>
      <c r="M51">
        <v>161</v>
      </c>
      <c r="N51" t="s">
        <v>82</v>
      </c>
      <c r="P51" t="s">
        <v>39</v>
      </c>
      <c r="Q51" s="6">
        <v>42230</v>
      </c>
      <c r="R51" s="3">
        <v>6534</v>
      </c>
      <c r="S51" s="3">
        <v>6625</v>
      </c>
      <c r="T51" t="s">
        <v>55</v>
      </c>
      <c r="U51" t="s">
        <v>86</v>
      </c>
      <c r="V51" s="3">
        <v>356762</v>
      </c>
      <c r="AB51" s="3">
        <v>2129113224</v>
      </c>
      <c r="AC51" s="3">
        <v>2158765704</v>
      </c>
      <c r="AD51">
        <v>107.81</v>
      </c>
      <c r="AE51" s="5">
        <f t="shared" si="1"/>
        <v>1192303405.4400001</v>
      </c>
      <c r="AF51">
        <v>109.31</v>
      </c>
      <c r="AG51" s="4">
        <v>0.56000000000000005</v>
      </c>
      <c r="AH51" t="s">
        <v>33</v>
      </c>
      <c r="AI51" t="s">
        <v>52</v>
      </c>
      <c r="AJ51">
        <v>33.835293</v>
      </c>
      <c r="AK51">
        <v>-117.91450399999999</v>
      </c>
    </row>
    <row r="52" spans="1:37" ht="14.45" x14ac:dyDescent="0.3">
      <c r="A52">
        <v>50</v>
      </c>
      <c r="B52">
        <v>324</v>
      </c>
      <c r="C52" t="s">
        <v>82</v>
      </c>
      <c r="D52" t="s">
        <v>52</v>
      </c>
      <c r="E52" t="s">
        <v>31</v>
      </c>
      <c r="F52" s="2">
        <v>34881</v>
      </c>
      <c r="G52" s="2">
        <v>38533</v>
      </c>
      <c r="H52">
        <v>364921</v>
      </c>
      <c r="I52">
        <v>331169</v>
      </c>
      <c r="J52">
        <v>202</v>
      </c>
      <c r="K52">
        <f t="shared" si="0"/>
        <v>26905625330</v>
      </c>
      <c r="L52">
        <v>181</v>
      </c>
      <c r="M52">
        <v>161</v>
      </c>
      <c r="N52" t="s">
        <v>82</v>
      </c>
      <c r="P52" t="s">
        <v>39</v>
      </c>
      <c r="Q52" s="6">
        <v>42199</v>
      </c>
      <c r="R52" s="3">
        <v>6830</v>
      </c>
      <c r="S52" s="3">
        <v>6864</v>
      </c>
      <c r="T52" t="s">
        <v>55</v>
      </c>
      <c r="U52" t="s">
        <v>86</v>
      </c>
      <c r="V52" s="3">
        <v>356762</v>
      </c>
      <c r="AB52" s="3">
        <v>2225565246</v>
      </c>
      <c r="AC52" s="3">
        <v>2236644195</v>
      </c>
      <c r="AD52">
        <v>112.69</v>
      </c>
      <c r="AE52" s="5">
        <f t="shared" si="1"/>
        <v>1246316537.7600002</v>
      </c>
      <c r="AF52">
        <v>113.25</v>
      </c>
      <c r="AG52" s="4">
        <v>0.56000000000000005</v>
      </c>
      <c r="AH52" t="s">
        <v>33</v>
      </c>
      <c r="AI52" t="s">
        <v>52</v>
      </c>
      <c r="AJ52">
        <v>33.835293</v>
      </c>
      <c r="AK52">
        <v>-117.91450399999999</v>
      </c>
    </row>
    <row r="53" spans="1:37" ht="14.45" x14ac:dyDescent="0.3">
      <c r="A53">
        <v>51</v>
      </c>
      <c r="B53">
        <v>324</v>
      </c>
      <c r="C53" t="s">
        <v>82</v>
      </c>
      <c r="D53" t="s">
        <v>52</v>
      </c>
      <c r="E53" t="s">
        <v>31</v>
      </c>
      <c r="F53" s="2">
        <v>34881</v>
      </c>
      <c r="G53" s="2">
        <v>38533</v>
      </c>
      <c r="H53">
        <v>364921</v>
      </c>
      <c r="I53">
        <v>331169</v>
      </c>
      <c r="J53">
        <v>202</v>
      </c>
      <c r="K53">
        <f t="shared" si="0"/>
        <v>26905625330</v>
      </c>
      <c r="L53">
        <v>181</v>
      </c>
      <c r="M53">
        <v>161</v>
      </c>
      <c r="N53" t="s">
        <v>82</v>
      </c>
      <c r="P53" t="s">
        <v>39</v>
      </c>
      <c r="Q53" s="6">
        <v>42169</v>
      </c>
      <c r="R53" s="3">
        <v>6328</v>
      </c>
      <c r="S53" s="3">
        <v>6295</v>
      </c>
      <c r="T53" t="s">
        <v>55</v>
      </c>
      <c r="U53" t="s">
        <v>86</v>
      </c>
      <c r="V53" s="3">
        <v>356762</v>
      </c>
      <c r="AB53" s="3">
        <v>2061987830</v>
      </c>
      <c r="AC53" s="3">
        <v>2051234733</v>
      </c>
      <c r="AD53">
        <v>107.89</v>
      </c>
      <c r="AE53" s="5">
        <f t="shared" si="1"/>
        <v>1154713184.8000002</v>
      </c>
      <c r="AF53">
        <v>107.33</v>
      </c>
      <c r="AG53" s="4">
        <v>0.56000000000000005</v>
      </c>
      <c r="AH53" t="s">
        <v>33</v>
      </c>
      <c r="AI53" t="s">
        <v>52</v>
      </c>
      <c r="AJ53">
        <v>33.835293</v>
      </c>
      <c r="AK53">
        <v>-117.91450399999999</v>
      </c>
    </row>
    <row r="54" spans="1:37" ht="14.45" x14ac:dyDescent="0.3">
      <c r="A54">
        <v>52</v>
      </c>
      <c r="B54">
        <v>516</v>
      </c>
      <c r="C54" t="s">
        <v>87</v>
      </c>
      <c r="D54" t="s">
        <v>59</v>
      </c>
      <c r="E54" t="s">
        <v>53</v>
      </c>
      <c r="F54" s="2">
        <v>36161</v>
      </c>
      <c r="G54" s="2">
        <v>39813</v>
      </c>
      <c r="H54">
        <v>102330</v>
      </c>
      <c r="I54">
        <v>96443</v>
      </c>
      <c r="J54">
        <v>186</v>
      </c>
      <c r="K54">
        <f t="shared" si="0"/>
        <v>6947183700</v>
      </c>
      <c r="L54">
        <v>175</v>
      </c>
      <c r="M54">
        <v>165</v>
      </c>
      <c r="N54" t="s">
        <v>87</v>
      </c>
      <c r="O54" t="s">
        <v>38</v>
      </c>
      <c r="P54" t="s">
        <v>39</v>
      </c>
      <c r="Q54" s="6">
        <v>42050</v>
      </c>
      <c r="R54">
        <v>267</v>
      </c>
      <c r="S54">
        <v>298</v>
      </c>
      <c r="T54" t="s">
        <v>40</v>
      </c>
      <c r="V54" s="3">
        <v>106455</v>
      </c>
      <c r="W54">
        <v>78</v>
      </c>
      <c r="AB54" s="3">
        <v>266862000</v>
      </c>
      <c r="AC54" s="3">
        <v>297593000</v>
      </c>
      <c r="AD54">
        <v>77.89</v>
      </c>
      <c r="AE54" s="5">
        <f t="shared" si="1"/>
        <v>232169940</v>
      </c>
      <c r="AF54">
        <v>86.86</v>
      </c>
      <c r="AG54" s="4">
        <v>0.87</v>
      </c>
      <c r="AH54" t="s">
        <v>33</v>
      </c>
      <c r="AI54" t="s">
        <v>59</v>
      </c>
      <c r="AJ54">
        <v>38.004921000000003</v>
      </c>
      <c r="AK54">
        <v>-121.805788999999</v>
      </c>
    </row>
    <row r="55" spans="1:37" ht="14.45" x14ac:dyDescent="0.3">
      <c r="A55">
        <v>53</v>
      </c>
      <c r="B55">
        <v>516</v>
      </c>
      <c r="C55" t="s">
        <v>87</v>
      </c>
      <c r="D55" t="s">
        <v>59</v>
      </c>
      <c r="E55" t="s">
        <v>53</v>
      </c>
      <c r="F55" s="2">
        <v>36161</v>
      </c>
      <c r="G55" s="2">
        <v>39813</v>
      </c>
      <c r="H55">
        <v>102330</v>
      </c>
      <c r="I55">
        <v>96443</v>
      </c>
      <c r="J55">
        <v>186</v>
      </c>
      <c r="K55">
        <f t="shared" si="0"/>
        <v>6947183700</v>
      </c>
      <c r="L55">
        <v>175</v>
      </c>
      <c r="M55">
        <v>165</v>
      </c>
      <c r="N55" t="s">
        <v>87</v>
      </c>
      <c r="O55" t="s">
        <v>38</v>
      </c>
      <c r="P55" t="s">
        <v>39</v>
      </c>
      <c r="Q55" s="6">
        <v>42019</v>
      </c>
      <c r="R55">
        <v>292</v>
      </c>
      <c r="S55">
        <v>290</v>
      </c>
      <c r="T55" t="s">
        <v>40</v>
      </c>
      <c r="V55" s="3">
        <v>106455</v>
      </c>
      <c r="W55">
        <v>77</v>
      </c>
      <c r="AB55" s="3">
        <v>292361000</v>
      </c>
      <c r="AC55" s="3">
        <v>290265000</v>
      </c>
      <c r="AD55">
        <v>77.069999999999993</v>
      </c>
      <c r="AE55" s="5">
        <f t="shared" si="1"/>
        <v>254354070</v>
      </c>
      <c r="AF55">
        <v>76.52</v>
      </c>
      <c r="AG55" s="4">
        <v>0.87</v>
      </c>
      <c r="AH55" t="s">
        <v>33</v>
      </c>
      <c r="AI55" t="s">
        <v>59</v>
      </c>
      <c r="AJ55">
        <v>38.004921000000003</v>
      </c>
      <c r="AK55">
        <v>-121.805788999999</v>
      </c>
    </row>
    <row r="56" spans="1:37" ht="14.45" x14ac:dyDescent="0.3">
      <c r="A56">
        <v>54</v>
      </c>
      <c r="B56">
        <v>516</v>
      </c>
      <c r="C56" t="s">
        <v>87</v>
      </c>
      <c r="D56" t="s">
        <v>59</v>
      </c>
      <c r="E56" t="s">
        <v>53</v>
      </c>
      <c r="F56" s="2">
        <v>36161</v>
      </c>
      <c r="G56" s="2">
        <v>39813</v>
      </c>
      <c r="H56">
        <v>102330</v>
      </c>
      <c r="I56">
        <v>96443</v>
      </c>
      <c r="J56">
        <v>186</v>
      </c>
      <c r="K56">
        <f t="shared" si="0"/>
        <v>6947183700</v>
      </c>
      <c r="L56">
        <v>175</v>
      </c>
      <c r="M56">
        <v>165</v>
      </c>
      <c r="N56" t="s">
        <v>87</v>
      </c>
      <c r="O56" t="s">
        <v>38</v>
      </c>
      <c r="P56" t="s">
        <v>39</v>
      </c>
      <c r="Q56" s="6">
        <v>42352</v>
      </c>
      <c r="R56">
        <v>278</v>
      </c>
      <c r="S56">
        <v>347</v>
      </c>
      <c r="T56" t="s">
        <v>40</v>
      </c>
      <c r="V56" s="3">
        <v>106455</v>
      </c>
      <c r="W56">
        <v>72</v>
      </c>
      <c r="AB56" s="3">
        <v>278302000</v>
      </c>
      <c r="AC56" s="3">
        <v>346652000</v>
      </c>
      <c r="AD56">
        <v>72.52</v>
      </c>
      <c r="AE56" s="5">
        <f t="shared" si="1"/>
        <v>239339720</v>
      </c>
      <c r="AF56">
        <v>90.34</v>
      </c>
      <c r="AG56" s="4">
        <v>0.86</v>
      </c>
      <c r="AH56" t="s">
        <v>33</v>
      </c>
      <c r="AI56" t="s">
        <v>59</v>
      </c>
      <c r="AJ56">
        <v>38.004921000000003</v>
      </c>
      <c r="AK56">
        <v>-121.805788999999</v>
      </c>
    </row>
    <row r="57" spans="1:37" ht="14.45" x14ac:dyDescent="0.3">
      <c r="A57">
        <v>55</v>
      </c>
      <c r="B57">
        <v>516</v>
      </c>
      <c r="C57" t="s">
        <v>87</v>
      </c>
      <c r="D57" t="s">
        <v>59</v>
      </c>
      <c r="E57" t="s">
        <v>53</v>
      </c>
      <c r="F57" s="2">
        <v>36161</v>
      </c>
      <c r="G57" s="2">
        <v>39813</v>
      </c>
      <c r="H57">
        <v>102330</v>
      </c>
      <c r="I57">
        <v>96443</v>
      </c>
      <c r="J57">
        <v>186</v>
      </c>
      <c r="K57">
        <f t="shared" si="0"/>
        <v>6947183700</v>
      </c>
      <c r="L57">
        <v>175</v>
      </c>
      <c r="M57">
        <v>165</v>
      </c>
      <c r="N57" t="s">
        <v>87</v>
      </c>
      <c r="O57" t="s">
        <v>38</v>
      </c>
      <c r="P57" t="s">
        <v>39</v>
      </c>
      <c r="Q57" s="6">
        <v>42322</v>
      </c>
      <c r="R57">
        <v>345</v>
      </c>
      <c r="S57">
        <v>420</v>
      </c>
      <c r="T57" t="s">
        <v>40</v>
      </c>
      <c r="V57" s="3">
        <v>106455</v>
      </c>
      <c r="W57">
        <v>90</v>
      </c>
      <c r="AB57" s="3">
        <v>344704000</v>
      </c>
      <c r="AC57" s="3">
        <v>420137000</v>
      </c>
      <c r="AD57">
        <v>90.66</v>
      </c>
      <c r="AE57" s="5">
        <f t="shared" si="1"/>
        <v>289551360</v>
      </c>
      <c r="AF57">
        <v>110.51</v>
      </c>
      <c r="AG57" s="4">
        <v>0.84</v>
      </c>
      <c r="AH57" t="s">
        <v>33</v>
      </c>
      <c r="AI57" t="s">
        <v>59</v>
      </c>
      <c r="AJ57">
        <v>38.004921000000003</v>
      </c>
      <c r="AK57">
        <v>-121.805788999999</v>
      </c>
    </row>
    <row r="58" spans="1:37" ht="14.45" x14ac:dyDescent="0.3">
      <c r="A58">
        <v>56</v>
      </c>
      <c r="B58">
        <v>516</v>
      </c>
      <c r="C58" t="s">
        <v>87</v>
      </c>
      <c r="D58" t="s">
        <v>59</v>
      </c>
      <c r="E58" t="s">
        <v>53</v>
      </c>
      <c r="F58" s="2">
        <v>36161</v>
      </c>
      <c r="G58" s="2">
        <v>39813</v>
      </c>
      <c r="H58">
        <v>102330</v>
      </c>
      <c r="I58">
        <v>96443</v>
      </c>
      <c r="J58">
        <v>186</v>
      </c>
      <c r="K58">
        <f t="shared" si="0"/>
        <v>6947183700</v>
      </c>
      <c r="L58">
        <v>175</v>
      </c>
      <c r="M58">
        <v>165</v>
      </c>
      <c r="N58" t="s">
        <v>87</v>
      </c>
      <c r="O58" t="s">
        <v>38</v>
      </c>
      <c r="P58" t="s">
        <v>39</v>
      </c>
      <c r="Q58" s="6">
        <v>42291</v>
      </c>
      <c r="R58">
        <v>494</v>
      </c>
      <c r="S58">
        <v>555</v>
      </c>
      <c r="T58" t="s">
        <v>40</v>
      </c>
      <c r="V58" s="3">
        <v>106455</v>
      </c>
      <c r="W58">
        <v>125</v>
      </c>
      <c r="AB58" s="3">
        <v>493748000</v>
      </c>
      <c r="AC58" s="3">
        <v>554867000</v>
      </c>
      <c r="AD58">
        <v>125.68</v>
      </c>
      <c r="AE58" s="5">
        <f t="shared" si="1"/>
        <v>414748320</v>
      </c>
      <c r="AF58">
        <v>141.22999999999999</v>
      </c>
      <c r="AG58" s="4">
        <v>0.84</v>
      </c>
      <c r="AH58" t="s">
        <v>33</v>
      </c>
      <c r="AI58" t="s">
        <v>59</v>
      </c>
      <c r="AJ58">
        <v>38.004921000000003</v>
      </c>
      <c r="AK58">
        <v>-121.805788999999</v>
      </c>
    </row>
    <row r="59" spans="1:37" ht="14.45" x14ac:dyDescent="0.3">
      <c r="A59">
        <v>57</v>
      </c>
      <c r="B59">
        <v>516</v>
      </c>
      <c r="C59" t="s">
        <v>87</v>
      </c>
      <c r="D59" t="s">
        <v>59</v>
      </c>
      <c r="E59" t="s">
        <v>53</v>
      </c>
      <c r="F59" s="2">
        <v>36161</v>
      </c>
      <c r="G59" s="2">
        <v>39813</v>
      </c>
      <c r="H59">
        <v>102330</v>
      </c>
      <c r="I59">
        <v>96443</v>
      </c>
      <c r="J59">
        <v>186</v>
      </c>
      <c r="K59">
        <f t="shared" si="0"/>
        <v>6947183700</v>
      </c>
      <c r="L59">
        <v>175</v>
      </c>
      <c r="M59">
        <v>165</v>
      </c>
      <c r="N59" t="s">
        <v>87</v>
      </c>
      <c r="O59" t="s">
        <v>38</v>
      </c>
      <c r="P59" t="s">
        <v>39</v>
      </c>
      <c r="Q59" s="6">
        <v>42261</v>
      </c>
      <c r="R59">
        <v>529</v>
      </c>
      <c r="S59">
        <v>630</v>
      </c>
      <c r="T59" t="s">
        <v>40</v>
      </c>
      <c r="V59" s="3">
        <v>106455</v>
      </c>
      <c r="W59">
        <v>139</v>
      </c>
      <c r="AA59" t="s">
        <v>32</v>
      </c>
      <c r="AB59" s="3">
        <v>528660000</v>
      </c>
      <c r="AC59" s="3">
        <v>630261000</v>
      </c>
      <c r="AD59">
        <v>139.05000000000001</v>
      </c>
      <c r="AE59" s="5">
        <f t="shared" si="1"/>
        <v>444074400</v>
      </c>
      <c r="AF59">
        <v>165.77</v>
      </c>
      <c r="AG59" s="4">
        <v>0.84</v>
      </c>
      <c r="AH59" t="s">
        <v>33</v>
      </c>
      <c r="AI59" t="s">
        <v>59</v>
      </c>
      <c r="AJ59">
        <v>38.004921000000003</v>
      </c>
      <c r="AK59">
        <v>-121.805788999999</v>
      </c>
    </row>
    <row r="60" spans="1:37" ht="14.45" x14ac:dyDescent="0.3">
      <c r="A60">
        <v>58</v>
      </c>
      <c r="B60">
        <v>516</v>
      </c>
      <c r="C60" t="s">
        <v>87</v>
      </c>
      <c r="D60" t="s">
        <v>59</v>
      </c>
      <c r="E60" t="s">
        <v>53</v>
      </c>
      <c r="F60" s="2">
        <v>36161</v>
      </c>
      <c r="G60" s="2">
        <v>39813</v>
      </c>
      <c r="H60">
        <v>102330</v>
      </c>
      <c r="I60">
        <v>96443</v>
      </c>
      <c r="J60">
        <v>186</v>
      </c>
      <c r="K60">
        <f t="shared" si="0"/>
        <v>6947183700</v>
      </c>
      <c r="L60">
        <v>175</v>
      </c>
      <c r="M60">
        <v>165</v>
      </c>
      <c r="N60" t="s">
        <v>87</v>
      </c>
      <c r="O60" t="s">
        <v>38</v>
      </c>
      <c r="P60" t="s">
        <v>39</v>
      </c>
      <c r="Q60" s="6">
        <v>42230</v>
      </c>
      <c r="R60">
        <v>589</v>
      </c>
      <c r="S60">
        <v>700</v>
      </c>
      <c r="T60" t="s">
        <v>40</v>
      </c>
      <c r="V60" s="3">
        <v>106455</v>
      </c>
      <c r="AB60" s="3">
        <v>589387000</v>
      </c>
      <c r="AC60" s="3">
        <v>700148000</v>
      </c>
      <c r="AD60">
        <v>142.88</v>
      </c>
      <c r="AE60" s="5">
        <f t="shared" si="1"/>
        <v>471509600</v>
      </c>
      <c r="AF60">
        <v>169.73</v>
      </c>
      <c r="AG60" s="4">
        <v>0.8</v>
      </c>
      <c r="AH60" t="s">
        <v>33</v>
      </c>
      <c r="AI60" t="s">
        <v>59</v>
      </c>
      <c r="AJ60">
        <v>38.004921000000003</v>
      </c>
      <c r="AK60">
        <v>-121.805788999999</v>
      </c>
    </row>
    <row r="61" spans="1:37" ht="14.45" x14ac:dyDescent="0.3">
      <c r="A61">
        <v>59</v>
      </c>
      <c r="B61">
        <v>516</v>
      </c>
      <c r="C61" t="s">
        <v>87</v>
      </c>
      <c r="D61" t="s">
        <v>59</v>
      </c>
      <c r="E61" t="s">
        <v>53</v>
      </c>
      <c r="F61" s="2">
        <v>36161</v>
      </c>
      <c r="G61" s="2">
        <v>39813</v>
      </c>
      <c r="H61">
        <v>102330</v>
      </c>
      <c r="I61">
        <v>96443</v>
      </c>
      <c r="J61">
        <v>186</v>
      </c>
      <c r="K61">
        <f t="shared" si="0"/>
        <v>6947183700</v>
      </c>
      <c r="L61">
        <v>175</v>
      </c>
      <c r="M61">
        <v>165</v>
      </c>
      <c r="N61" t="s">
        <v>87</v>
      </c>
      <c r="O61" t="s">
        <v>38</v>
      </c>
      <c r="P61" t="s">
        <v>39</v>
      </c>
      <c r="Q61" s="6">
        <v>42199</v>
      </c>
      <c r="R61">
        <v>632</v>
      </c>
      <c r="S61">
        <v>731</v>
      </c>
      <c r="T61" t="s">
        <v>40</v>
      </c>
      <c r="V61" s="3">
        <v>106455</v>
      </c>
      <c r="AB61" s="3">
        <v>631885000</v>
      </c>
      <c r="AC61" s="3">
        <v>731200000</v>
      </c>
      <c r="AD61">
        <v>143.61000000000001</v>
      </c>
      <c r="AE61" s="5">
        <f t="shared" si="1"/>
        <v>473913750</v>
      </c>
      <c r="AF61">
        <v>166.18</v>
      </c>
      <c r="AG61" s="4">
        <v>0.75</v>
      </c>
      <c r="AH61" t="s">
        <v>33</v>
      </c>
      <c r="AI61" t="s">
        <v>59</v>
      </c>
      <c r="AJ61">
        <v>38.004921000000003</v>
      </c>
      <c r="AK61">
        <v>-121.805788999999</v>
      </c>
    </row>
    <row r="62" spans="1:37" ht="14.45" x14ac:dyDescent="0.3">
      <c r="A62">
        <v>60</v>
      </c>
      <c r="B62">
        <v>516</v>
      </c>
      <c r="C62" t="s">
        <v>87</v>
      </c>
      <c r="D62" t="s">
        <v>59</v>
      </c>
      <c r="E62" t="s">
        <v>53</v>
      </c>
      <c r="F62" s="2">
        <v>36161</v>
      </c>
      <c r="G62" s="2">
        <v>39813</v>
      </c>
      <c r="H62">
        <v>102330</v>
      </c>
      <c r="I62">
        <v>96443</v>
      </c>
      <c r="J62">
        <v>186</v>
      </c>
      <c r="K62">
        <f t="shared" si="0"/>
        <v>6947183700</v>
      </c>
      <c r="L62">
        <v>175</v>
      </c>
      <c r="M62">
        <v>165</v>
      </c>
      <c r="N62" t="s">
        <v>87</v>
      </c>
      <c r="O62" t="s">
        <v>38</v>
      </c>
      <c r="P62" t="s">
        <v>39</v>
      </c>
      <c r="Q62" s="6">
        <v>42169</v>
      </c>
      <c r="R62">
        <v>617</v>
      </c>
      <c r="S62">
        <v>671</v>
      </c>
      <c r="T62" t="s">
        <v>40</v>
      </c>
      <c r="U62" t="s">
        <v>88</v>
      </c>
      <c r="V62" s="3">
        <v>106455</v>
      </c>
      <c r="AB62" s="3">
        <v>617014000</v>
      </c>
      <c r="AC62" s="3">
        <v>670945000</v>
      </c>
      <c r="AD62">
        <v>144.9</v>
      </c>
      <c r="AE62" s="5">
        <f t="shared" si="1"/>
        <v>462760500</v>
      </c>
      <c r="AF62">
        <v>157.57</v>
      </c>
      <c r="AG62" s="4">
        <v>0.75</v>
      </c>
      <c r="AH62" t="s">
        <v>33</v>
      </c>
      <c r="AI62" t="s">
        <v>59</v>
      </c>
      <c r="AJ62">
        <v>38.004921000000003</v>
      </c>
      <c r="AK62">
        <v>-121.805788999999</v>
      </c>
    </row>
    <row r="63" spans="1:37" ht="14.45" x14ac:dyDescent="0.3">
      <c r="A63">
        <v>61</v>
      </c>
      <c r="B63">
        <v>637</v>
      </c>
      <c r="C63" t="s">
        <v>89</v>
      </c>
      <c r="D63" t="s">
        <v>30</v>
      </c>
      <c r="E63" t="s">
        <v>31</v>
      </c>
      <c r="F63" s="2">
        <v>34700</v>
      </c>
      <c r="G63" s="2">
        <v>38352</v>
      </c>
      <c r="H63">
        <v>62602</v>
      </c>
      <c r="I63">
        <v>44125</v>
      </c>
      <c r="J63">
        <v>306</v>
      </c>
      <c r="K63">
        <f t="shared" si="0"/>
        <v>6992017380</v>
      </c>
      <c r="L63">
        <v>275</v>
      </c>
      <c r="M63">
        <v>245</v>
      </c>
      <c r="N63" t="s">
        <v>89</v>
      </c>
      <c r="O63" t="s">
        <v>92</v>
      </c>
      <c r="P63" t="s">
        <v>39</v>
      </c>
      <c r="Q63" s="6">
        <v>42050</v>
      </c>
      <c r="R63" s="3">
        <v>367148</v>
      </c>
      <c r="S63" s="3">
        <v>434221</v>
      </c>
      <c r="T63" t="s">
        <v>91</v>
      </c>
      <c r="V63" s="3">
        <v>78199</v>
      </c>
      <c r="W63">
        <v>52.7</v>
      </c>
      <c r="AA63" t="s">
        <v>91</v>
      </c>
      <c r="AB63" s="3">
        <v>274645777</v>
      </c>
      <c r="AC63" s="3">
        <v>324819865</v>
      </c>
      <c r="AD63">
        <v>86.93</v>
      </c>
      <c r="AE63" s="5">
        <f t="shared" si="1"/>
        <v>189505586.13</v>
      </c>
      <c r="AF63">
        <v>102.81</v>
      </c>
      <c r="AG63" s="4">
        <v>0.69</v>
      </c>
      <c r="AH63" t="s">
        <v>33</v>
      </c>
      <c r="AI63" t="s">
        <v>30</v>
      </c>
      <c r="AJ63">
        <v>36.778261000000001</v>
      </c>
      <c r="AK63">
        <v>-119.41793199999999</v>
      </c>
    </row>
    <row r="64" spans="1:37" ht="14.45" x14ac:dyDescent="0.3">
      <c r="A64">
        <v>62</v>
      </c>
      <c r="B64">
        <v>637</v>
      </c>
      <c r="C64" t="s">
        <v>89</v>
      </c>
      <c r="D64" t="s">
        <v>30</v>
      </c>
      <c r="E64" t="s">
        <v>31</v>
      </c>
      <c r="F64" s="2">
        <v>34700</v>
      </c>
      <c r="G64" s="2">
        <v>38352</v>
      </c>
      <c r="H64">
        <v>62602</v>
      </c>
      <c r="I64">
        <v>44125</v>
      </c>
      <c r="J64">
        <v>306</v>
      </c>
      <c r="K64">
        <f t="shared" si="0"/>
        <v>6992017380</v>
      </c>
      <c r="L64">
        <v>275</v>
      </c>
      <c r="M64">
        <v>245</v>
      </c>
      <c r="N64" t="s">
        <v>89</v>
      </c>
      <c r="O64" t="s">
        <v>90</v>
      </c>
      <c r="P64" t="s">
        <v>39</v>
      </c>
      <c r="Q64" s="6">
        <v>42019</v>
      </c>
      <c r="R64" s="3">
        <v>383628</v>
      </c>
      <c r="S64" s="3">
        <v>443174</v>
      </c>
      <c r="T64" t="s">
        <v>91</v>
      </c>
      <c r="V64" s="3">
        <v>62602</v>
      </c>
      <c r="W64">
        <v>68.400000000000006</v>
      </c>
      <c r="AA64" t="s">
        <v>91</v>
      </c>
      <c r="AB64" s="3">
        <v>286973673</v>
      </c>
      <c r="AC64" s="3">
        <v>331517174</v>
      </c>
      <c r="AD64">
        <v>100.41</v>
      </c>
      <c r="AE64" s="5">
        <f t="shared" si="1"/>
        <v>195142097.64000002</v>
      </c>
      <c r="AF64">
        <v>115.99</v>
      </c>
      <c r="AG64" s="4">
        <v>0.68</v>
      </c>
      <c r="AH64" t="s">
        <v>33</v>
      </c>
      <c r="AI64" t="s">
        <v>30</v>
      </c>
      <c r="AJ64">
        <v>36.778261000000001</v>
      </c>
      <c r="AK64">
        <v>-119.41793199999999</v>
      </c>
    </row>
    <row r="65" spans="1:37" ht="14.45" x14ac:dyDescent="0.3">
      <c r="A65">
        <v>63</v>
      </c>
      <c r="B65">
        <v>637</v>
      </c>
      <c r="C65" t="s">
        <v>89</v>
      </c>
      <c r="D65" t="s">
        <v>30</v>
      </c>
      <c r="E65" t="s">
        <v>31</v>
      </c>
      <c r="F65" s="2">
        <v>34700</v>
      </c>
      <c r="G65" s="2">
        <v>38352</v>
      </c>
      <c r="H65">
        <v>62602</v>
      </c>
      <c r="I65">
        <v>44125</v>
      </c>
      <c r="J65">
        <v>306</v>
      </c>
      <c r="K65">
        <f t="shared" si="0"/>
        <v>6992017380</v>
      </c>
      <c r="L65">
        <v>275</v>
      </c>
      <c r="M65">
        <v>245</v>
      </c>
      <c r="N65" t="s">
        <v>89</v>
      </c>
      <c r="O65" t="s">
        <v>92</v>
      </c>
      <c r="P65" t="s">
        <v>39</v>
      </c>
      <c r="Q65" s="6">
        <v>42352</v>
      </c>
      <c r="R65" s="3">
        <v>393173</v>
      </c>
      <c r="S65" s="3">
        <v>399302</v>
      </c>
      <c r="T65" t="s">
        <v>91</v>
      </c>
      <c r="V65" s="3">
        <v>62602</v>
      </c>
      <c r="W65">
        <v>151.5</v>
      </c>
      <c r="AA65" t="s">
        <v>91</v>
      </c>
      <c r="AB65" s="3">
        <v>294113829</v>
      </c>
      <c r="AC65" s="3">
        <v>298698639</v>
      </c>
      <c r="AD65">
        <v>97.6</v>
      </c>
      <c r="AE65" s="5">
        <f t="shared" si="1"/>
        <v>188232850.56</v>
      </c>
      <c r="AF65">
        <v>99.12</v>
      </c>
      <c r="AG65" s="4">
        <v>0.64</v>
      </c>
      <c r="AH65" t="s">
        <v>33</v>
      </c>
      <c r="AI65" t="s">
        <v>30</v>
      </c>
      <c r="AJ65">
        <v>36.778261000000001</v>
      </c>
      <c r="AK65">
        <v>-119.41793199999999</v>
      </c>
    </row>
    <row r="66" spans="1:37" ht="14.45" x14ac:dyDescent="0.3">
      <c r="A66">
        <v>64</v>
      </c>
      <c r="B66">
        <v>637</v>
      </c>
      <c r="C66" t="s">
        <v>89</v>
      </c>
      <c r="D66" t="s">
        <v>30</v>
      </c>
      <c r="E66" t="s">
        <v>31</v>
      </c>
      <c r="F66" s="2">
        <v>34700</v>
      </c>
      <c r="G66" s="2">
        <v>38352</v>
      </c>
      <c r="H66">
        <v>62602</v>
      </c>
      <c r="I66">
        <v>44125</v>
      </c>
      <c r="J66">
        <v>306</v>
      </c>
      <c r="K66">
        <f t="shared" si="0"/>
        <v>6992017380</v>
      </c>
      <c r="L66">
        <v>275</v>
      </c>
      <c r="M66">
        <v>245</v>
      </c>
      <c r="N66" t="s">
        <v>89</v>
      </c>
      <c r="O66" t="s">
        <v>92</v>
      </c>
      <c r="P66" t="s">
        <v>39</v>
      </c>
      <c r="Q66" s="6">
        <v>42322</v>
      </c>
      <c r="R66" s="3">
        <v>490172</v>
      </c>
      <c r="S66" s="3">
        <v>458045</v>
      </c>
      <c r="T66" t="s">
        <v>91</v>
      </c>
      <c r="V66" s="3">
        <v>62602</v>
      </c>
      <c r="W66">
        <v>195.2</v>
      </c>
      <c r="AA66" t="s">
        <v>91</v>
      </c>
      <c r="AB66" s="3">
        <v>366674119</v>
      </c>
      <c r="AC66" s="3">
        <v>342641455</v>
      </c>
      <c r="AD66">
        <v>110.7</v>
      </c>
      <c r="AE66" s="5">
        <f t="shared" si="1"/>
        <v>209004247.82999998</v>
      </c>
      <c r="AF66">
        <v>103.45</v>
      </c>
      <c r="AG66" s="4">
        <v>0.56999999999999995</v>
      </c>
      <c r="AH66" t="s">
        <v>33</v>
      </c>
      <c r="AI66" t="s">
        <v>30</v>
      </c>
      <c r="AJ66">
        <v>36.778261000000001</v>
      </c>
      <c r="AK66">
        <v>-119.41793199999999</v>
      </c>
    </row>
    <row r="67" spans="1:37" ht="14.45" x14ac:dyDescent="0.3">
      <c r="A67">
        <v>65</v>
      </c>
      <c r="B67">
        <v>637</v>
      </c>
      <c r="C67" t="s">
        <v>89</v>
      </c>
      <c r="D67" t="s">
        <v>30</v>
      </c>
      <c r="E67" t="s">
        <v>31</v>
      </c>
      <c r="F67" s="2">
        <v>34700</v>
      </c>
      <c r="G67" s="2">
        <v>38352</v>
      </c>
      <c r="H67">
        <v>62602</v>
      </c>
      <c r="I67">
        <v>44125</v>
      </c>
      <c r="J67">
        <v>306</v>
      </c>
      <c r="K67">
        <f t="shared" ref="K67:K130" si="2">J67*H67*365</f>
        <v>6992017380</v>
      </c>
      <c r="L67">
        <v>275</v>
      </c>
      <c r="M67">
        <v>245</v>
      </c>
      <c r="N67" t="s">
        <v>89</v>
      </c>
      <c r="O67" t="s">
        <v>93</v>
      </c>
      <c r="P67" t="s">
        <v>39</v>
      </c>
      <c r="Q67" s="6">
        <v>42291</v>
      </c>
      <c r="R67" s="3">
        <v>629528</v>
      </c>
      <c r="S67" s="3">
        <v>588820</v>
      </c>
      <c r="T67" t="s">
        <v>91</v>
      </c>
      <c r="U67" t="s">
        <v>94</v>
      </c>
      <c r="V67" s="3">
        <v>62602</v>
      </c>
      <c r="W67">
        <v>153.80000000000001</v>
      </c>
      <c r="AA67" t="s">
        <v>91</v>
      </c>
      <c r="AB67" s="3">
        <v>470919647</v>
      </c>
      <c r="AC67" s="3">
        <v>440467948</v>
      </c>
      <c r="AD67">
        <v>153.85</v>
      </c>
      <c r="AE67" s="5">
        <f t="shared" ref="AE67:AE130" si="3">AB67*AG67</f>
        <v>296679377.61000001</v>
      </c>
      <c r="AF67">
        <v>143.9</v>
      </c>
      <c r="AG67" s="4">
        <v>0.63</v>
      </c>
      <c r="AH67" t="s">
        <v>33</v>
      </c>
      <c r="AI67" t="s">
        <v>30</v>
      </c>
      <c r="AJ67">
        <v>36.778261000000001</v>
      </c>
      <c r="AK67">
        <v>-119.41793199999999</v>
      </c>
    </row>
    <row r="68" spans="1:37" ht="14.45" x14ac:dyDescent="0.3">
      <c r="A68">
        <v>66</v>
      </c>
      <c r="B68">
        <v>637</v>
      </c>
      <c r="C68" t="s">
        <v>89</v>
      </c>
      <c r="D68" t="s">
        <v>30</v>
      </c>
      <c r="E68" t="s">
        <v>31</v>
      </c>
      <c r="F68" s="2">
        <v>34700</v>
      </c>
      <c r="G68" s="2">
        <v>38352</v>
      </c>
      <c r="H68">
        <v>62602</v>
      </c>
      <c r="I68">
        <v>44125</v>
      </c>
      <c r="J68">
        <v>306</v>
      </c>
      <c r="K68">
        <f t="shared" si="2"/>
        <v>6992017380</v>
      </c>
      <c r="L68">
        <v>275</v>
      </c>
      <c r="M68">
        <v>245</v>
      </c>
      <c r="N68" t="s">
        <v>89</v>
      </c>
      <c r="O68" t="s">
        <v>93</v>
      </c>
      <c r="P68" t="s">
        <v>39</v>
      </c>
      <c r="Q68" s="6">
        <v>42261</v>
      </c>
      <c r="R68" s="3">
        <v>705079</v>
      </c>
      <c r="S68" s="3">
        <v>698879</v>
      </c>
      <c r="T68" t="s">
        <v>91</v>
      </c>
      <c r="V68" s="3">
        <v>62602</v>
      </c>
      <c r="W68">
        <v>147.69999999999999</v>
      </c>
      <c r="AA68" t="s">
        <v>91</v>
      </c>
      <c r="AB68" s="3">
        <v>527435719</v>
      </c>
      <c r="AC68" s="3">
        <v>522797797</v>
      </c>
      <c r="AD68">
        <v>147.72</v>
      </c>
      <c r="AE68" s="5">
        <f t="shared" si="3"/>
        <v>279540931.06999999</v>
      </c>
      <c r="AF68">
        <v>146.41999999999999</v>
      </c>
      <c r="AG68" s="4">
        <v>0.53</v>
      </c>
      <c r="AH68" t="s">
        <v>33</v>
      </c>
      <c r="AI68" t="s">
        <v>30</v>
      </c>
      <c r="AJ68">
        <v>36.778261000000001</v>
      </c>
      <c r="AK68">
        <v>-119.41793199999999</v>
      </c>
    </row>
    <row r="69" spans="1:37" ht="14.45" x14ac:dyDescent="0.3">
      <c r="A69">
        <v>67</v>
      </c>
      <c r="B69">
        <v>637</v>
      </c>
      <c r="C69" t="s">
        <v>89</v>
      </c>
      <c r="D69" t="s">
        <v>30</v>
      </c>
      <c r="E69" t="s">
        <v>31</v>
      </c>
      <c r="F69" s="2">
        <v>34700</v>
      </c>
      <c r="G69" s="2">
        <v>38352</v>
      </c>
      <c r="H69">
        <v>62602</v>
      </c>
      <c r="I69">
        <v>44125</v>
      </c>
      <c r="J69">
        <v>306</v>
      </c>
      <c r="K69">
        <f t="shared" si="2"/>
        <v>6992017380</v>
      </c>
      <c r="L69">
        <v>275</v>
      </c>
      <c r="M69">
        <v>245</v>
      </c>
      <c r="N69" t="s">
        <v>89</v>
      </c>
      <c r="O69" t="s">
        <v>38</v>
      </c>
      <c r="P69" t="s">
        <v>39</v>
      </c>
      <c r="Q69" s="6">
        <v>42230</v>
      </c>
      <c r="R69" s="3">
        <v>761834</v>
      </c>
      <c r="S69" s="3">
        <v>815753</v>
      </c>
      <c r="T69" t="s">
        <v>91</v>
      </c>
      <c r="U69" t="s">
        <v>95</v>
      </c>
      <c r="V69" s="3">
        <v>62602</v>
      </c>
      <c r="AA69" t="s">
        <v>91</v>
      </c>
      <c r="AB69" s="3">
        <v>569891408</v>
      </c>
      <c r="AC69" s="3">
        <v>610225621</v>
      </c>
      <c r="AD69">
        <v>189.41</v>
      </c>
      <c r="AE69" s="5">
        <f t="shared" si="3"/>
        <v>370429415.19999999</v>
      </c>
      <c r="AF69">
        <v>202.82</v>
      </c>
      <c r="AG69" s="4">
        <v>0.65</v>
      </c>
      <c r="AH69" t="s">
        <v>33</v>
      </c>
      <c r="AI69" t="s">
        <v>30</v>
      </c>
      <c r="AJ69">
        <v>36.778261000000001</v>
      </c>
      <c r="AK69">
        <v>-119.41793199999999</v>
      </c>
    </row>
    <row r="70" spans="1:37" ht="14.45" x14ac:dyDescent="0.3">
      <c r="A70">
        <v>68</v>
      </c>
      <c r="B70">
        <v>637</v>
      </c>
      <c r="C70" t="s">
        <v>89</v>
      </c>
      <c r="D70" t="s">
        <v>30</v>
      </c>
      <c r="E70" t="s">
        <v>31</v>
      </c>
      <c r="F70" s="2">
        <v>34700</v>
      </c>
      <c r="G70" s="2">
        <v>38352</v>
      </c>
      <c r="H70">
        <v>62602</v>
      </c>
      <c r="I70">
        <v>44125</v>
      </c>
      <c r="J70">
        <v>306</v>
      </c>
      <c r="K70">
        <f t="shared" si="2"/>
        <v>6992017380</v>
      </c>
      <c r="L70">
        <v>275</v>
      </c>
      <c r="M70">
        <v>245</v>
      </c>
      <c r="N70" t="s">
        <v>89</v>
      </c>
      <c r="O70" t="s">
        <v>96</v>
      </c>
      <c r="P70" t="s">
        <v>34</v>
      </c>
      <c r="Q70" s="6">
        <v>42199</v>
      </c>
      <c r="R70" s="3">
        <v>798100</v>
      </c>
      <c r="S70" s="3">
        <v>845574</v>
      </c>
      <c r="T70" t="s">
        <v>91</v>
      </c>
      <c r="V70" s="3">
        <v>62602</v>
      </c>
      <c r="AA70" t="s">
        <v>91</v>
      </c>
      <c r="AB70" s="3">
        <v>597020260</v>
      </c>
      <c r="AC70" s="3">
        <v>632533278</v>
      </c>
      <c r="AD70">
        <v>307.64</v>
      </c>
      <c r="AE70" s="5">
        <f t="shared" si="3"/>
        <v>597020260</v>
      </c>
      <c r="AF70">
        <v>325.94</v>
      </c>
      <c r="AG70" s="4">
        <v>1</v>
      </c>
      <c r="AH70" t="s">
        <v>33</v>
      </c>
      <c r="AI70" t="s">
        <v>30</v>
      </c>
      <c r="AJ70">
        <v>36.778261000000001</v>
      </c>
      <c r="AK70">
        <v>-119.41793199999999</v>
      </c>
    </row>
    <row r="71" spans="1:37" ht="14.45" x14ac:dyDescent="0.3">
      <c r="A71">
        <v>69</v>
      </c>
      <c r="B71">
        <v>637</v>
      </c>
      <c r="C71" t="s">
        <v>89</v>
      </c>
      <c r="D71" t="s">
        <v>30</v>
      </c>
      <c r="E71" t="s">
        <v>31</v>
      </c>
      <c r="F71" s="2">
        <v>34700</v>
      </c>
      <c r="G71" s="2">
        <v>38352</v>
      </c>
      <c r="H71">
        <v>62602</v>
      </c>
      <c r="I71">
        <v>44125</v>
      </c>
      <c r="J71">
        <v>306</v>
      </c>
      <c r="K71">
        <f t="shared" si="2"/>
        <v>6992017380</v>
      </c>
      <c r="L71">
        <v>275</v>
      </c>
      <c r="M71">
        <v>245</v>
      </c>
      <c r="N71" t="s">
        <v>89</v>
      </c>
      <c r="O71" t="s">
        <v>96</v>
      </c>
      <c r="P71" t="s">
        <v>34</v>
      </c>
      <c r="Q71" s="6">
        <v>42169</v>
      </c>
      <c r="R71" s="3">
        <v>741379</v>
      </c>
      <c r="S71" s="3">
        <v>799425</v>
      </c>
      <c r="T71" t="s">
        <v>91</v>
      </c>
      <c r="V71" s="3">
        <v>62602</v>
      </c>
      <c r="AA71" t="s">
        <v>91</v>
      </c>
      <c r="AB71" s="3">
        <v>554590005</v>
      </c>
      <c r="AC71" s="3">
        <v>598011429</v>
      </c>
      <c r="AD71">
        <v>295.3</v>
      </c>
      <c r="AE71" s="5">
        <f t="shared" si="3"/>
        <v>554590005</v>
      </c>
      <c r="AF71">
        <v>318.42</v>
      </c>
      <c r="AG71" s="4">
        <v>1</v>
      </c>
      <c r="AH71" t="s">
        <v>33</v>
      </c>
      <c r="AI71" t="s">
        <v>30</v>
      </c>
      <c r="AJ71">
        <v>36.778261000000001</v>
      </c>
      <c r="AK71">
        <v>-119.41793199999999</v>
      </c>
    </row>
    <row r="72" spans="1:37" ht="14.45" x14ac:dyDescent="0.3">
      <c r="A72">
        <v>70</v>
      </c>
      <c r="B72">
        <v>699</v>
      </c>
      <c r="C72" t="s">
        <v>97</v>
      </c>
      <c r="D72" t="s">
        <v>52</v>
      </c>
      <c r="E72" t="s">
        <v>31</v>
      </c>
      <c r="F72" s="2">
        <v>35247</v>
      </c>
      <c r="G72" s="2">
        <v>38533</v>
      </c>
      <c r="H72">
        <v>54500</v>
      </c>
      <c r="I72">
        <v>51022</v>
      </c>
      <c r="J72">
        <v>294</v>
      </c>
      <c r="K72">
        <f t="shared" si="2"/>
        <v>5848395000</v>
      </c>
      <c r="L72">
        <v>265</v>
      </c>
      <c r="M72">
        <v>236</v>
      </c>
      <c r="N72" t="s">
        <v>97</v>
      </c>
      <c r="O72" t="s">
        <v>2079</v>
      </c>
      <c r="P72" t="s">
        <v>39</v>
      </c>
      <c r="Q72" s="6">
        <v>42050</v>
      </c>
      <c r="R72">
        <v>972</v>
      </c>
      <c r="S72">
        <v>919</v>
      </c>
      <c r="T72" t="s">
        <v>55</v>
      </c>
      <c r="V72" s="3">
        <v>57639</v>
      </c>
      <c r="W72">
        <v>196</v>
      </c>
      <c r="AB72" s="3">
        <v>316812308</v>
      </c>
      <c r="AC72" s="3">
        <v>299382516</v>
      </c>
      <c r="AD72">
        <v>151.15</v>
      </c>
      <c r="AE72" s="5">
        <f t="shared" si="3"/>
        <v>243945477.16</v>
      </c>
      <c r="AF72">
        <v>142.84</v>
      </c>
      <c r="AG72" s="4">
        <v>0.77</v>
      </c>
      <c r="AH72" t="s">
        <v>33</v>
      </c>
      <c r="AI72" t="s">
        <v>52</v>
      </c>
      <c r="AJ72">
        <v>34.139728999999903</v>
      </c>
      <c r="AK72">
        <v>-118.035344999999</v>
      </c>
    </row>
    <row r="73" spans="1:37" ht="14.45" x14ac:dyDescent="0.3">
      <c r="A73">
        <v>71</v>
      </c>
      <c r="B73">
        <v>699</v>
      </c>
      <c r="C73" t="s">
        <v>97</v>
      </c>
      <c r="D73" t="s">
        <v>52</v>
      </c>
      <c r="E73" t="s">
        <v>31</v>
      </c>
      <c r="F73" s="2">
        <v>35247</v>
      </c>
      <c r="G73" s="2">
        <v>38533</v>
      </c>
      <c r="H73">
        <v>54500</v>
      </c>
      <c r="I73">
        <v>51022</v>
      </c>
      <c r="J73">
        <v>294</v>
      </c>
      <c r="K73">
        <f t="shared" si="2"/>
        <v>5848395000</v>
      </c>
      <c r="L73">
        <v>265</v>
      </c>
      <c r="M73">
        <v>236</v>
      </c>
      <c r="N73" t="s">
        <v>97</v>
      </c>
      <c r="O73" t="s">
        <v>98</v>
      </c>
      <c r="P73" t="s">
        <v>39</v>
      </c>
      <c r="Q73" s="6">
        <v>42019</v>
      </c>
      <c r="R73">
        <v>948</v>
      </c>
      <c r="S73" s="3">
        <v>1237</v>
      </c>
      <c r="T73" t="s">
        <v>55</v>
      </c>
      <c r="V73" s="3">
        <v>57639</v>
      </c>
      <c r="W73">
        <v>173</v>
      </c>
      <c r="AB73" s="3">
        <v>309044010</v>
      </c>
      <c r="AC73" s="3">
        <v>403078215</v>
      </c>
      <c r="AD73">
        <v>133.18</v>
      </c>
      <c r="AE73" s="5">
        <f t="shared" si="3"/>
        <v>237963887.70000002</v>
      </c>
      <c r="AF73">
        <v>173.7</v>
      </c>
      <c r="AG73" s="4">
        <v>0.77</v>
      </c>
      <c r="AH73" t="s">
        <v>33</v>
      </c>
      <c r="AI73" t="s">
        <v>52</v>
      </c>
      <c r="AJ73">
        <v>34.139728999999903</v>
      </c>
      <c r="AK73">
        <v>-118.035344999999</v>
      </c>
    </row>
    <row r="74" spans="1:37" ht="14.45" x14ac:dyDescent="0.3">
      <c r="A74">
        <v>72</v>
      </c>
      <c r="B74">
        <v>699</v>
      </c>
      <c r="C74" t="s">
        <v>97</v>
      </c>
      <c r="D74" t="s">
        <v>52</v>
      </c>
      <c r="E74" t="s">
        <v>31</v>
      </c>
      <c r="F74" s="2">
        <v>35247</v>
      </c>
      <c r="G74" s="2">
        <v>38533</v>
      </c>
      <c r="H74">
        <v>54500</v>
      </c>
      <c r="I74">
        <v>51022</v>
      </c>
      <c r="J74">
        <v>294</v>
      </c>
      <c r="K74">
        <f t="shared" si="2"/>
        <v>5848395000</v>
      </c>
      <c r="L74">
        <v>265</v>
      </c>
      <c r="M74">
        <v>236</v>
      </c>
      <c r="N74" t="s">
        <v>97</v>
      </c>
      <c r="O74" t="s">
        <v>98</v>
      </c>
      <c r="P74" t="s">
        <v>39</v>
      </c>
      <c r="Q74" s="6">
        <v>42352</v>
      </c>
      <c r="R74">
        <v>828</v>
      </c>
      <c r="S74" s="3">
        <v>1108</v>
      </c>
      <c r="T74" t="s">
        <v>55</v>
      </c>
      <c r="V74" s="3">
        <v>57639</v>
      </c>
      <c r="W74">
        <v>151</v>
      </c>
      <c r="AB74" s="3">
        <v>269804982</v>
      </c>
      <c r="AC74" s="3">
        <v>361043381</v>
      </c>
      <c r="AD74">
        <v>116.27</v>
      </c>
      <c r="AE74" s="5">
        <f t="shared" si="3"/>
        <v>207749836.14000002</v>
      </c>
      <c r="AF74">
        <v>155.59</v>
      </c>
      <c r="AG74" s="4">
        <v>0.77</v>
      </c>
      <c r="AH74" t="s">
        <v>33</v>
      </c>
      <c r="AI74" t="s">
        <v>52</v>
      </c>
      <c r="AJ74">
        <v>34.139728999999903</v>
      </c>
      <c r="AK74">
        <v>-118.035344999999</v>
      </c>
    </row>
    <row r="75" spans="1:37" ht="14.45" x14ac:dyDescent="0.3">
      <c r="A75">
        <v>73</v>
      </c>
      <c r="B75">
        <v>699</v>
      </c>
      <c r="C75" t="s">
        <v>97</v>
      </c>
      <c r="D75" t="s">
        <v>52</v>
      </c>
      <c r="E75" t="s">
        <v>31</v>
      </c>
      <c r="F75" s="2">
        <v>35247</v>
      </c>
      <c r="G75" s="2">
        <v>38533</v>
      </c>
      <c r="H75">
        <v>54500</v>
      </c>
      <c r="I75">
        <v>51022</v>
      </c>
      <c r="J75">
        <v>294</v>
      </c>
      <c r="K75">
        <f t="shared" si="2"/>
        <v>5848395000</v>
      </c>
      <c r="L75">
        <v>265</v>
      </c>
      <c r="M75">
        <v>236</v>
      </c>
      <c r="N75" t="s">
        <v>97</v>
      </c>
      <c r="O75" t="s">
        <v>98</v>
      </c>
      <c r="P75" t="s">
        <v>39</v>
      </c>
      <c r="Q75" s="6">
        <v>42322</v>
      </c>
      <c r="R75" s="3">
        <v>1241</v>
      </c>
      <c r="S75" s="3">
        <v>1267</v>
      </c>
      <c r="T75" t="s">
        <v>55</v>
      </c>
      <c r="V75" s="3">
        <v>57639</v>
      </c>
      <c r="W75">
        <v>234</v>
      </c>
      <c r="AB75" s="3">
        <v>404316451</v>
      </c>
      <c r="AC75" s="3">
        <v>412853758</v>
      </c>
      <c r="AD75">
        <v>180.04</v>
      </c>
      <c r="AE75" s="5">
        <f t="shared" si="3"/>
        <v>311323667.26999998</v>
      </c>
      <c r="AF75">
        <v>183.84</v>
      </c>
      <c r="AG75" s="4">
        <v>0.77</v>
      </c>
      <c r="AH75" t="s">
        <v>33</v>
      </c>
      <c r="AI75" t="s">
        <v>52</v>
      </c>
      <c r="AJ75">
        <v>34.139728999999903</v>
      </c>
      <c r="AK75">
        <v>-118.035344999999</v>
      </c>
    </row>
    <row r="76" spans="1:37" ht="14.45" x14ac:dyDescent="0.3">
      <c r="A76">
        <v>74</v>
      </c>
      <c r="B76">
        <v>699</v>
      </c>
      <c r="C76" t="s">
        <v>97</v>
      </c>
      <c r="D76" t="s">
        <v>52</v>
      </c>
      <c r="E76" t="s">
        <v>31</v>
      </c>
      <c r="F76" s="2">
        <v>35247</v>
      </c>
      <c r="G76" s="2">
        <v>38533</v>
      </c>
      <c r="H76">
        <v>54500</v>
      </c>
      <c r="I76">
        <v>51022</v>
      </c>
      <c r="J76">
        <v>294</v>
      </c>
      <c r="K76">
        <f t="shared" si="2"/>
        <v>5848395000</v>
      </c>
      <c r="L76">
        <v>265</v>
      </c>
      <c r="M76">
        <v>236</v>
      </c>
      <c r="N76" t="s">
        <v>97</v>
      </c>
      <c r="O76" t="s">
        <v>98</v>
      </c>
      <c r="P76" t="s">
        <v>39</v>
      </c>
      <c r="Q76" s="6">
        <v>42291</v>
      </c>
      <c r="R76" s="3">
        <v>1525</v>
      </c>
      <c r="S76" s="3">
        <v>1596</v>
      </c>
      <c r="T76" t="s">
        <v>55</v>
      </c>
      <c r="V76" s="3">
        <v>54500</v>
      </c>
      <c r="W76">
        <v>294</v>
      </c>
      <c r="AB76" s="3">
        <v>497014665</v>
      </c>
      <c r="AC76" s="3">
        <v>520058877</v>
      </c>
      <c r="AD76">
        <v>264.76</v>
      </c>
      <c r="AE76" s="5">
        <f t="shared" si="3"/>
        <v>447313198.5</v>
      </c>
      <c r="AF76">
        <v>277.04000000000002</v>
      </c>
      <c r="AG76" s="4">
        <v>0.9</v>
      </c>
      <c r="AH76" t="s">
        <v>33</v>
      </c>
      <c r="AI76" t="s">
        <v>52</v>
      </c>
      <c r="AJ76">
        <v>34.139728999999903</v>
      </c>
      <c r="AK76">
        <v>-118.035344999999</v>
      </c>
    </row>
    <row r="77" spans="1:37" ht="14.45" x14ac:dyDescent="0.3">
      <c r="A77">
        <v>75</v>
      </c>
      <c r="B77">
        <v>699</v>
      </c>
      <c r="C77" t="s">
        <v>97</v>
      </c>
      <c r="D77" t="s">
        <v>52</v>
      </c>
      <c r="E77" t="s">
        <v>31</v>
      </c>
      <c r="F77" s="2">
        <v>35247</v>
      </c>
      <c r="G77" s="2">
        <v>38533</v>
      </c>
      <c r="H77">
        <v>54500</v>
      </c>
      <c r="I77">
        <v>51022</v>
      </c>
      <c r="J77">
        <v>294</v>
      </c>
      <c r="K77">
        <f t="shared" si="2"/>
        <v>5848395000</v>
      </c>
      <c r="L77">
        <v>265</v>
      </c>
      <c r="M77">
        <v>236</v>
      </c>
      <c r="N77" t="s">
        <v>97</v>
      </c>
      <c r="O77" t="s">
        <v>98</v>
      </c>
      <c r="P77" t="s">
        <v>39</v>
      </c>
      <c r="Q77" s="6">
        <v>42261</v>
      </c>
      <c r="R77" s="3">
        <v>1625</v>
      </c>
      <c r="S77" s="3">
        <v>1842</v>
      </c>
      <c r="T77" t="s">
        <v>55</v>
      </c>
      <c r="V77" s="3">
        <v>54500</v>
      </c>
      <c r="W77">
        <v>324</v>
      </c>
      <c r="AB77" s="3">
        <v>529508569</v>
      </c>
      <c r="AC77" s="3">
        <v>600218329</v>
      </c>
      <c r="AD77">
        <v>291.47000000000003</v>
      </c>
      <c r="AE77" s="5">
        <f t="shared" si="3"/>
        <v>476557712.10000002</v>
      </c>
      <c r="AF77">
        <v>330.4</v>
      </c>
      <c r="AG77" s="4">
        <v>0.9</v>
      </c>
      <c r="AH77" t="s">
        <v>33</v>
      </c>
      <c r="AI77" t="s">
        <v>52</v>
      </c>
      <c r="AJ77">
        <v>34.139728999999903</v>
      </c>
      <c r="AK77">
        <v>-118.035344999999</v>
      </c>
    </row>
    <row r="78" spans="1:37" ht="14.45" x14ac:dyDescent="0.3">
      <c r="A78">
        <v>76</v>
      </c>
      <c r="B78">
        <v>699</v>
      </c>
      <c r="C78" t="s">
        <v>97</v>
      </c>
      <c r="D78" t="s">
        <v>52</v>
      </c>
      <c r="E78" t="s">
        <v>31</v>
      </c>
      <c r="F78" s="2">
        <v>35247</v>
      </c>
      <c r="G78" s="2">
        <v>38533</v>
      </c>
      <c r="H78">
        <v>54500</v>
      </c>
      <c r="I78">
        <v>51022</v>
      </c>
      <c r="J78">
        <v>294</v>
      </c>
      <c r="K78">
        <f t="shared" si="2"/>
        <v>5848395000</v>
      </c>
      <c r="L78">
        <v>265</v>
      </c>
      <c r="M78">
        <v>236</v>
      </c>
      <c r="N78" t="s">
        <v>97</v>
      </c>
      <c r="O78" t="s">
        <v>98</v>
      </c>
      <c r="P78" t="s">
        <v>39</v>
      </c>
      <c r="Q78" s="6">
        <v>42230</v>
      </c>
      <c r="R78" s="3">
        <v>1707</v>
      </c>
      <c r="S78" s="3">
        <v>1877</v>
      </c>
      <c r="T78" t="s">
        <v>55</v>
      </c>
      <c r="V78" s="3">
        <v>45048</v>
      </c>
      <c r="AB78" s="3">
        <v>556228386</v>
      </c>
      <c r="AC78" s="3">
        <v>611623128</v>
      </c>
      <c r="AD78">
        <v>358.47</v>
      </c>
      <c r="AE78" s="5">
        <f t="shared" si="3"/>
        <v>500605547.40000004</v>
      </c>
      <c r="AF78">
        <v>394.18</v>
      </c>
      <c r="AG78" s="4">
        <v>0.9</v>
      </c>
      <c r="AH78" t="s">
        <v>33</v>
      </c>
      <c r="AI78" t="s">
        <v>52</v>
      </c>
      <c r="AJ78">
        <v>34.139728999999903</v>
      </c>
      <c r="AK78">
        <v>-118.035344999999</v>
      </c>
    </row>
    <row r="79" spans="1:37" ht="14.45" x14ac:dyDescent="0.3">
      <c r="A79">
        <v>77</v>
      </c>
      <c r="B79">
        <v>699</v>
      </c>
      <c r="C79" t="s">
        <v>97</v>
      </c>
      <c r="D79" t="s">
        <v>52</v>
      </c>
      <c r="E79" t="s">
        <v>31</v>
      </c>
      <c r="F79" s="2">
        <v>35247</v>
      </c>
      <c r="G79" s="2">
        <v>38533</v>
      </c>
      <c r="H79">
        <v>54500</v>
      </c>
      <c r="I79">
        <v>51022</v>
      </c>
      <c r="J79">
        <v>294</v>
      </c>
      <c r="K79">
        <f t="shared" si="2"/>
        <v>5848395000</v>
      </c>
      <c r="L79">
        <v>265</v>
      </c>
      <c r="M79">
        <v>236</v>
      </c>
      <c r="N79" t="s">
        <v>97</v>
      </c>
      <c r="O79" t="s">
        <v>98</v>
      </c>
      <c r="P79" t="s">
        <v>39</v>
      </c>
      <c r="Q79" s="6">
        <v>42199</v>
      </c>
      <c r="R79" s="3">
        <v>1799</v>
      </c>
      <c r="S79" s="3">
        <v>1814</v>
      </c>
      <c r="T79" t="s">
        <v>55</v>
      </c>
      <c r="V79" s="3">
        <v>54500</v>
      </c>
      <c r="AB79" s="3">
        <v>586206717</v>
      </c>
      <c r="AC79" s="3">
        <v>591094489</v>
      </c>
      <c r="AD79">
        <v>312.27</v>
      </c>
      <c r="AE79" s="5">
        <f t="shared" si="3"/>
        <v>527586045.30000001</v>
      </c>
      <c r="AF79">
        <v>314.88</v>
      </c>
      <c r="AG79" s="4">
        <v>0.9</v>
      </c>
      <c r="AH79" t="s">
        <v>33</v>
      </c>
      <c r="AI79" t="s">
        <v>52</v>
      </c>
      <c r="AJ79">
        <v>34.139728999999903</v>
      </c>
      <c r="AK79">
        <v>-118.035344999999</v>
      </c>
    </row>
    <row r="80" spans="1:37" ht="14.45" x14ac:dyDescent="0.3">
      <c r="A80">
        <v>78</v>
      </c>
      <c r="B80">
        <v>699</v>
      </c>
      <c r="C80" t="s">
        <v>97</v>
      </c>
      <c r="D80" t="s">
        <v>52</v>
      </c>
      <c r="E80" t="s">
        <v>31</v>
      </c>
      <c r="F80" s="2">
        <v>35247</v>
      </c>
      <c r="G80" s="2">
        <v>38533</v>
      </c>
      <c r="H80">
        <v>54500</v>
      </c>
      <c r="I80">
        <v>51022</v>
      </c>
      <c r="J80">
        <v>294</v>
      </c>
      <c r="K80">
        <f t="shared" si="2"/>
        <v>5848395000</v>
      </c>
      <c r="L80">
        <v>265</v>
      </c>
      <c r="M80">
        <v>236</v>
      </c>
      <c r="N80" t="s">
        <v>97</v>
      </c>
      <c r="O80" t="s">
        <v>98</v>
      </c>
      <c r="P80" t="s">
        <v>39</v>
      </c>
      <c r="Q80" s="6">
        <v>42169</v>
      </c>
      <c r="R80" s="3">
        <v>1734</v>
      </c>
      <c r="S80" s="3">
        <v>1697</v>
      </c>
      <c r="T80" t="s">
        <v>55</v>
      </c>
      <c r="V80" s="3">
        <v>45048</v>
      </c>
      <c r="AB80" s="3">
        <v>564980755</v>
      </c>
      <c r="AC80" s="3">
        <v>553051334</v>
      </c>
      <c r="AD80">
        <v>376.25</v>
      </c>
      <c r="AE80" s="5">
        <f t="shared" si="3"/>
        <v>508482679.5</v>
      </c>
      <c r="AF80">
        <v>368.31</v>
      </c>
      <c r="AG80" s="4">
        <v>0.9</v>
      </c>
      <c r="AH80" t="s">
        <v>33</v>
      </c>
      <c r="AI80" t="s">
        <v>52</v>
      </c>
      <c r="AJ80">
        <v>34.139728999999903</v>
      </c>
      <c r="AK80">
        <v>-118.035344999999</v>
      </c>
    </row>
    <row r="81" spans="1:37" ht="14.45" x14ac:dyDescent="0.3">
      <c r="A81">
        <v>79</v>
      </c>
      <c r="B81">
        <v>621</v>
      </c>
      <c r="C81" t="s">
        <v>99</v>
      </c>
      <c r="D81" t="s">
        <v>100</v>
      </c>
      <c r="E81" t="s">
        <v>53</v>
      </c>
      <c r="F81" s="2">
        <v>36892</v>
      </c>
      <c r="G81" s="2">
        <v>40179</v>
      </c>
      <c r="H81">
        <v>19546</v>
      </c>
      <c r="I81">
        <v>19109</v>
      </c>
      <c r="J81">
        <v>119</v>
      </c>
      <c r="K81">
        <f t="shared" si="2"/>
        <v>848980510</v>
      </c>
      <c r="L81">
        <v>113</v>
      </c>
      <c r="M81">
        <v>110</v>
      </c>
      <c r="N81" t="s">
        <v>99</v>
      </c>
      <c r="O81">
        <v>3</v>
      </c>
      <c r="P81" t="s">
        <v>39</v>
      </c>
      <c r="Q81" s="6">
        <v>42050</v>
      </c>
      <c r="R81">
        <v>45</v>
      </c>
      <c r="S81">
        <v>47</v>
      </c>
      <c r="T81" t="s">
        <v>40</v>
      </c>
      <c r="V81" s="3">
        <v>18155</v>
      </c>
      <c r="W81">
        <v>43</v>
      </c>
      <c r="AB81" s="3">
        <v>45446000</v>
      </c>
      <c r="AC81" s="3">
        <v>47296000</v>
      </c>
      <c r="AD81">
        <v>42.91</v>
      </c>
      <c r="AE81" s="5">
        <f t="shared" si="3"/>
        <v>21814080</v>
      </c>
      <c r="AF81">
        <v>44.66</v>
      </c>
      <c r="AG81" s="4">
        <v>0.48</v>
      </c>
      <c r="AH81" t="s">
        <v>33</v>
      </c>
      <c r="AI81" t="s">
        <v>100</v>
      </c>
      <c r="AJ81">
        <v>40.866517000000002</v>
      </c>
      <c r="AK81">
        <v>-124.082839999999</v>
      </c>
    </row>
    <row r="82" spans="1:37" ht="14.45" x14ac:dyDescent="0.3">
      <c r="A82">
        <v>80</v>
      </c>
      <c r="B82">
        <v>621</v>
      </c>
      <c r="C82" t="s">
        <v>99</v>
      </c>
      <c r="D82" t="s">
        <v>100</v>
      </c>
      <c r="E82" t="s">
        <v>53</v>
      </c>
      <c r="F82" s="2">
        <v>36892</v>
      </c>
      <c r="G82" s="2">
        <v>40179</v>
      </c>
      <c r="H82">
        <v>19546</v>
      </c>
      <c r="I82">
        <v>19109</v>
      </c>
      <c r="J82">
        <v>119</v>
      </c>
      <c r="K82">
        <f t="shared" si="2"/>
        <v>848980510</v>
      </c>
      <c r="L82">
        <v>113</v>
      </c>
      <c r="M82">
        <v>110</v>
      </c>
      <c r="N82" t="s">
        <v>99</v>
      </c>
      <c r="O82">
        <v>3</v>
      </c>
      <c r="P82" t="s">
        <v>39</v>
      </c>
      <c r="Q82" s="6">
        <v>42019</v>
      </c>
      <c r="R82">
        <v>44</v>
      </c>
      <c r="S82">
        <v>50</v>
      </c>
      <c r="T82" t="s">
        <v>40</v>
      </c>
      <c r="V82" s="3">
        <v>18155</v>
      </c>
      <c r="W82">
        <v>50</v>
      </c>
      <c r="AB82" s="3">
        <v>44203000</v>
      </c>
      <c r="AC82" s="3">
        <v>49934000</v>
      </c>
      <c r="AD82">
        <v>50.27</v>
      </c>
      <c r="AE82" s="5">
        <f t="shared" si="3"/>
        <v>28289920</v>
      </c>
      <c r="AF82">
        <v>56.78</v>
      </c>
      <c r="AG82" s="4">
        <v>0.64</v>
      </c>
      <c r="AH82" t="s">
        <v>33</v>
      </c>
      <c r="AI82" t="s">
        <v>100</v>
      </c>
      <c r="AJ82">
        <v>40.866517000000002</v>
      </c>
      <c r="AK82">
        <v>-124.082839999999</v>
      </c>
    </row>
    <row r="83" spans="1:37" ht="14.45" x14ac:dyDescent="0.3">
      <c r="A83">
        <v>81</v>
      </c>
      <c r="B83">
        <v>621</v>
      </c>
      <c r="C83" t="s">
        <v>99</v>
      </c>
      <c r="D83" t="s">
        <v>100</v>
      </c>
      <c r="E83" t="s">
        <v>53</v>
      </c>
      <c r="F83" s="2">
        <v>36892</v>
      </c>
      <c r="G83" s="2">
        <v>40179</v>
      </c>
      <c r="H83">
        <v>19546</v>
      </c>
      <c r="I83">
        <v>19109</v>
      </c>
      <c r="J83">
        <v>119</v>
      </c>
      <c r="K83">
        <f t="shared" si="2"/>
        <v>848980510</v>
      </c>
      <c r="L83">
        <v>113</v>
      </c>
      <c r="M83">
        <v>110</v>
      </c>
      <c r="N83" t="s">
        <v>99</v>
      </c>
      <c r="O83">
        <v>3</v>
      </c>
      <c r="P83" t="s">
        <v>39</v>
      </c>
      <c r="Q83" s="6">
        <v>42352</v>
      </c>
      <c r="R83">
        <v>52</v>
      </c>
      <c r="S83">
        <v>54</v>
      </c>
      <c r="T83" t="s">
        <v>40</v>
      </c>
      <c r="V83" s="3">
        <v>18155</v>
      </c>
      <c r="W83">
        <v>33</v>
      </c>
      <c r="AB83" s="3">
        <v>51594000</v>
      </c>
      <c r="AC83" s="3">
        <v>53896000</v>
      </c>
      <c r="AD83">
        <v>33</v>
      </c>
      <c r="AE83" s="5">
        <f t="shared" si="3"/>
        <v>18573840</v>
      </c>
      <c r="AF83">
        <v>34.47</v>
      </c>
      <c r="AG83" s="4">
        <v>0.36</v>
      </c>
      <c r="AH83" t="s">
        <v>33</v>
      </c>
      <c r="AI83" t="s">
        <v>100</v>
      </c>
      <c r="AJ83">
        <v>40.866517000000002</v>
      </c>
      <c r="AK83">
        <v>-124.082839999999</v>
      </c>
    </row>
    <row r="84" spans="1:37" ht="14.45" x14ac:dyDescent="0.3">
      <c r="A84">
        <v>82</v>
      </c>
      <c r="B84">
        <v>621</v>
      </c>
      <c r="C84" t="s">
        <v>99</v>
      </c>
      <c r="D84" t="s">
        <v>100</v>
      </c>
      <c r="E84" t="s">
        <v>53</v>
      </c>
      <c r="F84" s="2">
        <v>36892</v>
      </c>
      <c r="G84" s="2">
        <v>40179</v>
      </c>
      <c r="H84">
        <v>19546</v>
      </c>
      <c r="I84">
        <v>19109</v>
      </c>
      <c r="J84">
        <v>119</v>
      </c>
      <c r="K84">
        <f t="shared" si="2"/>
        <v>848980510</v>
      </c>
      <c r="L84">
        <v>113</v>
      </c>
      <c r="M84">
        <v>110</v>
      </c>
      <c r="N84" t="s">
        <v>99</v>
      </c>
      <c r="O84">
        <v>3</v>
      </c>
      <c r="P84" t="s">
        <v>39</v>
      </c>
      <c r="Q84" s="6">
        <v>42322</v>
      </c>
      <c r="R84">
        <v>43</v>
      </c>
      <c r="S84">
        <v>46</v>
      </c>
      <c r="T84" t="s">
        <v>40</v>
      </c>
      <c r="V84" s="3">
        <v>18155</v>
      </c>
      <c r="W84">
        <v>43</v>
      </c>
      <c r="AB84" s="3">
        <v>42696000</v>
      </c>
      <c r="AC84" s="3">
        <v>46412000</v>
      </c>
      <c r="AD84">
        <v>42.33</v>
      </c>
      <c r="AE84" s="5">
        <f t="shared" si="3"/>
        <v>23055840</v>
      </c>
      <c r="AF84">
        <v>46.02</v>
      </c>
      <c r="AG84" s="4">
        <v>0.54</v>
      </c>
      <c r="AH84" t="s">
        <v>33</v>
      </c>
      <c r="AI84" t="s">
        <v>100</v>
      </c>
      <c r="AJ84">
        <v>40.866517000000002</v>
      </c>
      <c r="AK84">
        <v>-124.082839999999</v>
      </c>
    </row>
    <row r="85" spans="1:37" ht="14.45" x14ac:dyDescent="0.3">
      <c r="A85">
        <v>83</v>
      </c>
      <c r="B85">
        <v>621</v>
      </c>
      <c r="C85" t="s">
        <v>99</v>
      </c>
      <c r="D85" t="s">
        <v>100</v>
      </c>
      <c r="E85" t="s">
        <v>53</v>
      </c>
      <c r="F85" s="2">
        <v>36892</v>
      </c>
      <c r="G85" s="2">
        <v>40179</v>
      </c>
      <c r="H85">
        <v>19546</v>
      </c>
      <c r="I85">
        <v>19109</v>
      </c>
      <c r="J85">
        <v>119</v>
      </c>
      <c r="K85">
        <f t="shared" si="2"/>
        <v>848980510</v>
      </c>
      <c r="L85">
        <v>113</v>
      </c>
      <c r="M85">
        <v>110</v>
      </c>
      <c r="N85" t="s">
        <v>99</v>
      </c>
      <c r="O85">
        <v>3</v>
      </c>
      <c r="P85" t="s">
        <v>39</v>
      </c>
      <c r="Q85" s="6">
        <v>42291</v>
      </c>
      <c r="R85">
        <v>55</v>
      </c>
      <c r="S85">
        <v>58</v>
      </c>
      <c r="T85" t="s">
        <v>40</v>
      </c>
      <c r="V85" s="3">
        <v>18155</v>
      </c>
      <c r="W85">
        <v>46</v>
      </c>
      <c r="AB85" s="3">
        <v>55201000</v>
      </c>
      <c r="AC85" s="3">
        <v>58412000</v>
      </c>
      <c r="AD85">
        <v>45.12</v>
      </c>
      <c r="AE85" s="5">
        <f t="shared" si="3"/>
        <v>25392460</v>
      </c>
      <c r="AF85">
        <v>47.74</v>
      </c>
      <c r="AG85" s="4">
        <v>0.46</v>
      </c>
      <c r="AH85" t="s">
        <v>33</v>
      </c>
      <c r="AI85" t="s">
        <v>100</v>
      </c>
      <c r="AJ85">
        <v>40.866517000000002</v>
      </c>
      <c r="AK85">
        <v>-124.082839999999</v>
      </c>
    </row>
    <row r="86" spans="1:37" ht="14.45" x14ac:dyDescent="0.3">
      <c r="A86">
        <v>84</v>
      </c>
      <c r="B86">
        <v>621</v>
      </c>
      <c r="C86" t="s">
        <v>99</v>
      </c>
      <c r="D86" t="s">
        <v>100</v>
      </c>
      <c r="E86" t="s">
        <v>53</v>
      </c>
      <c r="F86" s="2">
        <v>36892</v>
      </c>
      <c r="G86" s="2">
        <v>40179</v>
      </c>
      <c r="H86">
        <v>19546</v>
      </c>
      <c r="I86">
        <v>19109</v>
      </c>
      <c r="J86">
        <v>119</v>
      </c>
      <c r="K86">
        <f t="shared" si="2"/>
        <v>848980510</v>
      </c>
      <c r="L86">
        <v>113</v>
      </c>
      <c r="M86">
        <v>110</v>
      </c>
      <c r="N86" t="s">
        <v>99</v>
      </c>
      <c r="O86">
        <v>3</v>
      </c>
      <c r="P86" t="s">
        <v>39</v>
      </c>
      <c r="Q86" s="6">
        <v>42261</v>
      </c>
      <c r="R86">
        <v>67</v>
      </c>
      <c r="S86">
        <v>64</v>
      </c>
      <c r="T86" t="s">
        <v>40</v>
      </c>
      <c r="V86" s="3">
        <v>18155</v>
      </c>
      <c r="W86">
        <v>51</v>
      </c>
      <c r="AB86" s="3">
        <v>66739000</v>
      </c>
      <c r="AC86" s="3">
        <v>64389000</v>
      </c>
      <c r="AD86">
        <v>50.24</v>
      </c>
      <c r="AE86" s="5">
        <f t="shared" si="3"/>
        <v>27362990</v>
      </c>
      <c r="AF86">
        <v>48.47</v>
      </c>
      <c r="AG86" s="4">
        <v>0.41</v>
      </c>
      <c r="AH86" t="s">
        <v>33</v>
      </c>
      <c r="AI86" t="s">
        <v>100</v>
      </c>
      <c r="AJ86">
        <v>40.866517000000002</v>
      </c>
      <c r="AK86">
        <v>-124.082839999999</v>
      </c>
    </row>
    <row r="87" spans="1:37" ht="14.45" x14ac:dyDescent="0.3">
      <c r="A87">
        <v>85</v>
      </c>
      <c r="B87">
        <v>621</v>
      </c>
      <c r="C87" t="s">
        <v>99</v>
      </c>
      <c r="D87" t="s">
        <v>100</v>
      </c>
      <c r="E87" t="s">
        <v>53</v>
      </c>
      <c r="F87" s="2">
        <v>36892</v>
      </c>
      <c r="G87" s="2">
        <v>40179</v>
      </c>
      <c r="H87">
        <v>19546</v>
      </c>
      <c r="I87">
        <v>19109</v>
      </c>
      <c r="J87">
        <v>119</v>
      </c>
      <c r="K87">
        <f t="shared" si="2"/>
        <v>848980510</v>
      </c>
      <c r="L87">
        <v>113</v>
      </c>
      <c r="M87">
        <v>110</v>
      </c>
      <c r="N87" t="s">
        <v>99</v>
      </c>
      <c r="O87">
        <v>3</v>
      </c>
      <c r="P87" t="s">
        <v>39</v>
      </c>
      <c r="Q87" s="6">
        <v>42230</v>
      </c>
      <c r="R87">
        <v>62</v>
      </c>
      <c r="S87">
        <v>63</v>
      </c>
      <c r="T87" t="s">
        <v>40</v>
      </c>
      <c r="U87" t="s">
        <v>101</v>
      </c>
      <c r="V87" s="3">
        <v>17712</v>
      </c>
      <c r="Y87" t="s">
        <v>102</v>
      </c>
      <c r="AB87" s="3">
        <v>62128000</v>
      </c>
      <c r="AC87" s="3">
        <v>63088000</v>
      </c>
      <c r="AD87">
        <v>46.39</v>
      </c>
      <c r="AE87" s="5">
        <f t="shared" si="3"/>
        <v>25472480</v>
      </c>
      <c r="AF87">
        <v>47.11</v>
      </c>
      <c r="AG87" s="4">
        <v>0.41</v>
      </c>
      <c r="AH87" t="s">
        <v>33</v>
      </c>
      <c r="AI87" t="s">
        <v>100</v>
      </c>
      <c r="AJ87">
        <v>40.866517000000002</v>
      </c>
      <c r="AK87">
        <v>-124.082839999999</v>
      </c>
    </row>
    <row r="88" spans="1:37" ht="14.45" x14ac:dyDescent="0.3">
      <c r="A88">
        <v>86</v>
      </c>
      <c r="B88">
        <v>621</v>
      </c>
      <c r="C88" t="s">
        <v>99</v>
      </c>
      <c r="D88" t="s">
        <v>100</v>
      </c>
      <c r="E88" t="s">
        <v>53</v>
      </c>
      <c r="F88" s="2">
        <v>36892</v>
      </c>
      <c r="G88" s="2">
        <v>40179</v>
      </c>
      <c r="H88">
        <v>19546</v>
      </c>
      <c r="I88">
        <v>19109</v>
      </c>
      <c r="J88">
        <v>119</v>
      </c>
      <c r="K88">
        <f t="shared" si="2"/>
        <v>848980510</v>
      </c>
      <c r="L88">
        <v>113</v>
      </c>
      <c r="M88">
        <v>110</v>
      </c>
      <c r="N88" t="s">
        <v>99</v>
      </c>
      <c r="O88" t="s">
        <v>103</v>
      </c>
      <c r="P88" t="s">
        <v>34</v>
      </c>
      <c r="Q88" s="6">
        <v>42199</v>
      </c>
      <c r="R88">
        <v>64</v>
      </c>
      <c r="S88">
        <v>64</v>
      </c>
      <c r="T88" t="s">
        <v>40</v>
      </c>
      <c r="U88" t="s">
        <v>104</v>
      </c>
      <c r="V88" s="3">
        <v>17712</v>
      </c>
      <c r="Y88" t="s">
        <v>105</v>
      </c>
      <c r="AB88" s="3">
        <v>64033000</v>
      </c>
      <c r="AC88" s="3">
        <v>63907000</v>
      </c>
      <c r="AD88">
        <v>33.82</v>
      </c>
      <c r="AE88" s="5">
        <f t="shared" si="3"/>
        <v>18569570</v>
      </c>
      <c r="AF88">
        <v>33.75</v>
      </c>
      <c r="AG88" s="4">
        <v>0.28999999999999998</v>
      </c>
      <c r="AH88" t="s">
        <v>33</v>
      </c>
      <c r="AI88" t="s">
        <v>100</v>
      </c>
      <c r="AJ88">
        <v>40.866517000000002</v>
      </c>
      <c r="AK88">
        <v>-124.082839999999</v>
      </c>
    </row>
    <row r="89" spans="1:37" ht="14.45" x14ac:dyDescent="0.3">
      <c r="A89">
        <v>87</v>
      </c>
      <c r="B89">
        <v>621</v>
      </c>
      <c r="C89" t="s">
        <v>99</v>
      </c>
      <c r="D89" t="s">
        <v>100</v>
      </c>
      <c r="E89" t="s">
        <v>53</v>
      </c>
      <c r="F89" s="2">
        <v>36892</v>
      </c>
      <c r="G89" s="2">
        <v>40179</v>
      </c>
      <c r="H89">
        <v>19546</v>
      </c>
      <c r="I89">
        <v>19109</v>
      </c>
      <c r="J89">
        <v>119</v>
      </c>
      <c r="K89">
        <f t="shared" si="2"/>
        <v>848980510</v>
      </c>
      <c r="L89">
        <v>113</v>
      </c>
      <c r="M89">
        <v>110</v>
      </c>
      <c r="N89" t="s">
        <v>99</v>
      </c>
      <c r="O89" t="s">
        <v>103</v>
      </c>
      <c r="P89" t="s">
        <v>34</v>
      </c>
      <c r="Q89" s="6">
        <v>42169</v>
      </c>
      <c r="R89">
        <v>63</v>
      </c>
      <c r="S89">
        <v>52</v>
      </c>
      <c r="T89" t="s">
        <v>40</v>
      </c>
      <c r="U89" t="s">
        <v>104</v>
      </c>
      <c r="V89" s="3">
        <v>17712</v>
      </c>
      <c r="Y89" t="s">
        <v>106</v>
      </c>
      <c r="AB89" s="3">
        <v>63007000</v>
      </c>
      <c r="AC89" s="3">
        <v>51770000</v>
      </c>
      <c r="AD89">
        <v>32.020000000000003</v>
      </c>
      <c r="AE89" s="5">
        <f t="shared" si="3"/>
        <v>17011890</v>
      </c>
      <c r="AF89">
        <v>26.31</v>
      </c>
      <c r="AG89" s="4">
        <v>0.27</v>
      </c>
      <c r="AH89" t="s">
        <v>33</v>
      </c>
      <c r="AI89" t="s">
        <v>100</v>
      </c>
      <c r="AJ89">
        <v>40.866517000000002</v>
      </c>
      <c r="AK89">
        <v>-124.082839999999</v>
      </c>
    </row>
    <row r="90" spans="1:37" ht="14.45" x14ac:dyDescent="0.3">
      <c r="A90">
        <v>88</v>
      </c>
      <c r="B90">
        <v>608</v>
      </c>
      <c r="C90" t="s">
        <v>107</v>
      </c>
      <c r="D90" t="s">
        <v>108</v>
      </c>
      <c r="E90" t="s">
        <v>31</v>
      </c>
      <c r="F90" s="2">
        <v>36161</v>
      </c>
      <c r="G90" s="2">
        <v>39813</v>
      </c>
      <c r="H90">
        <v>16901</v>
      </c>
      <c r="I90">
        <v>16487</v>
      </c>
      <c r="J90">
        <v>186</v>
      </c>
      <c r="K90">
        <f t="shared" si="2"/>
        <v>1147408890</v>
      </c>
      <c r="L90">
        <v>167</v>
      </c>
      <c r="M90">
        <v>149</v>
      </c>
      <c r="N90" t="s">
        <v>107</v>
      </c>
      <c r="O90">
        <v>1</v>
      </c>
      <c r="P90" t="s">
        <v>39</v>
      </c>
      <c r="Q90" s="6">
        <v>42050</v>
      </c>
      <c r="R90">
        <v>173</v>
      </c>
      <c r="S90">
        <v>180</v>
      </c>
      <c r="T90" t="s">
        <v>55</v>
      </c>
      <c r="V90" s="3">
        <v>17003</v>
      </c>
      <c r="W90">
        <v>95</v>
      </c>
      <c r="AB90" s="3">
        <v>56404882</v>
      </c>
      <c r="AC90" s="3">
        <v>58555501</v>
      </c>
      <c r="AD90">
        <v>94.78</v>
      </c>
      <c r="AE90" s="5">
        <f t="shared" si="3"/>
        <v>45123905.600000001</v>
      </c>
      <c r="AF90">
        <v>98.4</v>
      </c>
      <c r="AG90" s="4">
        <v>0.8</v>
      </c>
      <c r="AH90" t="s">
        <v>33</v>
      </c>
      <c r="AI90" t="s">
        <v>108</v>
      </c>
      <c r="AJ90">
        <v>35.118586999999998</v>
      </c>
      <c r="AK90">
        <v>-120.59072500000001</v>
      </c>
    </row>
    <row r="91" spans="1:37" ht="14.45" x14ac:dyDescent="0.3">
      <c r="A91">
        <v>89</v>
      </c>
      <c r="B91">
        <v>608</v>
      </c>
      <c r="C91" t="s">
        <v>107</v>
      </c>
      <c r="D91" t="s">
        <v>108</v>
      </c>
      <c r="E91" t="s">
        <v>31</v>
      </c>
      <c r="F91" s="2">
        <v>36161</v>
      </c>
      <c r="G91" s="2">
        <v>39813</v>
      </c>
      <c r="H91">
        <v>16901</v>
      </c>
      <c r="I91">
        <v>16487</v>
      </c>
      <c r="J91">
        <v>186</v>
      </c>
      <c r="K91">
        <f t="shared" si="2"/>
        <v>1147408890</v>
      </c>
      <c r="L91">
        <v>167</v>
      </c>
      <c r="M91">
        <v>149</v>
      </c>
      <c r="N91" t="s">
        <v>107</v>
      </c>
      <c r="O91">
        <v>1</v>
      </c>
      <c r="Q91" s="6">
        <v>42019</v>
      </c>
      <c r="R91">
        <v>190</v>
      </c>
      <c r="S91">
        <v>240</v>
      </c>
      <c r="T91" t="s">
        <v>55</v>
      </c>
      <c r="V91" s="3">
        <v>17003</v>
      </c>
      <c r="W91">
        <v>94</v>
      </c>
      <c r="AB91" s="3">
        <v>62042112</v>
      </c>
      <c r="AC91" s="3">
        <v>78302098</v>
      </c>
      <c r="AD91">
        <v>94.16</v>
      </c>
      <c r="AE91" s="5">
        <f t="shared" si="3"/>
        <v>49633689.600000001</v>
      </c>
      <c r="AF91">
        <v>118.84</v>
      </c>
      <c r="AG91" s="4">
        <v>0.8</v>
      </c>
      <c r="AH91" t="s">
        <v>33</v>
      </c>
      <c r="AI91" t="s">
        <v>108</v>
      </c>
      <c r="AJ91">
        <v>35.118586999999998</v>
      </c>
      <c r="AK91">
        <v>-120.59072500000001</v>
      </c>
    </row>
    <row r="92" spans="1:37" ht="14.45" x14ac:dyDescent="0.3">
      <c r="A92">
        <v>90</v>
      </c>
      <c r="B92">
        <v>608</v>
      </c>
      <c r="C92" t="s">
        <v>107</v>
      </c>
      <c r="D92" t="s">
        <v>108</v>
      </c>
      <c r="E92" t="s">
        <v>31</v>
      </c>
      <c r="F92" s="2">
        <v>36161</v>
      </c>
      <c r="G92" s="2">
        <v>39813</v>
      </c>
      <c r="H92">
        <v>16901</v>
      </c>
      <c r="I92">
        <v>16487</v>
      </c>
      <c r="J92">
        <v>186</v>
      </c>
      <c r="K92">
        <f t="shared" si="2"/>
        <v>1147408890</v>
      </c>
      <c r="L92">
        <v>167</v>
      </c>
      <c r="M92">
        <v>149</v>
      </c>
      <c r="N92" t="s">
        <v>107</v>
      </c>
      <c r="O92">
        <v>1</v>
      </c>
      <c r="P92" t="s">
        <v>39</v>
      </c>
      <c r="Q92" s="6">
        <v>42352</v>
      </c>
      <c r="R92">
        <v>150</v>
      </c>
      <c r="S92">
        <v>227</v>
      </c>
      <c r="T92" t="s">
        <v>55</v>
      </c>
      <c r="V92" s="3">
        <v>17003</v>
      </c>
      <c r="W92">
        <v>74</v>
      </c>
      <c r="AB92" s="3">
        <v>48779959</v>
      </c>
      <c r="AC92" s="3">
        <v>73837933</v>
      </c>
      <c r="AD92">
        <v>74.040000000000006</v>
      </c>
      <c r="AE92" s="5">
        <f t="shared" si="3"/>
        <v>39023967.200000003</v>
      </c>
      <c r="AF92">
        <v>112.07</v>
      </c>
      <c r="AG92" s="4">
        <v>0.8</v>
      </c>
      <c r="AH92" t="s">
        <v>33</v>
      </c>
      <c r="AI92" t="s">
        <v>108</v>
      </c>
      <c r="AJ92">
        <v>35.118586999999998</v>
      </c>
      <c r="AK92">
        <v>-120.59072500000001</v>
      </c>
    </row>
    <row r="93" spans="1:37" ht="14.45" x14ac:dyDescent="0.3">
      <c r="A93">
        <v>91</v>
      </c>
      <c r="B93">
        <v>608</v>
      </c>
      <c r="C93" t="s">
        <v>107</v>
      </c>
      <c r="D93" t="s">
        <v>108</v>
      </c>
      <c r="E93" t="s">
        <v>31</v>
      </c>
      <c r="F93" s="2">
        <v>36161</v>
      </c>
      <c r="G93" s="2">
        <v>39813</v>
      </c>
      <c r="H93">
        <v>16901</v>
      </c>
      <c r="I93">
        <v>16487</v>
      </c>
      <c r="J93">
        <v>186</v>
      </c>
      <c r="K93">
        <f t="shared" si="2"/>
        <v>1147408890</v>
      </c>
      <c r="L93">
        <v>167</v>
      </c>
      <c r="M93">
        <v>149</v>
      </c>
      <c r="N93" t="s">
        <v>107</v>
      </c>
      <c r="O93">
        <v>1</v>
      </c>
      <c r="P93" t="s">
        <v>39</v>
      </c>
      <c r="Q93" s="6">
        <v>42322</v>
      </c>
      <c r="R93">
        <v>190</v>
      </c>
      <c r="S93">
        <v>237</v>
      </c>
      <c r="T93" t="s">
        <v>55</v>
      </c>
      <c r="V93" s="3">
        <v>16901</v>
      </c>
      <c r="W93">
        <v>122</v>
      </c>
      <c r="AB93" s="3">
        <v>62042112</v>
      </c>
      <c r="AC93" s="3">
        <v>77324544</v>
      </c>
      <c r="AD93">
        <v>97.89</v>
      </c>
      <c r="AE93" s="5">
        <f t="shared" si="3"/>
        <v>49633689.600000001</v>
      </c>
      <c r="AF93">
        <v>122</v>
      </c>
      <c r="AG93" s="4">
        <v>0.8</v>
      </c>
      <c r="AH93" t="s">
        <v>33</v>
      </c>
      <c r="AI93" t="s">
        <v>108</v>
      </c>
      <c r="AJ93">
        <v>35.118586999999998</v>
      </c>
      <c r="AK93">
        <v>-120.59072500000001</v>
      </c>
    </row>
    <row r="94" spans="1:37" ht="14.45" x14ac:dyDescent="0.3">
      <c r="A94">
        <v>92</v>
      </c>
      <c r="B94">
        <v>608</v>
      </c>
      <c r="C94" t="s">
        <v>107</v>
      </c>
      <c r="D94" t="s">
        <v>108</v>
      </c>
      <c r="E94" t="s">
        <v>31</v>
      </c>
      <c r="F94" s="2">
        <v>36161</v>
      </c>
      <c r="G94" s="2">
        <v>39813</v>
      </c>
      <c r="H94">
        <v>16901</v>
      </c>
      <c r="I94">
        <v>16487</v>
      </c>
      <c r="J94">
        <v>186</v>
      </c>
      <c r="K94">
        <f t="shared" si="2"/>
        <v>1147408890</v>
      </c>
      <c r="L94">
        <v>167</v>
      </c>
      <c r="M94">
        <v>149</v>
      </c>
      <c r="N94" t="s">
        <v>107</v>
      </c>
      <c r="O94" t="s">
        <v>109</v>
      </c>
      <c r="P94" t="s">
        <v>39</v>
      </c>
      <c r="Q94" s="6">
        <v>42291</v>
      </c>
      <c r="R94">
        <v>246</v>
      </c>
      <c r="S94">
        <v>277</v>
      </c>
      <c r="T94" t="s">
        <v>55</v>
      </c>
      <c r="V94" s="3">
        <v>16901</v>
      </c>
      <c r="W94">
        <v>153</v>
      </c>
      <c r="AB94" s="3">
        <v>80159451</v>
      </c>
      <c r="AC94" s="3">
        <v>90163090</v>
      </c>
      <c r="AD94">
        <v>122.4</v>
      </c>
      <c r="AE94" s="5">
        <f t="shared" si="3"/>
        <v>64127560.800000004</v>
      </c>
      <c r="AF94">
        <v>137.66999999999999</v>
      </c>
      <c r="AG94" s="4">
        <v>0.8</v>
      </c>
      <c r="AH94" t="s">
        <v>33</v>
      </c>
      <c r="AI94" t="s">
        <v>108</v>
      </c>
      <c r="AJ94">
        <v>35.118586999999998</v>
      </c>
      <c r="AK94">
        <v>-120.59072500000001</v>
      </c>
    </row>
    <row r="95" spans="1:37" ht="14.45" x14ac:dyDescent="0.3">
      <c r="A95">
        <v>93</v>
      </c>
      <c r="B95">
        <v>608</v>
      </c>
      <c r="C95" t="s">
        <v>107</v>
      </c>
      <c r="D95" t="s">
        <v>108</v>
      </c>
      <c r="E95" t="s">
        <v>31</v>
      </c>
      <c r="F95" s="2">
        <v>36161</v>
      </c>
      <c r="G95" s="2">
        <v>39813</v>
      </c>
      <c r="H95">
        <v>16901</v>
      </c>
      <c r="I95">
        <v>16487</v>
      </c>
      <c r="J95">
        <v>186</v>
      </c>
      <c r="K95">
        <f t="shared" si="2"/>
        <v>1147408890</v>
      </c>
      <c r="L95">
        <v>167</v>
      </c>
      <c r="M95">
        <v>149</v>
      </c>
      <c r="N95" t="s">
        <v>107</v>
      </c>
      <c r="O95" t="s">
        <v>109</v>
      </c>
      <c r="P95" t="s">
        <v>39</v>
      </c>
      <c r="Q95" s="6">
        <v>42261</v>
      </c>
      <c r="R95">
        <v>245</v>
      </c>
      <c r="S95">
        <v>289</v>
      </c>
      <c r="T95" t="s">
        <v>55</v>
      </c>
      <c r="V95" s="3">
        <v>16901</v>
      </c>
      <c r="W95">
        <v>157</v>
      </c>
      <c r="AB95" s="3">
        <v>79670674</v>
      </c>
      <c r="AC95" s="3">
        <v>94203648</v>
      </c>
      <c r="AD95">
        <v>125.71</v>
      </c>
      <c r="AE95" s="5">
        <f t="shared" si="3"/>
        <v>63736539.200000003</v>
      </c>
      <c r="AF95">
        <v>148.63999999999999</v>
      </c>
      <c r="AG95" s="4">
        <v>0.8</v>
      </c>
      <c r="AH95" t="s">
        <v>33</v>
      </c>
      <c r="AI95" t="s">
        <v>108</v>
      </c>
      <c r="AJ95">
        <v>35.118586999999998</v>
      </c>
      <c r="AK95">
        <v>-120.59072500000001</v>
      </c>
    </row>
    <row r="96" spans="1:37" ht="14.45" x14ac:dyDescent="0.3">
      <c r="A96">
        <v>94</v>
      </c>
      <c r="B96">
        <v>608</v>
      </c>
      <c r="C96" t="s">
        <v>107</v>
      </c>
      <c r="D96" t="s">
        <v>108</v>
      </c>
      <c r="E96" t="s">
        <v>31</v>
      </c>
      <c r="F96" s="2">
        <v>36161</v>
      </c>
      <c r="G96" s="2">
        <v>39813</v>
      </c>
      <c r="H96">
        <v>16901</v>
      </c>
      <c r="I96">
        <v>16487</v>
      </c>
      <c r="J96">
        <v>186</v>
      </c>
      <c r="K96">
        <f t="shared" si="2"/>
        <v>1147408890</v>
      </c>
      <c r="L96">
        <v>167</v>
      </c>
      <c r="M96">
        <v>149</v>
      </c>
      <c r="N96" t="s">
        <v>107</v>
      </c>
      <c r="O96" t="s">
        <v>110</v>
      </c>
      <c r="P96" t="s">
        <v>39</v>
      </c>
      <c r="Q96" s="6">
        <v>42230</v>
      </c>
      <c r="R96">
        <v>267</v>
      </c>
      <c r="S96">
        <v>309</v>
      </c>
      <c r="T96" t="s">
        <v>55</v>
      </c>
      <c r="V96" s="3">
        <v>16901</v>
      </c>
      <c r="AB96" s="3">
        <v>86839405</v>
      </c>
      <c r="AC96" s="3">
        <v>100557750</v>
      </c>
      <c r="AD96">
        <v>132.6</v>
      </c>
      <c r="AE96" s="5">
        <f t="shared" si="3"/>
        <v>69471524</v>
      </c>
      <c r="AF96">
        <v>153.54</v>
      </c>
      <c r="AG96" s="4">
        <v>0.8</v>
      </c>
      <c r="AH96" t="s">
        <v>33</v>
      </c>
      <c r="AI96" t="s">
        <v>108</v>
      </c>
      <c r="AJ96">
        <v>35.118586999999998</v>
      </c>
      <c r="AK96">
        <v>-120.59072500000001</v>
      </c>
    </row>
    <row r="97" spans="1:37" ht="14.45" x14ac:dyDescent="0.3">
      <c r="A97">
        <v>95</v>
      </c>
      <c r="B97">
        <v>608</v>
      </c>
      <c r="C97" t="s">
        <v>107</v>
      </c>
      <c r="D97" t="s">
        <v>108</v>
      </c>
      <c r="E97" t="s">
        <v>31</v>
      </c>
      <c r="F97" s="2">
        <v>36161</v>
      </c>
      <c r="G97" s="2">
        <v>39813</v>
      </c>
      <c r="H97">
        <v>16901</v>
      </c>
      <c r="I97">
        <v>16487</v>
      </c>
      <c r="J97">
        <v>186</v>
      </c>
      <c r="K97">
        <f t="shared" si="2"/>
        <v>1147408890</v>
      </c>
      <c r="L97">
        <v>167</v>
      </c>
      <c r="M97">
        <v>149</v>
      </c>
      <c r="N97" t="s">
        <v>107</v>
      </c>
      <c r="O97" t="s">
        <v>110</v>
      </c>
      <c r="P97" t="s">
        <v>39</v>
      </c>
      <c r="Q97" s="6">
        <v>42199</v>
      </c>
      <c r="R97">
        <v>278</v>
      </c>
      <c r="S97">
        <v>319</v>
      </c>
      <c r="T97" t="s">
        <v>55</v>
      </c>
      <c r="V97" s="3">
        <v>16901</v>
      </c>
      <c r="AB97" s="3">
        <v>90456356</v>
      </c>
      <c r="AC97" s="3">
        <v>103914020</v>
      </c>
      <c r="AD97">
        <v>138.12</v>
      </c>
      <c r="AE97" s="5">
        <f t="shared" si="3"/>
        <v>72365084.799999997</v>
      </c>
      <c r="AF97">
        <v>158.66999999999999</v>
      </c>
      <c r="AG97" s="4">
        <v>0.8</v>
      </c>
      <c r="AH97" t="s">
        <v>33</v>
      </c>
      <c r="AI97" t="s">
        <v>108</v>
      </c>
      <c r="AJ97">
        <v>35.118586999999998</v>
      </c>
      <c r="AK97">
        <v>-120.59072500000001</v>
      </c>
    </row>
    <row r="98" spans="1:37" ht="14.45" x14ac:dyDescent="0.3">
      <c r="A98">
        <v>96</v>
      </c>
      <c r="B98">
        <v>608</v>
      </c>
      <c r="C98" t="s">
        <v>107</v>
      </c>
      <c r="D98" t="s">
        <v>108</v>
      </c>
      <c r="E98" t="s">
        <v>31</v>
      </c>
      <c r="F98" s="2">
        <v>36161</v>
      </c>
      <c r="G98" s="2">
        <v>39813</v>
      </c>
      <c r="H98">
        <v>16901</v>
      </c>
      <c r="I98">
        <v>16487</v>
      </c>
      <c r="J98">
        <v>186</v>
      </c>
      <c r="K98">
        <f t="shared" si="2"/>
        <v>1147408890</v>
      </c>
      <c r="L98">
        <v>167</v>
      </c>
      <c r="M98">
        <v>149</v>
      </c>
      <c r="N98" t="s">
        <v>107</v>
      </c>
      <c r="O98" t="s">
        <v>110</v>
      </c>
      <c r="P98" t="s">
        <v>39</v>
      </c>
      <c r="Q98" s="6">
        <v>42169</v>
      </c>
      <c r="R98">
        <v>271</v>
      </c>
      <c r="S98">
        <v>305</v>
      </c>
      <c r="T98" t="s">
        <v>55</v>
      </c>
      <c r="V98" s="3">
        <v>16901</v>
      </c>
      <c r="AB98" s="3">
        <v>88240566</v>
      </c>
      <c r="AC98" s="3">
        <v>99352100</v>
      </c>
      <c r="AD98">
        <v>139.22999999999999</v>
      </c>
      <c r="AE98" s="5">
        <f t="shared" si="3"/>
        <v>70592452.799999997</v>
      </c>
      <c r="AF98">
        <v>156.76</v>
      </c>
      <c r="AG98" s="4">
        <v>0.8</v>
      </c>
      <c r="AH98" t="s">
        <v>33</v>
      </c>
      <c r="AI98" t="s">
        <v>108</v>
      </c>
      <c r="AJ98">
        <v>35.118586999999998</v>
      </c>
      <c r="AK98">
        <v>-120.59072500000001</v>
      </c>
    </row>
    <row r="99" spans="1:37" ht="14.45" x14ac:dyDescent="0.3">
      <c r="A99">
        <v>97</v>
      </c>
      <c r="B99">
        <v>635</v>
      </c>
      <c r="C99" t="s">
        <v>111</v>
      </c>
      <c r="D99" t="s">
        <v>52</v>
      </c>
      <c r="E99" t="s">
        <v>31</v>
      </c>
      <c r="F99" s="2">
        <v>35065</v>
      </c>
      <c r="G99" s="2">
        <v>38353</v>
      </c>
      <c r="H99">
        <v>108500</v>
      </c>
      <c r="I99">
        <v>98661</v>
      </c>
      <c r="J99">
        <v>210</v>
      </c>
      <c r="K99">
        <f t="shared" si="2"/>
        <v>8316525000</v>
      </c>
      <c r="L99">
        <v>189</v>
      </c>
      <c r="M99">
        <v>168</v>
      </c>
      <c r="N99" t="s">
        <v>111</v>
      </c>
      <c r="O99" t="s">
        <v>597</v>
      </c>
      <c r="P99" t="s">
        <v>39</v>
      </c>
      <c r="Q99" s="6">
        <v>42050</v>
      </c>
      <c r="R99" s="3">
        <v>531596</v>
      </c>
      <c r="S99" s="3">
        <v>538920</v>
      </c>
      <c r="T99" t="s">
        <v>91</v>
      </c>
      <c r="V99" s="3">
        <v>110000</v>
      </c>
      <c r="W99">
        <v>69.72</v>
      </c>
      <c r="AB99" s="3">
        <v>397661423</v>
      </c>
      <c r="AC99" s="3">
        <v>403140156</v>
      </c>
      <c r="AD99">
        <v>69.72</v>
      </c>
      <c r="AE99" s="5">
        <f t="shared" si="3"/>
        <v>214737168.42000002</v>
      </c>
      <c r="AF99">
        <v>70.680000000000007</v>
      </c>
      <c r="AG99" s="4">
        <v>0.54</v>
      </c>
      <c r="AH99" t="s">
        <v>33</v>
      </c>
      <c r="AI99" t="s">
        <v>52</v>
      </c>
      <c r="AJ99">
        <v>34.133619000000003</v>
      </c>
      <c r="AK99">
        <v>-117.907562999999</v>
      </c>
    </row>
    <row r="100" spans="1:37" ht="14.45" x14ac:dyDescent="0.3">
      <c r="A100">
        <v>98</v>
      </c>
      <c r="B100">
        <v>635</v>
      </c>
      <c r="C100" t="s">
        <v>111</v>
      </c>
      <c r="D100" t="s">
        <v>52</v>
      </c>
      <c r="E100" t="s">
        <v>31</v>
      </c>
      <c r="F100" s="2">
        <v>35065</v>
      </c>
      <c r="G100" s="2">
        <v>38353</v>
      </c>
      <c r="H100">
        <v>108500</v>
      </c>
      <c r="I100">
        <v>98661</v>
      </c>
      <c r="J100">
        <v>210</v>
      </c>
      <c r="K100">
        <f t="shared" si="2"/>
        <v>8316525000</v>
      </c>
      <c r="L100">
        <v>189</v>
      </c>
      <c r="M100">
        <v>168</v>
      </c>
      <c r="N100" t="s">
        <v>111</v>
      </c>
      <c r="O100" t="s">
        <v>112</v>
      </c>
      <c r="P100" t="s">
        <v>39</v>
      </c>
      <c r="Q100" s="6">
        <v>42019</v>
      </c>
      <c r="R100" s="3">
        <v>562715</v>
      </c>
      <c r="S100" s="3">
        <v>684940</v>
      </c>
      <c r="T100" t="s">
        <v>91</v>
      </c>
      <c r="V100" s="3">
        <v>110000</v>
      </c>
      <c r="W100">
        <v>66.650000000000006</v>
      </c>
      <c r="AB100" s="3">
        <v>420940052</v>
      </c>
      <c r="AC100" s="3">
        <v>512370701</v>
      </c>
      <c r="AD100">
        <v>66.66</v>
      </c>
      <c r="AE100" s="5">
        <f t="shared" si="3"/>
        <v>227307628.08000001</v>
      </c>
      <c r="AF100">
        <v>81.14</v>
      </c>
      <c r="AG100" s="4">
        <v>0.54</v>
      </c>
      <c r="AH100" t="s">
        <v>33</v>
      </c>
      <c r="AI100" t="s">
        <v>52</v>
      </c>
      <c r="AJ100">
        <v>34.133619000000003</v>
      </c>
      <c r="AK100">
        <v>-117.907562999999</v>
      </c>
    </row>
    <row r="101" spans="1:37" ht="14.45" x14ac:dyDescent="0.3">
      <c r="A101">
        <v>99</v>
      </c>
      <c r="B101">
        <v>635</v>
      </c>
      <c r="C101" t="s">
        <v>111</v>
      </c>
      <c r="D101" t="s">
        <v>52</v>
      </c>
      <c r="E101" t="s">
        <v>31</v>
      </c>
      <c r="F101" s="2">
        <v>35065</v>
      </c>
      <c r="G101" s="2">
        <v>38353</v>
      </c>
      <c r="H101">
        <v>108500</v>
      </c>
      <c r="I101">
        <v>98661</v>
      </c>
      <c r="J101">
        <v>210</v>
      </c>
      <c r="K101">
        <f t="shared" si="2"/>
        <v>8316525000</v>
      </c>
      <c r="L101">
        <v>189</v>
      </c>
      <c r="M101">
        <v>168</v>
      </c>
      <c r="N101" t="s">
        <v>111</v>
      </c>
      <c r="O101" t="s">
        <v>113</v>
      </c>
      <c r="P101" t="s">
        <v>39</v>
      </c>
      <c r="Q101" s="6">
        <v>42352</v>
      </c>
      <c r="R101" s="3">
        <v>500490</v>
      </c>
      <c r="S101" s="3">
        <v>621890</v>
      </c>
      <c r="T101" t="s">
        <v>91</v>
      </c>
      <c r="V101" s="3">
        <v>110000</v>
      </c>
      <c r="W101">
        <v>59.28</v>
      </c>
      <c r="AB101" s="3">
        <v>374392519</v>
      </c>
      <c r="AC101" s="3">
        <v>465206026</v>
      </c>
      <c r="AD101">
        <v>59.29</v>
      </c>
      <c r="AE101" s="5">
        <f t="shared" si="3"/>
        <v>202171960.26000002</v>
      </c>
      <c r="AF101">
        <v>73.67</v>
      </c>
      <c r="AG101" s="4">
        <v>0.54</v>
      </c>
      <c r="AH101" t="s">
        <v>33</v>
      </c>
      <c r="AI101" t="s">
        <v>52</v>
      </c>
      <c r="AJ101">
        <v>34.133619000000003</v>
      </c>
      <c r="AK101">
        <v>-117.907562999999</v>
      </c>
    </row>
    <row r="102" spans="1:37" ht="14.45" x14ac:dyDescent="0.3">
      <c r="A102">
        <v>100</v>
      </c>
      <c r="B102">
        <v>635</v>
      </c>
      <c r="C102" t="s">
        <v>111</v>
      </c>
      <c r="D102" t="s">
        <v>52</v>
      </c>
      <c r="E102" t="s">
        <v>31</v>
      </c>
      <c r="F102" s="2">
        <v>35065</v>
      </c>
      <c r="G102" s="2">
        <v>38353</v>
      </c>
      <c r="H102">
        <v>108500</v>
      </c>
      <c r="I102">
        <v>98661</v>
      </c>
      <c r="J102">
        <v>210</v>
      </c>
      <c r="K102">
        <f t="shared" si="2"/>
        <v>8316525000</v>
      </c>
      <c r="L102">
        <v>189</v>
      </c>
      <c r="M102">
        <v>168</v>
      </c>
      <c r="N102" t="s">
        <v>111</v>
      </c>
      <c r="O102" t="s">
        <v>114</v>
      </c>
      <c r="P102" t="s">
        <v>39</v>
      </c>
      <c r="Q102" s="6">
        <v>42322</v>
      </c>
      <c r="R102" s="3">
        <v>641887</v>
      </c>
      <c r="S102" s="3">
        <v>664303</v>
      </c>
      <c r="T102" t="s">
        <v>91</v>
      </c>
      <c r="V102" s="3">
        <v>110000</v>
      </c>
      <c r="W102">
        <v>78.569999999999993</v>
      </c>
      <c r="AB102" s="3">
        <v>480164821</v>
      </c>
      <c r="AC102" s="3">
        <v>496933153</v>
      </c>
      <c r="AD102">
        <v>78.569999999999993</v>
      </c>
      <c r="AE102" s="5">
        <f t="shared" si="3"/>
        <v>259289003.34</v>
      </c>
      <c r="AF102">
        <v>81.319999999999993</v>
      </c>
      <c r="AG102" s="4">
        <v>0.54</v>
      </c>
      <c r="AH102" t="s">
        <v>33</v>
      </c>
      <c r="AI102" t="s">
        <v>52</v>
      </c>
      <c r="AJ102">
        <v>34.133619000000003</v>
      </c>
      <c r="AK102">
        <v>-117.907562999999</v>
      </c>
    </row>
    <row r="103" spans="1:37" ht="14.45" x14ac:dyDescent="0.3">
      <c r="A103">
        <v>101</v>
      </c>
      <c r="B103">
        <v>635</v>
      </c>
      <c r="C103" t="s">
        <v>111</v>
      </c>
      <c r="D103" t="s">
        <v>52</v>
      </c>
      <c r="E103" t="s">
        <v>31</v>
      </c>
      <c r="F103" s="2">
        <v>35065</v>
      </c>
      <c r="G103" s="2">
        <v>38353</v>
      </c>
      <c r="H103">
        <v>108500</v>
      </c>
      <c r="I103">
        <v>98661</v>
      </c>
      <c r="J103">
        <v>210</v>
      </c>
      <c r="K103">
        <f t="shared" si="2"/>
        <v>8316525000</v>
      </c>
      <c r="L103">
        <v>189</v>
      </c>
      <c r="M103">
        <v>168</v>
      </c>
      <c r="N103" t="s">
        <v>111</v>
      </c>
      <c r="O103" t="s">
        <v>114</v>
      </c>
      <c r="P103" t="s">
        <v>39</v>
      </c>
      <c r="Q103" s="6">
        <v>42291</v>
      </c>
      <c r="R103" s="3">
        <v>752597</v>
      </c>
      <c r="S103" s="3">
        <v>797441</v>
      </c>
      <c r="T103" t="s">
        <v>91</v>
      </c>
      <c r="V103" s="3">
        <v>110000</v>
      </c>
      <c r="W103">
        <v>86</v>
      </c>
      <c r="AB103" s="3">
        <v>562981652</v>
      </c>
      <c r="AC103" s="3">
        <v>596527293</v>
      </c>
      <c r="AD103">
        <v>85.85</v>
      </c>
      <c r="AE103" s="5">
        <f t="shared" si="3"/>
        <v>292750459.04000002</v>
      </c>
      <c r="AF103">
        <v>90.97</v>
      </c>
      <c r="AG103" s="4">
        <v>0.52</v>
      </c>
      <c r="AH103" t="s">
        <v>33</v>
      </c>
      <c r="AI103" t="s">
        <v>52</v>
      </c>
      <c r="AJ103">
        <v>34.133619000000003</v>
      </c>
      <c r="AK103">
        <v>-117.907562999999</v>
      </c>
    </row>
    <row r="104" spans="1:37" ht="14.45" x14ac:dyDescent="0.3">
      <c r="A104">
        <v>102</v>
      </c>
      <c r="B104">
        <v>635</v>
      </c>
      <c r="C104" t="s">
        <v>111</v>
      </c>
      <c r="D104" t="s">
        <v>52</v>
      </c>
      <c r="E104" t="s">
        <v>31</v>
      </c>
      <c r="F104" s="2">
        <v>35065</v>
      </c>
      <c r="G104" s="2">
        <v>38353</v>
      </c>
      <c r="H104">
        <v>108500</v>
      </c>
      <c r="I104">
        <v>98661</v>
      </c>
      <c r="J104">
        <v>210</v>
      </c>
      <c r="K104">
        <f t="shared" si="2"/>
        <v>8316525000</v>
      </c>
      <c r="L104">
        <v>189</v>
      </c>
      <c r="M104">
        <v>168</v>
      </c>
      <c r="N104" t="s">
        <v>111</v>
      </c>
      <c r="O104" t="s">
        <v>113</v>
      </c>
      <c r="P104" t="s">
        <v>39</v>
      </c>
      <c r="Q104" s="6">
        <v>42261</v>
      </c>
      <c r="R104" s="3">
        <v>776313</v>
      </c>
      <c r="S104" s="3">
        <v>883419</v>
      </c>
      <c r="T104" t="s">
        <v>91</v>
      </c>
      <c r="V104" s="3">
        <v>110000</v>
      </c>
      <c r="W104">
        <v>95</v>
      </c>
      <c r="AB104" s="3">
        <v>580722452</v>
      </c>
      <c r="AC104" s="3">
        <v>660843304</v>
      </c>
      <c r="AD104">
        <v>95.03</v>
      </c>
      <c r="AE104" s="5">
        <f t="shared" si="3"/>
        <v>313590124.08000004</v>
      </c>
      <c r="AF104">
        <v>108.14</v>
      </c>
      <c r="AG104" s="4">
        <v>0.54</v>
      </c>
      <c r="AH104" t="s">
        <v>33</v>
      </c>
      <c r="AI104" t="s">
        <v>52</v>
      </c>
      <c r="AJ104">
        <v>34.133619000000003</v>
      </c>
      <c r="AK104">
        <v>-117.907562999999</v>
      </c>
    </row>
    <row r="105" spans="1:37" ht="14.45" x14ac:dyDescent="0.3">
      <c r="A105">
        <v>103</v>
      </c>
      <c r="B105">
        <v>635</v>
      </c>
      <c r="C105" t="s">
        <v>111</v>
      </c>
      <c r="D105" t="s">
        <v>52</v>
      </c>
      <c r="E105" t="s">
        <v>31</v>
      </c>
      <c r="F105" s="2">
        <v>35065</v>
      </c>
      <c r="G105" s="2">
        <v>38353</v>
      </c>
      <c r="H105">
        <v>108500</v>
      </c>
      <c r="I105">
        <v>98661</v>
      </c>
      <c r="J105">
        <v>210</v>
      </c>
      <c r="K105">
        <f t="shared" si="2"/>
        <v>8316525000</v>
      </c>
      <c r="L105">
        <v>189</v>
      </c>
      <c r="M105">
        <v>168</v>
      </c>
      <c r="N105" t="s">
        <v>111</v>
      </c>
      <c r="O105" t="s">
        <v>113</v>
      </c>
      <c r="P105" t="s">
        <v>39</v>
      </c>
      <c r="Q105" s="6">
        <v>42230</v>
      </c>
      <c r="R105" s="3">
        <v>815667</v>
      </c>
      <c r="S105" s="3">
        <v>934976</v>
      </c>
      <c r="T105" t="s">
        <v>91</v>
      </c>
      <c r="V105" s="3">
        <v>110000</v>
      </c>
      <c r="AB105" s="3">
        <v>610161288</v>
      </c>
      <c r="AC105" s="3">
        <v>699410618</v>
      </c>
      <c r="AD105">
        <v>96.62</v>
      </c>
      <c r="AE105" s="5">
        <f t="shared" si="3"/>
        <v>329487095.52000004</v>
      </c>
      <c r="AF105">
        <v>110.76</v>
      </c>
      <c r="AG105" s="4">
        <v>0.54</v>
      </c>
      <c r="AH105" t="s">
        <v>33</v>
      </c>
      <c r="AI105" t="s">
        <v>52</v>
      </c>
      <c r="AJ105">
        <v>34.133619000000003</v>
      </c>
      <c r="AK105">
        <v>-117.907562999999</v>
      </c>
    </row>
    <row r="106" spans="1:37" ht="14.45" x14ac:dyDescent="0.3">
      <c r="A106">
        <v>104</v>
      </c>
      <c r="B106">
        <v>635</v>
      </c>
      <c r="C106" t="s">
        <v>111</v>
      </c>
      <c r="D106" t="s">
        <v>52</v>
      </c>
      <c r="E106" t="s">
        <v>31</v>
      </c>
      <c r="F106" s="2">
        <v>35065</v>
      </c>
      <c r="G106" s="2">
        <v>38353</v>
      </c>
      <c r="H106">
        <v>108500</v>
      </c>
      <c r="I106">
        <v>98661</v>
      </c>
      <c r="J106">
        <v>210</v>
      </c>
      <c r="K106">
        <f t="shared" si="2"/>
        <v>8316525000</v>
      </c>
      <c r="L106">
        <v>189</v>
      </c>
      <c r="M106">
        <v>168</v>
      </c>
      <c r="N106" t="s">
        <v>111</v>
      </c>
      <c r="O106" t="s">
        <v>113</v>
      </c>
      <c r="P106" t="s">
        <v>39</v>
      </c>
      <c r="Q106" s="6">
        <v>42199</v>
      </c>
      <c r="R106" s="3">
        <v>845199</v>
      </c>
      <c r="S106" s="3">
        <v>919894</v>
      </c>
      <c r="T106" t="s">
        <v>91</v>
      </c>
      <c r="V106" s="3">
        <v>110000</v>
      </c>
      <c r="AB106" s="3">
        <v>632252758</v>
      </c>
      <c r="AC106" s="3">
        <v>688128499</v>
      </c>
      <c r="AD106">
        <v>100.12</v>
      </c>
      <c r="AE106" s="5">
        <f t="shared" si="3"/>
        <v>341416489.31999999</v>
      </c>
      <c r="AF106">
        <v>108.97</v>
      </c>
      <c r="AG106" s="4">
        <v>0.54</v>
      </c>
      <c r="AH106" t="s">
        <v>33</v>
      </c>
      <c r="AI106" t="s">
        <v>52</v>
      </c>
      <c r="AJ106">
        <v>34.133619000000003</v>
      </c>
      <c r="AK106">
        <v>-117.907562999999</v>
      </c>
    </row>
    <row r="107" spans="1:37" ht="14.45" x14ac:dyDescent="0.3">
      <c r="A107">
        <v>105</v>
      </c>
      <c r="B107">
        <v>635</v>
      </c>
      <c r="C107" t="s">
        <v>111</v>
      </c>
      <c r="D107" t="s">
        <v>52</v>
      </c>
      <c r="E107" t="s">
        <v>31</v>
      </c>
      <c r="F107" s="2">
        <v>35065</v>
      </c>
      <c r="G107" s="2">
        <v>38353</v>
      </c>
      <c r="H107">
        <v>108500</v>
      </c>
      <c r="I107">
        <v>98661</v>
      </c>
      <c r="J107">
        <v>210</v>
      </c>
      <c r="K107">
        <f t="shared" si="2"/>
        <v>8316525000</v>
      </c>
      <c r="L107">
        <v>189</v>
      </c>
      <c r="M107">
        <v>168</v>
      </c>
      <c r="N107" t="s">
        <v>111</v>
      </c>
      <c r="O107" t="s">
        <v>113</v>
      </c>
      <c r="P107" t="s">
        <v>39</v>
      </c>
      <c r="Q107" s="6">
        <v>42169</v>
      </c>
      <c r="R107" s="3">
        <v>817438</v>
      </c>
      <c r="S107" s="3">
        <v>859527</v>
      </c>
      <c r="T107" t="s">
        <v>91</v>
      </c>
      <c r="V107" s="3">
        <v>110000</v>
      </c>
      <c r="AB107" s="3">
        <v>611486088</v>
      </c>
      <c r="AC107" s="3">
        <v>642970847</v>
      </c>
      <c r="AD107">
        <v>100.06</v>
      </c>
      <c r="AE107" s="5">
        <f t="shared" si="3"/>
        <v>330202487.52000004</v>
      </c>
      <c r="AF107">
        <v>105.21</v>
      </c>
      <c r="AG107" s="4">
        <v>0.54</v>
      </c>
      <c r="AH107" t="s">
        <v>33</v>
      </c>
      <c r="AI107" t="s">
        <v>52</v>
      </c>
      <c r="AJ107">
        <v>34.133619000000003</v>
      </c>
      <c r="AK107">
        <v>-117.907562999999</v>
      </c>
    </row>
    <row r="108" spans="1:37" ht="14.45" x14ac:dyDescent="0.3">
      <c r="A108">
        <v>106</v>
      </c>
      <c r="B108">
        <v>786</v>
      </c>
      <c r="C108" t="s">
        <v>115</v>
      </c>
      <c r="D108" t="s">
        <v>116</v>
      </c>
      <c r="E108" t="s">
        <v>31</v>
      </c>
      <c r="F108" s="2">
        <v>34700</v>
      </c>
      <c r="G108" s="2">
        <v>38352</v>
      </c>
      <c r="H108">
        <v>130600</v>
      </c>
      <c r="I108">
        <v>82810</v>
      </c>
      <c r="J108">
        <v>320</v>
      </c>
      <c r="K108">
        <f t="shared" si="2"/>
        <v>15254080000</v>
      </c>
      <c r="L108">
        <v>288</v>
      </c>
      <c r="M108">
        <v>256</v>
      </c>
      <c r="N108" t="s">
        <v>115</v>
      </c>
      <c r="O108">
        <v>3</v>
      </c>
      <c r="P108" t="s">
        <v>39</v>
      </c>
      <c r="Q108" s="6">
        <v>42050</v>
      </c>
      <c r="R108" s="3">
        <v>666830</v>
      </c>
      <c r="S108" s="3">
        <v>754198</v>
      </c>
      <c r="T108" t="s">
        <v>91</v>
      </c>
      <c r="U108" t="s">
        <v>2080</v>
      </c>
      <c r="V108" s="3">
        <v>141581</v>
      </c>
      <c r="W108">
        <v>99</v>
      </c>
      <c r="AB108" s="3">
        <v>498823480</v>
      </c>
      <c r="AC108" s="3">
        <v>564179283</v>
      </c>
      <c r="AD108">
        <v>98.58</v>
      </c>
      <c r="AE108" s="5">
        <f t="shared" si="3"/>
        <v>389082314.40000004</v>
      </c>
      <c r="AF108">
        <v>111.5</v>
      </c>
      <c r="AG108" s="4">
        <v>0.78</v>
      </c>
      <c r="AH108" t="s">
        <v>33</v>
      </c>
      <c r="AI108" t="s">
        <v>116</v>
      </c>
      <c r="AJ108">
        <v>35.373291999999999</v>
      </c>
      <c r="AK108">
        <v>-119.01871199999999</v>
      </c>
    </row>
    <row r="109" spans="1:37" ht="14.45" x14ac:dyDescent="0.3">
      <c r="A109">
        <v>107</v>
      </c>
      <c r="B109">
        <v>786</v>
      </c>
      <c r="C109" t="s">
        <v>115</v>
      </c>
      <c r="D109" t="s">
        <v>116</v>
      </c>
      <c r="E109" t="s">
        <v>31</v>
      </c>
      <c r="F109" s="2">
        <v>34700</v>
      </c>
      <c r="G109" s="2">
        <v>38352</v>
      </c>
      <c r="H109">
        <v>130600</v>
      </c>
      <c r="I109">
        <v>82810</v>
      </c>
      <c r="J109">
        <v>320</v>
      </c>
      <c r="K109">
        <f t="shared" si="2"/>
        <v>15254080000</v>
      </c>
      <c r="L109">
        <v>288</v>
      </c>
      <c r="M109">
        <v>256</v>
      </c>
      <c r="N109" t="s">
        <v>115</v>
      </c>
      <c r="O109">
        <v>3</v>
      </c>
      <c r="P109" t="s">
        <v>39</v>
      </c>
      <c r="Q109" s="6">
        <v>42019</v>
      </c>
      <c r="R109" s="3">
        <v>788322</v>
      </c>
      <c r="S109" s="3">
        <v>1004957</v>
      </c>
      <c r="T109" t="s">
        <v>91</v>
      </c>
      <c r="U109" t="s">
        <v>117</v>
      </c>
      <c r="V109" s="3">
        <v>141030</v>
      </c>
      <c r="W109">
        <v>104</v>
      </c>
      <c r="AB109" s="3">
        <v>589705808</v>
      </c>
      <c r="AC109" s="3">
        <v>751760042</v>
      </c>
      <c r="AD109">
        <v>103.74</v>
      </c>
      <c r="AE109" s="5">
        <f t="shared" si="3"/>
        <v>454073472.16000003</v>
      </c>
      <c r="AF109">
        <v>132.25</v>
      </c>
      <c r="AG109" s="4">
        <v>0.77</v>
      </c>
      <c r="AH109" t="s">
        <v>33</v>
      </c>
      <c r="AI109" t="s">
        <v>116</v>
      </c>
      <c r="AJ109">
        <v>35.373291999999999</v>
      </c>
      <c r="AK109">
        <v>-119.01871199999999</v>
      </c>
    </row>
    <row r="110" spans="1:37" ht="14.45" x14ac:dyDescent="0.3">
      <c r="A110">
        <v>108</v>
      </c>
      <c r="B110">
        <v>786</v>
      </c>
      <c r="C110" t="s">
        <v>115</v>
      </c>
      <c r="D110" t="s">
        <v>116</v>
      </c>
      <c r="E110" t="s">
        <v>31</v>
      </c>
      <c r="F110" s="2">
        <v>34700</v>
      </c>
      <c r="G110" s="2">
        <v>38352</v>
      </c>
      <c r="H110">
        <v>130600</v>
      </c>
      <c r="I110">
        <v>82810</v>
      </c>
      <c r="J110">
        <v>320</v>
      </c>
      <c r="K110">
        <f t="shared" si="2"/>
        <v>15254080000</v>
      </c>
      <c r="L110">
        <v>288</v>
      </c>
      <c r="M110">
        <v>256</v>
      </c>
      <c r="N110" t="s">
        <v>115</v>
      </c>
      <c r="O110">
        <v>3</v>
      </c>
      <c r="P110" t="s">
        <v>39</v>
      </c>
      <c r="Q110" s="6">
        <v>42352</v>
      </c>
      <c r="R110" s="3">
        <v>1078158</v>
      </c>
      <c r="S110" s="3">
        <v>1170691</v>
      </c>
      <c r="T110" t="s">
        <v>91</v>
      </c>
      <c r="U110" t="s">
        <v>118</v>
      </c>
      <c r="V110" s="3">
        <v>140922</v>
      </c>
      <c r="W110">
        <v>138</v>
      </c>
      <c r="AB110" s="3">
        <v>806518192</v>
      </c>
      <c r="AC110" s="3">
        <v>875737683</v>
      </c>
      <c r="AD110">
        <v>138.16999999999999</v>
      </c>
      <c r="AE110" s="5">
        <f t="shared" si="3"/>
        <v>604888644</v>
      </c>
      <c r="AF110">
        <v>150.03</v>
      </c>
      <c r="AG110" s="4">
        <v>0.75</v>
      </c>
      <c r="AH110" t="s">
        <v>33</v>
      </c>
      <c r="AI110" t="s">
        <v>116</v>
      </c>
      <c r="AJ110">
        <v>35.373291999999999</v>
      </c>
      <c r="AK110">
        <v>-119.01871199999999</v>
      </c>
    </row>
    <row r="111" spans="1:37" ht="14.45" x14ac:dyDescent="0.3">
      <c r="A111">
        <v>109</v>
      </c>
      <c r="B111">
        <v>786</v>
      </c>
      <c r="C111" t="s">
        <v>115</v>
      </c>
      <c r="D111" t="s">
        <v>116</v>
      </c>
      <c r="E111" t="s">
        <v>31</v>
      </c>
      <c r="F111" s="2">
        <v>34700</v>
      </c>
      <c r="G111" s="2">
        <v>38352</v>
      </c>
      <c r="H111">
        <v>130600</v>
      </c>
      <c r="I111">
        <v>82810</v>
      </c>
      <c r="J111">
        <v>320</v>
      </c>
      <c r="K111">
        <f t="shared" si="2"/>
        <v>15254080000</v>
      </c>
      <c r="L111">
        <v>288</v>
      </c>
      <c r="M111">
        <v>256</v>
      </c>
      <c r="N111" t="s">
        <v>115</v>
      </c>
      <c r="O111">
        <v>3</v>
      </c>
      <c r="P111" t="s">
        <v>39</v>
      </c>
      <c r="Q111" s="6">
        <v>42322</v>
      </c>
      <c r="R111" s="3">
        <v>1357576</v>
      </c>
      <c r="S111" s="3">
        <v>1687363</v>
      </c>
      <c r="T111" t="s">
        <v>91</v>
      </c>
      <c r="U111" t="s">
        <v>119</v>
      </c>
      <c r="V111" s="3">
        <v>140644</v>
      </c>
      <c r="W111">
        <v>179</v>
      </c>
      <c r="AB111" s="3">
        <v>1015537371</v>
      </c>
      <c r="AC111" s="3">
        <v>1262235179</v>
      </c>
      <c r="AD111">
        <v>178.59</v>
      </c>
      <c r="AE111" s="5">
        <f t="shared" si="3"/>
        <v>751497654.53999996</v>
      </c>
      <c r="AF111">
        <v>221.97</v>
      </c>
      <c r="AG111" s="4">
        <v>0.74</v>
      </c>
      <c r="AH111" t="s">
        <v>33</v>
      </c>
      <c r="AI111" t="s">
        <v>116</v>
      </c>
      <c r="AJ111">
        <v>35.373291999999999</v>
      </c>
      <c r="AK111">
        <v>-119.01871199999999</v>
      </c>
    </row>
    <row r="112" spans="1:37" ht="14.45" x14ac:dyDescent="0.3">
      <c r="A112">
        <v>110</v>
      </c>
      <c r="B112">
        <v>786</v>
      </c>
      <c r="C112" t="s">
        <v>115</v>
      </c>
      <c r="D112" t="s">
        <v>116</v>
      </c>
      <c r="E112" t="s">
        <v>31</v>
      </c>
      <c r="F112" s="2">
        <v>34700</v>
      </c>
      <c r="G112" s="2">
        <v>38352</v>
      </c>
      <c r="H112">
        <v>130600</v>
      </c>
      <c r="I112">
        <v>82810</v>
      </c>
      <c r="J112">
        <v>320</v>
      </c>
      <c r="K112">
        <f t="shared" si="2"/>
        <v>15254080000</v>
      </c>
      <c r="L112">
        <v>288</v>
      </c>
      <c r="M112">
        <v>256</v>
      </c>
      <c r="N112" t="s">
        <v>115</v>
      </c>
      <c r="O112">
        <v>3</v>
      </c>
      <c r="P112" t="s">
        <v>39</v>
      </c>
      <c r="Q112" s="6">
        <v>42291</v>
      </c>
      <c r="R112" s="3">
        <v>1795167</v>
      </c>
      <c r="S112" s="3">
        <v>1902817</v>
      </c>
      <c r="T112" t="s">
        <v>91</v>
      </c>
      <c r="V112" s="3">
        <v>140614</v>
      </c>
      <c r="W112">
        <v>221</v>
      </c>
      <c r="AB112" s="3">
        <v>1342878171</v>
      </c>
      <c r="AC112" s="3">
        <v>1423405964</v>
      </c>
      <c r="AD112">
        <v>220.88</v>
      </c>
      <c r="AE112" s="5">
        <f t="shared" si="3"/>
        <v>966872283.12</v>
      </c>
      <c r="AF112">
        <v>234.13</v>
      </c>
      <c r="AG112" s="4">
        <v>0.72</v>
      </c>
      <c r="AH112" t="s">
        <v>33</v>
      </c>
      <c r="AI112" t="s">
        <v>116</v>
      </c>
      <c r="AJ112">
        <v>35.373291999999999</v>
      </c>
      <c r="AK112">
        <v>-119.01871199999999</v>
      </c>
    </row>
    <row r="113" spans="1:37" ht="14.45" x14ac:dyDescent="0.3">
      <c r="A113">
        <v>111</v>
      </c>
      <c r="B113">
        <v>786</v>
      </c>
      <c r="C113" t="s">
        <v>115</v>
      </c>
      <c r="D113" t="s">
        <v>116</v>
      </c>
      <c r="E113" t="s">
        <v>31</v>
      </c>
      <c r="F113" s="2">
        <v>34700</v>
      </c>
      <c r="G113" s="2">
        <v>38352</v>
      </c>
      <c r="H113">
        <v>130600</v>
      </c>
      <c r="I113">
        <v>82810</v>
      </c>
      <c r="J113">
        <v>320</v>
      </c>
      <c r="K113">
        <f t="shared" si="2"/>
        <v>15254080000</v>
      </c>
      <c r="L113">
        <v>288</v>
      </c>
      <c r="M113">
        <v>256</v>
      </c>
      <c r="N113" t="s">
        <v>115</v>
      </c>
      <c r="O113">
        <v>3</v>
      </c>
      <c r="P113" t="s">
        <v>39</v>
      </c>
      <c r="Q113" s="6">
        <v>42261</v>
      </c>
      <c r="R113" s="3">
        <v>2182853</v>
      </c>
      <c r="S113" s="3">
        <v>2285205</v>
      </c>
      <c r="T113" t="s">
        <v>91</v>
      </c>
      <c r="U113" t="s">
        <v>120</v>
      </c>
      <c r="V113" s="3">
        <v>140049</v>
      </c>
      <c r="W113">
        <v>277.5</v>
      </c>
      <c r="AB113" s="3">
        <v>1632887439</v>
      </c>
      <c r="AC113" s="3">
        <v>1709452052</v>
      </c>
      <c r="AD113">
        <v>277.49</v>
      </c>
      <c r="AE113" s="5">
        <f t="shared" si="3"/>
        <v>1159350081.6900001</v>
      </c>
      <c r="AF113">
        <v>290.51</v>
      </c>
      <c r="AG113" s="4">
        <v>0.71</v>
      </c>
      <c r="AH113" t="s">
        <v>33</v>
      </c>
      <c r="AI113" t="s">
        <v>116</v>
      </c>
      <c r="AJ113">
        <v>35.373291999999999</v>
      </c>
      <c r="AK113">
        <v>-119.01871199999999</v>
      </c>
    </row>
    <row r="114" spans="1:37" ht="14.45" x14ac:dyDescent="0.3">
      <c r="A114">
        <v>112</v>
      </c>
      <c r="B114">
        <v>786</v>
      </c>
      <c r="C114" t="s">
        <v>115</v>
      </c>
      <c r="D114" t="s">
        <v>116</v>
      </c>
      <c r="E114" t="s">
        <v>31</v>
      </c>
      <c r="F114" s="2">
        <v>34700</v>
      </c>
      <c r="G114" s="2">
        <v>38352</v>
      </c>
      <c r="H114">
        <v>130600</v>
      </c>
      <c r="I114">
        <v>82810</v>
      </c>
      <c r="J114">
        <v>320</v>
      </c>
      <c r="K114">
        <f t="shared" si="2"/>
        <v>15254080000</v>
      </c>
      <c r="L114">
        <v>288</v>
      </c>
      <c r="M114">
        <v>256</v>
      </c>
      <c r="N114" t="s">
        <v>115</v>
      </c>
      <c r="O114">
        <v>3</v>
      </c>
      <c r="P114" t="s">
        <v>39</v>
      </c>
      <c r="Q114" s="6">
        <v>42230</v>
      </c>
      <c r="R114" s="3">
        <v>2239896</v>
      </c>
      <c r="S114" s="3">
        <v>2475799</v>
      </c>
      <c r="T114" t="s">
        <v>91</v>
      </c>
      <c r="U114" t="s">
        <v>121</v>
      </c>
      <c r="V114" s="3">
        <v>140596</v>
      </c>
      <c r="AB114" s="3">
        <v>1675558566</v>
      </c>
      <c r="AC114" s="3">
        <v>1852026265</v>
      </c>
      <c r="AD114">
        <v>277.56</v>
      </c>
      <c r="AE114" s="5">
        <f t="shared" si="3"/>
        <v>1206402167.52</v>
      </c>
      <c r="AF114">
        <v>306.8</v>
      </c>
      <c r="AG114" s="4">
        <v>0.72</v>
      </c>
      <c r="AH114" t="s">
        <v>33</v>
      </c>
      <c r="AI114" t="s">
        <v>116</v>
      </c>
      <c r="AJ114">
        <v>35.373291999999999</v>
      </c>
      <c r="AK114">
        <v>-119.01871199999999</v>
      </c>
    </row>
    <row r="115" spans="1:37" ht="14.45" x14ac:dyDescent="0.3">
      <c r="A115">
        <v>113</v>
      </c>
      <c r="B115">
        <v>786</v>
      </c>
      <c r="C115" t="s">
        <v>115</v>
      </c>
      <c r="D115" t="s">
        <v>116</v>
      </c>
      <c r="E115" t="s">
        <v>31</v>
      </c>
      <c r="F115" s="2">
        <v>34700</v>
      </c>
      <c r="G115" s="2">
        <v>38352</v>
      </c>
      <c r="H115">
        <v>130600</v>
      </c>
      <c r="I115">
        <v>82810</v>
      </c>
      <c r="J115">
        <v>320</v>
      </c>
      <c r="K115">
        <f t="shared" si="2"/>
        <v>15254080000</v>
      </c>
      <c r="L115">
        <v>288</v>
      </c>
      <c r="M115">
        <v>256</v>
      </c>
      <c r="N115" t="s">
        <v>115</v>
      </c>
      <c r="O115">
        <v>3</v>
      </c>
      <c r="P115" t="s">
        <v>39</v>
      </c>
      <c r="Q115" s="6">
        <v>42199</v>
      </c>
      <c r="R115" s="3">
        <v>2324900</v>
      </c>
      <c r="S115" s="3">
        <v>2284542</v>
      </c>
      <c r="T115" t="s">
        <v>91</v>
      </c>
      <c r="U115" t="s">
        <v>122</v>
      </c>
      <c r="V115" s="3">
        <v>139960</v>
      </c>
      <c r="Z115">
        <v>83.3</v>
      </c>
      <c r="AA115" t="s">
        <v>55</v>
      </c>
      <c r="AB115" s="3">
        <v>1739145974</v>
      </c>
      <c r="AC115" s="3">
        <v>1708956093</v>
      </c>
      <c r="AD115">
        <v>284.60000000000002</v>
      </c>
      <c r="AE115" s="5">
        <f t="shared" si="3"/>
        <v>1234793641.54</v>
      </c>
      <c r="AF115">
        <v>279.66000000000003</v>
      </c>
      <c r="AG115" s="4">
        <v>0.71</v>
      </c>
      <c r="AH115" t="s">
        <v>33</v>
      </c>
      <c r="AI115" t="s">
        <v>116</v>
      </c>
      <c r="AJ115">
        <v>35.373291999999999</v>
      </c>
      <c r="AK115">
        <v>-119.01871199999999</v>
      </c>
    </row>
    <row r="116" spans="1:37" ht="14.45" x14ac:dyDescent="0.3">
      <c r="A116">
        <v>114</v>
      </c>
      <c r="B116">
        <v>786</v>
      </c>
      <c r="C116" t="s">
        <v>115</v>
      </c>
      <c r="D116" t="s">
        <v>116</v>
      </c>
      <c r="E116" t="s">
        <v>31</v>
      </c>
      <c r="F116" s="2">
        <v>34700</v>
      </c>
      <c r="G116" s="2">
        <v>38352</v>
      </c>
      <c r="H116">
        <v>130600</v>
      </c>
      <c r="I116">
        <v>82810</v>
      </c>
      <c r="J116">
        <v>320</v>
      </c>
      <c r="K116">
        <f t="shared" si="2"/>
        <v>15254080000</v>
      </c>
      <c r="L116">
        <v>288</v>
      </c>
      <c r="M116">
        <v>256</v>
      </c>
      <c r="N116" t="s">
        <v>115</v>
      </c>
      <c r="O116">
        <v>3</v>
      </c>
      <c r="P116" t="s">
        <v>39</v>
      </c>
      <c r="Q116" s="6">
        <v>42169</v>
      </c>
      <c r="R116" s="3">
        <v>1929459</v>
      </c>
      <c r="S116" s="3">
        <v>2082532</v>
      </c>
      <c r="T116" t="s">
        <v>91</v>
      </c>
      <c r="V116" s="3">
        <v>139960</v>
      </c>
      <c r="Z116">
        <v>36302</v>
      </c>
      <c r="AA116" t="s">
        <v>91</v>
      </c>
      <c r="AB116" s="3">
        <v>1443335564</v>
      </c>
      <c r="AC116" s="3">
        <v>1557842119</v>
      </c>
      <c r="AD116">
        <v>250.94</v>
      </c>
      <c r="AE116" s="5">
        <f t="shared" si="3"/>
        <v>1053634961.72</v>
      </c>
      <c r="AF116">
        <v>270.85000000000002</v>
      </c>
      <c r="AG116" s="4">
        <v>0.73</v>
      </c>
      <c r="AH116" t="s">
        <v>33</v>
      </c>
      <c r="AI116" t="s">
        <v>116</v>
      </c>
      <c r="AJ116">
        <v>35.373291999999999</v>
      </c>
      <c r="AK116">
        <v>-119.01871199999999</v>
      </c>
    </row>
    <row r="117" spans="1:37" ht="14.45" x14ac:dyDescent="0.3">
      <c r="A117">
        <v>115</v>
      </c>
      <c r="B117">
        <v>625</v>
      </c>
      <c r="C117" t="s">
        <v>123</v>
      </c>
      <c r="D117" t="s">
        <v>116</v>
      </c>
      <c r="E117" t="s">
        <v>31</v>
      </c>
      <c r="F117" s="2">
        <v>36892</v>
      </c>
      <c r="G117" s="2">
        <v>40543</v>
      </c>
      <c r="H117">
        <v>13960</v>
      </c>
      <c r="I117">
        <v>13308</v>
      </c>
      <c r="J117">
        <v>275</v>
      </c>
      <c r="K117">
        <f t="shared" si="2"/>
        <v>1401235000</v>
      </c>
      <c r="L117">
        <v>248</v>
      </c>
      <c r="M117">
        <v>220</v>
      </c>
      <c r="N117" t="s">
        <v>123</v>
      </c>
      <c r="O117" t="s">
        <v>38</v>
      </c>
      <c r="P117" t="s">
        <v>39</v>
      </c>
      <c r="Q117" s="6">
        <v>42050</v>
      </c>
      <c r="R117" s="3">
        <v>56081981</v>
      </c>
      <c r="S117" s="3">
        <v>50546118</v>
      </c>
      <c r="T117" t="s">
        <v>32</v>
      </c>
      <c r="U117" t="s">
        <v>124</v>
      </c>
      <c r="V117" s="3">
        <v>13960</v>
      </c>
      <c r="W117">
        <v>126</v>
      </c>
      <c r="AB117" s="3">
        <v>56081981</v>
      </c>
      <c r="AC117" s="3">
        <v>50546118</v>
      </c>
      <c r="AD117">
        <v>126.26</v>
      </c>
      <c r="AE117" s="5">
        <f t="shared" si="3"/>
        <v>49352143.280000001</v>
      </c>
      <c r="AF117">
        <v>113.8</v>
      </c>
      <c r="AG117" s="4">
        <v>0.88</v>
      </c>
      <c r="AH117" t="s">
        <v>33</v>
      </c>
      <c r="AI117" t="s">
        <v>116</v>
      </c>
      <c r="AJ117">
        <v>36.778261000000001</v>
      </c>
      <c r="AK117">
        <v>-119.41793199999999</v>
      </c>
    </row>
    <row r="118" spans="1:37" ht="14.45" x14ac:dyDescent="0.3">
      <c r="A118">
        <v>116</v>
      </c>
      <c r="B118">
        <v>625</v>
      </c>
      <c r="C118" t="s">
        <v>123</v>
      </c>
      <c r="D118" t="s">
        <v>116</v>
      </c>
      <c r="E118" t="s">
        <v>31</v>
      </c>
      <c r="F118" s="2">
        <v>36892</v>
      </c>
      <c r="G118" s="2">
        <v>40543</v>
      </c>
      <c r="H118">
        <v>13960</v>
      </c>
      <c r="I118">
        <v>13308</v>
      </c>
      <c r="J118">
        <v>275</v>
      </c>
      <c r="K118">
        <f t="shared" si="2"/>
        <v>1401235000</v>
      </c>
      <c r="L118">
        <v>248</v>
      </c>
      <c r="M118">
        <v>220</v>
      </c>
      <c r="N118" t="s">
        <v>123</v>
      </c>
      <c r="O118" t="s">
        <v>38</v>
      </c>
      <c r="P118" t="s">
        <v>39</v>
      </c>
      <c r="Q118" s="6">
        <v>42019</v>
      </c>
      <c r="R118" s="3">
        <v>46202439</v>
      </c>
      <c r="S118" s="3">
        <v>52381912</v>
      </c>
      <c r="T118" t="s">
        <v>32</v>
      </c>
      <c r="U118" t="s">
        <v>2081</v>
      </c>
      <c r="V118" s="3">
        <v>13960</v>
      </c>
      <c r="W118">
        <v>97</v>
      </c>
      <c r="AB118" s="3">
        <v>46202439</v>
      </c>
      <c r="AC118" s="3">
        <v>52381912</v>
      </c>
      <c r="AD118">
        <v>93.95</v>
      </c>
      <c r="AE118" s="5">
        <f t="shared" si="3"/>
        <v>40658146.32</v>
      </c>
      <c r="AF118">
        <v>106.52</v>
      </c>
      <c r="AG118" s="4">
        <v>0.88</v>
      </c>
      <c r="AH118" t="s">
        <v>33</v>
      </c>
      <c r="AI118" t="s">
        <v>116</v>
      </c>
      <c r="AJ118">
        <v>36.778261000000001</v>
      </c>
      <c r="AK118">
        <v>-119.41793199999999</v>
      </c>
    </row>
    <row r="119" spans="1:37" ht="14.45" x14ac:dyDescent="0.3">
      <c r="A119">
        <v>117</v>
      </c>
      <c r="B119">
        <v>625</v>
      </c>
      <c r="C119" t="s">
        <v>123</v>
      </c>
      <c r="D119" t="s">
        <v>116</v>
      </c>
      <c r="E119" t="s">
        <v>31</v>
      </c>
      <c r="F119" s="2">
        <v>36892</v>
      </c>
      <c r="G119" s="2">
        <v>40543</v>
      </c>
      <c r="H119">
        <v>13960</v>
      </c>
      <c r="I119">
        <v>13308</v>
      </c>
      <c r="J119">
        <v>275</v>
      </c>
      <c r="K119">
        <f t="shared" si="2"/>
        <v>1401235000</v>
      </c>
      <c r="L119">
        <v>248</v>
      </c>
      <c r="M119">
        <v>220</v>
      </c>
      <c r="N119" t="s">
        <v>123</v>
      </c>
      <c r="O119" t="s">
        <v>38</v>
      </c>
      <c r="P119" t="s">
        <v>39</v>
      </c>
      <c r="Q119" s="6">
        <v>42352</v>
      </c>
      <c r="R119" s="3">
        <v>62502305</v>
      </c>
      <c r="S119" s="3">
        <v>80212407</v>
      </c>
      <c r="T119" t="s">
        <v>32</v>
      </c>
      <c r="U119" t="s">
        <v>125</v>
      </c>
      <c r="V119" s="3">
        <v>13960</v>
      </c>
      <c r="W119">
        <v>131</v>
      </c>
      <c r="Y119" t="s">
        <v>125</v>
      </c>
      <c r="AA119" t="s">
        <v>32</v>
      </c>
      <c r="AB119" s="3">
        <v>62502305</v>
      </c>
      <c r="AC119" s="3">
        <v>80212407</v>
      </c>
      <c r="AD119">
        <v>127.1</v>
      </c>
      <c r="AE119" s="5">
        <f t="shared" si="3"/>
        <v>55002028.399999999</v>
      </c>
      <c r="AF119">
        <v>163.11000000000001</v>
      </c>
      <c r="AG119" s="4">
        <v>0.88</v>
      </c>
      <c r="AH119" t="s">
        <v>33</v>
      </c>
      <c r="AI119" t="s">
        <v>116</v>
      </c>
      <c r="AJ119">
        <v>36.778261000000001</v>
      </c>
      <c r="AK119">
        <v>-119.41793199999999</v>
      </c>
    </row>
    <row r="120" spans="1:37" ht="14.45" x14ac:dyDescent="0.3">
      <c r="A120">
        <v>118</v>
      </c>
      <c r="B120">
        <v>625</v>
      </c>
      <c r="C120" t="s">
        <v>123</v>
      </c>
      <c r="D120" t="s">
        <v>116</v>
      </c>
      <c r="E120" t="s">
        <v>31</v>
      </c>
      <c r="F120" s="2">
        <v>36892</v>
      </c>
      <c r="G120" s="2">
        <v>40543</v>
      </c>
      <c r="H120">
        <v>13960</v>
      </c>
      <c r="I120">
        <v>13308</v>
      </c>
      <c r="J120">
        <v>275</v>
      </c>
      <c r="K120">
        <f t="shared" si="2"/>
        <v>1401235000</v>
      </c>
      <c r="L120">
        <v>248</v>
      </c>
      <c r="M120">
        <v>220</v>
      </c>
      <c r="N120" t="s">
        <v>123</v>
      </c>
      <c r="O120" t="s">
        <v>38</v>
      </c>
      <c r="P120" t="s">
        <v>39</v>
      </c>
      <c r="Q120" s="6">
        <v>42322</v>
      </c>
      <c r="R120" s="3">
        <v>53261061</v>
      </c>
      <c r="S120" s="3">
        <v>71897913</v>
      </c>
      <c r="T120" t="s">
        <v>32</v>
      </c>
      <c r="U120" t="s">
        <v>125</v>
      </c>
      <c r="V120" s="3">
        <v>13960</v>
      </c>
      <c r="W120">
        <v>111</v>
      </c>
      <c r="Y120" t="s">
        <v>125</v>
      </c>
      <c r="AA120" t="s">
        <v>32</v>
      </c>
      <c r="AB120" s="3">
        <v>53261061</v>
      </c>
      <c r="AC120" s="3">
        <v>71897913</v>
      </c>
      <c r="AD120">
        <v>111.91</v>
      </c>
      <c r="AE120" s="5">
        <f t="shared" si="3"/>
        <v>46869733.68</v>
      </c>
      <c r="AF120">
        <v>151.07</v>
      </c>
      <c r="AG120" s="4">
        <v>0.88</v>
      </c>
      <c r="AH120" t="s">
        <v>33</v>
      </c>
      <c r="AI120" t="s">
        <v>116</v>
      </c>
      <c r="AJ120">
        <v>36.778261000000001</v>
      </c>
      <c r="AK120">
        <v>-119.41793199999999</v>
      </c>
    </row>
    <row r="121" spans="1:37" ht="14.45" x14ac:dyDescent="0.3">
      <c r="A121">
        <v>119</v>
      </c>
      <c r="B121">
        <v>625</v>
      </c>
      <c r="C121" t="s">
        <v>123</v>
      </c>
      <c r="D121" t="s">
        <v>116</v>
      </c>
      <c r="E121" t="s">
        <v>31</v>
      </c>
      <c r="F121" s="2">
        <v>36892</v>
      </c>
      <c r="G121" s="2">
        <v>40543</v>
      </c>
      <c r="H121">
        <v>13960</v>
      </c>
      <c r="I121">
        <v>13308</v>
      </c>
      <c r="J121">
        <v>275</v>
      </c>
      <c r="K121">
        <f t="shared" si="2"/>
        <v>1401235000</v>
      </c>
      <c r="L121">
        <v>248</v>
      </c>
      <c r="M121">
        <v>220</v>
      </c>
      <c r="N121" t="s">
        <v>123</v>
      </c>
      <c r="O121" t="s">
        <v>38</v>
      </c>
      <c r="P121" t="s">
        <v>39</v>
      </c>
      <c r="Q121" s="6">
        <v>42291</v>
      </c>
      <c r="R121" s="3">
        <v>104557200</v>
      </c>
      <c r="S121" s="3">
        <v>115427760</v>
      </c>
      <c r="T121" t="s">
        <v>32</v>
      </c>
      <c r="U121" t="s">
        <v>126</v>
      </c>
      <c r="V121" s="3">
        <v>13960</v>
      </c>
      <c r="W121">
        <v>220</v>
      </c>
      <c r="Y121" t="s">
        <v>125</v>
      </c>
      <c r="AB121" s="3">
        <v>104557200</v>
      </c>
      <c r="AC121" s="3">
        <v>115427760</v>
      </c>
      <c r="AD121">
        <v>212.61</v>
      </c>
      <c r="AE121" s="5">
        <f t="shared" si="3"/>
        <v>92010336</v>
      </c>
      <c r="AF121">
        <v>234.72</v>
      </c>
      <c r="AG121" s="4">
        <v>0.88</v>
      </c>
      <c r="AH121" t="s">
        <v>33</v>
      </c>
      <c r="AI121" t="s">
        <v>116</v>
      </c>
      <c r="AJ121">
        <v>36.778261000000001</v>
      </c>
      <c r="AK121">
        <v>-119.41793199999999</v>
      </c>
    </row>
    <row r="122" spans="1:37" ht="14.45" x14ac:dyDescent="0.3">
      <c r="A122">
        <v>120</v>
      </c>
      <c r="B122">
        <v>625</v>
      </c>
      <c r="C122" t="s">
        <v>123</v>
      </c>
      <c r="D122" t="s">
        <v>116</v>
      </c>
      <c r="E122" t="s">
        <v>31</v>
      </c>
      <c r="F122" s="2">
        <v>36892</v>
      </c>
      <c r="G122" s="2">
        <v>40543</v>
      </c>
      <c r="H122">
        <v>13960</v>
      </c>
      <c r="I122">
        <v>13308</v>
      </c>
      <c r="J122">
        <v>275</v>
      </c>
      <c r="K122">
        <f t="shared" si="2"/>
        <v>1401235000</v>
      </c>
      <c r="L122">
        <v>248</v>
      </c>
      <c r="M122">
        <v>220</v>
      </c>
      <c r="N122" t="s">
        <v>123</v>
      </c>
      <c r="O122" t="s">
        <v>38</v>
      </c>
      <c r="P122" t="s">
        <v>39</v>
      </c>
      <c r="Q122" s="6">
        <v>42261</v>
      </c>
      <c r="R122" s="3">
        <v>123550308</v>
      </c>
      <c r="S122" s="3">
        <v>143876547</v>
      </c>
      <c r="T122" t="s">
        <v>32</v>
      </c>
      <c r="V122" s="3">
        <v>13960</v>
      </c>
      <c r="X122" t="s">
        <v>127</v>
      </c>
      <c r="AB122" s="3">
        <v>123550308</v>
      </c>
      <c r="AC122" s="3">
        <v>143876547</v>
      </c>
      <c r="AD122">
        <v>277.31</v>
      </c>
      <c r="AE122" s="5">
        <f t="shared" si="3"/>
        <v>116137289.52</v>
      </c>
      <c r="AF122">
        <v>322.93</v>
      </c>
      <c r="AG122" s="4">
        <v>0.94</v>
      </c>
      <c r="AH122" t="s">
        <v>33</v>
      </c>
      <c r="AI122" t="s">
        <v>116</v>
      </c>
      <c r="AJ122">
        <v>36.778261000000001</v>
      </c>
      <c r="AK122">
        <v>-119.41793199999999</v>
      </c>
    </row>
    <row r="123" spans="1:37" ht="14.45" x14ac:dyDescent="0.3">
      <c r="A123">
        <v>121</v>
      </c>
      <c r="B123">
        <v>625</v>
      </c>
      <c r="C123" t="s">
        <v>123</v>
      </c>
      <c r="D123" t="s">
        <v>116</v>
      </c>
      <c r="E123" t="s">
        <v>31</v>
      </c>
      <c r="F123" s="2">
        <v>36892</v>
      </c>
      <c r="G123" s="2">
        <v>40543</v>
      </c>
      <c r="H123">
        <v>13960</v>
      </c>
      <c r="I123">
        <v>13308</v>
      </c>
      <c r="J123">
        <v>275</v>
      </c>
      <c r="K123">
        <f t="shared" si="2"/>
        <v>1401235000</v>
      </c>
      <c r="L123">
        <v>248</v>
      </c>
      <c r="M123">
        <v>220</v>
      </c>
      <c r="N123" t="s">
        <v>123</v>
      </c>
      <c r="O123" t="s">
        <v>38</v>
      </c>
      <c r="P123" t="s">
        <v>39</v>
      </c>
      <c r="Q123" s="6">
        <v>42230</v>
      </c>
      <c r="R123" s="3">
        <v>144393741</v>
      </c>
      <c r="S123" s="3">
        <v>177423350</v>
      </c>
      <c r="T123" t="s">
        <v>32</v>
      </c>
      <c r="V123" s="3">
        <v>13960</v>
      </c>
      <c r="AB123" s="3">
        <v>144393741</v>
      </c>
      <c r="AC123" s="3">
        <v>177423350</v>
      </c>
      <c r="AD123">
        <v>313.64</v>
      </c>
      <c r="AE123" s="5">
        <f t="shared" si="3"/>
        <v>135730116.53999999</v>
      </c>
      <c r="AF123">
        <v>385.38</v>
      </c>
      <c r="AG123" s="4">
        <v>0.94</v>
      </c>
      <c r="AH123" t="s">
        <v>33</v>
      </c>
      <c r="AI123" t="s">
        <v>116</v>
      </c>
      <c r="AJ123">
        <v>36.778261000000001</v>
      </c>
      <c r="AK123">
        <v>-119.41793199999999</v>
      </c>
    </row>
    <row r="124" spans="1:37" ht="14.45" x14ac:dyDescent="0.3">
      <c r="A124">
        <v>122</v>
      </c>
      <c r="B124">
        <v>625</v>
      </c>
      <c r="C124" t="s">
        <v>123</v>
      </c>
      <c r="D124" t="s">
        <v>116</v>
      </c>
      <c r="E124" t="s">
        <v>31</v>
      </c>
      <c r="F124" s="2">
        <v>36892</v>
      </c>
      <c r="G124" s="2">
        <v>40543</v>
      </c>
      <c r="H124">
        <v>13960</v>
      </c>
      <c r="I124">
        <v>13308</v>
      </c>
      <c r="J124">
        <v>275</v>
      </c>
      <c r="K124">
        <f t="shared" si="2"/>
        <v>1401235000</v>
      </c>
      <c r="L124">
        <v>248</v>
      </c>
      <c r="M124">
        <v>220</v>
      </c>
      <c r="N124" t="s">
        <v>123</v>
      </c>
      <c r="O124" t="s">
        <v>38</v>
      </c>
      <c r="P124" t="s">
        <v>39</v>
      </c>
      <c r="Q124" s="6">
        <v>42199</v>
      </c>
      <c r="R124" s="3">
        <v>144883741</v>
      </c>
      <c r="S124" s="3">
        <v>183634705</v>
      </c>
      <c r="T124" t="s">
        <v>32</v>
      </c>
      <c r="U124" t="s">
        <v>124</v>
      </c>
      <c r="V124" s="3">
        <v>13960</v>
      </c>
      <c r="AA124" t="s">
        <v>32</v>
      </c>
      <c r="AB124" s="3">
        <v>144883741</v>
      </c>
      <c r="AC124" s="3">
        <v>183634705</v>
      </c>
      <c r="AD124">
        <v>314.7</v>
      </c>
      <c r="AE124" s="5">
        <f t="shared" si="3"/>
        <v>136190716.53999999</v>
      </c>
      <c r="AF124">
        <v>398.87</v>
      </c>
      <c r="AG124" s="4">
        <v>0.94</v>
      </c>
      <c r="AH124" t="s">
        <v>33</v>
      </c>
      <c r="AI124" t="s">
        <v>116</v>
      </c>
      <c r="AJ124">
        <v>36.778261000000001</v>
      </c>
      <c r="AK124">
        <v>-119.41793199999999</v>
      </c>
    </row>
    <row r="125" spans="1:37" ht="14.45" x14ac:dyDescent="0.3">
      <c r="A125">
        <v>123</v>
      </c>
      <c r="B125">
        <v>625</v>
      </c>
      <c r="C125" t="s">
        <v>123</v>
      </c>
      <c r="D125" t="s">
        <v>116</v>
      </c>
      <c r="E125" t="s">
        <v>31</v>
      </c>
      <c r="F125" s="2">
        <v>36892</v>
      </c>
      <c r="G125" s="2">
        <v>40543</v>
      </c>
      <c r="H125">
        <v>13960</v>
      </c>
      <c r="I125">
        <v>13308</v>
      </c>
      <c r="J125">
        <v>275</v>
      </c>
      <c r="K125">
        <f t="shared" si="2"/>
        <v>1401235000</v>
      </c>
      <c r="L125">
        <v>248</v>
      </c>
      <c r="M125">
        <v>220</v>
      </c>
      <c r="N125" t="s">
        <v>123</v>
      </c>
      <c r="O125" t="s">
        <v>38</v>
      </c>
      <c r="P125" t="s">
        <v>39</v>
      </c>
      <c r="Q125" s="6">
        <v>42169</v>
      </c>
      <c r="R125" s="3">
        <v>157803171</v>
      </c>
      <c r="S125" s="3">
        <v>157254785</v>
      </c>
      <c r="T125" t="s">
        <v>32</v>
      </c>
      <c r="V125" s="3">
        <v>13960</v>
      </c>
      <c r="X125" t="s">
        <v>128</v>
      </c>
      <c r="AB125" s="3">
        <v>157803171</v>
      </c>
      <c r="AC125" s="3">
        <v>157254785</v>
      </c>
      <c r="AD125">
        <v>354.19</v>
      </c>
      <c r="AE125" s="5">
        <f t="shared" si="3"/>
        <v>148334980.73999998</v>
      </c>
      <c r="AF125">
        <v>352.96</v>
      </c>
      <c r="AG125" s="4">
        <v>0.94</v>
      </c>
      <c r="AH125" t="s">
        <v>33</v>
      </c>
      <c r="AI125" t="s">
        <v>116</v>
      </c>
      <c r="AJ125">
        <v>36.778261000000001</v>
      </c>
      <c r="AK125">
        <v>-119.41793199999999</v>
      </c>
    </row>
    <row r="126" spans="1:37" ht="14.45" x14ac:dyDescent="0.3">
      <c r="A126">
        <v>124</v>
      </c>
      <c r="B126">
        <v>506</v>
      </c>
      <c r="C126" t="s">
        <v>129</v>
      </c>
      <c r="D126" t="s">
        <v>130</v>
      </c>
      <c r="E126" t="s">
        <v>31</v>
      </c>
      <c r="F126" s="2">
        <v>36892</v>
      </c>
      <c r="G126" s="2">
        <v>40179</v>
      </c>
      <c r="H126">
        <v>29603</v>
      </c>
      <c r="I126">
        <v>27755</v>
      </c>
      <c r="J126">
        <v>315</v>
      </c>
      <c r="K126">
        <f t="shared" si="2"/>
        <v>3403604925</v>
      </c>
      <c r="L126">
        <v>283</v>
      </c>
      <c r="M126">
        <v>252</v>
      </c>
      <c r="N126" t="s">
        <v>129</v>
      </c>
      <c r="O126">
        <v>2</v>
      </c>
      <c r="P126" t="s">
        <v>39</v>
      </c>
      <c r="Q126" s="6">
        <v>42050</v>
      </c>
      <c r="R126">
        <v>451</v>
      </c>
      <c r="S126">
        <v>383</v>
      </c>
      <c r="T126" t="s">
        <v>55</v>
      </c>
      <c r="U126" t="s">
        <v>2082</v>
      </c>
      <c r="V126" s="3">
        <v>30325</v>
      </c>
      <c r="W126">
        <v>137</v>
      </c>
      <c r="AB126" s="3">
        <v>146958994</v>
      </c>
      <c r="AC126" s="3">
        <v>124866267</v>
      </c>
      <c r="AD126">
        <v>86.54</v>
      </c>
      <c r="AE126" s="5">
        <f t="shared" si="3"/>
        <v>73479497</v>
      </c>
      <c r="AF126">
        <v>73.53</v>
      </c>
      <c r="AG126" s="4">
        <v>0.5</v>
      </c>
      <c r="AH126" t="s">
        <v>33</v>
      </c>
      <c r="AI126" t="s">
        <v>130</v>
      </c>
      <c r="AJ126">
        <v>33.925570999999998</v>
      </c>
      <c r="AK126">
        <v>-116.87641000000001</v>
      </c>
    </row>
    <row r="127" spans="1:37" ht="14.45" x14ac:dyDescent="0.3">
      <c r="A127">
        <v>125</v>
      </c>
      <c r="B127">
        <v>506</v>
      </c>
      <c r="C127" t="s">
        <v>129</v>
      </c>
      <c r="D127" t="s">
        <v>130</v>
      </c>
      <c r="E127" t="s">
        <v>31</v>
      </c>
      <c r="F127" s="2">
        <v>36892</v>
      </c>
      <c r="G127" s="2">
        <v>40179</v>
      </c>
      <c r="H127">
        <v>29603</v>
      </c>
      <c r="I127">
        <v>27755</v>
      </c>
      <c r="J127">
        <v>315</v>
      </c>
      <c r="K127">
        <f t="shared" si="2"/>
        <v>3403604925</v>
      </c>
      <c r="L127">
        <v>283</v>
      </c>
      <c r="M127">
        <v>252</v>
      </c>
      <c r="N127" t="s">
        <v>129</v>
      </c>
      <c r="O127">
        <v>2</v>
      </c>
      <c r="P127" t="s">
        <v>39</v>
      </c>
      <c r="Q127" s="6">
        <v>42019</v>
      </c>
      <c r="R127">
        <v>440</v>
      </c>
      <c r="S127">
        <v>595</v>
      </c>
      <c r="T127" t="s">
        <v>55</v>
      </c>
      <c r="U127" t="s">
        <v>131</v>
      </c>
      <c r="V127" s="3">
        <v>30325</v>
      </c>
      <c r="W127">
        <v>170</v>
      </c>
      <c r="AB127" s="3">
        <v>143374628</v>
      </c>
      <c r="AC127" s="3">
        <v>193881599</v>
      </c>
      <c r="AD127">
        <v>76.260000000000005</v>
      </c>
      <c r="AE127" s="5">
        <f t="shared" si="3"/>
        <v>71687314</v>
      </c>
      <c r="AF127">
        <v>103.12</v>
      </c>
      <c r="AG127" s="4">
        <v>0.5</v>
      </c>
      <c r="AH127" t="s">
        <v>33</v>
      </c>
      <c r="AI127" t="s">
        <v>130</v>
      </c>
      <c r="AJ127">
        <v>33.925570999999998</v>
      </c>
      <c r="AK127">
        <v>-116.87641000000001</v>
      </c>
    </row>
    <row r="128" spans="1:37" ht="14.45" x14ac:dyDescent="0.3">
      <c r="A128">
        <v>126</v>
      </c>
      <c r="B128">
        <v>506</v>
      </c>
      <c r="C128" t="s">
        <v>129</v>
      </c>
      <c r="D128" t="s">
        <v>130</v>
      </c>
      <c r="E128" t="s">
        <v>31</v>
      </c>
      <c r="F128" s="2">
        <v>36892</v>
      </c>
      <c r="G128" s="2">
        <v>40179</v>
      </c>
      <c r="H128">
        <v>29603</v>
      </c>
      <c r="I128">
        <v>27755</v>
      </c>
      <c r="J128">
        <v>315</v>
      </c>
      <c r="K128">
        <f t="shared" si="2"/>
        <v>3403604925</v>
      </c>
      <c r="L128">
        <v>283</v>
      </c>
      <c r="M128">
        <v>252</v>
      </c>
      <c r="N128" t="s">
        <v>129</v>
      </c>
      <c r="O128">
        <v>2</v>
      </c>
      <c r="P128" t="s">
        <v>39</v>
      </c>
      <c r="Q128" s="6">
        <v>42352</v>
      </c>
      <c r="R128">
        <v>366</v>
      </c>
      <c r="S128">
        <v>510</v>
      </c>
      <c r="T128" t="s">
        <v>55</v>
      </c>
      <c r="U128" t="s">
        <v>132</v>
      </c>
      <c r="V128" s="3">
        <v>30325</v>
      </c>
      <c r="W128">
        <v>147</v>
      </c>
      <c r="AB128" s="3">
        <v>119261622</v>
      </c>
      <c r="AC128" s="3">
        <v>166184228</v>
      </c>
      <c r="AD128">
        <v>63.43</v>
      </c>
      <c r="AE128" s="5">
        <f t="shared" si="3"/>
        <v>59630811</v>
      </c>
      <c r="AF128">
        <v>88.39</v>
      </c>
      <c r="AG128" s="4">
        <v>0.5</v>
      </c>
      <c r="AH128" t="s">
        <v>33</v>
      </c>
      <c r="AI128" t="s">
        <v>130</v>
      </c>
      <c r="AJ128">
        <v>33.925570999999998</v>
      </c>
      <c r="AK128">
        <v>-116.87641000000001</v>
      </c>
    </row>
    <row r="129" spans="1:37" ht="14.45" x14ac:dyDescent="0.3">
      <c r="A129">
        <v>127</v>
      </c>
      <c r="B129">
        <v>506</v>
      </c>
      <c r="C129" t="s">
        <v>129</v>
      </c>
      <c r="D129" t="s">
        <v>130</v>
      </c>
      <c r="E129" t="s">
        <v>31</v>
      </c>
      <c r="F129" s="2">
        <v>36892</v>
      </c>
      <c r="G129" s="2">
        <v>40179</v>
      </c>
      <c r="H129">
        <v>29603</v>
      </c>
      <c r="I129">
        <v>27755</v>
      </c>
      <c r="J129">
        <v>315</v>
      </c>
      <c r="K129">
        <f t="shared" si="2"/>
        <v>3403604925</v>
      </c>
      <c r="L129">
        <v>283</v>
      </c>
      <c r="M129">
        <v>252</v>
      </c>
      <c r="N129" t="s">
        <v>129</v>
      </c>
      <c r="O129">
        <v>2</v>
      </c>
      <c r="P129" t="s">
        <v>39</v>
      </c>
      <c r="Q129" s="6">
        <v>42322</v>
      </c>
      <c r="R129">
        <v>569</v>
      </c>
      <c r="S129">
        <v>578</v>
      </c>
      <c r="T129" t="s">
        <v>55</v>
      </c>
      <c r="V129" s="3">
        <v>29603</v>
      </c>
      <c r="W129">
        <v>249</v>
      </c>
      <c r="AB129" s="3">
        <v>185409462</v>
      </c>
      <c r="AC129" s="3">
        <v>188342125</v>
      </c>
      <c r="AD129">
        <v>104.39</v>
      </c>
      <c r="AE129" s="5">
        <f t="shared" si="3"/>
        <v>92704731</v>
      </c>
      <c r="AF129">
        <v>106.04</v>
      </c>
      <c r="AG129" s="4">
        <v>0.5</v>
      </c>
      <c r="AH129" t="s">
        <v>33</v>
      </c>
      <c r="AI129" t="s">
        <v>130</v>
      </c>
      <c r="AJ129">
        <v>33.925570999999998</v>
      </c>
      <c r="AK129">
        <v>-116.87641000000001</v>
      </c>
    </row>
    <row r="130" spans="1:37" ht="14.45" x14ac:dyDescent="0.3">
      <c r="A130">
        <v>128</v>
      </c>
      <c r="B130">
        <v>506</v>
      </c>
      <c r="C130" t="s">
        <v>129</v>
      </c>
      <c r="D130" t="s">
        <v>130</v>
      </c>
      <c r="E130" t="s">
        <v>31</v>
      </c>
      <c r="F130" s="2">
        <v>36892</v>
      </c>
      <c r="G130" s="2">
        <v>40179</v>
      </c>
      <c r="H130">
        <v>29603</v>
      </c>
      <c r="I130">
        <v>27755</v>
      </c>
      <c r="J130">
        <v>315</v>
      </c>
      <c r="K130">
        <f t="shared" si="2"/>
        <v>3403604925</v>
      </c>
      <c r="L130">
        <v>283</v>
      </c>
      <c r="M130">
        <v>252</v>
      </c>
      <c r="N130" t="s">
        <v>129</v>
      </c>
      <c r="O130">
        <v>2</v>
      </c>
      <c r="P130" t="s">
        <v>39</v>
      </c>
      <c r="Q130" s="6">
        <v>42291</v>
      </c>
      <c r="R130">
        <v>736</v>
      </c>
      <c r="S130">
        <v>819</v>
      </c>
      <c r="T130" t="s">
        <v>55</v>
      </c>
      <c r="U130" t="s">
        <v>133</v>
      </c>
      <c r="V130" s="3">
        <v>29603</v>
      </c>
      <c r="W130">
        <v>260</v>
      </c>
      <c r="AB130" s="3">
        <v>239826650</v>
      </c>
      <c r="AC130" s="3">
        <v>266872319</v>
      </c>
      <c r="AD130">
        <v>130.66999999999999</v>
      </c>
      <c r="AE130" s="5">
        <f t="shared" si="3"/>
        <v>119913325</v>
      </c>
      <c r="AF130">
        <v>145.4</v>
      </c>
      <c r="AG130" s="4">
        <v>0.5</v>
      </c>
      <c r="AH130" t="s">
        <v>33</v>
      </c>
      <c r="AI130" t="s">
        <v>130</v>
      </c>
      <c r="AJ130">
        <v>33.925570999999998</v>
      </c>
      <c r="AK130">
        <v>-116.87641000000001</v>
      </c>
    </row>
    <row r="131" spans="1:37" ht="14.45" x14ac:dyDescent="0.3">
      <c r="A131">
        <v>129</v>
      </c>
      <c r="B131">
        <v>506</v>
      </c>
      <c r="C131" t="s">
        <v>129</v>
      </c>
      <c r="D131" t="s">
        <v>130</v>
      </c>
      <c r="E131" t="s">
        <v>31</v>
      </c>
      <c r="F131" s="2">
        <v>36892</v>
      </c>
      <c r="G131" s="2">
        <v>40179</v>
      </c>
      <c r="H131">
        <v>29603</v>
      </c>
      <c r="I131">
        <v>27755</v>
      </c>
      <c r="J131">
        <v>315</v>
      </c>
      <c r="K131">
        <f t="shared" ref="K131:K194" si="4">J131*H131*365</f>
        <v>3403604925</v>
      </c>
      <c r="L131">
        <v>283</v>
      </c>
      <c r="M131">
        <v>252</v>
      </c>
      <c r="N131" t="s">
        <v>129</v>
      </c>
      <c r="O131">
        <v>2</v>
      </c>
      <c r="P131" t="s">
        <v>39</v>
      </c>
      <c r="Q131" s="6">
        <v>42261</v>
      </c>
      <c r="R131">
        <v>831</v>
      </c>
      <c r="S131">
        <v>848</v>
      </c>
      <c r="T131" t="s">
        <v>55</v>
      </c>
      <c r="U131" t="s">
        <v>134</v>
      </c>
      <c r="V131" s="3">
        <v>29603</v>
      </c>
      <c r="W131">
        <v>282</v>
      </c>
      <c r="X131" t="s">
        <v>135</v>
      </c>
      <c r="AB131" s="3">
        <v>270782536</v>
      </c>
      <c r="AC131" s="3">
        <v>276322010</v>
      </c>
      <c r="AD131">
        <v>167.7</v>
      </c>
      <c r="AE131" s="5">
        <f t="shared" ref="AE131:AE194" si="5">AB131*AG131</f>
        <v>148930394.80000001</v>
      </c>
      <c r="AF131">
        <v>171.13</v>
      </c>
      <c r="AG131" s="4">
        <v>0.55000000000000004</v>
      </c>
      <c r="AH131" t="s">
        <v>33</v>
      </c>
      <c r="AI131" t="s">
        <v>130</v>
      </c>
      <c r="AJ131">
        <v>33.925570999999998</v>
      </c>
      <c r="AK131">
        <v>-116.87641000000001</v>
      </c>
    </row>
    <row r="132" spans="1:37" ht="14.45" x14ac:dyDescent="0.3">
      <c r="A132">
        <v>130</v>
      </c>
      <c r="B132">
        <v>506</v>
      </c>
      <c r="C132" t="s">
        <v>129</v>
      </c>
      <c r="D132" t="s">
        <v>130</v>
      </c>
      <c r="E132" t="s">
        <v>31</v>
      </c>
      <c r="F132" s="2">
        <v>36892</v>
      </c>
      <c r="G132" s="2">
        <v>40179</v>
      </c>
      <c r="H132">
        <v>29603</v>
      </c>
      <c r="I132">
        <v>27755</v>
      </c>
      <c r="J132">
        <v>315</v>
      </c>
      <c r="K132">
        <f t="shared" si="4"/>
        <v>3403604925</v>
      </c>
      <c r="L132">
        <v>283</v>
      </c>
      <c r="M132">
        <v>252</v>
      </c>
      <c r="N132" t="s">
        <v>129</v>
      </c>
      <c r="O132">
        <v>2</v>
      </c>
      <c r="P132" t="s">
        <v>39</v>
      </c>
      <c r="Q132" s="6">
        <v>42230</v>
      </c>
      <c r="R132">
        <v>993</v>
      </c>
      <c r="S132" s="3">
        <v>1038</v>
      </c>
      <c r="T132" t="s">
        <v>55</v>
      </c>
      <c r="U132" t="s">
        <v>136</v>
      </c>
      <c r="V132" s="3">
        <v>30325</v>
      </c>
      <c r="AB132" s="3">
        <v>323625862</v>
      </c>
      <c r="AC132" s="3">
        <v>338259849</v>
      </c>
      <c r="AD132">
        <v>182.46</v>
      </c>
      <c r="AE132" s="5">
        <f t="shared" si="5"/>
        <v>171521706.86000001</v>
      </c>
      <c r="AF132">
        <v>190.71</v>
      </c>
      <c r="AG132" s="4">
        <v>0.53</v>
      </c>
      <c r="AH132" t="s">
        <v>33</v>
      </c>
      <c r="AI132" t="s">
        <v>130</v>
      </c>
      <c r="AJ132">
        <v>33.925570999999998</v>
      </c>
      <c r="AK132">
        <v>-116.87641000000001</v>
      </c>
    </row>
    <row r="133" spans="1:37" ht="14.45" x14ac:dyDescent="0.3">
      <c r="A133">
        <v>131</v>
      </c>
      <c r="B133">
        <v>506</v>
      </c>
      <c r="C133" t="s">
        <v>129</v>
      </c>
      <c r="D133" t="s">
        <v>130</v>
      </c>
      <c r="E133" t="s">
        <v>31</v>
      </c>
      <c r="F133" s="2">
        <v>36892</v>
      </c>
      <c r="G133" s="2">
        <v>40179</v>
      </c>
      <c r="H133">
        <v>29603</v>
      </c>
      <c r="I133">
        <v>27755</v>
      </c>
      <c r="J133">
        <v>315</v>
      </c>
      <c r="K133">
        <f t="shared" si="4"/>
        <v>3403604925</v>
      </c>
      <c r="L133">
        <v>283</v>
      </c>
      <c r="M133">
        <v>252</v>
      </c>
      <c r="N133" t="s">
        <v>129</v>
      </c>
      <c r="O133">
        <v>2</v>
      </c>
      <c r="P133" t="s">
        <v>39</v>
      </c>
      <c r="Q133" s="6">
        <v>42199</v>
      </c>
      <c r="R133">
        <v>987</v>
      </c>
      <c r="S133" s="3">
        <v>1068</v>
      </c>
      <c r="T133" t="s">
        <v>55</v>
      </c>
      <c r="V133" s="3">
        <v>29603</v>
      </c>
      <c r="AB133" s="3">
        <v>321680529</v>
      </c>
      <c r="AC133" s="3">
        <v>348074494</v>
      </c>
      <c r="AD133">
        <v>192.79</v>
      </c>
      <c r="AE133" s="5">
        <f t="shared" si="5"/>
        <v>176924290.95000002</v>
      </c>
      <c r="AF133">
        <v>208.61</v>
      </c>
      <c r="AG133" s="4">
        <v>0.55000000000000004</v>
      </c>
      <c r="AH133" t="s">
        <v>33</v>
      </c>
      <c r="AI133" t="s">
        <v>130</v>
      </c>
      <c r="AJ133">
        <v>33.925570999999998</v>
      </c>
      <c r="AK133">
        <v>-116.87641000000001</v>
      </c>
    </row>
    <row r="134" spans="1:37" ht="14.45" x14ac:dyDescent="0.3">
      <c r="A134">
        <v>132</v>
      </c>
      <c r="B134">
        <v>506</v>
      </c>
      <c r="C134" t="s">
        <v>129</v>
      </c>
      <c r="D134" t="s">
        <v>130</v>
      </c>
      <c r="E134" t="s">
        <v>31</v>
      </c>
      <c r="F134" s="2">
        <v>36892</v>
      </c>
      <c r="G134" s="2">
        <v>40179</v>
      </c>
      <c r="H134">
        <v>29603</v>
      </c>
      <c r="I134">
        <v>27755</v>
      </c>
      <c r="J134">
        <v>315</v>
      </c>
      <c r="K134">
        <f t="shared" si="4"/>
        <v>3403604925</v>
      </c>
      <c r="L134">
        <v>283</v>
      </c>
      <c r="M134">
        <v>252</v>
      </c>
      <c r="N134" t="s">
        <v>129</v>
      </c>
      <c r="O134">
        <v>2</v>
      </c>
      <c r="P134" t="s">
        <v>39</v>
      </c>
      <c r="Q134" s="6">
        <v>42169</v>
      </c>
      <c r="R134">
        <v>942</v>
      </c>
      <c r="S134">
        <v>973</v>
      </c>
      <c r="T134" t="s">
        <v>55</v>
      </c>
      <c r="U134" t="s">
        <v>137</v>
      </c>
      <c r="V134" s="3">
        <v>29603</v>
      </c>
      <c r="AB134" s="3">
        <v>307082385</v>
      </c>
      <c r="AC134" s="3">
        <v>316955683</v>
      </c>
      <c r="AD134">
        <v>190.18</v>
      </c>
      <c r="AE134" s="5">
        <f t="shared" si="5"/>
        <v>168895311.75</v>
      </c>
      <c r="AF134">
        <v>196.29</v>
      </c>
      <c r="AG134" s="4">
        <v>0.55000000000000004</v>
      </c>
      <c r="AH134" t="s">
        <v>33</v>
      </c>
      <c r="AI134" t="s">
        <v>130</v>
      </c>
      <c r="AJ134">
        <v>33.925570999999998</v>
      </c>
      <c r="AK134">
        <v>-116.87641000000001</v>
      </c>
    </row>
    <row r="135" spans="1:37" ht="14.45" x14ac:dyDescent="0.3">
      <c r="A135">
        <v>133</v>
      </c>
      <c r="B135">
        <v>760</v>
      </c>
      <c r="C135" t="s">
        <v>138</v>
      </c>
      <c r="D135" t="s">
        <v>52</v>
      </c>
      <c r="E135" t="s">
        <v>31</v>
      </c>
      <c r="F135" s="2">
        <v>36161</v>
      </c>
      <c r="G135" s="2">
        <v>39813</v>
      </c>
      <c r="H135">
        <v>42353</v>
      </c>
      <c r="I135">
        <v>26531</v>
      </c>
      <c r="J135">
        <v>303</v>
      </c>
      <c r="K135">
        <f t="shared" si="4"/>
        <v>4684030035</v>
      </c>
      <c r="L135">
        <v>273</v>
      </c>
      <c r="M135">
        <v>242</v>
      </c>
      <c r="N135" t="s">
        <v>138</v>
      </c>
      <c r="O135" t="s">
        <v>38</v>
      </c>
      <c r="P135" t="s">
        <v>39</v>
      </c>
      <c r="Q135" s="6">
        <v>42050</v>
      </c>
      <c r="R135">
        <v>682</v>
      </c>
      <c r="S135">
        <v>547</v>
      </c>
      <c r="T135" t="s">
        <v>55</v>
      </c>
      <c r="V135" s="3">
        <v>42353</v>
      </c>
      <c r="W135">
        <v>108.76</v>
      </c>
      <c r="AB135" s="3">
        <v>222374048</v>
      </c>
      <c r="AC135" s="3">
        <v>178240731</v>
      </c>
      <c r="AD135">
        <v>108.76</v>
      </c>
      <c r="AE135" s="5">
        <f t="shared" si="5"/>
        <v>128976947.83999999</v>
      </c>
      <c r="AF135">
        <v>87.18</v>
      </c>
      <c r="AG135" s="4">
        <v>0.57999999999999996</v>
      </c>
      <c r="AH135" t="s">
        <v>33</v>
      </c>
      <c r="AI135" t="s">
        <v>52</v>
      </c>
      <c r="AJ135">
        <v>36.778261000000001</v>
      </c>
      <c r="AK135">
        <v>-119.41793199999999</v>
      </c>
    </row>
    <row r="136" spans="1:37" ht="14.45" x14ac:dyDescent="0.3">
      <c r="A136">
        <v>134</v>
      </c>
      <c r="B136">
        <v>760</v>
      </c>
      <c r="C136" t="s">
        <v>138</v>
      </c>
      <c r="D136" t="s">
        <v>52</v>
      </c>
      <c r="E136" t="s">
        <v>31</v>
      </c>
      <c r="F136" s="2">
        <v>36161</v>
      </c>
      <c r="G136" s="2">
        <v>39813</v>
      </c>
      <c r="H136">
        <v>42353</v>
      </c>
      <c r="I136">
        <v>26531</v>
      </c>
      <c r="J136">
        <v>303</v>
      </c>
      <c r="K136">
        <f t="shared" si="4"/>
        <v>4684030035</v>
      </c>
      <c r="L136">
        <v>273</v>
      </c>
      <c r="M136">
        <v>242</v>
      </c>
      <c r="N136" t="s">
        <v>138</v>
      </c>
      <c r="O136" t="s">
        <v>38</v>
      </c>
      <c r="P136" t="s">
        <v>39</v>
      </c>
      <c r="Q136" s="6">
        <v>42019</v>
      </c>
      <c r="R136">
        <v>636</v>
      </c>
      <c r="S136">
        <v>593</v>
      </c>
      <c r="T136" t="s">
        <v>55</v>
      </c>
      <c r="V136" s="3">
        <v>42353</v>
      </c>
      <c r="W136">
        <v>124.74</v>
      </c>
      <c r="AB136" s="3">
        <v>207326229</v>
      </c>
      <c r="AC136" s="3">
        <v>193086522</v>
      </c>
      <c r="AD136">
        <v>124.75</v>
      </c>
      <c r="AE136" s="5">
        <f t="shared" si="5"/>
        <v>163787720.91</v>
      </c>
      <c r="AF136">
        <v>116.18</v>
      </c>
      <c r="AG136" s="4">
        <v>0.79</v>
      </c>
      <c r="AH136" t="s">
        <v>33</v>
      </c>
      <c r="AI136" t="s">
        <v>52</v>
      </c>
      <c r="AJ136">
        <v>36.778261000000001</v>
      </c>
      <c r="AK136">
        <v>-119.41793199999999</v>
      </c>
    </row>
    <row r="137" spans="1:37" ht="14.45" x14ac:dyDescent="0.3">
      <c r="A137">
        <v>135</v>
      </c>
      <c r="B137">
        <v>760</v>
      </c>
      <c r="C137" t="s">
        <v>138</v>
      </c>
      <c r="D137" t="s">
        <v>52</v>
      </c>
      <c r="E137" t="s">
        <v>31</v>
      </c>
      <c r="F137" s="2">
        <v>36161</v>
      </c>
      <c r="G137" s="2">
        <v>39813</v>
      </c>
      <c r="H137">
        <v>42353</v>
      </c>
      <c r="I137">
        <v>26531</v>
      </c>
      <c r="J137">
        <v>303</v>
      </c>
      <c r="K137">
        <f t="shared" si="4"/>
        <v>4684030035</v>
      </c>
      <c r="L137">
        <v>273</v>
      </c>
      <c r="M137">
        <v>242</v>
      </c>
      <c r="N137" t="s">
        <v>138</v>
      </c>
      <c r="O137" t="s">
        <v>78</v>
      </c>
      <c r="P137" t="s">
        <v>39</v>
      </c>
      <c r="Q137" s="6">
        <v>42352</v>
      </c>
      <c r="R137">
        <v>548</v>
      </c>
      <c r="S137">
        <v>753</v>
      </c>
      <c r="T137" t="s">
        <v>55</v>
      </c>
      <c r="V137" s="3">
        <v>42353</v>
      </c>
      <c r="W137">
        <v>100.67</v>
      </c>
      <c r="AB137" s="3">
        <v>178628494</v>
      </c>
      <c r="AC137" s="3">
        <v>245382417</v>
      </c>
      <c r="AD137">
        <v>100.68</v>
      </c>
      <c r="AE137" s="5">
        <f t="shared" si="5"/>
        <v>132185085.56</v>
      </c>
      <c r="AF137">
        <v>138.30000000000001</v>
      </c>
      <c r="AG137" s="4">
        <v>0.74</v>
      </c>
      <c r="AH137" t="s">
        <v>33</v>
      </c>
      <c r="AI137" t="s">
        <v>52</v>
      </c>
      <c r="AJ137">
        <v>36.778261000000001</v>
      </c>
      <c r="AK137">
        <v>-119.41793199999999</v>
      </c>
    </row>
    <row r="138" spans="1:37" ht="14.45" x14ac:dyDescent="0.3">
      <c r="A138">
        <v>136</v>
      </c>
      <c r="B138">
        <v>760</v>
      </c>
      <c r="C138" t="s">
        <v>138</v>
      </c>
      <c r="D138" t="s">
        <v>52</v>
      </c>
      <c r="E138" t="s">
        <v>31</v>
      </c>
      <c r="F138" s="2">
        <v>36161</v>
      </c>
      <c r="G138" s="2">
        <v>39813</v>
      </c>
      <c r="H138">
        <v>42353</v>
      </c>
      <c r="I138">
        <v>26531</v>
      </c>
      <c r="J138">
        <v>303</v>
      </c>
      <c r="K138">
        <f t="shared" si="4"/>
        <v>4684030035</v>
      </c>
      <c r="L138">
        <v>273</v>
      </c>
      <c r="M138">
        <v>242</v>
      </c>
      <c r="N138" t="s">
        <v>138</v>
      </c>
      <c r="O138" t="s">
        <v>38</v>
      </c>
      <c r="P138" t="s">
        <v>39</v>
      </c>
      <c r="Q138" s="6">
        <v>42322</v>
      </c>
      <c r="R138">
        <v>899</v>
      </c>
      <c r="S138">
        <v>894</v>
      </c>
      <c r="T138" t="s">
        <v>55</v>
      </c>
      <c r="V138" s="3">
        <v>42353</v>
      </c>
      <c r="W138">
        <v>170.66</v>
      </c>
      <c r="AB138" s="3">
        <v>293041447</v>
      </c>
      <c r="AC138" s="3">
        <v>291441516</v>
      </c>
      <c r="AD138">
        <v>170.67</v>
      </c>
      <c r="AE138" s="5">
        <f t="shared" si="5"/>
        <v>216850670.78</v>
      </c>
      <c r="AF138">
        <v>169.74</v>
      </c>
      <c r="AG138" s="4">
        <v>0.74</v>
      </c>
      <c r="AH138" t="s">
        <v>33</v>
      </c>
      <c r="AI138" t="s">
        <v>52</v>
      </c>
      <c r="AJ138">
        <v>36.778261000000001</v>
      </c>
      <c r="AK138">
        <v>-119.41793199999999</v>
      </c>
    </row>
    <row r="139" spans="1:37" ht="14.45" x14ac:dyDescent="0.3">
      <c r="A139">
        <v>137</v>
      </c>
      <c r="B139">
        <v>760</v>
      </c>
      <c r="C139" t="s">
        <v>138</v>
      </c>
      <c r="D139" t="s">
        <v>52</v>
      </c>
      <c r="E139" t="s">
        <v>31</v>
      </c>
      <c r="F139" s="2">
        <v>36161</v>
      </c>
      <c r="G139" s="2">
        <v>39813</v>
      </c>
      <c r="H139">
        <v>42353</v>
      </c>
      <c r="I139">
        <v>26531</v>
      </c>
      <c r="J139">
        <v>303</v>
      </c>
      <c r="K139">
        <f t="shared" si="4"/>
        <v>4684030035</v>
      </c>
      <c r="L139">
        <v>273</v>
      </c>
      <c r="M139">
        <v>242</v>
      </c>
      <c r="N139" t="s">
        <v>138</v>
      </c>
      <c r="O139" t="s">
        <v>38</v>
      </c>
      <c r="P139" t="s">
        <v>39</v>
      </c>
      <c r="Q139" s="6">
        <v>42291</v>
      </c>
      <c r="R139" s="3">
        <v>1193</v>
      </c>
      <c r="S139" s="3">
        <v>1139</v>
      </c>
      <c r="T139" t="s">
        <v>55</v>
      </c>
      <c r="V139" s="3">
        <v>42353</v>
      </c>
      <c r="W139">
        <v>189.55</v>
      </c>
      <c r="AB139" s="3">
        <v>388871093</v>
      </c>
      <c r="AC139" s="3">
        <v>371209946</v>
      </c>
      <c r="AD139">
        <v>189.56</v>
      </c>
      <c r="AE139" s="5">
        <f t="shared" si="5"/>
        <v>248877499.52000001</v>
      </c>
      <c r="AF139">
        <v>180.95</v>
      </c>
      <c r="AG139" s="4">
        <v>0.64</v>
      </c>
      <c r="AH139" t="s">
        <v>33</v>
      </c>
      <c r="AI139" t="s">
        <v>52</v>
      </c>
      <c r="AJ139">
        <v>36.778261000000001</v>
      </c>
      <c r="AK139">
        <v>-119.41793199999999</v>
      </c>
    </row>
    <row r="140" spans="1:37" ht="14.45" x14ac:dyDescent="0.3">
      <c r="A140">
        <v>138</v>
      </c>
      <c r="B140">
        <v>760</v>
      </c>
      <c r="C140" t="s">
        <v>138</v>
      </c>
      <c r="D140" t="s">
        <v>52</v>
      </c>
      <c r="E140" t="s">
        <v>31</v>
      </c>
      <c r="F140" s="2">
        <v>36161</v>
      </c>
      <c r="G140" s="2">
        <v>39813</v>
      </c>
      <c r="H140">
        <v>42353</v>
      </c>
      <c r="I140">
        <v>26531</v>
      </c>
      <c r="J140">
        <v>303</v>
      </c>
      <c r="K140">
        <f t="shared" si="4"/>
        <v>4684030035</v>
      </c>
      <c r="L140">
        <v>273</v>
      </c>
      <c r="M140">
        <v>242</v>
      </c>
      <c r="N140" t="s">
        <v>138</v>
      </c>
      <c r="O140">
        <v>2</v>
      </c>
      <c r="P140" t="s">
        <v>39</v>
      </c>
      <c r="Q140" s="6">
        <v>42261</v>
      </c>
      <c r="R140" s="3">
        <v>1230</v>
      </c>
      <c r="S140" s="3">
        <v>1443</v>
      </c>
      <c r="T140" t="s">
        <v>55</v>
      </c>
      <c r="V140" s="3">
        <v>42353</v>
      </c>
      <c r="W140">
        <v>114</v>
      </c>
      <c r="AA140" t="s">
        <v>32</v>
      </c>
      <c r="AB140" s="3">
        <v>400797255</v>
      </c>
      <c r="AC140" s="3">
        <v>470203609</v>
      </c>
      <c r="AD140">
        <v>113.56</v>
      </c>
      <c r="AE140" s="5">
        <f t="shared" si="5"/>
        <v>144287011.79999998</v>
      </c>
      <c r="AF140">
        <v>133.22</v>
      </c>
      <c r="AG140" s="4">
        <v>0.36</v>
      </c>
      <c r="AH140" t="s">
        <v>33</v>
      </c>
      <c r="AI140" t="s">
        <v>52</v>
      </c>
      <c r="AJ140">
        <v>36.778261000000001</v>
      </c>
      <c r="AK140">
        <v>-119.41793199999999</v>
      </c>
    </row>
    <row r="141" spans="1:37" ht="14.45" x14ac:dyDescent="0.3">
      <c r="A141">
        <v>139</v>
      </c>
      <c r="B141">
        <v>760</v>
      </c>
      <c r="C141" t="s">
        <v>138</v>
      </c>
      <c r="D141" t="s">
        <v>52</v>
      </c>
      <c r="E141" t="s">
        <v>31</v>
      </c>
      <c r="F141" s="2">
        <v>36161</v>
      </c>
      <c r="G141" s="2">
        <v>39813</v>
      </c>
      <c r="H141">
        <v>42353</v>
      </c>
      <c r="I141">
        <v>26531</v>
      </c>
      <c r="J141">
        <v>303</v>
      </c>
      <c r="K141">
        <f t="shared" si="4"/>
        <v>4684030035</v>
      </c>
      <c r="L141">
        <v>273</v>
      </c>
      <c r="M141">
        <v>242</v>
      </c>
      <c r="N141" t="s">
        <v>138</v>
      </c>
      <c r="O141" t="s">
        <v>78</v>
      </c>
      <c r="P141" t="s">
        <v>39</v>
      </c>
      <c r="Q141" s="6">
        <v>42230</v>
      </c>
      <c r="R141" s="3">
        <v>1317</v>
      </c>
      <c r="S141" s="3">
        <v>1378</v>
      </c>
      <c r="T141" t="s">
        <v>55</v>
      </c>
      <c r="U141" t="s">
        <v>139</v>
      </c>
      <c r="V141" s="3">
        <v>42353</v>
      </c>
      <c r="Y141" t="s">
        <v>140</v>
      </c>
      <c r="AB141" s="3">
        <v>429048574</v>
      </c>
      <c r="AC141" s="3">
        <v>449023266</v>
      </c>
      <c r="AD141">
        <v>294.11</v>
      </c>
      <c r="AE141" s="5">
        <f t="shared" si="5"/>
        <v>386143716.60000002</v>
      </c>
      <c r="AF141">
        <v>307.8</v>
      </c>
      <c r="AG141" s="4">
        <v>0.9</v>
      </c>
      <c r="AH141" t="s">
        <v>33</v>
      </c>
      <c r="AI141" t="s">
        <v>52</v>
      </c>
      <c r="AJ141">
        <v>36.778261000000001</v>
      </c>
      <c r="AK141">
        <v>-119.41793199999999</v>
      </c>
    </row>
    <row r="142" spans="1:37" ht="14.45" x14ac:dyDescent="0.3">
      <c r="A142">
        <v>140</v>
      </c>
      <c r="B142">
        <v>760</v>
      </c>
      <c r="C142" t="s">
        <v>138</v>
      </c>
      <c r="D142" t="s">
        <v>52</v>
      </c>
      <c r="E142" t="s">
        <v>31</v>
      </c>
      <c r="F142" s="2">
        <v>36161</v>
      </c>
      <c r="G142" s="2">
        <v>39813</v>
      </c>
      <c r="H142">
        <v>42353</v>
      </c>
      <c r="I142">
        <v>26531</v>
      </c>
      <c r="J142">
        <v>303</v>
      </c>
      <c r="K142">
        <f t="shared" si="4"/>
        <v>4684030035</v>
      </c>
      <c r="L142">
        <v>273</v>
      </c>
      <c r="M142">
        <v>242</v>
      </c>
      <c r="N142" t="s">
        <v>138</v>
      </c>
      <c r="O142" t="s">
        <v>38</v>
      </c>
      <c r="P142" t="s">
        <v>39</v>
      </c>
      <c r="Q142" s="6">
        <v>42199</v>
      </c>
      <c r="R142" s="3">
        <v>1597</v>
      </c>
      <c r="S142" s="3">
        <v>1527</v>
      </c>
      <c r="T142" t="s">
        <v>55</v>
      </c>
      <c r="V142" s="3">
        <v>42353</v>
      </c>
      <c r="AB142" s="3">
        <v>520482484</v>
      </c>
      <c r="AC142" s="3">
        <v>497509959</v>
      </c>
      <c r="AD142">
        <v>396.42</v>
      </c>
      <c r="AE142" s="5">
        <f t="shared" si="5"/>
        <v>520482484</v>
      </c>
      <c r="AF142">
        <v>378.93</v>
      </c>
      <c r="AG142" s="4">
        <v>1</v>
      </c>
      <c r="AH142" t="s">
        <v>33</v>
      </c>
      <c r="AI142" t="s">
        <v>52</v>
      </c>
      <c r="AJ142">
        <v>36.778261000000001</v>
      </c>
      <c r="AK142">
        <v>-119.41793199999999</v>
      </c>
    </row>
    <row r="143" spans="1:37" ht="14.45" x14ac:dyDescent="0.3">
      <c r="A143">
        <v>141</v>
      </c>
      <c r="B143">
        <v>760</v>
      </c>
      <c r="C143" t="s">
        <v>138</v>
      </c>
      <c r="D143" t="s">
        <v>52</v>
      </c>
      <c r="E143" t="s">
        <v>31</v>
      </c>
      <c r="F143" s="2">
        <v>36161</v>
      </c>
      <c r="G143" s="2">
        <v>39813</v>
      </c>
      <c r="H143">
        <v>42353</v>
      </c>
      <c r="I143">
        <v>26531</v>
      </c>
      <c r="J143">
        <v>303</v>
      </c>
      <c r="K143">
        <f t="shared" si="4"/>
        <v>4684030035</v>
      </c>
      <c r="L143">
        <v>273</v>
      </c>
      <c r="M143">
        <v>242</v>
      </c>
      <c r="N143" t="s">
        <v>138</v>
      </c>
      <c r="O143" t="s">
        <v>38</v>
      </c>
      <c r="P143" t="s">
        <v>39</v>
      </c>
      <c r="Q143" s="6">
        <v>42169</v>
      </c>
      <c r="R143" s="3">
        <v>1530</v>
      </c>
      <c r="S143" s="3">
        <v>1461</v>
      </c>
      <c r="T143" t="s">
        <v>55</v>
      </c>
      <c r="V143" s="3">
        <v>42353</v>
      </c>
      <c r="AB143" s="3">
        <v>498683024</v>
      </c>
      <c r="AC143" s="3">
        <v>476101520</v>
      </c>
      <c r="AD143">
        <v>392.48</v>
      </c>
      <c r="AE143" s="5">
        <f t="shared" si="5"/>
        <v>498683024</v>
      </c>
      <c r="AF143">
        <v>374.71</v>
      </c>
      <c r="AG143" s="4">
        <v>1</v>
      </c>
      <c r="AH143" t="s">
        <v>33</v>
      </c>
      <c r="AI143" t="s">
        <v>52</v>
      </c>
      <c r="AJ143">
        <v>36.778261000000001</v>
      </c>
      <c r="AK143">
        <v>-119.41793199999999</v>
      </c>
    </row>
    <row r="144" spans="1:37" ht="14.45" x14ac:dyDescent="0.3">
      <c r="A144">
        <v>142</v>
      </c>
      <c r="B144">
        <v>557</v>
      </c>
      <c r="C144" t="s">
        <v>141</v>
      </c>
      <c r="D144" t="s">
        <v>52</v>
      </c>
      <c r="E144" t="s">
        <v>31</v>
      </c>
      <c r="F144" s="2">
        <v>36526</v>
      </c>
      <c r="G144" s="2">
        <v>39814</v>
      </c>
      <c r="H144">
        <v>46300</v>
      </c>
      <c r="I144">
        <v>41538</v>
      </c>
      <c r="J144">
        <v>128</v>
      </c>
      <c r="K144">
        <f t="shared" si="4"/>
        <v>2163136000</v>
      </c>
      <c r="L144">
        <v>114</v>
      </c>
      <c r="M144">
        <v>100</v>
      </c>
      <c r="N144" t="s">
        <v>141</v>
      </c>
      <c r="O144" t="s">
        <v>110</v>
      </c>
      <c r="P144" t="s">
        <v>39</v>
      </c>
      <c r="Q144" s="6">
        <v>42050</v>
      </c>
      <c r="R144">
        <v>357</v>
      </c>
      <c r="S144">
        <v>376</v>
      </c>
      <c r="T144" t="s">
        <v>55</v>
      </c>
      <c r="V144" s="3">
        <v>46300</v>
      </c>
      <c r="W144">
        <v>77.2</v>
      </c>
      <c r="AB144" s="3">
        <v>116371320</v>
      </c>
      <c r="AC144" s="3">
        <v>122432157</v>
      </c>
      <c r="AD144">
        <v>77.2</v>
      </c>
      <c r="AE144" s="5">
        <f t="shared" si="5"/>
        <v>100079335.2</v>
      </c>
      <c r="AF144">
        <v>81.22</v>
      </c>
      <c r="AG144" s="4">
        <v>0.86</v>
      </c>
      <c r="AH144" t="s">
        <v>33</v>
      </c>
      <c r="AI144" t="s">
        <v>52</v>
      </c>
      <c r="AJ144">
        <v>36.778261000000001</v>
      </c>
      <c r="AK144">
        <v>-119.41793199999999</v>
      </c>
    </row>
    <row r="145" spans="1:37" ht="14.45" x14ac:dyDescent="0.3">
      <c r="A145">
        <v>143</v>
      </c>
      <c r="B145">
        <v>557</v>
      </c>
      <c r="C145" t="s">
        <v>141</v>
      </c>
      <c r="D145" t="s">
        <v>52</v>
      </c>
      <c r="E145" t="s">
        <v>31</v>
      </c>
      <c r="F145" s="2">
        <v>36526</v>
      </c>
      <c r="G145" s="2">
        <v>39814</v>
      </c>
      <c r="H145">
        <v>46300</v>
      </c>
      <c r="I145">
        <v>41538</v>
      </c>
      <c r="J145">
        <v>128</v>
      </c>
      <c r="K145">
        <f t="shared" si="4"/>
        <v>2163136000</v>
      </c>
      <c r="L145">
        <v>114</v>
      </c>
      <c r="M145">
        <v>100</v>
      </c>
      <c r="N145" t="s">
        <v>141</v>
      </c>
      <c r="O145" t="s">
        <v>110</v>
      </c>
      <c r="P145" t="s">
        <v>39</v>
      </c>
      <c r="Q145" s="6">
        <v>42019</v>
      </c>
      <c r="R145">
        <v>380</v>
      </c>
      <c r="S145">
        <v>411</v>
      </c>
      <c r="T145" t="s">
        <v>55</v>
      </c>
      <c r="V145" s="3">
        <v>46300</v>
      </c>
      <c r="W145">
        <v>74.17</v>
      </c>
      <c r="AB145" s="3">
        <v>123790957</v>
      </c>
      <c r="AC145" s="3">
        <v>133863025</v>
      </c>
      <c r="AD145">
        <v>74.17</v>
      </c>
      <c r="AE145" s="5">
        <f t="shared" si="5"/>
        <v>106460223.02</v>
      </c>
      <c r="AF145">
        <v>80.209999999999994</v>
      </c>
      <c r="AG145" s="4">
        <v>0.86</v>
      </c>
      <c r="AH145" t="s">
        <v>33</v>
      </c>
      <c r="AI145" t="s">
        <v>52</v>
      </c>
      <c r="AJ145">
        <v>36.778261000000001</v>
      </c>
      <c r="AK145">
        <v>-119.41793199999999</v>
      </c>
    </row>
    <row r="146" spans="1:37" ht="14.45" x14ac:dyDescent="0.3">
      <c r="A146">
        <v>144</v>
      </c>
      <c r="B146">
        <v>557</v>
      </c>
      <c r="C146" t="s">
        <v>141</v>
      </c>
      <c r="D146" t="s">
        <v>52</v>
      </c>
      <c r="E146" t="s">
        <v>31</v>
      </c>
      <c r="F146" s="2">
        <v>36526</v>
      </c>
      <c r="G146" s="2">
        <v>39814</v>
      </c>
      <c r="H146">
        <v>46300</v>
      </c>
      <c r="I146">
        <v>41538</v>
      </c>
      <c r="J146">
        <v>128</v>
      </c>
      <c r="K146">
        <f t="shared" si="4"/>
        <v>2163136000</v>
      </c>
      <c r="L146">
        <v>114</v>
      </c>
      <c r="M146">
        <v>100</v>
      </c>
      <c r="N146" t="s">
        <v>141</v>
      </c>
      <c r="O146" t="s">
        <v>110</v>
      </c>
      <c r="P146" t="s">
        <v>39</v>
      </c>
      <c r="Q146" s="6">
        <v>42352</v>
      </c>
      <c r="R146">
        <v>353</v>
      </c>
      <c r="S146">
        <v>407</v>
      </c>
      <c r="T146" t="s">
        <v>55</v>
      </c>
      <c r="V146" s="3">
        <v>46300</v>
      </c>
      <c r="W146">
        <v>68.930000000000007</v>
      </c>
      <c r="AB146" s="3">
        <v>115048363</v>
      </c>
      <c r="AC146" s="3">
        <v>132484673</v>
      </c>
      <c r="AD146">
        <v>68.930000000000007</v>
      </c>
      <c r="AE146" s="5">
        <f t="shared" si="5"/>
        <v>98941592.179999992</v>
      </c>
      <c r="AF146">
        <v>79.38</v>
      </c>
      <c r="AG146" s="4">
        <v>0.86</v>
      </c>
      <c r="AH146" t="s">
        <v>33</v>
      </c>
      <c r="AI146" t="s">
        <v>52</v>
      </c>
      <c r="AJ146">
        <v>36.778261000000001</v>
      </c>
      <c r="AK146">
        <v>-119.41793199999999</v>
      </c>
    </row>
    <row r="147" spans="1:37" ht="14.45" x14ac:dyDescent="0.3">
      <c r="A147">
        <v>145</v>
      </c>
      <c r="B147">
        <v>557</v>
      </c>
      <c r="C147" t="s">
        <v>141</v>
      </c>
      <c r="D147" t="s">
        <v>52</v>
      </c>
      <c r="E147" t="s">
        <v>31</v>
      </c>
      <c r="F147" s="2">
        <v>36526</v>
      </c>
      <c r="G147" s="2">
        <v>39814</v>
      </c>
      <c r="H147">
        <v>46300</v>
      </c>
      <c r="I147">
        <v>41538</v>
      </c>
      <c r="J147">
        <v>128</v>
      </c>
      <c r="K147">
        <f t="shared" si="4"/>
        <v>2163136000</v>
      </c>
      <c r="L147">
        <v>114</v>
      </c>
      <c r="M147">
        <v>100</v>
      </c>
      <c r="N147" t="s">
        <v>141</v>
      </c>
      <c r="O147" t="s">
        <v>110</v>
      </c>
      <c r="P147" t="s">
        <v>39</v>
      </c>
      <c r="Q147" s="6">
        <v>42322</v>
      </c>
      <c r="R147">
        <v>409</v>
      </c>
      <c r="S147">
        <v>427</v>
      </c>
      <c r="T147" t="s">
        <v>55</v>
      </c>
      <c r="V147" s="3">
        <v>46300</v>
      </c>
      <c r="W147">
        <v>82.61</v>
      </c>
      <c r="AB147" s="3">
        <v>133416608</v>
      </c>
      <c r="AC147" s="3">
        <v>139070131</v>
      </c>
      <c r="AD147">
        <v>82.6</v>
      </c>
      <c r="AE147" s="5">
        <f t="shared" si="5"/>
        <v>114738282.88</v>
      </c>
      <c r="AF147">
        <v>86.11</v>
      </c>
      <c r="AG147" s="4">
        <v>0.86</v>
      </c>
      <c r="AH147" t="s">
        <v>33</v>
      </c>
      <c r="AI147" t="s">
        <v>52</v>
      </c>
      <c r="AJ147">
        <v>36.778261000000001</v>
      </c>
      <c r="AK147">
        <v>-119.41793199999999</v>
      </c>
    </row>
    <row r="148" spans="1:37" ht="14.45" x14ac:dyDescent="0.3">
      <c r="A148">
        <v>146</v>
      </c>
      <c r="B148">
        <v>557</v>
      </c>
      <c r="C148" t="s">
        <v>141</v>
      </c>
      <c r="D148" t="s">
        <v>52</v>
      </c>
      <c r="E148" t="s">
        <v>31</v>
      </c>
      <c r="F148" s="2">
        <v>36526</v>
      </c>
      <c r="G148" s="2">
        <v>39814</v>
      </c>
      <c r="H148">
        <v>46300</v>
      </c>
      <c r="I148">
        <v>41538</v>
      </c>
      <c r="J148">
        <v>128</v>
      </c>
      <c r="K148">
        <f t="shared" si="4"/>
        <v>2163136000</v>
      </c>
      <c r="L148">
        <v>114</v>
      </c>
      <c r="M148">
        <v>100</v>
      </c>
      <c r="N148" t="s">
        <v>141</v>
      </c>
      <c r="O148" t="s">
        <v>110</v>
      </c>
      <c r="P148" t="s">
        <v>39</v>
      </c>
      <c r="Q148" s="6">
        <v>42291</v>
      </c>
      <c r="R148">
        <v>450</v>
      </c>
      <c r="S148">
        <v>468</v>
      </c>
      <c r="T148" t="s">
        <v>55</v>
      </c>
      <c r="V148" s="3">
        <v>46300</v>
      </c>
      <c r="W148">
        <v>87.85</v>
      </c>
      <c r="AB148" s="3">
        <v>146616850</v>
      </c>
      <c r="AC148" s="3">
        <v>152511502</v>
      </c>
      <c r="AD148">
        <v>87.85</v>
      </c>
      <c r="AE148" s="5">
        <f t="shared" si="5"/>
        <v>126090491</v>
      </c>
      <c r="AF148">
        <v>91.38</v>
      </c>
      <c r="AG148" s="4">
        <v>0.86</v>
      </c>
      <c r="AH148" t="s">
        <v>33</v>
      </c>
      <c r="AI148" t="s">
        <v>52</v>
      </c>
      <c r="AJ148">
        <v>36.778261000000001</v>
      </c>
      <c r="AK148">
        <v>-119.41793199999999</v>
      </c>
    </row>
    <row r="149" spans="1:37" ht="14.45" x14ac:dyDescent="0.3">
      <c r="A149">
        <v>147</v>
      </c>
      <c r="B149">
        <v>557</v>
      </c>
      <c r="C149" t="s">
        <v>141</v>
      </c>
      <c r="D149" t="s">
        <v>52</v>
      </c>
      <c r="E149" t="s">
        <v>31</v>
      </c>
      <c r="F149" s="2">
        <v>36526</v>
      </c>
      <c r="G149" s="2">
        <v>39814</v>
      </c>
      <c r="H149">
        <v>46300</v>
      </c>
      <c r="I149">
        <v>41538</v>
      </c>
      <c r="J149">
        <v>128</v>
      </c>
      <c r="K149">
        <f t="shared" si="4"/>
        <v>2163136000</v>
      </c>
      <c r="L149">
        <v>114</v>
      </c>
      <c r="M149">
        <v>100</v>
      </c>
      <c r="N149" t="s">
        <v>141</v>
      </c>
      <c r="O149" t="s">
        <v>110</v>
      </c>
      <c r="P149" t="s">
        <v>39</v>
      </c>
      <c r="Q149" s="6">
        <v>42261</v>
      </c>
      <c r="R149">
        <v>468</v>
      </c>
      <c r="S149">
        <v>506</v>
      </c>
      <c r="T149" t="s">
        <v>55</v>
      </c>
      <c r="V149" s="3">
        <v>46300</v>
      </c>
      <c r="W149">
        <v>94.32</v>
      </c>
      <c r="AB149" s="3">
        <v>152338801</v>
      </c>
      <c r="AC149" s="3">
        <v>164773291</v>
      </c>
      <c r="AD149">
        <v>94.32</v>
      </c>
      <c r="AE149" s="5">
        <f t="shared" si="5"/>
        <v>131011368.86</v>
      </c>
      <c r="AF149">
        <v>102.02</v>
      </c>
      <c r="AG149" s="4">
        <v>0.86</v>
      </c>
      <c r="AH149" t="s">
        <v>33</v>
      </c>
      <c r="AI149" t="s">
        <v>52</v>
      </c>
      <c r="AJ149">
        <v>36.778261000000001</v>
      </c>
      <c r="AK149">
        <v>-119.41793199999999</v>
      </c>
    </row>
    <row r="150" spans="1:37" ht="14.45" x14ac:dyDescent="0.3">
      <c r="A150">
        <v>148</v>
      </c>
      <c r="B150">
        <v>557</v>
      </c>
      <c r="C150" t="s">
        <v>141</v>
      </c>
      <c r="D150" t="s">
        <v>52</v>
      </c>
      <c r="E150" t="s">
        <v>31</v>
      </c>
      <c r="F150" s="2">
        <v>36526</v>
      </c>
      <c r="G150" s="2">
        <v>39814</v>
      </c>
      <c r="H150">
        <v>46300</v>
      </c>
      <c r="I150">
        <v>41538</v>
      </c>
      <c r="J150">
        <v>128</v>
      </c>
      <c r="K150">
        <f t="shared" si="4"/>
        <v>2163136000</v>
      </c>
      <c r="L150">
        <v>114</v>
      </c>
      <c r="M150">
        <v>100</v>
      </c>
      <c r="N150" t="s">
        <v>141</v>
      </c>
      <c r="O150" t="s">
        <v>110</v>
      </c>
      <c r="P150" t="s">
        <v>39</v>
      </c>
      <c r="Q150" s="6">
        <v>42230</v>
      </c>
      <c r="R150">
        <v>486</v>
      </c>
      <c r="S150">
        <v>523</v>
      </c>
      <c r="T150" t="s">
        <v>55</v>
      </c>
      <c r="V150" s="3">
        <v>46300</v>
      </c>
      <c r="AB150" s="3">
        <v>158327950</v>
      </c>
      <c r="AC150" s="3">
        <v>170570188</v>
      </c>
      <c r="AD150">
        <v>94.87</v>
      </c>
      <c r="AE150" s="5">
        <f t="shared" si="5"/>
        <v>136162037</v>
      </c>
      <c r="AF150">
        <v>102.2</v>
      </c>
      <c r="AG150" s="4">
        <v>0.86</v>
      </c>
      <c r="AH150" t="s">
        <v>33</v>
      </c>
      <c r="AI150" t="s">
        <v>52</v>
      </c>
      <c r="AJ150">
        <v>36.778261000000001</v>
      </c>
      <c r="AK150">
        <v>-119.41793199999999</v>
      </c>
    </row>
    <row r="151" spans="1:37" ht="14.45" x14ac:dyDescent="0.3">
      <c r="A151">
        <v>149</v>
      </c>
      <c r="B151">
        <v>557</v>
      </c>
      <c r="C151" t="s">
        <v>141</v>
      </c>
      <c r="D151" t="s">
        <v>52</v>
      </c>
      <c r="E151" t="s">
        <v>31</v>
      </c>
      <c r="F151" s="2">
        <v>36526</v>
      </c>
      <c r="G151" s="2">
        <v>39814</v>
      </c>
      <c r="H151">
        <v>46300</v>
      </c>
      <c r="I151">
        <v>41538</v>
      </c>
      <c r="J151">
        <v>128</v>
      </c>
      <c r="K151">
        <f t="shared" si="4"/>
        <v>2163136000</v>
      </c>
      <c r="L151">
        <v>114</v>
      </c>
      <c r="M151">
        <v>100</v>
      </c>
      <c r="N151" t="s">
        <v>141</v>
      </c>
      <c r="O151" t="s">
        <v>110</v>
      </c>
      <c r="P151" t="s">
        <v>39</v>
      </c>
      <c r="Q151" s="6">
        <v>42199</v>
      </c>
      <c r="R151">
        <v>508</v>
      </c>
      <c r="S151">
        <v>527</v>
      </c>
      <c r="T151" t="s">
        <v>55</v>
      </c>
      <c r="V151" s="3">
        <v>46300</v>
      </c>
      <c r="AB151" s="3">
        <v>165382633</v>
      </c>
      <c r="AC151" s="3">
        <v>171730219</v>
      </c>
      <c r="AD151">
        <v>99.09</v>
      </c>
      <c r="AE151" s="5">
        <f t="shared" si="5"/>
        <v>142229064.38</v>
      </c>
      <c r="AF151">
        <v>102.9</v>
      </c>
      <c r="AG151" s="4">
        <v>0.86</v>
      </c>
      <c r="AH151" t="s">
        <v>33</v>
      </c>
      <c r="AI151" t="s">
        <v>52</v>
      </c>
      <c r="AJ151">
        <v>36.778261000000001</v>
      </c>
      <c r="AK151">
        <v>-119.41793199999999</v>
      </c>
    </row>
    <row r="152" spans="1:37" ht="14.45" x14ac:dyDescent="0.3">
      <c r="A152">
        <v>150</v>
      </c>
      <c r="B152">
        <v>557</v>
      </c>
      <c r="C152" t="s">
        <v>141</v>
      </c>
      <c r="D152" t="s">
        <v>52</v>
      </c>
      <c r="E152" t="s">
        <v>31</v>
      </c>
      <c r="F152" s="2">
        <v>36526</v>
      </c>
      <c r="G152" s="2">
        <v>39814</v>
      </c>
      <c r="H152">
        <v>46300</v>
      </c>
      <c r="I152">
        <v>41538</v>
      </c>
      <c r="J152">
        <v>128</v>
      </c>
      <c r="K152">
        <f t="shared" si="4"/>
        <v>2163136000</v>
      </c>
      <c r="L152">
        <v>114</v>
      </c>
      <c r="M152">
        <v>100</v>
      </c>
      <c r="N152" t="s">
        <v>141</v>
      </c>
      <c r="O152" t="s">
        <v>110</v>
      </c>
      <c r="P152" t="s">
        <v>39</v>
      </c>
      <c r="Q152" s="6">
        <v>42169</v>
      </c>
      <c r="R152">
        <v>482</v>
      </c>
      <c r="S152">
        <v>499</v>
      </c>
      <c r="T152" t="s">
        <v>55</v>
      </c>
      <c r="V152" s="3">
        <v>46300</v>
      </c>
      <c r="AB152" s="3">
        <v>157184211</v>
      </c>
      <c r="AC152" s="3">
        <v>162596604</v>
      </c>
      <c r="AD152">
        <v>97.32</v>
      </c>
      <c r="AE152" s="5">
        <f t="shared" si="5"/>
        <v>135178421.46000001</v>
      </c>
      <c r="AF152">
        <v>100.67</v>
      </c>
      <c r="AG152" s="4">
        <v>0.86</v>
      </c>
      <c r="AH152" t="s">
        <v>33</v>
      </c>
      <c r="AI152" t="s">
        <v>52</v>
      </c>
      <c r="AJ152">
        <v>36.778261000000001</v>
      </c>
      <c r="AK152">
        <v>-119.41793199999999</v>
      </c>
    </row>
    <row r="153" spans="1:37" ht="14.45" x14ac:dyDescent="0.3">
      <c r="A153">
        <v>151</v>
      </c>
      <c r="B153">
        <v>510</v>
      </c>
      <c r="C153" t="s">
        <v>142</v>
      </c>
      <c r="D153" t="s">
        <v>36</v>
      </c>
      <c r="E153" t="s">
        <v>143</v>
      </c>
      <c r="F153" s="2">
        <v>34700</v>
      </c>
      <c r="G153" s="2">
        <v>38352</v>
      </c>
      <c r="H153">
        <v>28086</v>
      </c>
      <c r="I153">
        <v>26602</v>
      </c>
      <c r="J153">
        <v>195</v>
      </c>
      <c r="K153">
        <f t="shared" si="4"/>
        <v>1999021050</v>
      </c>
      <c r="L153">
        <v>188</v>
      </c>
      <c r="M153">
        <v>180</v>
      </c>
      <c r="N153" t="s">
        <v>142</v>
      </c>
      <c r="O153" t="s">
        <v>2083</v>
      </c>
      <c r="P153" t="s">
        <v>39</v>
      </c>
      <c r="Q153" s="6">
        <v>42050</v>
      </c>
      <c r="R153">
        <v>268</v>
      </c>
      <c r="S153">
        <v>376</v>
      </c>
      <c r="T153" t="s">
        <v>55</v>
      </c>
      <c r="V153" s="3">
        <v>28086</v>
      </c>
      <c r="W153">
        <v>73.2</v>
      </c>
      <c r="AB153" s="3">
        <v>87458523</v>
      </c>
      <c r="AC153" s="3">
        <v>122389796</v>
      </c>
      <c r="AD153">
        <v>81.19</v>
      </c>
      <c r="AE153" s="5">
        <f t="shared" si="5"/>
        <v>63844721.789999999</v>
      </c>
      <c r="AF153">
        <v>113.61</v>
      </c>
      <c r="AG153" s="4">
        <v>0.73</v>
      </c>
      <c r="AH153" t="s">
        <v>33</v>
      </c>
      <c r="AI153" t="s">
        <v>36</v>
      </c>
      <c r="AJ153">
        <v>38.049365000000002</v>
      </c>
      <c r="AK153">
        <v>-122.15857800000001</v>
      </c>
    </row>
    <row r="154" spans="1:37" ht="14.45" x14ac:dyDescent="0.3">
      <c r="A154">
        <v>152</v>
      </c>
      <c r="B154">
        <v>510</v>
      </c>
      <c r="C154" t="s">
        <v>142</v>
      </c>
      <c r="D154" t="s">
        <v>36</v>
      </c>
      <c r="E154" t="s">
        <v>143</v>
      </c>
      <c r="F154" s="2">
        <v>34700</v>
      </c>
      <c r="G154" s="2">
        <v>38352</v>
      </c>
      <c r="H154">
        <v>28086</v>
      </c>
      <c r="I154">
        <v>26602</v>
      </c>
      <c r="J154">
        <v>195</v>
      </c>
      <c r="K154">
        <f t="shared" si="4"/>
        <v>1999021050</v>
      </c>
      <c r="L154">
        <v>188</v>
      </c>
      <c r="M154">
        <v>180</v>
      </c>
      <c r="N154" t="s">
        <v>142</v>
      </c>
      <c r="O154" t="s">
        <v>144</v>
      </c>
      <c r="P154" t="s">
        <v>39</v>
      </c>
      <c r="Q154" s="6">
        <v>42019</v>
      </c>
      <c r="R154">
        <v>309</v>
      </c>
      <c r="S154">
        <v>355</v>
      </c>
      <c r="T154" t="s">
        <v>55</v>
      </c>
      <c r="V154" s="3">
        <v>28086</v>
      </c>
      <c r="W154">
        <v>97.5</v>
      </c>
      <c r="AB154" s="3">
        <v>100622921</v>
      </c>
      <c r="AC154" s="3">
        <v>115612086</v>
      </c>
      <c r="AD154">
        <v>97.54</v>
      </c>
      <c r="AE154" s="5">
        <f t="shared" si="5"/>
        <v>84523253.640000001</v>
      </c>
      <c r="AF154">
        <v>112.07</v>
      </c>
      <c r="AG154" s="4">
        <v>0.84</v>
      </c>
      <c r="AH154" t="s">
        <v>33</v>
      </c>
      <c r="AI154" t="s">
        <v>36</v>
      </c>
      <c r="AJ154">
        <v>38.049365000000002</v>
      </c>
      <c r="AK154">
        <v>-122.15857800000001</v>
      </c>
    </row>
    <row r="155" spans="1:37" ht="14.45" x14ac:dyDescent="0.3">
      <c r="A155">
        <v>153</v>
      </c>
      <c r="B155">
        <v>510</v>
      </c>
      <c r="C155" t="s">
        <v>142</v>
      </c>
      <c r="D155" t="s">
        <v>36</v>
      </c>
      <c r="E155" t="s">
        <v>143</v>
      </c>
      <c r="F155" s="2">
        <v>34700</v>
      </c>
      <c r="G155" s="2">
        <v>38352</v>
      </c>
      <c r="H155">
        <v>28086</v>
      </c>
      <c r="I155">
        <v>26602</v>
      </c>
      <c r="J155">
        <v>195</v>
      </c>
      <c r="K155">
        <f t="shared" si="4"/>
        <v>1999021050</v>
      </c>
      <c r="L155">
        <v>188</v>
      </c>
      <c r="M155">
        <v>180</v>
      </c>
      <c r="N155" t="s">
        <v>142</v>
      </c>
      <c r="O155" t="s">
        <v>144</v>
      </c>
      <c r="P155" t="s">
        <v>39</v>
      </c>
      <c r="Q155" s="6">
        <v>42352</v>
      </c>
      <c r="R155">
        <v>287</v>
      </c>
      <c r="S155">
        <v>419</v>
      </c>
      <c r="T155" t="s">
        <v>55</v>
      </c>
      <c r="V155" s="3">
        <v>28086</v>
      </c>
      <c r="W155">
        <v>70.400000000000006</v>
      </c>
      <c r="AB155" s="3">
        <v>93356434</v>
      </c>
      <c r="AC155" s="3">
        <v>136596918</v>
      </c>
      <c r="AD155">
        <v>70.45</v>
      </c>
      <c r="AE155" s="5">
        <f t="shared" si="5"/>
        <v>61615246.440000005</v>
      </c>
      <c r="AF155">
        <v>103.08</v>
      </c>
      <c r="AG155" s="4">
        <v>0.66</v>
      </c>
      <c r="AH155" t="s">
        <v>33</v>
      </c>
      <c r="AI155" t="s">
        <v>36</v>
      </c>
      <c r="AJ155">
        <v>38.049365000000002</v>
      </c>
      <c r="AK155">
        <v>-122.15857800000001</v>
      </c>
    </row>
    <row r="156" spans="1:37" ht="14.45" x14ac:dyDescent="0.3">
      <c r="A156">
        <v>154</v>
      </c>
      <c r="B156">
        <v>510</v>
      </c>
      <c r="C156" t="s">
        <v>142</v>
      </c>
      <c r="D156" t="s">
        <v>36</v>
      </c>
      <c r="E156" t="s">
        <v>143</v>
      </c>
      <c r="F156" s="2">
        <v>34700</v>
      </c>
      <c r="G156" s="2">
        <v>38352</v>
      </c>
      <c r="H156">
        <v>28086</v>
      </c>
      <c r="I156">
        <v>26602</v>
      </c>
      <c r="J156">
        <v>195</v>
      </c>
      <c r="K156">
        <f t="shared" si="4"/>
        <v>1999021050</v>
      </c>
      <c r="L156">
        <v>188</v>
      </c>
      <c r="M156">
        <v>180</v>
      </c>
      <c r="N156" t="s">
        <v>142</v>
      </c>
      <c r="O156" t="s">
        <v>144</v>
      </c>
      <c r="P156" t="s">
        <v>39</v>
      </c>
      <c r="Q156" s="6">
        <v>42322</v>
      </c>
      <c r="R156">
        <v>321</v>
      </c>
      <c r="S156">
        <v>439</v>
      </c>
      <c r="T156" t="s">
        <v>55</v>
      </c>
      <c r="V156" s="3">
        <v>28086</v>
      </c>
      <c r="W156">
        <v>98.4</v>
      </c>
      <c r="AB156" s="3">
        <v>104533138</v>
      </c>
      <c r="AC156" s="3">
        <v>142885851</v>
      </c>
      <c r="AD156">
        <v>98.38</v>
      </c>
      <c r="AE156" s="5">
        <f t="shared" si="5"/>
        <v>82581179.020000011</v>
      </c>
      <c r="AF156">
        <v>134.47999999999999</v>
      </c>
      <c r="AG156" s="4">
        <v>0.79</v>
      </c>
      <c r="AH156" t="s">
        <v>33</v>
      </c>
      <c r="AI156" t="s">
        <v>36</v>
      </c>
      <c r="AJ156">
        <v>38.049365000000002</v>
      </c>
      <c r="AK156">
        <v>-122.15857800000001</v>
      </c>
    </row>
    <row r="157" spans="1:37" ht="14.45" x14ac:dyDescent="0.3">
      <c r="A157">
        <v>155</v>
      </c>
      <c r="B157">
        <v>510</v>
      </c>
      <c r="C157" t="s">
        <v>142</v>
      </c>
      <c r="D157" t="s">
        <v>36</v>
      </c>
      <c r="E157" t="s">
        <v>143</v>
      </c>
      <c r="F157" s="2">
        <v>34700</v>
      </c>
      <c r="G157" s="2">
        <v>38352</v>
      </c>
      <c r="H157">
        <v>28086</v>
      </c>
      <c r="I157">
        <v>26602</v>
      </c>
      <c r="J157">
        <v>195</v>
      </c>
      <c r="K157">
        <f t="shared" si="4"/>
        <v>1999021050</v>
      </c>
      <c r="L157">
        <v>188</v>
      </c>
      <c r="M157">
        <v>180</v>
      </c>
      <c r="N157" t="s">
        <v>142</v>
      </c>
      <c r="O157" t="s">
        <v>144</v>
      </c>
      <c r="P157" t="s">
        <v>39</v>
      </c>
      <c r="Q157" s="6">
        <v>42291</v>
      </c>
      <c r="R157">
        <v>426</v>
      </c>
      <c r="S157">
        <v>552</v>
      </c>
      <c r="T157" t="s">
        <v>55</v>
      </c>
      <c r="V157" s="3">
        <v>28086</v>
      </c>
      <c r="W157">
        <v>101.1</v>
      </c>
      <c r="Y157" t="s">
        <v>145</v>
      </c>
      <c r="AB157" s="3">
        <v>138845293</v>
      </c>
      <c r="AC157" s="3">
        <v>179804817</v>
      </c>
      <c r="AD157">
        <v>101.1</v>
      </c>
      <c r="AE157" s="5">
        <f t="shared" si="5"/>
        <v>87472534.590000004</v>
      </c>
      <c r="AF157">
        <v>130.93</v>
      </c>
      <c r="AG157" s="4">
        <v>0.63</v>
      </c>
      <c r="AH157" t="s">
        <v>33</v>
      </c>
      <c r="AI157" t="s">
        <v>36</v>
      </c>
      <c r="AJ157">
        <v>38.049365000000002</v>
      </c>
      <c r="AK157">
        <v>-122.15857800000001</v>
      </c>
    </row>
    <row r="158" spans="1:37" ht="14.45" x14ac:dyDescent="0.3">
      <c r="A158">
        <v>156</v>
      </c>
      <c r="B158">
        <v>510</v>
      </c>
      <c r="C158" t="s">
        <v>142</v>
      </c>
      <c r="D158" t="s">
        <v>36</v>
      </c>
      <c r="E158" t="s">
        <v>143</v>
      </c>
      <c r="F158" s="2">
        <v>34700</v>
      </c>
      <c r="G158" s="2">
        <v>38352</v>
      </c>
      <c r="H158">
        <v>28086</v>
      </c>
      <c r="I158">
        <v>26602</v>
      </c>
      <c r="J158">
        <v>195</v>
      </c>
      <c r="K158">
        <f t="shared" si="4"/>
        <v>1999021050</v>
      </c>
      <c r="L158">
        <v>188</v>
      </c>
      <c r="M158">
        <v>180</v>
      </c>
      <c r="N158" t="s">
        <v>142</v>
      </c>
      <c r="O158" t="s">
        <v>144</v>
      </c>
      <c r="P158" t="s">
        <v>39</v>
      </c>
      <c r="Q158" s="6">
        <v>42261</v>
      </c>
      <c r="R158">
        <v>478</v>
      </c>
      <c r="S158">
        <v>602</v>
      </c>
      <c r="T158" t="s">
        <v>55</v>
      </c>
      <c r="V158" s="3">
        <v>28086</v>
      </c>
      <c r="W158">
        <v>146.1</v>
      </c>
      <c r="Y158" t="s">
        <v>146</v>
      </c>
      <c r="AB158" s="3">
        <v>155822152</v>
      </c>
      <c r="AC158" s="3">
        <v>196097389</v>
      </c>
      <c r="AD158">
        <v>146.1</v>
      </c>
      <c r="AE158" s="5">
        <f t="shared" si="5"/>
        <v>123099500.08</v>
      </c>
      <c r="AF158">
        <v>183.86</v>
      </c>
      <c r="AG158" s="4">
        <v>0.79</v>
      </c>
      <c r="AH158" t="s">
        <v>33</v>
      </c>
      <c r="AI158" t="s">
        <v>36</v>
      </c>
      <c r="AJ158">
        <v>38.049365000000002</v>
      </c>
      <c r="AK158">
        <v>-122.15857800000001</v>
      </c>
    </row>
    <row r="159" spans="1:37" ht="14.45" x14ac:dyDescent="0.3">
      <c r="A159">
        <v>157</v>
      </c>
      <c r="B159">
        <v>510</v>
      </c>
      <c r="C159" t="s">
        <v>142</v>
      </c>
      <c r="D159" t="s">
        <v>36</v>
      </c>
      <c r="E159" t="s">
        <v>143</v>
      </c>
      <c r="F159" s="2">
        <v>34700</v>
      </c>
      <c r="G159" s="2">
        <v>38352</v>
      </c>
      <c r="H159">
        <v>28086</v>
      </c>
      <c r="I159">
        <v>26602</v>
      </c>
      <c r="J159">
        <v>195</v>
      </c>
      <c r="K159">
        <f t="shared" si="4"/>
        <v>1999021050</v>
      </c>
      <c r="L159">
        <v>188</v>
      </c>
      <c r="M159">
        <v>180</v>
      </c>
      <c r="N159" t="s">
        <v>142</v>
      </c>
      <c r="O159" t="s">
        <v>144</v>
      </c>
      <c r="P159" t="s">
        <v>39</v>
      </c>
      <c r="Q159" s="6">
        <v>42230</v>
      </c>
      <c r="R159">
        <v>515</v>
      </c>
      <c r="S159">
        <v>663</v>
      </c>
      <c r="T159" t="s">
        <v>55</v>
      </c>
      <c r="V159" s="3">
        <v>28086</v>
      </c>
      <c r="X159" t="s">
        <v>147</v>
      </c>
      <c r="AB159" s="3">
        <v>167813485</v>
      </c>
      <c r="AC159" s="3">
        <v>216006911</v>
      </c>
      <c r="AD159">
        <v>125.28</v>
      </c>
      <c r="AE159" s="5">
        <f t="shared" si="5"/>
        <v>109078765.25</v>
      </c>
      <c r="AF159">
        <v>161.26</v>
      </c>
      <c r="AG159" s="4">
        <v>0.65</v>
      </c>
      <c r="AH159" t="s">
        <v>33</v>
      </c>
      <c r="AI159" t="s">
        <v>36</v>
      </c>
      <c r="AJ159">
        <v>38.049365000000002</v>
      </c>
      <c r="AK159">
        <v>-122.15857800000001</v>
      </c>
    </row>
    <row r="160" spans="1:37" ht="14.45" x14ac:dyDescent="0.3">
      <c r="A160">
        <v>158</v>
      </c>
      <c r="B160">
        <v>510</v>
      </c>
      <c r="C160" t="s">
        <v>142</v>
      </c>
      <c r="D160" t="s">
        <v>36</v>
      </c>
      <c r="E160" t="s">
        <v>143</v>
      </c>
      <c r="F160" s="2">
        <v>34700</v>
      </c>
      <c r="G160" s="2">
        <v>38352</v>
      </c>
      <c r="H160">
        <v>28086</v>
      </c>
      <c r="I160">
        <v>26602</v>
      </c>
      <c r="J160">
        <v>195</v>
      </c>
      <c r="K160">
        <f t="shared" si="4"/>
        <v>1999021050</v>
      </c>
      <c r="L160">
        <v>188</v>
      </c>
      <c r="M160">
        <v>180</v>
      </c>
      <c r="N160" t="s">
        <v>142</v>
      </c>
      <c r="O160" t="s">
        <v>144</v>
      </c>
      <c r="P160" t="s">
        <v>39</v>
      </c>
      <c r="Q160" s="6">
        <v>42199</v>
      </c>
      <c r="R160">
        <v>557</v>
      </c>
      <c r="S160">
        <v>683</v>
      </c>
      <c r="T160" t="s">
        <v>55</v>
      </c>
      <c r="V160" s="3">
        <v>28086</v>
      </c>
      <c r="Y160" t="s">
        <v>148</v>
      </c>
      <c r="AB160" s="3">
        <v>181499245</v>
      </c>
      <c r="AC160" s="3">
        <v>222393599</v>
      </c>
      <c r="AD160">
        <v>160.51</v>
      </c>
      <c r="AE160" s="5">
        <f t="shared" si="5"/>
        <v>139754418.65000001</v>
      </c>
      <c r="AF160">
        <v>196.68</v>
      </c>
      <c r="AG160" s="4">
        <v>0.77</v>
      </c>
      <c r="AH160" t="s">
        <v>33</v>
      </c>
      <c r="AI160" t="s">
        <v>36</v>
      </c>
      <c r="AJ160">
        <v>38.049365000000002</v>
      </c>
      <c r="AK160">
        <v>-122.15857800000001</v>
      </c>
    </row>
    <row r="161" spans="1:37" ht="14.45" x14ac:dyDescent="0.3">
      <c r="A161">
        <v>159</v>
      </c>
      <c r="B161">
        <v>510</v>
      </c>
      <c r="C161" t="s">
        <v>142</v>
      </c>
      <c r="D161" t="s">
        <v>36</v>
      </c>
      <c r="E161" t="s">
        <v>143</v>
      </c>
      <c r="F161" s="2">
        <v>34700</v>
      </c>
      <c r="G161" s="2">
        <v>38352</v>
      </c>
      <c r="H161">
        <v>28086</v>
      </c>
      <c r="I161">
        <v>26602</v>
      </c>
      <c r="J161">
        <v>195</v>
      </c>
      <c r="K161">
        <f t="shared" si="4"/>
        <v>1999021050</v>
      </c>
      <c r="L161">
        <v>188</v>
      </c>
      <c r="M161">
        <v>180</v>
      </c>
      <c r="N161" t="s">
        <v>142</v>
      </c>
      <c r="O161" t="s">
        <v>144</v>
      </c>
      <c r="P161" t="s">
        <v>39</v>
      </c>
      <c r="Q161" s="6">
        <v>42169</v>
      </c>
      <c r="R161">
        <v>575</v>
      </c>
      <c r="S161">
        <v>649</v>
      </c>
      <c r="T161" t="s">
        <v>55</v>
      </c>
      <c r="V161" s="3">
        <v>28086</v>
      </c>
      <c r="X161" t="s">
        <v>149</v>
      </c>
      <c r="Y161" t="s">
        <v>150</v>
      </c>
      <c r="AB161" s="3">
        <v>187364571</v>
      </c>
      <c r="AC161" s="3">
        <v>211314650</v>
      </c>
      <c r="AD161">
        <v>151.21</v>
      </c>
      <c r="AE161" s="5">
        <f t="shared" si="5"/>
        <v>127407908.28000002</v>
      </c>
      <c r="AF161">
        <v>170.54</v>
      </c>
      <c r="AG161" s="4">
        <v>0.68</v>
      </c>
      <c r="AH161" t="s">
        <v>33</v>
      </c>
      <c r="AI161" t="s">
        <v>36</v>
      </c>
      <c r="AJ161">
        <v>38.049365000000002</v>
      </c>
      <c r="AK161">
        <v>-122.15857800000001</v>
      </c>
    </row>
    <row r="162" spans="1:37" x14ac:dyDescent="0.25">
      <c r="A162">
        <v>160</v>
      </c>
      <c r="B162">
        <v>640</v>
      </c>
      <c r="C162" t="s">
        <v>151</v>
      </c>
      <c r="D162" t="s">
        <v>52</v>
      </c>
      <c r="E162" t="s">
        <v>31</v>
      </c>
      <c r="F162" s="2">
        <v>35065</v>
      </c>
      <c r="G162" s="2">
        <v>38353</v>
      </c>
      <c r="H162">
        <v>34000</v>
      </c>
      <c r="I162">
        <v>42753</v>
      </c>
      <c r="J162">
        <v>284</v>
      </c>
      <c r="K162">
        <f t="shared" si="4"/>
        <v>3524440000</v>
      </c>
      <c r="L162">
        <v>256</v>
      </c>
      <c r="M162">
        <v>228</v>
      </c>
      <c r="N162" t="s">
        <v>151</v>
      </c>
      <c r="O162" t="s">
        <v>152</v>
      </c>
      <c r="P162" t="s">
        <v>39</v>
      </c>
      <c r="Q162" s="6">
        <v>42050</v>
      </c>
      <c r="R162">
        <v>782</v>
      </c>
      <c r="S162">
        <v>763</v>
      </c>
      <c r="T162" t="s">
        <v>55</v>
      </c>
      <c r="U162" t="s">
        <v>156</v>
      </c>
      <c r="V162" s="3">
        <v>42157</v>
      </c>
      <c r="W162">
        <v>161.9</v>
      </c>
      <c r="X162" t="s">
        <v>155</v>
      </c>
      <c r="Y162" t="s">
        <v>154</v>
      </c>
      <c r="AB162" s="3">
        <v>254815816</v>
      </c>
      <c r="AC162" s="3">
        <v>248592054</v>
      </c>
      <c r="AD162">
        <v>161.9</v>
      </c>
      <c r="AE162" s="5">
        <f t="shared" si="5"/>
        <v>191111862</v>
      </c>
      <c r="AF162">
        <v>157.94999999999999</v>
      </c>
      <c r="AG162" s="4">
        <v>0.75</v>
      </c>
      <c r="AH162" t="s">
        <v>33</v>
      </c>
      <c r="AI162" t="s">
        <v>52</v>
      </c>
      <c r="AJ162">
        <v>34.073619999999998</v>
      </c>
      <c r="AK162">
        <v>-118.400356</v>
      </c>
    </row>
    <row r="163" spans="1:37" x14ac:dyDescent="0.25">
      <c r="A163">
        <v>161</v>
      </c>
      <c r="B163">
        <v>640</v>
      </c>
      <c r="C163" t="s">
        <v>151</v>
      </c>
      <c r="D163" t="s">
        <v>52</v>
      </c>
      <c r="E163" t="s">
        <v>31</v>
      </c>
      <c r="F163" s="2">
        <v>35065</v>
      </c>
      <c r="G163" s="2">
        <v>38353</v>
      </c>
      <c r="H163">
        <v>34000</v>
      </c>
      <c r="I163">
        <v>42753</v>
      </c>
      <c r="J163">
        <v>284</v>
      </c>
      <c r="K163">
        <f t="shared" si="4"/>
        <v>3524440000</v>
      </c>
      <c r="L163">
        <v>256</v>
      </c>
      <c r="M163">
        <v>228</v>
      </c>
      <c r="N163" t="s">
        <v>151</v>
      </c>
      <c r="O163" t="s">
        <v>152</v>
      </c>
      <c r="P163" t="s">
        <v>39</v>
      </c>
      <c r="Q163" s="6">
        <v>42019</v>
      </c>
      <c r="R163">
        <v>806</v>
      </c>
      <c r="S163">
        <v>862</v>
      </c>
      <c r="T163" t="s">
        <v>55</v>
      </c>
      <c r="U163" t="s">
        <v>153</v>
      </c>
      <c r="V163" s="3">
        <v>42157</v>
      </c>
      <c r="W163">
        <v>143.9</v>
      </c>
      <c r="X163" t="s">
        <v>154</v>
      </c>
      <c r="Y163" t="s">
        <v>155</v>
      </c>
      <c r="AB163" s="3">
        <v>262636250</v>
      </c>
      <c r="AC163" s="3">
        <v>280949100</v>
      </c>
      <c r="AD163">
        <v>150.72</v>
      </c>
      <c r="AE163" s="5">
        <f t="shared" si="5"/>
        <v>196977187.5</v>
      </c>
      <c r="AF163">
        <v>161.22999999999999</v>
      </c>
      <c r="AG163" s="4">
        <v>0.75</v>
      </c>
      <c r="AH163" t="s">
        <v>33</v>
      </c>
      <c r="AI163" t="s">
        <v>52</v>
      </c>
      <c r="AJ163">
        <v>34.073619999999998</v>
      </c>
      <c r="AK163">
        <v>-118.400356</v>
      </c>
    </row>
    <row r="164" spans="1:37" x14ac:dyDescent="0.25">
      <c r="A164">
        <v>162</v>
      </c>
      <c r="B164">
        <v>640</v>
      </c>
      <c r="C164" t="s">
        <v>151</v>
      </c>
      <c r="D164" t="s">
        <v>52</v>
      </c>
      <c r="E164" t="s">
        <v>31</v>
      </c>
      <c r="F164" s="2">
        <v>35065</v>
      </c>
      <c r="G164" s="2">
        <v>38353</v>
      </c>
      <c r="H164">
        <v>34000</v>
      </c>
      <c r="I164">
        <v>42753</v>
      </c>
      <c r="J164">
        <v>284</v>
      </c>
      <c r="K164">
        <f t="shared" si="4"/>
        <v>3524440000</v>
      </c>
      <c r="L164">
        <v>256</v>
      </c>
      <c r="M164">
        <v>228</v>
      </c>
      <c r="N164" t="s">
        <v>151</v>
      </c>
      <c r="O164" t="s">
        <v>152</v>
      </c>
      <c r="P164" t="s">
        <v>39</v>
      </c>
      <c r="Q164" s="6">
        <v>42352</v>
      </c>
      <c r="R164">
        <v>705</v>
      </c>
      <c r="S164">
        <v>889</v>
      </c>
      <c r="T164" t="s">
        <v>55</v>
      </c>
      <c r="U164" t="s">
        <v>156</v>
      </c>
      <c r="V164" s="3">
        <v>42157</v>
      </c>
      <c r="W164">
        <v>131.9</v>
      </c>
      <c r="X164" t="s">
        <v>157</v>
      </c>
      <c r="Y164" t="s">
        <v>158</v>
      </c>
      <c r="AB164" s="3">
        <v>229757841</v>
      </c>
      <c r="AC164" s="3">
        <v>289551578</v>
      </c>
      <c r="AD164">
        <v>131.86000000000001</v>
      </c>
      <c r="AE164" s="5">
        <f t="shared" si="5"/>
        <v>172318380.75</v>
      </c>
      <c r="AF164">
        <v>166.17</v>
      </c>
      <c r="AG164" s="4">
        <v>0.75</v>
      </c>
      <c r="AH164" t="s">
        <v>33</v>
      </c>
      <c r="AI164" t="s">
        <v>52</v>
      </c>
      <c r="AJ164">
        <v>34.073619999999998</v>
      </c>
      <c r="AK164">
        <v>-118.400356</v>
      </c>
    </row>
    <row r="165" spans="1:37" x14ac:dyDescent="0.25">
      <c r="A165">
        <v>163</v>
      </c>
      <c r="B165">
        <v>640</v>
      </c>
      <c r="C165" t="s">
        <v>151</v>
      </c>
      <c r="D165" t="s">
        <v>52</v>
      </c>
      <c r="E165" t="s">
        <v>31</v>
      </c>
      <c r="F165" s="2">
        <v>35065</v>
      </c>
      <c r="G165" s="2">
        <v>38353</v>
      </c>
      <c r="H165">
        <v>34000</v>
      </c>
      <c r="I165">
        <v>42753</v>
      </c>
      <c r="J165">
        <v>284</v>
      </c>
      <c r="K165">
        <f t="shared" si="4"/>
        <v>3524440000</v>
      </c>
      <c r="L165">
        <v>256</v>
      </c>
      <c r="M165">
        <v>228</v>
      </c>
      <c r="N165" t="s">
        <v>151</v>
      </c>
      <c r="O165" t="s">
        <v>152</v>
      </c>
      <c r="P165" t="s">
        <v>39</v>
      </c>
      <c r="Q165" s="6">
        <v>42322</v>
      </c>
      <c r="R165">
        <v>911</v>
      </c>
      <c r="S165">
        <v>939</v>
      </c>
      <c r="T165" t="s">
        <v>55</v>
      </c>
      <c r="U165" t="s">
        <v>153</v>
      </c>
      <c r="V165" s="3">
        <v>42157</v>
      </c>
      <c r="W165">
        <v>175.9</v>
      </c>
      <c r="X165" t="s">
        <v>155</v>
      </c>
      <c r="Y165" t="s">
        <v>157</v>
      </c>
      <c r="AB165" s="3">
        <v>296687724</v>
      </c>
      <c r="AC165" s="3">
        <v>306039660</v>
      </c>
      <c r="AD165">
        <v>175.94</v>
      </c>
      <c r="AE165" s="5">
        <f t="shared" si="5"/>
        <v>222515793</v>
      </c>
      <c r="AF165">
        <v>181.49</v>
      </c>
      <c r="AG165" s="4">
        <v>0.75</v>
      </c>
      <c r="AH165" t="s">
        <v>33</v>
      </c>
      <c r="AI165" t="s">
        <v>52</v>
      </c>
      <c r="AJ165">
        <v>34.073619999999998</v>
      </c>
      <c r="AK165">
        <v>-118.400356</v>
      </c>
    </row>
    <row r="166" spans="1:37" x14ac:dyDescent="0.25">
      <c r="A166">
        <v>164</v>
      </c>
      <c r="B166">
        <v>640</v>
      </c>
      <c r="C166" t="s">
        <v>151</v>
      </c>
      <c r="D166" t="s">
        <v>52</v>
      </c>
      <c r="E166" t="s">
        <v>31</v>
      </c>
      <c r="F166" s="2">
        <v>35065</v>
      </c>
      <c r="G166" s="2">
        <v>38353</v>
      </c>
      <c r="H166">
        <v>34000</v>
      </c>
      <c r="I166">
        <v>42753</v>
      </c>
      <c r="J166">
        <v>284</v>
      </c>
      <c r="K166">
        <f t="shared" si="4"/>
        <v>3524440000</v>
      </c>
      <c r="L166">
        <v>256</v>
      </c>
      <c r="M166">
        <v>228</v>
      </c>
      <c r="N166" t="s">
        <v>151</v>
      </c>
      <c r="O166" t="s">
        <v>152</v>
      </c>
      <c r="P166" t="s">
        <v>39</v>
      </c>
      <c r="Q166" s="6">
        <v>42291</v>
      </c>
      <c r="R166" s="3">
        <v>1085</v>
      </c>
      <c r="S166" s="3">
        <v>1102</v>
      </c>
      <c r="T166" t="s">
        <v>55</v>
      </c>
      <c r="U166" t="s">
        <v>156</v>
      </c>
      <c r="V166" s="3">
        <v>42157</v>
      </c>
      <c r="W166">
        <v>202.9</v>
      </c>
      <c r="X166" t="s">
        <v>158</v>
      </c>
      <c r="Y166" t="s">
        <v>159</v>
      </c>
      <c r="AB166" s="3">
        <v>353613969</v>
      </c>
      <c r="AC166" s="3">
        <v>358925347</v>
      </c>
      <c r="AD166">
        <v>202.94</v>
      </c>
      <c r="AE166" s="5">
        <f t="shared" si="5"/>
        <v>265210476.75</v>
      </c>
      <c r="AF166">
        <v>205.98</v>
      </c>
      <c r="AG166" s="4">
        <v>0.75</v>
      </c>
      <c r="AH166" t="s">
        <v>33</v>
      </c>
      <c r="AI166" t="s">
        <v>52</v>
      </c>
      <c r="AJ166">
        <v>34.073619999999998</v>
      </c>
      <c r="AK166">
        <v>-118.400356</v>
      </c>
    </row>
    <row r="167" spans="1:37" x14ac:dyDescent="0.25">
      <c r="A167">
        <v>165</v>
      </c>
      <c r="B167">
        <v>640</v>
      </c>
      <c r="C167" t="s">
        <v>151</v>
      </c>
      <c r="D167" t="s">
        <v>52</v>
      </c>
      <c r="E167" t="s">
        <v>31</v>
      </c>
      <c r="F167" s="2">
        <v>35065</v>
      </c>
      <c r="G167" s="2">
        <v>38353</v>
      </c>
      <c r="H167">
        <v>34000</v>
      </c>
      <c r="I167">
        <v>42753</v>
      </c>
      <c r="J167">
        <v>284</v>
      </c>
      <c r="K167">
        <f t="shared" si="4"/>
        <v>3524440000</v>
      </c>
      <c r="L167">
        <v>256</v>
      </c>
      <c r="M167">
        <v>228</v>
      </c>
      <c r="N167" t="s">
        <v>151</v>
      </c>
      <c r="O167" t="s">
        <v>152</v>
      </c>
      <c r="P167" t="s">
        <v>39</v>
      </c>
      <c r="Q167" s="6">
        <v>42261</v>
      </c>
      <c r="R167" s="3">
        <v>1121</v>
      </c>
      <c r="S167" s="3">
        <v>1156</v>
      </c>
      <c r="T167" t="s">
        <v>55</v>
      </c>
      <c r="U167" t="s">
        <v>156</v>
      </c>
      <c r="V167" s="3">
        <v>42157</v>
      </c>
      <c r="W167">
        <v>216.6</v>
      </c>
      <c r="X167" t="s">
        <v>158</v>
      </c>
      <c r="Y167" t="s">
        <v>159</v>
      </c>
      <c r="AB167" s="3">
        <v>365279450</v>
      </c>
      <c r="AC167" s="3">
        <v>376684250</v>
      </c>
      <c r="AD167">
        <v>216.62</v>
      </c>
      <c r="AE167" s="5">
        <f t="shared" si="5"/>
        <v>273959587.5</v>
      </c>
      <c r="AF167">
        <v>223.38</v>
      </c>
      <c r="AG167" s="4">
        <v>0.75</v>
      </c>
      <c r="AH167" t="s">
        <v>33</v>
      </c>
      <c r="AI167" t="s">
        <v>52</v>
      </c>
      <c r="AJ167">
        <v>34.073619999999998</v>
      </c>
      <c r="AK167">
        <v>-118.400356</v>
      </c>
    </row>
    <row r="168" spans="1:37" x14ac:dyDescent="0.25">
      <c r="A168">
        <v>166</v>
      </c>
      <c r="B168">
        <v>640</v>
      </c>
      <c r="C168" t="s">
        <v>151</v>
      </c>
      <c r="D168" t="s">
        <v>52</v>
      </c>
      <c r="E168" t="s">
        <v>31</v>
      </c>
      <c r="F168" s="2">
        <v>35065</v>
      </c>
      <c r="G168" s="2">
        <v>38353</v>
      </c>
      <c r="H168">
        <v>34000</v>
      </c>
      <c r="I168">
        <v>42753</v>
      </c>
      <c r="J168">
        <v>284</v>
      </c>
      <c r="K168">
        <f t="shared" si="4"/>
        <v>3524440000</v>
      </c>
      <c r="L168">
        <v>256</v>
      </c>
      <c r="M168">
        <v>228</v>
      </c>
      <c r="N168" t="s">
        <v>151</v>
      </c>
      <c r="O168" t="s">
        <v>160</v>
      </c>
      <c r="P168" t="s">
        <v>34</v>
      </c>
      <c r="Q168" s="6">
        <v>42230</v>
      </c>
      <c r="R168" s="3">
        <v>1170</v>
      </c>
      <c r="S168" s="3">
        <v>1184</v>
      </c>
      <c r="T168" t="s">
        <v>55</v>
      </c>
      <c r="U168" t="s">
        <v>156</v>
      </c>
      <c r="V168" s="3">
        <v>42157</v>
      </c>
      <c r="W168">
        <v>218.7</v>
      </c>
      <c r="X168" t="s">
        <v>158</v>
      </c>
      <c r="Y168" t="s">
        <v>159</v>
      </c>
      <c r="AB168" s="3">
        <v>381115829</v>
      </c>
      <c r="AC168" s="3">
        <v>385938430</v>
      </c>
      <c r="AD168">
        <v>218.72</v>
      </c>
      <c r="AE168" s="5">
        <f t="shared" si="5"/>
        <v>285836871.75</v>
      </c>
      <c r="AF168">
        <v>221.49</v>
      </c>
      <c r="AG168" s="4">
        <v>0.75</v>
      </c>
      <c r="AH168" t="s">
        <v>33</v>
      </c>
      <c r="AI168" t="s">
        <v>52</v>
      </c>
      <c r="AJ168">
        <v>34.073619999999998</v>
      </c>
      <c r="AK168">
        <v>-118.400356</v>
      </c>
    </row>
    <row r="169" spans="1:37" x14ac:dyDescent="0.25">
      <c r="A169">
        <v>167</v>
      </c>
      <c r="B169">
        <v>640</v>
      </c>
      <c r="C169" t="s">
        <v>151</v>
      </c>
      <c r="D169" t="s">
        <v>52</v>
      </c>
      <c r="E169" t="s">
        <v>31</v>
      </c>
      <c r="F169" s="2">
        <v>35065</v>
      </c>
      <c r="G169" s="2">
        <v>38353</v>
      </c>
      <c r="H169">
        <v>34000</v>
      </c>
      <c r="I169">
        <v>42753</v>
      </c>
      <c r="J169">
        <v>284</v>
      </c>
      <c r="K169">
        <f t="shared" si="4"/>
        <v>3524440000</v>
      </c>
      <c r="L169">
        <v>256</v>
      </c>
      <c r="M169">
        <v>228</v>
      </c>
      <c r="N169" t="s">
        <v>151</v>
      </c>
      <c r="O169" t="s">
        <v>160</v>
      </c>
      <c r="P169" t="s">
        <v>34</v>
      </c>
      <c r="Q169" s="6">
        <v>42199</v>
      </c>
      <c r="R169" s="3">
        <v>1211</v>
      </c>
      <c r="S169" s="3">
        <v>1186</v>
      </c>
      <c r="T169" t="s">
        <v>55</v>
      </c>
      <c r="U169" t="s">
        <v>156</v>
      </c>
      <c r="V169" s="3">
        <v>34000</v>
      </c>
      <c r="W169">
        <v>226.4</v>
      </c>
      <c r="X169" t="s">
        <v>161</v>
      </c>
      <c r="Y169" t="s">
        <v>159</v>
      </c>
      <c r="AB169" s="3">
        <v>394475738</v>
      </c>
      <c r="AC169" s="3">
        <v>386296867</v>
      </c>
      <c r="AD169">
        <v>280.7</v>
      </c>
      <c r="AE169" s="5">
        <f t="shared" si="5"/>
        <v>295856803.5</v>
      </c>
      <c r="AF169">
        <v>274.88</v>
      </c>
      <c r="AG169" s="4">
        <v>0.75</v>
      </c>
      <c r="AH169" t="s">
        <v>33</v>
      </c>
      <c r="AI169" t="s">
        <v>52</v>
      </c>
      <c r="AJ169">
        <v>34.073619999999998</v>
      </c>
      <c r="AK169">
        <v>-118.400356</v>
      </c>
    </row>
    <row r="170" spans="1:37" x14ac:dyDescent="0.25">
      <c r="A170">
        <v>168</v>
      </c>
      <c r="B170">
        <v>640</v>
      </c>
      <c r="C170" t="s">
        <v>151</v>
      </c>
      <c r="D170" t="s">
        <v>52</v>
      </c>
      <c r="E170" t="s">
        <v>31</v>
      </c>
      <c r="F170" s="2">
        <v>35065</v>
      </c>
      <c r="G170" s="2">
        <v>38353</v>
      </c>
      <c r="H170">
        <v>34000</v>
      </c>
      <c r="I170">
        <v>42753</v>
      </c>
      <c r="J170">
        <v>284</v>
      </c>
      <c r="K170">
        <f t="shared" si="4"/>
        <v>3524440000</v>
      </c>
      <c r="L170">
        <v>256</v>
      </c>
      <c r="M170">
        <v>228</v>
      </c>
      <c r="N170" t="s">
        <v>151</v>
      </c>
      <c r="O170" t="s">
        <v>160</v>
      </c>
      <c r="P170" t="s">
        <v>34</v>
      </c>
      <c r="Q170" s="6">
        <v>42169</v>
      </c>
      <c r="R170" s="3">
        <v>1113</v>
      </c>
      <c r="S170" s="3">
        <v>1077</v>
      </c>
      <c r="T170" t="s">
        <v>55</v>
      </c>
      <c r="U170" t="s">
        <v>156</v>
      </c>
      <c r="V170" s="3">
        <v>42157</v>
      </c>
      <c r="W170">
        <v>215</v>
      </c>
      <c r="X170" t="s">
        <v>161</v>
      </c>
      <c r="Y170" t="s">
        <v>159</v>
      </c>
      <c r="AB170" s="3">
        <v>362574883</v>
      </c>
      <c r="AC170" s="3">
        <v>351072327</v>
      </c>
      <c r="AD170">
        <v>215.01</v>
      </c>
      <c r="AE170" s="5">
        <f t="shared" si="5"/>
        <v>271931162.25</v>
      </c>
      <c r="AF170">
        <v>208.19</v>
      </c>
      <c r="AG170" s="4">
        <v>0.75</v>
      </c>
      <c r="AH170" t="s">
        <v>33</v>
      </c>
      <c r="AI170" t="s">
        <v>52</v>
      </c>
      <c r="AJ170">
        <v>34.073619999999998</v>
      </c>
      <c r="AK170">
        <v>-118.400356</v>
      </c>
    </row>
    <row r="171" spans="1:37" ht="14.45" x14ac:dyDescent="0.3">
      <c r="A171">
        <v>169</v>
      </c>
      <c r="B171">
        <v>790</v>
      </c>
      <c r="C171" t="s">
        <v>2260</v>
      </c>
      <c r="D171" t="s">
        <v>52</v>
      </c>
      <c r="E171" t="s">
        <v>31</v>
      </c>
      <c r="F171" s="2">
        <v>34700</v>
      </c>
      <c r="G171" s="2">
        <v>38352</v>
      </c>
      <c r="H171">
        <v>9424</v>
      </c>
      <c r="I171">
        <v>7460</v>
      </c>
      <c r="J171">
        <v>142</v>
      </c>
      <c r="K171">
        <f t="shared" si="4"/>
        <v>488445920</v>
      </c>
      <c r="L171">
        <v>127</v>
      </c>
      <c r="M171">
        <v>113</v>
      </c>
      <c r="N171" t="s">
        <v>2260</v>
      </c>
      <c r="O171">
        <v>1</v>
      </c>
      <c r="P171" t="s">
        <v>39</v>
      </c>
      <c r="Q171" s="6">
        <v>42050</v>
      </c>
      <c r="R171">
        <v>55</v>
      </c>
      <c r="S171">
        <v>63</v>
      </c>
      <c r="T171" t="s">
        <v>55</v>
      </c>
      <c r="U171" t="s">
        <v>2265</v>
      </c>
      <c r="V171" s="3">
        <v>10000</v>
      </c>
      <c r="W171">
        <v>64.06</v>
      </c>
      <c r="AB171" s="3">
        <v>17938121</v>
      </c>
      <c r="AC171" s="3">
        <v>20505830</v>
      </c>
      <c r="AD171">
        <v>60.86</v>
      </c>
      <c r="AE171" s="5">
        <f t="shared" si="5"/>
        <v>17041214.949999999</v>
      </c>
      <c r="AF171">
        <v>69.569999999999993</v>
      </c>
      <c r="AG171" s="4">
        <v>0.95</v>
      </c>
      <c r="AH171" t="s">
        <v>33</v>
      </c>
      <c r="AI171" t="s">
        <v>52</v>
      </c>
      <c r="AJ171">
        <v>34.243899999999996</v>
      </c>
      <c r="AK171">
        <v>-116.9114</v>
      </c>
    </row>
    <row r="172" spans="1:37" ht="14.45" x14ac:dyDescent="0.3">
      <c r="A172">
        <v>170</v>
      </c>
      <c r="B172">
        <v>790</v>
      </c>
      <c r="C172" t="s">
        <v>2260</v>
      </c>
      <c r="D172" t="s">
        <v>52</v>
      </c>
      <c r="E172" t="s">
        <v>31</v>
      </c>
      <c r="F172" s="2">
        <v>34700</v>
      </c>
      <c r="G172" s="2">
        <v>38352</v>
      </c>
      <c r="H172">
        <v>9424</v>
      </c>
      <c r="I172">
        <v>7460</v>
      </c>
      <c r="J172">
        <v>142</v>
      </c>
      <c r="K172">
        <f t="shared" si="4"/>
        <v>488445920</v>
      </c>
      <c r="L172">
        <v>127</v>
      </c>
      <c r="M172">
        <v>113</v>
      </c>
      <c r="N172" t="s">
        <v>2260</v>
      </c>
      <c r="O172">
        <v>1</v>
      </c>
      <c r="P172" t="s">
        <v>39</v>
      </c>
      <c r="Q172" s="6">
        <v>42019</v>
      </c>
      <c r="R172">
        <v>70</v>
      </c>
      <c r="S172">
        <v>64</v>
      </c>
      <c r="T172" t="s">
        <v>55</v>
      </c>
      <c r="U172" t="s">
        <v>2266</v>
      </c>
      <c r="V172" s="3">
        <v>10000</v>
      </c>
      <c r="W172">
        <v>73.900000000000006</v>
      </c>
      <c r="AB172" s="3">
        <v>22910614</v>
      </c>
      <c r="AC172" s="3">
        <v>20818648</v>
      </c>
      <c r="AD172">
        <v>70.209999999999994</v>
      </c>
      <c r="AE172" s="5">
        <f t="shared" si="5"/>
        <v>21765083.300000001</v>
      </c>
      <c r="AF172">
        <v>63.8</v>
      </c>
      <c r="AG172" s="4">
        <v>0.95</v>
      </c>
      <c r="AH172" t="s">
        <v>33</v>
      </c>
      <c r="AI172" t="s">
        <v>52</v>
      </c>
      <c r="AJ172">
        <v>34.243899999999996</v>
      </c>
      <c r="AK172">
        <v>-116.9114</v>
      </c>
    </row>
    <row r="173" spans="1:37" ht="14.45" x14ac:dyDescent="0.3">
      <c r="A173">
        <v>171</v>
      </c>
      <c r="B173">
        <v>790</v>
      </c>
      <c r="C173" t="s">
        <v>2260</v>
      </c>
      <c r="D173" t="s">
        <v>52</v>
      </c>
      <c r="E173" t="s">
        <v>31</v>
      </c>
      <c r="F173" s="2">
        <v>34700</v>
      </c>
      <c r="G173" s="2">
        <v>38352</v>
      </c>
      <c r="H173">
        <v>9424</v>
      </c>
      <c r="I173">
        <v>7460</v>
      </c>
      <c r="J173">
        <v>142</v>
      </c>
      <c r="K173">
        <f t="shared" si="4"/>
        <v>488445920</v>
      </c>
      <c r="L173">
        <v>127</v>
      </c>
      <c r="M173">
        <v>113</v>
      </c>
      <c r="N173" t="s">
        <v>2260</v>
      </c>
      <c r="O173">
        <v>1</v>
      </c>
      <c r="P173" t="s">
        <v>39</v>
      </c>
      <c r="Q173" s="6">
        <v>42352</v>
      </c>
      <c r="R173">
        <v>62</v>
      </c>
      <c r="S173">
        <v>68</v>
      </c>
      <c r="T173" t="s">
        <v>55</v>
      </c>
      <c r="U173" t="s">
        <v>2267</v>
      </c>
      <c r="V173" s="3">
        <v>10000</v>
      </c>
      <c r="W173">
        <v>65.67</v>
      </c>
      <c r="AB173" s="3">
        <v>20359197</v>
      </c>
      <c r="AC173" s="3">
        <v>22265428</v>
      </c>
      <c r="AD173">
        <v>62.39</v>
      </c>
      <c r="AE173" s="5">
        <f t="shared" si="5"/>
        <v>19341237.149999999</v>
      </c>
      <c r="AF173">
        <v>68.23</v>
      </c>
      <c r="AG173" s="4">
        <v>0.95</v>
      </c>
      <c r="AH173" t="s">
        <v>33</v>
      </c>
      <c r="AI173" t="s">
        <v>52</v>
      </c>
      <c r="AJ173">
        <v>34.243899999999996</v>
      </c>
      <c r="AK173">
        <v>-116.9114</v>
      </c>
    </row>
    <row r="174" spans="1:37" ht="14.45" x14ac:dyDescent="0.3">
      <c r="A174">
        <v>172</v>
      </c>
      <c r="B174">
        <v>790</v>
      </c>
      <c r="C174" t="s">
        <v>2260</v>
      </c>
      <c r="D174" t="s">
        <v>52</v>
      </c>
      <c r="E174" t="s">
        <v>31</v>
      </c>
      <c r="F174" s="2">
        <v>34700</v>
      </c>
      <c r="G174" s="2">
        <v>38352</v>
      </c>
      <c r="H174">
        <v>9424</v>
      </c>
      <c r="I174">
        <v>7460</v>
      </c>
      <c r="J174">
        <v>142</v>
      </c>
      <c r="K174">
        <f t="shared" si="4"/>
        <v>488445920</v>
      </c>
      <c r="L174">
        <v>127</v>
      </c>
      <c r="M174">
        <v>113</v>
      </c>
      <c r="N174" t="s">
        <v>2260</v>
      </c>
      <c r="O174">
        <v>1</v>
      </c>
      <c r="P174" t="s">
        <v>39</v>
      </c>
      <c r="Q174" s="6">
        <v>42322</v>
      </c>
      <c r="R174">
        <v>59</v>
      </c>
      <c r="S174">
        <v>59</v>
      </c>
      <c r="T174" t="s">
        <v>55</v>
      </c>
      <c r="U174" t="s">
        <v>2268</v>
      </c>
      <c r="V174" s="3">
        <v>10000</v>
      </c>
      <c r="W174">
        <v>61.22</v>
      </c>
      <c r="AB174" s="3">
        <v>19137254</v>
      </c>
      <c r="AC174" s="3">
        <v>19296922</v>
      </c>
      <c r="AD174">
        <v>60.6</v>
      </c>
      <c r="AE174" s="5">
        <f t="shared" si="5"/>
        <v>18180391.300000001</v>
      </c>
      <c r="AF174">
        <v>61.11</v>
      </c>
      <c r="AG174" s="4">
        <v>0.95</v>
      </c>
      <c r="AH174" t="s">
        <v>33</v>
      </c>
      <c r="AI174" t="s">
        <v>52</v>
      </c>
      <c r="AJ174">
        <v>34.243899999999996</v>
      </c>
      <c r="AK174">
        <v>-116.9114</v>
      </c>
    </row>
    <row r="175" spans="1:37" ht="14.45" x14ac:dyDescent="0.3">
      <c r="A175">
        <v>173</v>
      </c>
      <c r="B175">
        <v>790</v>
      </c>
      <c r="C175" t="s">
        <v>2260</v>
      </c>
      <c r="D175" t="s">
        <v>52</v>
      </c>
      <c r="E175" t="s">
        <v>31</v>
      </c>
      <c r="F175" s="2">
        <v>34700</v>
      </c>
      <c r="G175" s="2">
        <v>38352</v>
      </c>
      <c r="H175">
        <v>9424</v>
      </c>
      <c r="I175">
        <v>7460</v>
      </c>
      <c r="J175">
        <v>142</v>
      </c>
      <c r="K175">
        <f t="shared" si="4"/>
        <v>488445920</v>
      </c>
      <c r="L175">
        <v>127</v>
      </c>
      <c r="M175">
        <v>113</v>
      </c>
      <c r="N175" t="s">
        <v>2260</v>
      </c>
      <c r="O175">
        <v>1</v>
      </c>
      <c r="P175" t="s">
        <v>39</v>
      </c>
      <c r="Q175" s="6">
        <v>42291</v>
      </c>
      <c r="R175">
        <v>88</v>
      </c>
      <c r="S175">
        <v>75</v>
      </c>
      <c r="T175" t="s">
        <v>55</v>
      </c>
      <c r="U175" t="s">
        <v>2269</v>
      </c>
      <c r="V175" s="3">
        <v>10000</v>
      </c>
      <c r="W175">
        <v>92.87</v>
      </c>
      <c r="AB175" s="3">
        <v>28792232</v>
      </c>
      <c r="AC175" s="3">
        <v>24305258</v>
      </c>
      <c r="AD175">
        <v>88.23</v>
      </c>
      <c r="AE175" s="5">
        <f t="shared" si="5"/>
        <v>27352620.399999999</v>
      </c>
      <c r="AF175">
        <v>74.48</v>
      </c>
      <c r="AG175" s="4">
        <v>0.95</v>
      </c>
      <c r="AH175" t="s">
        <v>33</v>
      </c>
      <c r="AI175" t="s">
        <v>52</v>
      </c>
      <c r="AJ175">
        <v>34.243899999999996</v>
      </c>
      <c r="AK175">
        <v>-116.9114</v>
      </c>
    </row>
    <row r="176" spans="1:37" ht="14.45" x14ac:dyDescent="0.3">
      <c r="A176">
        <v>174</v>
      </c>
      <c r="B176">
        <v>790</v>
      </c>
      <c r="C176" t="s">
        <v>2260</v>
      </c>
      <c r="D176" t="s">
        <v>52</v>
      </c>
      <c r="E176" t="s">
        <v>31</v>
      </c>
      <c r="F176" s="2">
        <v>34700</v>
      </c>
      <c r="G176" s="2">
        <v>38352</v>
      </c>
      <c r="H176">
        <v>9424</v>
      </c>
      <c r="I176">
        <v>7460</v>
      </c>
      <c r="J176">
        <v>142</v>
      </c>
      <c r="K176">
        <f t="shared" si="4"/>
        <v>488445920</v>
      </c>
      <c r="L176">
        <v>127</v>
      </c>
      <c r="M176">
        <v>113</v>
      </c>
      <c r="N176" t="s">
        <v>2260</v>
      </c>
      <c r="O176">
        <v>1</v>
      </c>
      <c r="P176" t="s">
        <v>39</v>
      </c>
      <c r="Q176" s="6">
        <v>42261</v>
      </c>
      <c r="R176">
        <v>100</v>
      </c>
      <c r="S176">
        <v>95</v>
      </c>
      <c r="T176" t="s">
        <v>55</v>
      </c>
      <c r="U176" t="s">
        <v>2270</v>
      </c>
      <c r="V176" s="3">
        <v>7884</v>
      </c>
      <c r="W176">
        <v>132.12</v>
      </c>
      <c r="AB176" s="3">
        <v>32555816</v>
      </c>
      <c r="AC176" s="3">
        <v>31040607</v>
      </c>
      <c r="AD176">
        <v>136.27000000000001</v>
      </c>
      <c r="AE176" s="5">
        <f t="shared" si="5"/>
        <v>32230257.84</v>
      </c>
      <c r="AF176">
        <v>129.93</v>
      </c>
      <c r="AG176" s="4">
        <v>0.99</v>
      </c>
      <c r="AH176" t="s">
        <v>33</v>
      </c>
      <c r="AI176" t="s">
        <v>52</v>
      </c>
      <c r="AJ176">
        <v>34.243899999999996</v>
      </c>
      <c r="AK176">
        <v>-116.9114</v>
      </c>
    </row>
    <row r="177" spans="1:37" ht="14.45" x14ac:dyDescent="0.3">
      <c r="A177">
        <v>175</v>
      </c>
      <c r="B177">
        <v>790</v>
      </c>
      <c r="C177" t="s">
        <v>2260</v>
      </c>
      <c r="D177" t="s">
        <v>52</v>
      </c>
      <c r="E177" t="s">
        <v>31</v>
      </c>
      <c r="F177" s="2">
        <v>34700</v>
      </c>
      <c r="G177" s="2">
        <v>38352</v>
      </c>
      <c r="H177">
        <v>9424</v>
      </c>
      <c r="I177">
        <v>7460</v>
      </c>
      <c r="J177">
        <v>142</v>
      </c>
      <c r="K177">
        <f t="shared" si="4"/>
        <v>488445920</v>
      </c>
      <c r="L177">
        <v>127</v>
      </c>
      <c r="M177">
        <v>113</v>
      </c>
      <c r="N177" t="s">
        <v>2260</v>
      </c>
      <c r="O177">
        <v>1</v>
      </c>
      <c r="P177" t="s">
        <v>39</v>
      </c>
      <c r="Q177" s="6">
        <v>42230</v>
      </c>
      <c r="R177">
        <v>108</v>
      </c>
      <c r="S177">
        <v>124</v>
      </c>
      <c r="T177" t="s">
        <v>55</v>
      </c>
      <c r="U177" t="s">
        <v>2271</v>
      </c>
      <c r="V177" s="3">
        <v>7884</v>
      </c>
      <c r="AB177" s="3">
        <v>35064872</v>
      </c>
      <c r="AC177" s="3">
        <v>40548952</v>
      </c>
      <c r="AD177">
        <v>136.30000000000001</v>
      </c>
      <c r="AE177" s="5">
        <f t="shared" si="5"/>
        <v>33311628.399999999</v>
      </c>
      <c r="AF177">
        <v>157.61000000000001</v>
      </c>
      <c r="AG177" s="4">
        <v>0.95</v>
      </c>
      <c r="AH177" t="s">
        <v>33</v>
      </c>
      <c r="AI177" t="s">
        <v>52</v>
      </c>
      <c r="AJ177">
        <v>34.243899999999996</v>
      </c>
      <c r="AK177">
        <v>-116.9114</v>
      </c>
    </row>
    <row r="178" spans="1:37" ht="14.45" x14ac:dyDescent="0.3">
      <c r="A178">
        <v>176</v>
      </c>
      <c r="B178">
        <v>790</v>
      </c>
      <c r="C178" t="s">
        <v>2260</v>
      </c>
      <c r="D178" t="s">
        <v>52</v>
      </c>
      <c r="E178" t="s">
        <v>31</v>
      </c>
      <c r="F178" s="2">
        <v>34700</v>
      </c>
      <c r="G178" s="2">
        <v>38352</v>
      </c>
      <c r="H178">
        <v>9424</v>
      </c>
      <c r="I178">
        <v>7460</v>
      </c>
      <c r="J178">
        <v>142</v>
      </c>
      <c r="K178">
        <f t="shared" si="4"/>
        <v>488445920</v>
      </c>
      <c r="L178">
        <v>127</v>
      </c>
      <c r="M178">
        <v>113</v>
      </c>
      <c r="N178" t="s">
        <v>2260</v>
      </c>
      <c r="O178">
        <v>1</v>
      </c>
      <c r="P178" t="s">
        <v>39</v>
      </c>
      <c r="Q178" s="6">
        <v>42199</v>
      </c>
      <c r="R178">
        <v>122</v>
      </c>
      <c r="S178">
        <v>129</v>
      </c>
      <c r="T178" t="s">
        <v>55</v>
      </c>
      <c r="U178" t="s">
        <v>2272</v>
      </c>
      <c r="V178" s="3">
        <v>7884</v>
      </c>
      <c r="X178" t="s">
        <v>2273</v>
      </c>
      <c r="AA178" t="s">
        <v>55</v>
      </c>
      <c r="AB178" s="3">
        <v>39753874</v>
      </c>
      <c r="AC178" s="3">
        <v>42034834</v>
      </c>
      <c r="AD178">
        <v>154.52000000000001</v>
      </c>
      <c r="AE178" s="5">
        <f t="shared" si="5"/>
        <v>37766180.299999997</v>
      </c>
      <c r="AF178">
        <v>163.38999999999999</v>
      </c>
      <c r="AG178" s="4">
        <v>0.95</v>
      </c>
      <c r="AH178" t="s">
        <v>33</v>
      </c>
      <c r="AI178" t="s">
        <v>52</v>
      </c>
      <c r="AJ178">
        <v>34.243899999999996</v>
      </c>
      <c r="AK178">
        <v>-116.9114</v>
      </c>
    </row>
    <row r="179" spans="1:37" ht="14.45" x14ac:dyDescent="0.3">
      <c r="A179">
        <v>177</v>
      </c>
      <c r="B179">
        <v>790</v>
      </c>
      <c r="C179" t="s">
        <v>2260</v>
      </c>
      <c r="D179" t="s">
        <v>52</v>
      </c>
      <c r="E179" t="s">
        <v>31</v>
      </c>
      <c r="F179" s="2">
        <v>34700</v>
      </c>
      <c r="G179" s="2">
        <v>38352</v>
      </c>
      <c r="H179">
        <v>9424</v>
      </c>
      <c r="I179">
        <v>7460</v>
      </c>
      <c r="J179">
        <v>142</v>
      </c>
      <c r="K179">
        <f t="shared" si="4"/>
        <v>488445920</v>
      </c>
      <c r="L179">
        <v>127</v>
      </c>
      <c r="M179">
        <v>113</v>
      </c>
      <c r="N179" t="s">
        <v>2260</v>
      </c>
      <c r="O179">
        <v>1</v>
      </c>
      <c r="P179" t="s">
        <v>39</v>
      </c>
      <c r="Q179" s="6">
        <v>42169</v>
      </c>
      <c r="R179">
        <v>124</v>
      </c>
      <c r="S179">
        <v>139</v>
      </c>
      <c r="T179" t="s">
        <v>55</v>
      </c>
      <c r="U179" t="s">
        <v>2269</v>
      </c>
      <c r="V179" s="3">
        <v>7884</v>
      </c>
      <c r="AB179" s="3">
        <v>40386026</v>
      </c>
      <c r="AC179" s="3">
        <v>45319416</v>
      </c>
      <c r="AD179">
        <v>162.21</v>
      </c>
      <c r="AE179" s="5">
        <f t="shared" si="5"/>
        <v>38366724.699999996</v>
      </c>
      <c r="AF179">
        <v>182.03</v>
      </c>
      <c r="AG179" s="4">
        <v>0.95</v>
      </c>
      <c r="AH179" t="s">
        <v>33</v>
      </c>
      <c r="AI179" t="s">
        <v>52</v>
      </c>
      <c r="AJ179">
        <v>34.243899999999996</v>
      </c>
      <c r="AK179">
        <v>-116.9114</v>
      </c>
    </row>
    <row r="180" spans="1:37" ht="14.45" x14ac:dyDescent="0.3">
      <c r="A180">
        <v>178</v>
      </c>
      <c r="B180">
        <v>392</v>
      </c>
      <c r="C180" t="s">
        <v>162</v>
      </c>
      <c r="D180" t="s">
        <v>130</v>
      </c>
      <c r="E180" t="s">
        <v>31</v>
      </c>
      <c r="F180" s="2">
        <v>36892</v>
      </c>
      <c r="G180" s="2">
        <v>40179</v>
      </c>
      <c r="H180">
        <v>13839</v>
      </c>
      <c r="I180">
        <v>13370</v>
      </c>
      <c r="J180">
        <v>274</v>
      </c>
      <c r="K180">
        <f t="shared" si="4"/>
        <v>1384038390</v>
      </c>
      <c r="L180">
        <v>246</v>
      </c>
      <c r="M180">
        <v>218</v>
      </c>
      <c r="N180" t="s">
        <v>162</v>
      </c>
      <c r="O180">
        <v>1</v>
      </c>
      <c r="P180" t="s">
        <v>39</v>
      </c>
      <c r="Q180" s="6">
        <v>42050</v>
      </c>
      <c r="R180">
        <v>58</v>
      </c>
      <c r="S180">
        <v>56</v>
      </c>
      <c r="T180" t="s">
        <v>40</v>
      </c>
      <c r="U180" t="s">
        <v>163</v>
      </c>
      <c r="V180" s="3">
        <v>13839</v>
      </c>
      <c r="W180">
        <v>100.35</v>
      </c>
      <c r="Y180" t="s">
        <v>164</v>
      </c>
      <c r="AB180" s="3">
        <v>58200000</v>
      </c>
      <c r="AC180" s="3">
        <v>56200000</v>
      </c>
      <c r="AD180">
        <v>100.33</v>
      </c>
      <c r="AE180" s="5">
        <f t="shared" si="5"/>
        <v>38994000</v>
      </c>
      <c r="AF180">
        <v>96.88</v>
      </c>
      <c r="AG180" s="4">
        <v>0.67</v>
      </c>
      <c r="AH180" t="s">
        <v>33</v>
      </c>
      <c r="AI180" t="s">
        <v>130</v>
      </c>
      <c r="AJ180">
        <v>33.617773</v>
      </c>
      <c r="AK180">
        <v>-114.588261</v>
      </c>
    </row>
    <row r="181" spans="1:37" ht="14.45" x14ac:dyDescent="0.3">
      <c r="A181">
        <v>179</v>
      </c>
      <c r="B181">
        <v>392</v>
      </c>
      <c r="C181" t="s">
        <v>162</v>
      </c>
      <c r="D181" t="s">
        <v>130</v>
      </c>
      <c r="E181" t="s">
        <v>31</v>
      </c>
      <c r="F181" s="2">
        <v>36892</v>
      </c>
      <c r="G181" s="2">
        <v>40179</v>
      </c>
      <c r="H181">
        <v>13839</v>
      </c>
      <c r="I181">
        <v>13370</v>
      </c>
      <c r="J181">
        <v>274</v>
      </c>
      <c r="K181">
        <f t="shared" si="4"/>
        <v>1384038390</v>
      </c>
      <c r="L181">
        <v>246</v>
      </c>
      <c r="M181">
        <v>218</v>
      </c>
      <c r="N181" t="s">
        <v>162</v>
      </c>
      <c r="O181">
        <v>1</v>
      </c>
      <c r="P181" t="s">
        <v>39</v>
      </c>
      <c r="Q181" s="6">
        <v>42019</v>
      </c>
      <c r="R181">
        <v>57</v>
      </c>
      <c r="S181">
        <v>61</v>
      </c>
      <c r="T181" t="s">
        <v>40</v>
      </c>
      <c r="U181" t="s">
        <v>163</v>
      </c>
      <c r="V181" s="3">
        <v>13839</v>
      </c>
      <c r="W181">
        <v>83.73</v>
      </c>
      <c r="Y181" t="s">
        <v>164</v>
      </c>
      <c r="AB181" s="3">
        <v>57100000</v>
      </c>
      <c r="AC181" s="3">
        <v>61000000</v>
      </c>
      <c r="AD181">
        <v>83.72</v>
      </c>
      <c r="AE181" s="5">
        <f t="shared" si="5"/>
        <v>35973000</v>
      </c>
      <c r="AF181">
        <v>89.44</v>
      </c>
      <c r="AG181" s="4">
        <v>0.63</v>
      </c>
      <c r="AH181" t="s">
        <v>33</v>
      </c>
      <c r="AI181" t="s">
        <v>130</v>
      </c>
      <c r="AJ181">
        <v>33.617773</v>
      </c>
      <c r="AK181">
        <v>-114.588261</v>
      </c>
    </row>
    <row r="182" spans="1:37" ht="14.45" x14ac:dyDescent="0.3">
      <c r="A182">
        <v>180</v>
      </c>
      <c r="B182">
        <v>392</v>
      </c>
      <c r="C182" t="s">
        <v>162</v>
      </c>
      <c r="D182" t="s">
        <v>130</v>
      </c>
      <c r="E182" t="s">
        <v>31</v>
      </c>
      <c r="F182" s="2">
        <v>36892</v>
      </c>
      <c r="G182" s="2">
        <v>40179</v>
      </c>
      <c r="H182">
        <v>13839</v>
      </c>
      <c r="I182">
        <v>13370</v>
      </c>
      <c r="J182">
        <v>274</v>
      </c>
      <c r="K182">
        <f t="shared" si="4"/>
        <v>1384038390</v>
      </c>
      <c r="L182">
        <v>246</v>
      </c>
      <c r="M182">
        <v>218</v>
      </c>
      <c r="N182" t="s">
        <v>162</v>
      </c>
      <c r="O182">
        <v>1</v>
      </c>
      <c r="P182" t="s">
        <v>39</v>
      </c>
      <c r="Q182" s="6">
        <v>42352</v>
      </c>
      <c r="R182">
        <v>58</v>
      </c>
      <c r="S182">
        <v>60</v>
      </c>
      <c r="T182" t="s">
        <v>40</v>
      </c>
      <c r="U182" t="s">
        <v>163</v>
      </c>
      <c r="V182" s="3">
        <v>13839</v>
      </c>
      <c r="W182">
        <v>82.13</v>
      </c>
      <c r="X182" t="s">
        <v>165</v>
      </c>
      <c r="Y182" t="s">
        <v>164</v>
      </c>
      <c r="AB182" s="3">
        <v>58400000</v>
      </c>
      <c r="AC182" s="3">
        <v>59800000</v>
      </c>
      <c r="AD182">
        <v>82.22</v>
      </c>
      <c r="AE182" s="5">
        <f t="shared" si="5"/>
        <v>35040000</v>
      </c>
      <c r="AF182">
        <v>84.19</v>
      </c>
      <c r="AG182" s="4">
        <v>0.6</v>
      </c>
      <c r="AH182" t="s">
        <v>33</v>
      </c>
      <c r="AI182" t="s">
        <v>130</v>
      </c>
      <c r="AJ182">
        <v>33.617773</v>
      </c>
      <c r="AK182">
        <v>-114.588261</v>
      </c>
    </row>
    <row r="183" spans="1:37" ht="14.45" x14ac:dyDescent="0.3">
      <c r="A183">
        <v>181</v>
      </c>
      <c r="B183">
        <v>392</v>
      </c>
      <c r="C183" t="s">
        <v>162</v>
      </c>
      <c r="D183" t="s">
        <v>130</v>
      </c>
      <c r="E183" t="s">
        <v>31</v>
      </c>
      <c r="F183" s="2">
        <v>36892</v>
      </c>
      <c r="G183" s="2">
        <v>40179</v>
      </c>
      <c r="H183">
        <v>13839</v>
      </c>
      <c r="I183">
        <v>13370</v>
      </c>
      <c r="J183">
        <v>274</v>
      </c>
      <c r="K183">
        <f t="shared" si="4"/>
        <v>1384038390</v>
      </c>
      <c r="L183">
        <v>246</v>
      </c>
      <c r="M183">
        <v>218</v>
      </c>
      <c r="N183" t="s">
        <v>162</v>
      </c>
      <c r="O183">
        <v>1</v>
      </c>
      <c r="P183" t="s">
        <v>39</v>
      </c>
      <c r="Q183" s="6">
        <v>42322</v>
      </c>
      <c r="R183">
        <v>73</v>
      </c>
      <c r="S183">
        <v>73</v>
      </c>
      <c r="T183" t="s">
        <v>40</v>
      </c>
      <c r="U183" t="s">
        <v>166</v>
      </c>
      <c r="V183" s="3">
        <v>13839</v>
      </c>
      <c r="W183">
        <v>127.61</v>
      </c>
      <c r="AB183" s="3">
        <v>73400000</v>
      </c>
      <c r="AC183" s="3">
        <v>73200000</v>
      </c>
      <c r="AD183">
        <v>127.65</v>
      </c>
      <c r="AE183" s="5">
        <f t="shared" si="5"/>
        <v>52848000</v>
      </c>
      <c r="AF183">
        <v>127.3</v>
      </c>
      <c r="AG183" s="4">
        <v>0.72</v>
      </c>
      <c r="AH183" t="s">
        <v>33</v>
      </c>
      <c r="AI183" t="s">
        <v>130</v>
      </c>
      <c r="AJ183">
        <v>33.617773</v>
      </c>
      <c r="AK183">
        <v>-114.588261</v>
      </c>
    </row>
    <row r="184" spans="1:37" ht="14.45" x14ac:dyDescent="0.3">
      <c r="A184">
        <v>182</v>
      </c>
      <c r="B184">
        <v>392</v>
      </c>
      <c r="C184" t="s">
        <v>162</v>
      </c>
      <c r="D184" t="s">
        <v>130</v>
      </c>
      <c r="E184" t="s">
        <v>31</v>
      </c>
      <c r="F184" s="2">
        <v>36892</v>
      </c>
      <c r="G184" s="2">
        <v>40179</v>
      </c>
      <c r="H184">
        <v>13839</v>
      </c>
      <c r="I184">
        <v>13370</v>
      </c>
      <c r="J184">
        <v>274</v>
      </c>
      <c r="K184">
        <f t="shared" si="4"/>
        <v>1384038390</v>
      </c>
      <c r="L184">
        <v>246</v>
      </c>
      <c r="M184">
        <v>218</v>
      </c>
      <c r="N184" t="s">
        <v>162</v>
      </c>
      <c r="O184">
        <v>1</v>
      </c>
      <c r="P184" t="s">
        <v>39</v>
      </c>
      <c r="Q184" s="6">
        <v>42291</v>
      </c>
      <c r="R184">
        <v>97</v>
      </c>
      <c r="S184">
        <v>94</v>
      </c>
      <c r="T184" t="s">
        <v>40</v>
      </c>
      <c r="U184" t="s">
        <v>163</v>
      </c>
      <c r="V184" s="3">
        <v>13839</v>
      </c>
      <c r="W184">
        <v>161.5</v>
      </c>
      <c r="AB184" s="3">
        <v>96850000</v>
      </c>
      <c r="AC184" s="3">
        <v>94360000</v>
      </c>
      <c r="AD184">
        <v>161.5</v>
      </c>
      <c r="AE184" s="5">
        <f t="shared" si="5"/>
        <v>69732000</v>
      </c>
      <c r="AF184">
        <v>157.35</v>
      </c>
      <c r="AG184" s="4">
        <v>0.72</v>
      </c>
      <c r="AH184" t="s">
        <v>33</v>
      </c>
      <c r="AI184" t="s">
        <v>130</v>
      </c>
      <c r="AJ184">
        <v>33.617773</v>
      </c>
      <c r="AK184">
        <v>-114.588261</v>
      </c>
    </row>
    <row r="185" spans="1:37" ht="14.45" x14ac:dyDescent="0.3">
      <c r="A185">
        <v>183</v>
      </c>
      <c r="B185">
        <v>392</v>
      </c>
      <c r="C185" t="s">
        <v>162</v>
      </c>
      <c r="D185" t="s">
        <v>130</v>
      </c>
      <c r="E185" t="s">
        <v>31</v>
      </c>
      <c r="F185" s="2">
        <v>36892</v>
      </c>
      <c r="G185" s="2">
        <v>40179</v>
      </c>
      <c r="H185">
        <v>13839</v>
      </c>
      <c r="I185">
        <v>13370</v>
      </c>
      <c r="J185">
        <v>274</v>
      </c>
      <c r="K185">
        <f t="shared" si="4"/>
        <v>1384038390</v>
      </c>
      <c r="L185">
        <v>246</v>
      </c>
      <c r="M185">
        <v>218</v>
      </c>
      <c r="N185" t="s">
        <v>162</v>
      </c>
      <c r="O185">
        <v>1</v>
      </c>
      <c r="P185" t="s">
        <v>39</v>
      </c>
      <c r="Q185" s="6">
        <v>42261</v>
      </c>
      <c r="R185">
        <v>100</v>
      </c>
      <c r="S185">
        <v>98</v>
      </c>
      <c r="T185" t="s">
        <v>40</v>
      </c>
      <c r="U185" t="s">
        <v>163</v>
      </c>
      <c r="V185" s="3">
        <v>13839</v>
      </c>
      <c r="W185">
        <v>165.54</v>
      </c>
      <c r="AB185" s="3">
        <v>99630000</v>
      </c>
      <c r="AC185" s="3">
        <v>97760000</v>
      </c>
      <c r="AD185">
        <v>165.53</v>
      </c>
      <c r="AE185" s="5">
        <f t="shared" si="5"/>
        <v>68744700</v>
      </c>
      <c r="AF185">
        <v>162.43</v>
      </c>
      <c r="AG185" s="4">
        <v>0.69</v>
      </c>
      <c r="AH185" t="s">
        <v>33</v>
      </c>
      <c r="AI185" t="s">
        <v>130</v>
      </c>
      <c r="AJ185">
        <v>33.617773</v>
      </c>
      <c r="AK185">
        <v>-114.588261</v>
      </c>
    </row>
    <row r="186" spans="1:37" ht="14.45" x14ac:dyDescent="0.3">
      <c r="A186">
        <v>184</v>
      </c>
      <c r="B186">
        <v>392</v>
      </c>
      <c r="C186" t="s">
        <v>162</v>
      </c>
      <c r="D186" t="s">
        <v>130</v>
      </c>
      <c r="E186" t="s">
        <v>31</v>
      </c>
      <c r="F186" s="2">
        <v>36892</v>
      </c>
      <c r="G186" s="2">
        <v>40179</v>
      </c>
      <c r="H186">
        <v>13839</v>
      </c>
      <c r="I186">
        <v>13370</v>
      </c>
      <c r="J186">
        <v>274</v>
      </c>
      <c r="K186">
        <f t="shared" si="4"/>
        <v>1384038390</v>
      </c>
      <c r="L186">
        <v>246</v>
      </c>
      <c r="M186">
        <v>218</v>
      </c>
      <c r="N186" t="s">
        <v>162</v>
      </c>
      <c r="O186">
        <v>1</v>
      </c>
      <c r="P186" t="s">
        <v>39</v>
      </c>
      <c r="Q186" s="6">
        <v>42230</v>
      </c>
      <c r="R186">
        <v>108</v>
      </c>
      <c r="S186">
        <v>122</v>
      </c>
      <c r="T186" t="s">
        <v>40</v>
      </c>
      <c r="U186" t="s">
        <v>163</v>
      </c>
      <c r="V186" s="3">
        <v>13839</v>
      </c>
      <c r="X186" t="s">
        <v>165</v>
      </c>
      <c r="AB186" s="3">
        <v>107960000</v>
      </c>
      <c r="AC186" s="3">
        <v>122140000</v>
      </c>
      <c r="AD186">
        <v>177.94</v>
      </c>
      <c r="AE186" s="5">
        <f t="shared" si="5"/>
        <v>76651600</v>
      </c>
      <c r="AF186">
        <v>201.31</v>
      </c>
      <c r="AG186" s="4">
        <v>0.71</v>
      </c>
      <c r="AH186" t="s">
        <v>33</v>
      </c>
      <c r="AI186" t="s">
        <v>130</v>
      </c>
      <c r="AJ186">
        <v>33.617773</v>
      </c>
      <c r="AK186">
        <v>-114.588261</v>
      </c>
    </row>
    <row r="187" spans="1:37" ht="14.45" x14ac:dyDescent="0.3">
      <c r="A187">
        <v>185</v>
      </c>
      <c r="B187">
        <v>392</v>
      </c>
      <c r="C187" t="s">
        <v>162</v>
      </c>
      <c r="D187" t="s">
        <v>130</v>
      </c>
      <c r="E187" t="s">
        <v>31</v>
      </c>
      <c r="F187" s="2">
        <v>36892</v>
      </c>
      <c r="G187" s="2">
        <v>40179</v>
      </c>
      <c r="H187">
        <v>13839</v>
      </c>
      <c r="I187">
        <v>13370</v>
      </c>
      <c r="J187">
        <v>274</v>
      </c>
      <c r="K187">
        <f t="shared" si="4"/>
        <v>1384038390</v>
      </c>
      <c r="L187">
        <v>246</v>
      </c>
      <c r="M187">
        <v>218</v>
      </c>
      <c r="N187" t="s">
        <v>162</v>
      </c>
      <c r="O187">
        <v>1</v>
      </c>
      <c r="P187" t="s">
        <v>39</v>
      </c>
      <c r="Q187" s="6">
        <v>42199</v>
      </c>
      <c r="R187">
        <v>127</v>
      </c>
      <c r="S187">
        <v>115</v>
      </c>
      <c r="T187" t="s">
        <v>40</v>
      </c>
      <c r="U187" t="s">
        <v>163</v>
      </c>
      <c r="V187" s="3">
        <v>13839</v>
      </c>
      <c r="X187" t="s">
        <v>165</v>
      </c>
      <c r="AB187" s="3">
        <v>126790000</v>
      </c>
      <c r="AC187" s="3">
        <v>115240000</v>
      </c>
      <c r="AD187">
        <v>213.23</v>
      </c>
      <c r="AE187" s="5">
        <f t="shared" si="5"/>
        <v>91288800</v>
      </c>
      <c r="AF187">
        <v>193.81</v>
      </c>
      <c r="AG187" s="4">
        <v>0.72</v>
      </c>
      <c r="AH187" t="s">
        <v>33</v>
      </c>
      <c r="AI187" t="s">
        <v>130</v>
      </c>
      <c r="AJ187">
        <v>33.617773</v>
      </c>
      <c r="AK187">
        <v>-114.588261</v>
      </c>
    </row>
    <row r="188" spans="1:37" ht="14.45" x14ac:dyDescent="0.3">
      <c r="A188">
        <v>186</v>
      </c>
      <c r="B188">
        <v>392</v>
      </c>
      <c r="C188" t="s">
        <v>162</v>
      </c>
      <c r="D188" t="s">
        <v>130</v>
      </c>
      <c r="E188" t="s">
        <v>31</v>
      </c>
      <c r="F188" s="2">
        <v>36892</v>
      </c>
      <c r="G188" s="2">
        <v>40179</v>
      </c>
      <c r="H188">
        <v>13839</v>
      </c>
      <c r="I188">
        <v>13370</v>
      </c>
      <c r="J188">
        <v>274</v>
      </c>
      <c r="K188">
        <f t="shared" si="4"/>
        <v>1384038390</v>
      </c>
      <c r="L188">
        <v>246</v>
      </c>
      <c r="M188">
        <v>218</v>
      </c>
      <c r="N188" t="s">
        <v>162</v>
      </c>
      <c r="O188">
        <v>1</v>
      </c>
      <c r="P188" t="s">
        <v>39</v>
      </c>
      <c r="Q188" s="6">
        <v>42169</v>
      </c>
      <c r="R188">
        <v>133</v>
      </c>
      <c r="S188">
        <v>127</v>
      </c>
      <c r="T188" t="s">
        <v>40</v>
      </c>
      <c r="U188" t="s">
        <v>163</v>
      </c>
      <c r="V188" s="3">
        <v>13839</v>
      </c>
      <c r="X188" t="s">
        <v>165</v>
      </c>
      <c r="AB188" s="3">
        <v>133350000</v>
      </c>
      <c r="AC188" s="3">
        <v>126670000</v>
      </c>
      <c r="AD188">
        <v>239</v>
      </c>
      <c r="AE188" s="5">
        <f t="shared" si="5"/>
        <v>98679000</v>
      </c>
      <c r="AF188">
        <v>227.03</v>
      </c>
      <c r="AG188" s="4">
        <v>0.74</v>
      </c>
      <c r="AH188" t="s">
        <v>33</v>
      </c>
      <c r="AI188" t="s">
        <v>130</v>
      </c>
      <c r="AJ188">
        <v>33.617773</v>
      </c>
      <c r="AK188">
        <v>-114.588261</v>
      </c>
    </row>
    <row r="189" spans="1:37" ht="14.45" x14ac:dyDescent="0.3">
      <c r="A189">
        <v>187</v>
      </c>
      <c r="B189">
        <v>372</v>
      </c>
      <c r="C189" t="s">
        <v>167</v>
      </c>
      <c r="D189" t="s">
        <v>130</v>
      </c>
      <c r="E189" t="s">
        <v>31</v>
      </c>
      <c r="F189" s="2">
        <v>36892</v>
      </c>
      <c r="G189" s="2">
        <v>40179</v>
      </c>
      <c r="H189">
        <v>27743</v>
      </c>
      <c r="I189">
        <v>24667</v>
      </c>
      <c r="J189">
        <v>276</v>
      </c>
      <c r="K189">
        <f t="shared" si="4"/>
        <v>2794829820</v>
      </c>
      <c r="L189">
        <v>245</v>
      </c>
      <c r="M189">
        <v>222</v>
      </c>
      <c r="N189" t="s">
        <v>167</v>
      </c>
      <c r="O189">
        <v>2</v>
      </c>
      <c r="P189" t="s">
        <v>39</v>
      </c>
      <c r="Q189" s="6">
        <v>42050</v>
      </c>
      <c r="R189">
        <v>75</v>
      </c>
      <c r="S189">
        <v>160</v>
      </c>
      <c r="T189" t="s">
        <v>40</v>
      </c>
      <c r="U189" t="s">
        <v>2084</v>
      </c>
      <c r="V189" s="3">
        <v>27743</v>
      </c>
      <c r="W189">
        <v>76.77</v>
      </c>
      <c r="X189" t="s">
        <v>2085</v>
      </c>
      <c r="AB189" s="3">
        <v>74680000</v>
      </c>
      <c r="AC189" s="3">
        <v>160160000</v>
      </c>
      <c r="AD189">
        <v>76.91</v>
      </c>
      <c r="AE189" s="5">
        <f t="shared" si="5"/>
        <v>59744000</v>
      </c>
      <c r="AF189">
        <v>164.94</v>
      </c>
      <c r="AG189" s="4">
        <v>0.8</v>
      </c>
      <c r="AH189" t="s">
        <v>33</v>
      </c>
      <c r="AI189" t="s">
        <v>130</v>
      </c>
      <c r="AJ189">
        <v>32.978656999999998</v>
      </c>
      <c r="AK189">
        <v>-115.53026699999999</v>
      </c>
    </row>
    <row r="190" spans="1:37" ht="14.45" x14ac:dyDescent="0.3">
      <c r="A190">
        <v>188</v>
      </c>
      <c r="B190">
        <v>372</v>
      </c>
      <c r="C190" t="s">
        <v>167</v>
      </c>
      <c r="D190" t="s">
        <v>130</v>
      </c>
      <c r="E190" t="s">
        <v>31</v>
      </c>
      <c r="F190" s="2">
        <v>36892</v>
      </c>
      <c r="G190" s="2">
        <v>40179</v>
      </c>
      <c r="H190">
        <v>27743</v>
      </c>
      <c r="I190">
        <v>24667</v>
      </c>
      <c r="J190">
        <v>276</v>
      </c>
      <c r="K190">
        <f t="shared" si="4"/>
        <v>2794829820</v>
      </c>
      <c r="L190">
        <v>245</v>
      </c>
      <c r="M190">
        <v>222</v>
      </c>
      <c r="N190" t="s">
        <v>167</v>
      </c>
      <c r="O190">
        <v>2</v>
      </c>
      <c r="P190" t="s">
        <v>39</v>
      </c>
      <c r="Q190" s="6">
        <v>42019</v>
      </c>
      <c r="R190">
        <v>67</v>
      </c>
      <c r="S190">
        <v>196</v>
      </c>
      <c r="T190" t="s">
        <v>40</v>
      </c>
      <c r="U190" t="s">
        <v>168</v>
      </c>
      <c r="V190" s="3">
        <v>27743</v>
      </c>
      <c r="W190">
        <v>64.77</v>
      </c>
      <c r="AB190" s="3">
        <v>67390000</v>
      </c>
      <c r="AC190" s="3">
        <v>196300000</v>
      </c>
      <c r="AD190">
        <v>62.69</v>
      </c>
      <c r="AE190" s="5">
        <f t="shared" si="5"/>
        <v>53912000</v>
      </c>
      <c r="AF190">
        <v>182.6</v>
      </c>
      <c r="AG190" s="4">
        <v>0.8</v>
      </c>
      <c r="AH190" t="s">
        <v>33</v>
      </c>
      <c r="AI190" t="s">
        <v>130</v>
      </c>
      <c r="AJ190">
        <v>32.978656999999998</v>
      </c>
      <c r="AK190">
        <v>-115.53026699999999</v>
      </c>
    </row>
    <row r="191" spans="1:37" ht="14.45" x14ac:dyDescent="0.3">
      <c r="A191">
        <v>189</v>
      </c>
      <c r="B191">
        <v>372</v>
      </c>
      <c r="C191" t="s">
        <v>167</v>
      </c>
      <c r="D191" t="s">
        <v>130</v>
      </c>
      <c r="E191" t="s">
        <v>31</v>
      </c>
      <c r="F191" s="2">
        <v>36892</v>
      </c>
      <c r="G191" s="2">
        <v>40179</v>
      </c>
      <c r="H191">
        <v>27743</v>
      </c>
      <c r="I191">
        <v>24667</v>
      </c>
      <c r="J191">
        <v>276</v>
      </c>
      <c r="K191">
        <f t="shared" si="4"/>
        <v>2794829820</v>
      </c>
      <c r="L191">
        <v>245</v>
      </c>
      <c r="M191">
        <v>222</v>
      </c>
      <c r="N191" t="s">
        <v>167</v>
      </c>
      <c r="O191">
        <v>2</v>
      </c>
      <c r="P191" t="s">
        <v>39</v>
      </c>
      <c r="Q191" s="6">
        <v>42352</v>
      </c>
      <c r="R191">
        <v>108</v>
      </c>
      <c r="S191">
        <v>183</v>
      </c>
      <c r="T191" t="s">
        <v>40</v>
      </c>
      <c r="V191" s="3">
        <v>27743</v>
      </c>
      <c r="W191">
        <v>100.15</v>
      </c>
      <c r="AA191" t="s">
        <v>40</v>
      </c>
      <c r="AB191" s="3">
        <v>107500000</v>
      </c>
      <c r="AC191" s="3">
        <v>183200000</v>
      </c>
      <c r="AD191">
        <v>100</v>
      </c>
      <c r="AE191" s="5">
        <f t="shared" si="5"/>
        <v>86000000</v>
      </c>
      <c r="AF191">
        <v>170.41</v>
      </c>
      <c r="AG191" s="4">
        <v>0.8</v>
      </c>
      <c r="AH191" t="s">
        <v>33</v>
      </c>
      <c r="AI191" t="s">
        <v>130</v>
      </c>
      <c r="AJ191">
        <v>32.978656999999998</v>
      </c>
      <c r="AK191">
        <v>-115.53026699999999</v>
      </c>
    </row>
    <row r="192" spans="1:37" ht="14.45" x14ac:dyDescent="0.3">
      <c r="A192">
        <v>190</v>
      </c>
      <c r="B192">
        <v>372</v>
      </c>
      <c r="C192" t="s">
        <v>167</v>
      </c>
      <c r="D192" t="s">
        <v>130</v>
      </c>
      <c r="E192" t="s">
        <v>31</v>
      </c>
      <c r="F192" s="2">
        <v>36892</v>
      </c>
      <c r="G192" s="2">
        <v>40179</v>
      </c>
      <c r="H192">
        <v>27743</v>
      </c>
      <c r="I192">
        <v>24667</v>
      </c>
      <c r="J192">
        <v>276</v>
      </c>
      <c r="K192">
        <f t="shared" si="4"/>
        <v>2794829820</v>
      </c>
      <c r="L192">
        <v>245</v>
      </c>
      <c r="M192">
        <v>222</v>
      </c>
      <c r="N192" t="s">
        <v>167</v>
      </c>
      <c r="O192">
        <v>2</v>
      </c>
      <c r="P192" t="s">
        <v>39</v>
      </c>
      <c r="Q192" s="6">
        <v>42322</v>
      </c>
      <c r="R192">
        <v>105</v>
      </c>
      <c r="S192">
        <v>199</v>
      </c>
      <c r="T192" t="s">
        <v>40</v>
      </c>
      <c r="V192" s="3">
        <v>27743</v>
      </c>
      <c r="W192">
        <v>100</v>
      </c>
      <c r="Z192">
        <v>0</v>
      </c>
      <c r="AA192" t="s">
        <v>40</v>
      </c>
      <c r="AB192" s="3">
        <v>105000000</v>
      </c>
      <c r="AC192" s="3">
        <v>199000000</v>
      </c>
      <c r="AD192">
        <v>100.93</v>
      </c>
      <c r="AE192" s="5">
        <f t="shared" si="5"/>
        <v>84000000</v>
      </c>
      <c r="AF192">
        <v>191.28</v>
      </c>
      <c r="AG192" s="4">
        <v>0.8</v>
      </c>
      <c r="AH192" t="s">
        <v>33</v>
      </c>
      <c r="AI192" t="s">
        <v>130</v>
      </c>
      <c r="AJ192">
        <v>32.978656999999998</v>
      </c>
      <c r="AK192">
        <v>-115.53026699999999</v>
      </c>
    </row>
    <row r="193" spans="1:37" ht="14.45" x14ac:dyDescent="0.3">
      <c r="A193">
        <v>191</v>
      </c>
      <c r="B193">
        <v>372</v>
      </c>
      <c r="C193" t="s">
        <v>167</v>
      </c>
      <c r="D193" t="s">
        <v>130</v>
      </c>
      <c r="E193" t="s">
        <v>31</v>
      </c>
      <c r="F193" s="2">
        <v>36892</v>
      </c>
      <c r="G193" s="2">
        <v>40179</v>
      </c>
      <c r="H193">
        <v>27743</v>
      </c>
      <c r="I193">
        <v>24667</v>
      </c>
      <c r="J193">
        <v>276</v>
      </c>
      <c r="K193">
        <f t="shared" si="4"/>
        <v>2794829820</v>
      </c>
      <c r="L193">
        <v>245</v>
      </c>
      <c r="M193">
        <v>222</v>
      </c>
      <c r="N193" t="s">
        <v>167</v>
      </c>
      <c r="O193">
        <v>2</v>
      </c>
      <c r="P193" t="s">
        <v>39</v>
      </c>
      <c r="Q193" s="6">
        <v>42291</v>
      </c>
      <c r="R193">
        <v>136</v>
      </c>
      <c r="S193">
        <v>238</v>
      </c>
      <c r="T193" t="s">
        <v>40</v>
      </c>
      <c r="V193" s="3">
        <v>27743</v>
      </c>
      <c r="W193">
        <v>125</v>
      </c>
      <c r="AB193" s="3">
        <v>136000000</v>
      </c>
      <c r="AC193" s="3">
        <v>238000000</v>
      </c>
      <c r="AD193">
        <v>126.51</v>
      </c>
      <c r="AE193" s="5">
        <f t="shared" si="5"/>
        <v>108800000</v>
      </c>
      <c r="AF193">
        <v>221.39</v>
      </c>
      <c r="AG193" s="4">
        <v>0.8</v>
      </c>
      <c r="AH193" t="s">
        <v>33</v>
      </c>
      <c r="AI193" t="s">
        <v>130</v>
      </c>
      <c r="AJ193">
        <v>32.978656999999998</v>
      </c>
      <c r="AK193">
        <v>-115.53026699999999</v>
      </c>
    </row>
    <row r="194" spans="1:37" ht="14.45" x14ac:dyDescent="0.3">
      <c r="A194">
        <v>192</v>
      </c>
      <c r="B194">
        <v>372</v>
      </c>
      <c r="C194" t="s">
        <v>167</v>
      </c>
      <c r="D194" t="s">
        <v>130</v>
      </c>
      <c r="E194" t="s">
        <v>31</v>
      </c>
      <c r="F194" s="2">
        <v>36892</v>
      </c>
      <c r="G194" s="2">
        <v>40179</v>
      </c>
      <c r="H194">
        <v>27743</v>
      </c>
      <c r="I194">
        <v>24667</v>
      </c>
      <c r="J194">
        <v>276</v>
      </c>
      <c r="K194">
        <f t="shared" si="4"/>
        <v>2794829820</v>
      </c>
      <c r="L194">
        <v>245</v>
      </c>
      <c r="M194">
        <v>222</v>
      </c>
      <c r="N194" t="s">
        <v>167</v>
      </c>
      <c r="O194" t="s">
        <v>96</v>
      </c>
      <c r="P194" t="s">
        <v>39</v>
      </c>
      <c r="Q194" s="6">
        <v>42230</v>
      </c>
      <c r="R194">
        <v>169</v>
      </c>
      <c r="S194">
        <v>283</v>
      </c>
      <c r="T194" t="s">
        <v>40</v>
      </c>
      <c r="V194" s="3">
        <v>27743</v>
      </c>
      <c r="X194" t="s">
        <v>169</v>
      </c>
      <c r="Y194" t="s">
        <v>170</v>
      </c>
      <c r="AB194" s="3">
        <v>169260000</v>
      </c>
      <c r="AC194" s="3">
        <v>283370000</v>
      </c>
      <c r="AD194">
        <v>157.44999999999999</v>
      </c>
      <c r="AE194" s="5">
        <f t="shared" si="5"/>
        <v>135408000</v>
      </c>
      <c r="AF194">
        <v>263.58999999999997</v>
      </c>
      <c r="AG194" s="4">
        <v>0.8</v>
      </c>
      <c r="AH194" t="s">
        <v>33</v>
      </c>
      <c r="AI194" t="s">
        <v>130</v>
      </c>
      <c r="AJ194">
        <v>32.978656999999998</v>
      </c>
      <c r="AK194">
        <v>-115.53026699999999</v>
      </c>
    </row>
    <row r="195" spans="1:37" ht="14.45" x14ac:dyDescent="0.3">
      <c r="A195">
        <v>193</v>
      </c>
      <c r="B195">
        <v>372</v>
      </c>
      <c r="C195" t="s">
        <v>167</v>
      </c>
      <c r="D195" t="s">
        <v>130</v>
      </c>
      <c r="E195" t="s">
        <v>31</v>
      </c>
      <c r="F195" s="2">
        <v>36892</v>
      </c>
      <c r="G195" s="2">
        <v>40179</v>
      </c>
      <c r="H195">
        <v>27743</v>
      </c>
      <c r="I195">
        <v>24667</v>
      </c>
      <c r="J195">
        <v>276</v>
      </c>
      <c r="K195">
        <f t="shared" ref="K195:K258" si="6">J195*H195*365</f>
        <v>2794829820</v>
      </c>
      <c r="L195">
        <v>245</v>
      </c>
      <c r="M195">
        <v>222</v>
      </c>
      <c r="N195" t="s">
        <v>167</v>
      </c>
      <c r="O195">
        <v>2</v>
      </c>
      <c r="P195" t="s">
        <v>39</v>
      </c>
      <c r="Q195" s="6">
        <v>42199</v>
      </c>
      <c r="R195">
        <v>217</v>
      </c>
      <c r="S195">
        <v>292</v>
      </c>
      <c r="T195" t="s">
        <v>40</v>
      </c>
      <c r="V195" s="3">
        <v>27743</v>
      </c>
      <c r="AB195" s="3">
        <v>216860000</v>
      </c>
      <c r="AC195" s="3">
        <v>292360000</v>
      </c>
      <c r="AD195">
        <v>201.72</v>
      </c>
      <c r="AE195" s="5">
        <f t="shared" ref="AE195:AE258" si="7">AB195*AG195</f>
        <v>173488000</v>
      </c>
      <c r="AF195">
        <v>271.95</v>
      </c>
      <c r="AG195" s="4">
        <v>0.8</v>
      </c>
      <c r="AH195" t="s">
        <v>33</v>
      </c>
      <c r="AI195" t="s">
        <v>130</v>
      </c>
      <c r="AJ195">
        <v>32.978656999999998</v>
      </c>
      <c r="AK195">
        <v>-115.53026699999999</v>
      </c>
    </row>
    <row r="196" spans="1:37" ht="14.45" x14ac:dyDescent="0.3">
      <c r="A196">
        <v>194</v>
      </c>
      <c r="B196">
        <v>372</v>
      </c>
      <c r="C196" t="s">
        <v>167</v>
      </c>
      <c r="D196" t="s">
        <v>130</v>
      </c>
      <c r="E196" t="s">
        <v>31</v>
      </c>
      <c r="F196" s="2">
        <v>36892</v>
      </c>
      <c r="G196" s="2">
        <v>40179</v>
      </c>
      <c r="H196">
        <v>27743</v>
      </c>
      <c r="I196">
        <v>24667</v>
      </c>
      <c r="J196">
        <v>276</v>
      </c>
      <c r="K196">
        <f t="shared" si="6"/>
        <v>2794829820</v>
      </c>
      <c r="L196">
        <v>245</v>
      </c>
      <c r="M196">
        <v>222</v>
      </c>
      <c r="N196" t="s">
        <v>167</v>
      </c>
      <c r="O196">
        <v>2</v>
      </c>
      <c r="P196" t="s">
        <v>39</v>
      </c>
      <c r="Q196" s="6">
        <v>42169</v>
      </c>
      <c r="R196">
        <v>212</v>
      </c>
      <c r="S196">
        <v>290</v>
      </c>
      <c r="T196" t="s">
        <v>40</v>
      </c>
      <c r="V196" s="3">
        <v>27743</v>
      </c>
      <c r="W196">
        <v>204</v>
      </c>
      <c r="AB196" s="3">
        <v>212000000</v>
      </c>
      <c r="AC196" s="3">
        <v>290000000</v>
      </c>
      <c r="AD196">
        <v>203.78</v>
      </c>
      <c r="AE196" s="5">
        <f t="shared" si="7"/>
        <v>169600000</v>
      </c>
      <c r="AF196">
        <v>278.75</v>
      </c>
      <c r="AG196" s="4">
        <v>0.8</v>
      </c>
      <c r="AH196" t="s">
        <v>33</v>
      </c>
      <c r="AI196" t="s">
        <v>130</v>
      </c>
      <c r="AJ196">
        <v>32.978656999999998</v>
      </c>
      <c r="AK196">
        <v>-115.53026699999999</v>
      </c>
    </row>
    <row r="197" spans="1:37" ht="14.45" x14ac:dyDescent="0.3">
      <c r="A197">
        <v>195</v>
      </c>
      <c r="B197">
        <v>494</v>
      </c>
      <c r="C197" t="s">
        <v>171</v>
      </c>
      <c r="D197" t="s">
        <v>52</v>
      </c>
      <c r="E197" t="s">
        <v>31</v>
      </c>
      <c r="F197" s="2">
        <v>34881</v>
      </c>
      <c r="G197" s="2">
        <v>38533</v>
      </c>
      <c r="H197">
        <v>40377</v>
      </c>
      <c r="I197">
        <v>36256</v>
      </c>
      <c r="J197">
        <v>275</v>
      </c>
      <c r="K197">
        <f t="shared" si="6"/>
        <v>4052841375</v>
      </c>
      <c r="L197">
        <v>247</v>
      </c>
      <c r="M197">
        <v>220</v>
      </c>
      <c r="N197" t="s">
        <v>171</v>
      </c>
      <c r="O197">
        <v>1</v>
      </c>
      <c r="P197" t="s">
        <v>39</v>
      </c>
      <c r="Q197" s="6">
        <v>42050</v>
      </c>
      <c r="R197">
        <v>690</v>
      </c>
      <c r="S197">
        <v>694</v>
      </c>
      <c r="T197" t="s">
        <v>55</v>
      </c>
      <c r="V197" s="3">
        <v>42397</v>
      </c>
      <c r="W197">
        <v>101</v>
      </c>
      <c r="X197" t="s">
        <v>172</v>
      </c>
      <c r="Y197" t="s">
        <v>173</v>
      </c>
      <c r="Z197">
        <v>0</v>
      </c>
      <c r="AA197" t="s">
        <v>55</v>
      </c>
      <c r="AB197" s="3">
        <v>224837485</v>
      </c>
      <c r="AC197" s="3">
        <v>226140890</v>
      </c>
      <c r="AD197">
        <v>102.27</v>
      </c>
      <c r="AE197" s="5">
        <f t="shared" si="7"/>
        <v>121412241.90000001</v>
      </c>
      <c r="AF197">
        <v>102.87</v>
      </c>
      <c r="AG197" s="4">
        <v>0.54</v>
      </c>
      <c r="AH197" t="s">
        <v>33</v>
      </c>
      <c r="AI197" t="s">
        <v>52</v>
      </c>
      <c r="AJ197">
        <v>33.916680999999997</v>
      </c>
      <c r="AK197">
        <v>-117.90006</v>
      </c>
    </row>
    <row r="198" spans="1:37" ht="14.45" x14ac:dyDescent="0.3">
      <c r="A198">
        <v>196</v>
      </c>
      <c r="B198">
        <v>494</v>
      </c>
      <c r="C198" t="s">
        <v>171</v>
      </c>
      <c r="D198" t="s">
        <v>52</v>
      </c>
      <c r="E198" t="s">
        <v>31</v>
      </c>
      <c r="F198" s="2">
        <v>34881</v>
      </c>
      <c r="G198" s="2">
        <v>38533</v>
      </c>
      <c r="H198">
        <v>40377</v>
      </c>
      <c r="I198">
        <v>36256</v>
      </c>
      <c r="J198">
        <v>275</v>
      </c>
      <c r="K198">
        <f t="shared" si="6"/>
        <v>4052841375</v>
      </c>
      <c r="L198">
        <v>247</v>
      </c>
      <c r="M198">
        <v>220</v>
      </c>
      <c r="N198" t="s">
        <v>171</v>
      </c>
      <c r="O198">
        <v>1</v>
      </c>
      <c r="P198" t="s">
        <v>39</v>
      </c>
      <c r="Q198" s="6">
        <v>42019</v>
      </c>
      <c r="R198">
        <v>657</v>
      </c>
      <c r="S198">
        <v>845</v>
      </c>
      <c r="T198" t="s">
        <v>55</v>
      </c>
      <c r="V198" s="3">
        <v>42397</v>
      </c>
      <c r="W198">
        <v>70</v>
      </c>
      <c r="X198" t="s">
        <v>172</v>
      </c>
      <c r="Y198" t="s">
        <v>173</v>
      </c>
      <c r="Z198">
        <v>0</v>
      </c>
      <c r="AA198" t="s">
        <v>55</v>
      </c>
      <c r="AB198" s="3">
        <v>214084388</v>
      </c>
      <c r="AC198" s="3">
        <v>275344456</v>
      </c>
      <c r="AD198">
        <v>70.040000000000006</v>
      </c>
      <c r="AE198" s="5">
        <f t="shared" si="7"/>
        <v>92056286.840000004</v>
      </c>
      <c r="AF198">
        <v>90.08</v>
      </c>
      <c r="AG198" s="4">
        <v>0.43</v>
      </c>
      <c r="AH198" t="s">
        <v>33</v>
      </c>
      <c r="AI198" t="s">
        <v>52</v>
      </c>
      <c r="AJ198">
        <v>33.916680999999997</v>
      </c>
      <c r="AK198">
        <v>-117.90006</v>
      </c>
    </row>
    <row r="199" spans="1:37" ht="14.45" x14ac:dyDescent="0.3">
      <c r="A199">
        <v>197</v>
      </c>
      <c r="B199">
        <v>494</v>
      </c>
      <c r="C199" t="s">
        <v>171</v>
      </c>
      <c r="D199" t="s">
        <v>52</v>
      </c>
      <c r="E199" t="s">
        <v>31</v>
      </c>
      <c r="F199" s="2">
        <v>34881</v>
      </c>
      <c r="G199" s="2">
        <v>38533</v>
      </c>
      <c r="H199">
        <v>40377</v>
      </c>
      <c r="I199">
        <v>36256</v>
      </c>
      <c r="J199">
        <v>275</v>
      </c>
      <c r="K199">
        <f t="shared" si="6"/>
        <v>4052841375</v>
      </c>
      <c r="L199">
        <v>247</v>
      </c>
      <c r="M199">
        <v>220</v>
      </c>
      <c r="N199" t="s">
        <v>171</v>
      </c>
      <c r="O199">
        <v>1</v>
      </c>
      <c r="P199" t="s">
        <v>39</v>
      </c>
      <c r="Q199" s="6">
        <v>42352</v>
      </c>
      <c r="R199">
        <v>608</v>
      </c>
      <c r="S199">
        <v>808</v>
      </c>
      <c r="T199" t="s">
        <v>55</v>
      </c>
      <c r="V199" s="3">
        <v>42397</v>
      </c>
      <c r="W199">
        <v>87</v>
      </c>
      <c r="X199" t="s">
        <v>172</v>
      </c>
      <c r="Y199" t="s">
        <v>173</v>
      </c>
      <c r="Z199">
        <v>0</v>
      </c>
      <c r="AA199" t="s">
        <v>55</v>
      </c>
      <c r="AB199" s="3">
        <v>198117668</v>
      </c>
      <c r="AC199" s="3">
        <v>263287953</v>
      </c>
      <c r="AD199">
        <v>87.43</v>
      </c>
      <c r="AE199" s="5">
        <f t="shared" si="7"/>
        <v>114908247.44</v>
      </c>
      <c r="AF199">
        <v>116.19</v>
      </c>
      <c r="AG199" s="4">
        <v>0.57999999999999996</v>
      </c>
      <c r="AH199" t="s">
        <v>33</v>
      </c>
      <c r="AI199" t="s">
        <v>52</v>
      </c>
      <c r="AJ199">
        <v>33.916680999999997</v>
      </c>
      <c r="AK199">
        <v>-117.90006</v>
      </c>
    </row>
    <row r="200" spans="1:37" ht="14.45" x14ac:dyDescent="0.3">
      <c r="A200">
        <v>198</v>
      </c>
      <c r="B200">
        <v>494</v>
      </c>
      <c r="C200" t="s">
        <v>171</v>
      </c>
      <c r="D200" t="s">
        <v>52</v>
      </c>
      <c r="E200" t="s">
        <v>31</v>
      </c>
      <c r="F200" s="2">
        <v>34881</v>
      </c>
      <c r="G200" s="2">
        <v>38533</v>
      </c>
      <c r="H200">
        <v>40377</v>
      </c>
      <c r="I200">
        <v>36256</v>
      </c>
      <c r="J200">
        <v>275</v>
      </c>
      <c r="K200">
        <f t="shared" si="6"/>
        <v>4052841375</v>
      </c>
      <c r="L200">
        <v>247</v>
      </c>
      <c r="M200">
        <v>220</v>
      </c>
      <c r="N200" t="s">
        <v>171</v>
      </c>
      <c r="O200">
        <v>1</v>
      </c>
      <c r="P200" t="s">
        <v>39</v>
      </c>
      <c r="Q200" s="6">
        <v>42322</v>
      </c>
      <c r="R200">
        <v>752</v>
      </c>
      <c r="S200">
        <v>803</v>
      </c>
      <c r="T200" t="s">
        <v>55</v>
      </c>
      <c r="V200" s="3">
        <v>42397</v>
      </c>
      <c r="W200">
        <v>123</v>
      </c>
      <c r="X200" t="s">
        <v>172</v>
      </c>
      <c r="Y200" t="s">
        <v>173</v>
      </c>
      <c r="Z200">
        <v>0</v>
      </c>
      <c r="AA200" t="s">
        <v>55</v>
      </c>
      <c r="AB200" s="3">
        <v>245040273</v>
      </c>
      <c r="AC200" s="3">
        <v>261658696</v>
      </c>
      <c r="AD200">
        <v>123.3</v>
      </c>
      <c r="AE200" s="5">
        <f t="shared" si="7"/>
        <v>156825774.72</v>
      </c>
      <c r="AF200">
        <v>131.66</v>
      </c>
      <c r="AG200" s="4">
        <v>0.64</v>
      </c>
      <c r="AH200" t="s">
        <v>33</v>
      </c>
      <c r="AI200" t="s">
        <v>52</v>
      </c>
      <c r="AJ200">
        <v>33.916680999999997</v>
      </c>
      <c r="AK200">
        <v>-117.90006</v>
      </c>
    </row>
    <row r="201" spans="1:37" ht="14.45" x14ac:dyDescent="0.3">
      <c r="A201">
        <v>199</v>
      </c>
      <c r="B201">
        <v>494</v>
      </c>
      <c r="C201" t="s">
        <v>171</v>
      </c>
      <c r="D201" t="s">
        <v>52</v>
      </c>
      <c r="E201" t="s">
        <v>31</v>
      </c>
      <c r="F201" s="2">
        <v>34881</v>
      </c>
      <c r="G201" s="2">
        <v>38533</v>
      </c>
      <c r="H201">
        <v>40377</v>
      </c>
      <c r="I201">
        <v>36256</v>
      </c>
      <c r="J201">
        <v>275</v>
      </c>
      <c r="K201">
        <f t="shared" si="6"/>
        <v>4052841375</v>
      </c>
      <c r="L201">
        <v>247</v>
      </c>
      <c r="M201">
        <v>220</v>
      </c>
      <c r="N201" t="s">
        <v>171</v>
      </c>
      <c r="O201">
        <v>1</v>
      </c>
      <c r="P201" t="s">
        <v>39</v>
      </c>
      <c r="Q201" s="6">
        <v>42291</v>
      </c>
      <c r="R201" s="3">
        <v>1062</v>
      </c>
      <c r="S201" s="3">
        <v>1007</v>
      </c>
      <c r="T201" t="s">
        <v>55</v>
      </c>
      <c r="U201" t="s">
        <v>174</v>
      </c>
      <c r="V201" s="3">
        <v>42397</v>
      </c>
      <c r="W201">
        <v>112</v>
      </c>
      <c r="X201" t="s">
        <v>172</v>
      </c>
      <c r="Y201" t="s">
        <v>173</v>
      </c>
      <c r="AB201" s="3">
        <v>346054215</v>
      </c>
      <c r="AC201" s="3">
        <v>328132387</v>
      </c>
      <c r="AD201">
        <v>113.22</v>
      </c>
      <c r="AE201" s="5">
        <f t="shared" si="7"/>
        <v>148803312.44999999</v>
      </c>
      <c r="AF201">
        <v>107.35</v>
      </c>
      <c r="AG201" s="4">
        <v>0.43</v>
      </c>
      <c r="AH201" t="s">
        <v>33</v>
      </c>
      <c r="AI201" t="s">
        <v>52</v>
      </c>
      <c r="AJ201">
        <v>33.916680999999997</v>
      </c>
      <c r="AK201">
        <v>-117.90006</v>
      </c>
    </row>
    <row r="202" spans="1:37" ht="14.45" x14ac:dyDescent="0.3">
      <c r="A202">
        <v>200</v>
      </c>
      <c r="B202">
        <v>494</v>
      </c>
      <c r="C202" t="s">
        <v>171</v>
      </c>
      <c r="D202" t="s">
        <v>52</v>
      </c>
      <c r="E202" t="s">
        <v>31</v>
      </c>
      <c r="F202" s="2">
        <v>34881</v>
      </c>
      <c r="G202" s="2">
        <v>38533</v>
      </c>
      <c r="H202">
        <v>40377</v>
      </c>
      <c r="I202">
        <v>36256</v>
      </c>
      <c r="J202">
        <v>275</v>
      </c>
      <c r="K202">
        <f t="shared" si="6"/>
        <v>4052841375</v>
      </c>
      <c r="L202">
        <v>247</v>
      </c>
      <c r="M202">
        <v>220</v>
      </c>
      <c r="N202" t="s">
        <v>171</v>
      </c>
      <c r="O202">
        <v>1</v>
      </c>
      <c r="P202" t="s">
        <v>39</v>
      </c>
      <c r="Q202" s="6">
        <v>42261</v>
      </c>
      <c r="R202" s="3">
        <v>1178</v>
      </c>
      <c r="S202" s="3">
        <v>1230</v>
      </c>
      <c r="T202" t="s">
        <v>55</v>
      </c>
      <c r="V202" s="3">
        <v>42397</v>
      </c>
      <c r="W202">
        <v>127</v>
      </c>
      <c r="X202" t="s">
        <v>172</v>
      </c>
      <c r="Y202" t="s">
        <v>173</v>
      </c>
      <c r="AA202" t="s">
        <v>55</v>
      </c>
      <c r="AB202" s="3">
        <v>383852981</v>
      </c>
      <c r="AC202" s="3">
        <v>400797255</v>
      </c>
      <c r="AD202">
        <v>123.73</v>
      </c>
      <c r="AE202" s="5">
        <f t="shared" si="7"/>
        <v>157379722.20999998</v>
      </c>
      <c r="AF202">
        <v>129.19999999999999</v>
      </c>
      <c r="AG202" s="4">
        <v>0.41</v>
      </c>
      <c r="AH202" t="s">
        <v>33</v>
      </c>
      <c r="AI202" t="s">
        <v>52</v>
      </c>
      <c r="AJ202">
        <v>33.916680999999997</v>
      </c>
      <c r="AK202">
        <v>-117.90006</v>
      </c>
    </row>
    <row r="203" spans="1:37" ht="14.45" x14ac:dyDescent="0.3">
      <c r="A203">
        <v>201</v>
      </c>
      <c r="B203">
        <v>494</v>
      </c>
      <c r="C203" t="s">
        <v>171</v>
      </c>
      <c r="D203" t="s">
        <v>52</v>
      </c>
      <c r="E203" t="s">
        <v>31</v>
      </c>
      <c r="F203" s="2">
        <v>34881</v>
      </c>
      <c r="G203" s="2">
        <v>38533</v>
      </c>
      <c r="H203">
        <v>40377</v>
      </c>
      <c r="I203">
        <v>36256</v>
      </c>
      <c r="J203">
        <v>275</v>
      </c>
      <c r="K203">
        <f t="shared" si="6"/>
        <v>4052841375</v>
      </c>
      <c r="L203">
        <v>247</v>
      </c>
      <c r="M203">
        <v>220</v>
      </c>
      <c r="N203" t="s">
        <v>171</v>
      </c>
      <c r="O203">
        <v>1</v>
      </c>
      <c r="P203" t="s">
        <v>39</v>
      </c>
      <c r="Q203" s="6">
        <v>42230</v>
      </c>
      <c r="R203" s="3">
        <v>1087</v>
      </c>
      <c r="S203" s="3">
        <v>1072</v>
      </c>
      <c r="T203" t="s">
        <v>55</v>
      </c>
      <c r="V203" s="3">
        <v>40377</v>
      </c>
      <c r="X203" t="s">
        <v>172</v>
      </c>
      <c r="Y203" t="s">
        <v>173</v>
      </c>
      <c r="AA203" t="s">
        <v>55</v>
      </c>
      <c r="AB203" s="3">
        <v>354200501</v>
      </c>
      <c r="AC203" s="3">
        <v>349312730</v>
      </c>
      <c r="AD203">
        <v>124.51</v>
      </c>
      <c r="AE203" s="5">
        <f t="shared" si="7"/>
        <v>155848220.44</v>
      </c>
      <c r="AF203">
        <v>122.79</v>
      </c>
      <c r="AG203" s="4">
        <v>0.44</v>
      </c>
      <c r="AH203" t="s">
        <v>33</v>
      </c>
      <c r="AI203" t="s">
        <v>52</v>
      </c>
      <c r="AJ203">
        <v>33.916680999999997</v>
      </c>
      <c r="AK203">
        <v>-117.90006</v>
      </c>
    </row>
    <row r="204" spans="1:37" ht="14.45" x14ac:dyDescent="0.3">
      <c r="A204">
        <v>202</v>
      </c>
      <c r="B204">
        <v>494</v>
      </c>
      <c r="C204" t="s">
        <v>171</v>
      </c>
      <c r="D204" t="s">
        <v>52</v>
      </c>
      <c r="E204" t="s">
        <v>31</v>
      </c>
      <c r="F204" s="2">
        <v>34881</v>
      </c>
      <c r="G204" s="2">
        <v>38533</v>
      </c>
      <c r="H204">
        <v>40377</v>
      </c>
      <c r="I204">
        <v>36256</v>
      </c>
      <c r="J204">
        <v>275</v>
      </c>
      <c r="K204">
        <f t="shared" si="6"/>
        <v>4052841375</v>
      </c>
      <c r="L204">
        <v>247</v>
      </c>
      <c r="M204">
        <v>220</v>
      </c>
      <c r="N204" t="s">
        <v>171</v>
      </c>
      <c r="O204">
        <v>1</v>
      </c>
      <c r="P204" t="s">
        <v>39</v>
      </c>
      <c r="Q204" s="6">
        <v>42199</v>
      </c>
      <c r="R204" s="3">
        <v>1186</v>
      </c>
      <c r="S204" s="3">
        <v>1155</v>
      </c>
      <c r="T204" t="s">
        <v>55</v>
      </c>
      <c r="V204" s="3">
        <v>41394</v>
      </c>
      <c r="X204" t="s">
        <v>172</v>
      </c>
      <c r="Y204" t="s">
        <v>173</v>
      </c>
      <c r="AA204" t="s">
        <v>55</v>
      </c>
      <c r="AB204" s="3">
        <v>386459792</v>
      </c>
      <c r="AC204" s="3">
        <v>376358398</v>
      </c>
      <c r="AD204">
        <v>129.5</v>
      </c>
      <c r="AE204" s="5">
        <f t="shared" si="7"/>
        <v>166177710.56</v>
      </c>
      <c r="AF204">
        <v>126.12</v>
      </c>
      <c r="AG204" s="4">
        <v>0.43</v>
      </c>
      <c r="AH204" t="s">
        <v>33</v>
      </c>
      <c r="AI204" t="s">
        <v>52</v>
      </c>
      <c r="AJ204">
        <v>33.916680999999997</v>
      </c>
      <c r="AK204">
        <v>-117.90006</v>
      </c>
    </row>
    <row r="205" spans="1:37" ht="14.45" x14ac:dyDescent="0.3">
      <c r="A205">
        <v>203</v>
      </c>
      <c r="B205">
        <v>494</v>
      </c>
      <c r="C205" t="s">
        <v>171</v>
      </c>
      <c r="D205" t="s">
        <v>52</v>
      </c>
      <c r="E205" t="s">
        <v>31</v>
      </c>
      <c r="F205" s="2">
        <v>34881</v>
      </c>
      <c r="G205" s="2">
        <v>38533</v>
      </c>
      <c r="H205">
        <v>40377</v>
      </c>
      <c r="I205">
        <v>36256</v>
      </c>
      <c r="J205">
        <v>275</v>
      </c>
      <c r="K205">
        <f t="shared" si="6"/>
        <v>4052841375</v>
      </c>
      <c r="L205">
        <v>247</v>
      </c>
      <c r="M205">
        <v>220</v>
      </c>
      <c r="N205" t="s">
        <v>171</v>
      </c>
      <c r="O205">
        <v>1</v>
      </c>
      <c r="P205" t="s">
        <v>39</v>
      </c>
      <c r="Q205" s="6">
        <v>42169</v>
      </c>
      <c r="R205" s="3">
        <v>1150</v>
      </c>
      <c r="S205" s="3">
        <v>1061</v>
      </c>
      <c r="T205" t="s">
        <v>55</v>
      </c>
      <c r="V205" s="3">
        <v>41394</v>
      </c>
      <c r="X205" t="s">
        <v>172</v>
      </c>
      <c r="Y205" t="s">
        <v>173</v>
      </c>
      <c r="AA205" t="s">
        <v>55</v>
      </c>
      <c r="AB205" s="3">
        <v>374729141</v>
      </c>
      <c r="AC205" s="3">
        <v>345728364</v>
      </c>
      <c r="AD205">
        <v>144.84</v>
      </c>
      <c r="AE205" s="5">
        <f t="shared" si="7"/>
        <v>179869987.68000001</v>
      </c>
      <c r="AF205">
        <v>133.63</v>
      </c>
      <c r="AG205" s="4">
        <v>0.48</v>
      </c>
      <c r="AH205" t="s">
        <v>33</v>
      </c>
      <c r="AI205" t="s">
        <v>52</v>
      </c>
      <c r="AJ205">
        <v>33.916680999999997</v>
      </c>
      <c r="AK205">
        <v>-117.90006</v>
      </c>
    </row>
    <row r="206" spans="1:37" ht="14.45" x14ac:dyDescent="0.3">
      <c r="A206">
        <v>204</v>
      </c>
      <c r="B206">
        <v>563</v>
      </c>
      <c r="C206" t="s">
        <v>175</v>
      </c>
      <c r="D206" t="s">
        <v>59</v>
      </c>
      <c r="E206" t="s">
        <v>31</v>
      </c>
      <c r="F206" s="2">
        <v>36892</v>
      </c>
      <c r="G206" s="2">
        <v>40543</v>
      </c>
      <c r="H206">
        <v>51394</v>
      </c>
      <c r="I206">
        <v>41881</v>
      </c>
      <c r="J206">
        <v>235</v>
      </c>
      <c r="K206">
        <f t="shared" si="6"/>
        <v>4408320350</v>
      </c>
      <c r="L206">
        <v>211</v>
      </c>
      <c r="M206">
        <v>188</v>
      </c>
      <c r="N206" t="s">
        <v>175</v>
      </c>
      <c r="O206" t="s">
        <v>54</v>
      </c>
      <c r="P206" t="s">
        <v>39</v>
      </c>
      <c r="Q206" s="6">
        <v>42050</v>
      </c>
      <c r="R206">
        <v>142</v>
      </c>
      <c r="S206">
        <v>158</v>
      </c>
      <c r="T206" t="s">
        <v>40</v>
      </c>
      <c r="V206" s="3">
        <v>54741</v>
      </c>
      <c r="W206">
        <v>72.05</v>
      </c>
      <c r="X206" t="s">
        <v>2086</v>
      </c>
      <c r="Z206">
        <v>3.58</v>
      </c>
      <c r="AA206" t="s">
        <v>40</v>
      </c>
      <c r="AB206" s="3">
        <v>142030000</v>
      </c>
      <c r="AC206" s="3">
        <v>158380000</v>
      </c>
      <c r="AD206">
        <v>72.06</v>
      </c>
      <c r="AE206" s="5">
        <f t="shared" si="7"/>
        <v>110783400</v>
      </c>
      <c r="AF206">
        <v>80.349999999999994</v>
      </c>
      <c r="AG206" s="4">
        <v>0.78</v>
      </c>
      <c r="AH206" t="s">
        <v>33</v>
      </c>
      <c r="AI206" t="s">
        <v>59</v>
      </c>
      <c r="AJ206">
        <v>37.931868000000001</v>
      </c>
      <c r="AK206">
        <v>-121.695786</v>
      </c>
    </row>
    <row r="207" spans="1:37" ht="14.45" x14ac:dyDescent="0.3">
      <c r="A207">
        <v>205</v>
      </c>
      <c r="B207">
        <v>563</v>
      </c>
      <c r="C207" t="s">
        <v>175</v>
      </c>
      <c r="D207" t="s">
        <v>59</v>
      </c>
      <c r="E207" t="s">
        <v>31</v>
      </c>
      <c r="F207" s="2">
        <v>36892</v>
      </c>
      <c r="G207" s="2">
        <v>40543</v>
      </c>
      <c r="H207">
        <v>51394</v>
      </c>
      <c r="I207">
        <v>41881</v>
      </c>
      <c r="J207">
        <v>235</v>
      </c>
      <c r="K207">
        <f t="shared" si="6"/>
        <v>4408320350</v>
      </c>
      <c r="L207">
        <v>211</v>
      </c>
      <c r="M207">
        <v>188</v>
      </c>
      <c r="N207" t="s">
        <v>175</v>
      </c>
      <c r="O207" t="s">
        <v>54</v>
      </c>
      <c r="P207" t="s">
        <v>39</v>
      </c>
      <c r="Q207" s="6">
        <v>42019</v>
      </c>
      <c r="R207">
        <v>153</v>
      </c>
      <c r="S207">
        <v>141</v>
      </c>
      <c r="T207" t="s">
        <v>40</v>
      </c>
      <c r="V207" s="3">
        <v>54741</v>
      </c>
      <c r="W207">
        <v>70.290000000000006</v>
      </c>
      <c r="Z207">
        <v>3.66</v>
      </c>
      <c r="AA207" t="s">
        <v>40</v>
      </c>
      <c r="AB207" s="3">
        <v>153020000</v>
      </c>
      <c r="AC207" s="3">
        <v>141270000</v>
      </c>
      <c r="AD207">
        <v>70.290000000000006</v>
      </c>
      <c r="AE207" s="5">
        <f t="shared" si="7"/>
        <v>119355600</v>
      </c>
      <c r="AF207">
        <v>64.89</v>
      </c>
      <c r="AG207" s="4">
        <v>0.78</v>
      </c>
      <c r="AH207" t="s">
        <v>33</v>
      </c>
      <c r="AI207" t="s">
        <v>59</v>
      </c>
      <c r="AJ207">
        <v>37.931868000000001</v>
      </c>
      <c r="AK207">
        <v>-121.695786</v>
      </c>
    </row>
    <row r="208" spans="1:37" ht="14.45" x14ac:dyDescent="0.3">
      <c r="A208">
        <v>206</v>
      </c>
      <c r="B208">
        <v>563</v>
      </c>
      <c r="C208" t="s">
        <v>175</v>
      </c>
      <c r="D208" t="s">
        <v>59</v>
      </c>
      <c r="E208" t="s">
        <v>31</v>
      </c>
      <c r="F208" s="2">
        <v>36892</v>
      </c>
      <c r="G208" s="2">
        <v>40543</v>
      </c>
      <c r="H208">
        <v>51394</v>
      </c>
      <c r="I208">
        <v>41881</v>
      </c>
      <c r="J208">
        <v>235</v>
      </c>
      <c r="K208">
        <f t="shared" si="6"/>
        <v>4408320350</v>
      </c>
      <c r="L208">
        <v>211</v>
      </c>
      <c r="M208">
        <v>188</v>
      </c>
      <c r="N208" t="s">
        <v>175</v>
      </c>
      <c r="O208" t="s">
        <v>54</v>
      </c>
      <c r="P208" t="s">
        <v>39</v>
      </c>
      <c r="Q208" s="6">
        <v>42352</v>
      </c>
      <c r="R208">
        <v>133</v>
      </c>
      <c r="S208">
        <v>187</v>
      </c>
      <c r="T208" t="s">
        <v>40</v>
      </c>
      <c r="V208" s="3">
        <v>54741</v>
      </c>
      <c r="W208">
        <v>63.661000000000001</v>
      </c>
      <c r="Z208">
        <v>3.423</v>
      </c>
      <c r="AA208" t="s">
        <v>40</v>
      </c>
      <c r="AB208" s="3">
        <v>133109000</v>
      </c>
      <c r="AC208" s="3">
        <v>187420000</v>
      </c>
      <c r="AD208">
        <v>63.66</v>
      </c>
      <c r="AE208" s="5">
        <f t="shared" si="7"/>
        <v>107818290</v>
      </c>
      <c r="AF208">
        <v>89.64</v>
      </c>
      <c r="AG208" s="4">
        <v>0.81</v>
      </c>
      <c r="AH208" t="s">
        <v>33</v>
      </c>
      <c r="AI208" t="s">
        <v>59</v>
      </c>
      <c r="AJ208">
        <v>37.931868000000001</v>
      </c>
      <c r="AK208">
        <v>-121.695786</v>
      </c>
    </row>
    <row r="209" spans="1:37" ht="14.45" x14ac:dyDescent="0.3">
      <c r="A209">
        <v>207</v>
      </c>
      <c r="B209">
        <v>563</v>
      </c>
      <c r="C209" t="s">
        <v>175</v>
      </c>
      <c r="D209" t="s">
        <v>59</v>
      </c>
      <c r="E209" t="s">
        <v>31</v>
      </c>
      <c r="F209" s="2">
        <v>36892</v>
      </c>
      <c r="G209" s="2">
        <v>40543</v>
      </c>
      <c r="H209">
        <v>51394</v>
      </c>
      <c r="I209">
        <v>41881</v>
      </c>
      <c r="J209">
        <v>235</v>
      </c>
      <c r="K209">
        <f t="shared" si="6"/>
        <v>4408320350</v>
      </c>
      <c r="L209">
        <v>211</v>
      </c>
      <c r="M209">
        <v>188</v>
      </c>
      <c r="N209" t="s">
        <v>175</v>
      </c>
      <c r="O209" t="s">
        <v>54</v>
      </c>
      <c r="P209" t="s">
        <v>39</v>
      </c>
      <c r="Q209" s="6">
        <v>42322</v>
      </c>
      <c r="R209">
        <v>204</v>
      </c>
      <c r="S209">
        <v>261</v>
      </c>
      <c r="T209" t="s">
        <v>40</v>
      </c>
      <c r="V209" s="3">
        <v>54741</v>
      </c>
      <c r="W209">
        <v>95.64</v>
      </c>
      <c r="X209" t="s">
        <v>176</v>
      </c>
      <c r="Z209">
        <v>5.56</v>
      </c>
      <c r="AA209" t="s">
        <v>40</v>
      </c>
      <c r="AB209" s="3">
        <v>203521000</v>
      </c>
      <c r="AC209" s="3">
        <v>260500000</v>
      </c>
      <c r="AD209">
        <v>95.43</v>
      </c>
      <c r="AE209" s="5">
        <f t="shared" si="7"/>
        <v>156711170</v>
      </c>
      <c r="AF209">
        <v>122.14</v>
      </c>
      <c r="AG209" s="4">
        <v>0.77</v>
      </c>
      <c r="AH209" t="s">
        <v>33</v>
      </c>
      <c r="AI209" t="s">
        <v>59</v>
      </c>
      <c r="AJ209">
        <v>37.931868000000001</v>
      </c>
      <c r="AK209">
        <v>-121.695786</v>
      </c>
    </row>
    <row r="210" spans="1:37" ht="14.45" x14ac:dyDescent="0.3">
      <c r="A210">
        <v>208</v>
      </c>
      <c r="B210">
        <v>563</v>
      </c>
      <c r="C210" t="s">
        <v>175</v>
      </c>
      <c r="D210" t="s">
        <v>59</v>
      </c>
      <c r="E210" t="s">
        <v>31</v>
      </c>
      <c r="F210" s="2">
        <v>36892</v>
      </c>
      <c r="G210" s="2">
        <v>40543</v>
      </c>
      <c r="H210">
        <v>51394</v>
      </c>
      <c r="I210">
        <v>41881</v>
      </c>
      <c r="J210">
        <v>235</v>
      </c>
      <c r="K210">
        <f t="shared" si="6"/>
        <v>4408320350</v>
      </c>
      <c r="L210">
        <v>211</v>
      </c>
      <c r="M210">
        <v>188</v>
      </c>
      <c r="N210" t="s">
        <v>175</v>
      </c>
      <c r="O210" t="s">
        <v>54</v>
      </c>
      <c r="P210" t="s">
        <v>39</v>
      </c>
      <c r="Q210" s="6">
        <v>42291</v>
      </c>
      <c r="R210">
        <v>325</v>
      </c>
      <c r="S210">
        <v>381</v>
      </c>
      <c r="T210" t="s">
        <v>40</v>
      </c>
      <c r="V210" s="3">
        <v>54741</v>
      </c>
      <c r="W210">
        <v>136.72</v>
      </c>
      <c r="X210" t="e">
        <v>#NAME?</v>
      </c>
      <c r="Z210">
        <v>12.75</v>
      </c>
      <c r="AA210" t="s">
        <v>40</v>
      </c>
      <c r="AB210" s="3">
        <v>325160000</v>
      </c>
      <c r="AC210" s="3">
        <v>380530000</v>
      </c>
      <c r="AD210">
        <v>136.72</v>
      </c>
      <c r="AE210" s="5">
        <f t="shared" si="7"/>
        <v>230863600</v>
      </c>
      <c r="AF210">
        <v>160</v>
      </c>
      <c r="AG210" s="4">
        <v>0.71</v>
      </c>
      <c r="AH210" t="s">
        <v>33</v>
      </c>
      <c r="AI210" t="s">
        <v>59</v>
      </c>
      <c r="AJ210">
        <v>37.931868000000001</v>
      </c>
      <c r="AK210">
        <v>-121.695786</v>
      </c>
    </row>
    <row r="211" spans="1:37" ht="14.45" x14ac:dyDescent="0.3">
      <c r="A211">
        <v>209</v>
      </c>
      <c r="B211">
        <v>563</v>
      </c>
      <c r="C211" t="s">
        <v>175</v>
      </c>
      <c r="D211" t="s">
        <v>59</v>
      </c>
      <c r="E211" t="s">
        <v>31</v>
      </c>
      <c r="F211" s="2">
        <v>36892</v>
      </c>
      <c r="G211" s="2">
        <v>40543</v>
      </c>
      <c r="H211">
        <v>51394</v>
      </c>
      <c r="I211">
        <v>41881</v>
      </c>
      <c r="J211">
        <v>235</v>
      </c>
      <c r="K211">
        <f t="shared" si="6"/>
        <v>4408320350</v>
      </c>
      <c r="L211">
        <v>211</v>
      </c>
      <c r="M211">
        <v>188</v>
      </c>
      <c r="N211" t="s">
        <v>175</v>
      </c>
      <c r="O211" t="s">
        <v>54</v>
      </c>
      <c r="P211" t="s">
        <v>39</v>
      </c>
      <c r="Q211" s="6">
        <v>42261</v>
      </c>
      <c r="R211">
        <v>374</v>
      </c>
      <c r="S211">
        <v>430</v>
      </c>
      <c r="T211" t="s">
        <v>40</v>
      </c>
      <c r="V211" s="3">
        <v>54741</v>
      </c>
      <c r="W211">
        <v>162.44999999999999</v>
      </c>
      <c r="X211" t="s">
        <v>177</v>
      </c>
      <c r="Z211">
        <v>18.2</v>
      </c>
      <c r="AA211" t="s">
        <v>40</v>
      </c>
      <c r="AB211" s="3">
        <v>373640000</v>
      </c>
      <c r="AC211" s="3">
        <v>430120000</v>
      </c>
      <c r="AD211">
        <v>162.44999999999999</v>
      </c>
      <c r="AE211" s="5">
        <f t="shared" si="7"/>
        <v>265284400</v>
      </c>
      <c r="AF211">
        <v>187.01</v>
      </c>
      <c r="AG211" s="4">
        <v>0.71</v>
      </c>
      <c r="AH211" t="s">
        <v>33</v>
      </c>
      <c r="AI211" t="s">
        <v>59</v>
      </c>
      <c r="AJ211">
        <v>37.931868000000001</v>
      </c>
      <c r="AK211">
        <v>-121.695786</v>
      </c>
    </row>
    <row r="212" spans="1:37" ht="14.45" x14ac:dyDescent="0.3">
      <c r="A212">
        <v>210</v>
      </c>
      <c r="B212">
        <v>563</v>
      </c>
      <c r="C212" t="s">
        <v>175</v>
      </c>
      <c r="D212" t="s">
        <v>59</v>
      </c>
      <c r="E212" t="s">
        <v>31</v>
      </c>
      <c r="F212" s="2">
        <v>36892</v>
      </c>
      <c r="G212" s="2">
        <v>40543</v>
      </c>
      <c r="H212">
        <v>51394</v>
      </c>
      <c r="I212">
        <v>41881</v>
      </c>
      <c r="J212">
        <v>235</v>
      </c>
      <c r="K212">
        <f t="shared" si="6"/>
        <v>4408320350</v>
      </c>
      <c r="L212">
        <v>211</v>
      </c>
      <c r="M212">
        <v>188</v>
      </c>
      <c r="N212" t="s">
        <v>175</v>
      </c>
      <c r="O212" t="s">
        <v>54</v>
      </c>
      <c r="P212" t="s">
        <v>39</v>
      </c>
      <c r="Q212" s="6">
        <v>42230</v>
      </c>
      <c r="R212">
        <v>423</v>
      </c>
      <c r="S212">
        <v>500</v>
      </c>
      <c r="T212" t="s">
        <v>40</v>
      </c>
      <c r="V212" s="3">
        <v>54741</v>
      </c>
      <c r="Z212">
        <v>16.248000000000001</v>
      </c>
      <c r="AA212" t="s">
        <v>40</v>
      </c>
      <c r="AB212" s="3">
        <v>422980000</v>
      </c>
      <c r="AC212" s="3">
        <v>500440000</v>
      </c>
      <c r="AD212">
        <v>169.49</v>
      </c>
      <c r="AE212" s="5">
        <f t="shared" si="7"/>
        <v>287626400</v>
      </c>
      <c r="AF212">
        <v>200.53</v>
      </c>
      <c r="AG212" s="4">
        <v>0.68</v>
      </c>
      <c r="AH212" t="s">
        <v>33</v>
      </c>
      <c r="AI212" t="s">
        <v>59</v>
      </c>
      <c r="AJ212">
        <v>37.931868000000001</v>
      </c>
      <c r="AK212">
        <v>-121.695786</v>
      </c>
    </row>
    <row r="213" spans="1:37" ht="14.45" x14ac:dyDescent="0.3">
      <c r="A213">
        <v>211</v>
      </c>
      <c r="B213">
        <v>563</v>
      </c>
      <c r="C213" t="s">
        <v>175</v>
      </c>
      <c r="D213" t="s">
        <v>59</v>
      </c>
      <c r="E213" t="s">
        <v>31</v>
      </c>
      <c r="F213" s="2">
        <v>36892</v>
      </c>
      <c r="G213" s="2">
        <v>40543</v>
      </c>
      <c r="H213">
        <v>51394</v>
      </c>
      <c r="I213">
        <v>41881</v>
      </c>
      <c r="J213">
        <v>235</v>
      </c>
      <c r="K213">
        <f t="shared" si="6"/>
        <v>4408320350</v>
      </c>
      <c r="L213">
        <v>211</v>
      </c>
      <c r="M213">
        <v>188</v>
      </c>
      <c r="N213" t="s">
        <v>175</v>
      </c>
      <c r="O213" t="s">
        <v>54</v>
      </c>
      <c r="P213" t="s">
        <v>39</v>
      </c>
      <c r="Q213" s="6">
        <v>42199</v>
      </c>
      <c r="R213">
        <v>465</v>
      </c>
      <c r="S213">
        <v>518</v>
      </c>
      <c r="T213" t="s">
        <v>40</v>
      </c>
      <c r="V213" s="3">
        <v>51394</v>
      </c>
      <c r="X213" t="s">
        <v>178</v>
      </c>
      <c r="Y213" t="s">
        <v>179</v>
      </c>
      <c r="Z213">
        <v>19.3</v>
      </c>
      <c r="AA213" t="s">
        <v>40</v>
      </c>
      <c r="AB213" s="3">
        <v>464520000</v>
      </c>
      <c r="AC213" s="3">
        <v>518370000</v>
      </c>
      <c r="AD213">
        <v>193.31</v>
      </c>
      <c r="AE213" s="5">
        <f t="shared" si="7"/>
        <v>306583200</v>
      </c>
      <c r="AF213">
        <v>215.71</v>
      </c>
      <c r="AG213" s="4">
        <v>0.66</v>
      </c>
      <c r="AH213" t="s">
        <v>33</v>
      </c>
      <c r="AI213" t="s">
        <v>59</v>
      </c>
      <c r="AJ213">
        <v>37.931868000000001</v>
      </c>
      <c r="AK213">
        <v>-121.695786</v>
      </c>
    </row>
    <row r="214" spans="1:37" ht="14.45" x14ac:dyDescent="0.3">
      <c r="A214">
        <v>212</v>
      </c>
      <c r="B214">
        <v>563</v>
      </c>
      <c r="C214" t="s">
        <v>175</v>
      </c>
      <c r="D214" t="s">
        <v>59</v>
      </c>
      <c r="E214" t="s">
        <v>31</v>
      </c>
      <c r="F214" s="2">
        <v>36892</v>
      </c>
      <c r="G214" s="2">
        <v>40543</v>
      </c>
      <c r="H214">
        <v>51394</v>
      </c>
      <c r="I214">
        <v>41881</v>
      </c>
      <c r="J214">
        <v>235</v>
      </c>
      <c r="K214">
        <f t="shared" si="6"/>
        <v>4408320350</v>
      </c>
      <c r="L214">
        <v>211</v>
      </c>
      <c r="M214">
        <v>188</v>
      </c>
      <c r="N214" t="s">
        <v>175</v>
      </c>
      <c r="O214" t="s">
        <v>54</v>
      </c>
      <c r="P214" t="s">
        <v>39</v>
      </c>
      <c r="Q214" s="6">
        <v>42169</v>
      </c>
      <c r="R214">
        <v>445</v>
      </c>
      <c r="S214">
        <v>461</v>
      </c>
      <c r="T214" t="s">
        <v>40</v>
      </c>
      <c r="V214" s="3">
        <v>54741</v>
      </c>
      <c r="Z214">
        <v>11.8</v>
      </c>
      <c r="AA214" t="s">
        <v>40</v>
      </c>
      <c r="AB214" s="3">
        <v>445230000</v>
      </c>
      <c r="AC214" s="3">
        <v>461190000</v>
      </c>
      <c r="AD214">
        <v>181.37</v>
      </c>
      <c r="AE214" s="5">
        <f t="shared" si="7"/>
        <v>298304100</v>
      </c>
      <c r="AF214">
        <v>187.88</v>
      </c>
      <c r="AG214" s="4">
        <v>0.67</v>
      </c>
      <c r="AH214" t="s">
        <v>33</v>
      </c>
      <c r="AI214" t="s">
        <v>59</v>
      </c>
      <c r="AJ214">
        <v>37.931868000000001</v>
      </c>
      <c r="AK214">
        <v>-121.695786</v>
      </c>
    </row>
    <row r="215" spans="1:37" ht="14.45" x14ac:dyDescent="0.3">
      <c r="A215">
        <v>213</v>
      </c>
      <c r="B215">
        <v>459</v>
      </c>
      <c r="C215" t="s">
        <v>180</v>
      </c>
      <c r="D215" t="s">
        <v>52</v>
      </c>
      <c r="E215" t="s">
        <v>31</v>
      </c>
      <c r="F215" s="2">
        <v>34700</v>
      </c>
      <c r="G215" s="2">
        <v>38352</v>
      </c>
      <c r="H215">
        <v>84141</v>
      </c>
      <c r="I215">
        <v>76515</v>
      </c>
      <c r="J215">
        <v>200</v>
      </c>
      <c r="K215">
        <f t="shared" si="6"/>
        <v>6142293000</v>
      </c>
      <c r="L215">
        <v>180</v>
      </c>
      <c r="M215">
        <v>160</v>
      </c>
      <c r="N215" t="s">
        <v>180</v>
      </c>
      <c r="O215" t="s">
        <v>182</v>
      </c>
      <c r="P215" t="s">
        <v>39</v>
      </c>
      <c r="Q215" s="6">
        <v>42050</v>
      </c>
      <c r="R215">
        <v>842</v>
      </c>
      <c r="S215">
        <v>943</v>
      </c>
      <c r="T215" t="s">
        <v>55</v>
      </c>
      <c r="U215" t="s">
        <v>2087</v>
      </c>
      <c r="V215" s="3">
        <v>82364</v>
      </c>
      <c r="W215">
        <v>77.3</v>
      </c>
      <c r="AB215" s="3">
        <v>274366902</v>
      </c>
      <c r="AC215" s="3">
        <v>307277896</v>
      </c>
      <c r="AD215">
        <v>77.33</v>
      </c>
      <c r="AE215" s="5">
        <f t="shared" si="7"/>
        <v>178338486.30000001</v>
      </c>
      <c r="AF215">
        <v>86.61</v>
      </c>
      <c r="AG215" s="4">
        <v>0.65</v>
      </c>
      <c r="AH215" t="s">
        <v>33</v>
      </c>
      <c r="AI215" t="s">
        <v>52</v>
      </c>
      <c r="AJ215">
        <v>33.867514</v>
      </c>
      <c r="AK215">
        <v>-117.998117999999</v>
      </c>
    </row>
    <row r="216" spans="1:37" ht="14.45" x14ac:dyDescent="0.3">
      <c r="A216">
        <v>214</v>
      </c>
      <c r="B216">
        <v>459</v>
      </c>
      <c r="C216" t="s">
        <v>180</v>
      </c>
      <c r="D216" t="s">
        <v>52</v>
      </c>
      <c r="E216" t="s">
        <v>31</v>
      </c>
      <c r="F216" s="2">
        <v>34700</v>
      </c>
      <c r="G216" s="2">
        <v>38352</v>
      </c>
      <c r="H216">
        <v>84141</v>
      </c>
      <c r="I216">
        <v>76515</v>
      </c>
      <c r="J216">
        <v>200</v>
      </c>
      <c r="K216">
        <f t="shared" si="6"/>
        <v>6142293000</v>
      </c>
      <c r="L216">
        <v>180</v>
      </c>
      <c r="M216">
        <v>160</v>
      </c>
      <c r="N216" t="s">
        <v>180</v>
      </c>
      <c r="O216" t="s">
        <v>98</v>
      </c>
      <c r="P216" t="s">
        <v>39</v>
      </c>
      <c r="Q216" s="6">
        <v>42019</v>
      </c>
      <c r="R216">
        <v>876</v>
      </c>
      <c r="S216" s="3">
        <v>1106</v>
      </c>
      <c r="T216" t="s">
        <v>55</v>
      </c>
      <c r="U216" t="s">
        <v>181</v>
      </c>
      <c r="V216" s="3">
        <v>82364</v>
      </c>
      <c r="W216">
        <v>72.7</v>
      </c>
      <c r="AB216" s="3">
        <v>285445850</v>
      </c>
      <c r="AC216" s="3">
        <v>360391678</v>
      </c>
      <c r="AD216">
        <v>72.67</v>
      </c>
      <c r="AE216" s="5">
        <f t="shared" si="7"/>
        <v>185539802.5</v>
      </c>
      <c r="AF216">
        <v>91.75</v>
      </c>
      <c r="AG216" s="4">
        <v>0.65</v>
      </c>
      <c r="AH216" t="s">
        <v>33</v>
      </c>
      <c r="AI216" t="s">
        <v>52</v>
      </c>
      <c r="AJ216">
        <v>33.867514</v>
      </c>
      <c r="AK216">
        <v>-117.998117999999</v>
      </c>
    </row>
    <row r="217" spans="1:37" ht="14.45" x14ac:dyDescent="0.3">
      <c r="A217">
        <v>215</v>
      </c>
      <c r="B217">
        <v>459</v>
      </c>
      <c r="C217" t="s">
        <v>180</v>
      </c>
      <c r="D217" t="s">
        <v>52</v>
      </c>
      <c r="E217" t="s">
        <v>31</v>
      </c>
      <c r="F217" s="2">
        <v>34700</v>
      </c>
      <c r="G217" s="2">
        <v>38352</v>
      </c>
      <c r="H217">
        <v>84141</v>
      </c>
      <c r="I217">
        <v>76515</v>
      </c>
      <c r="J217">
        <v>200</v>
      </c>
      <c r="K217">
        <f t="shared" si="6"/>
        <v>6142293000</v>
      </c>
      <c r="L217">
        <v>180</v>
      </c>
      <c r="M217">
        <v>160</v>
      </c>
      <c r="N217" t="s">
        <v>180</v>
      </c>
      <c r="O217" t="s">
        <v>182</v>
      </c>
      <c r="P217" t="s">
        <v>39</v>
      </c>
      <c r="Q217" s="6">
        <v>42352</v>
      </c>
      <c r="R217">
        <v>833</v>
      </c>
      <c r="S217" s="3">
        <v>1007</v>
      </c>
      <c r="T217" t="s">
        <v>55</v>
      </c>
      <c r="U217" t="s">
        <v>183</v>
      </c>
      <c r="V217" s="3">
        <v>82364</v>
      </c>
      <c r="W217">
        <v>69.099999999999994</v>
      </c>
      <c r="AB217" s="3">
        <v>271434239</v>
      </c>
      <c r="AC217" s="3">
        <v>328132387</v>
      </c>
      <c r="AD217">
        <v>69.099999999999994</v>
      </c>
      <c r="AE217" s="5">
        <f t="shared" si="7"/>
        <v>176432255.34999999</v>
      </c>
      <c r="AF217">
        <v>83.53</v>
      </c>
      <c r="AG217" s="4">
        <v>0.65</v>
      </c>
      <c r="AH217" t="s">
        <v>33</v>
      </c>
      <c r="AI217" t="s">
        <v>52</v>
      </c>
      <c r="AJ217">
        <v>33.867514</v>
      </c>
      <c r="AK217">
        <v>-117.998117999999</v>
      </c>
    </row>
    <row r="218" spans="1:37" ht="14.45" x14ac:dyDescent="0.3">
      <c r="A218">
        <v>216</v>
      </c>
      <c r="B218">
        <v>459</v>
      </c>
      <c r="C218" t="s">
        <v>180</v>
      </c>
      <c r="D218" t="s">
        <v>52</v>
      </c>
      <c r="E218" t="s">
        <v>31</v>
      </c>
      <c r="F218" s="2">
        <v>34700</v>
      </c>
      <c r="G218" s="2">
        <v>38352</v>
      </c>
      <c r="H218">
        <v>84141</v>
      </c>
      <c r="I218">
        <v>76515</v>
      </c>
      <c r="J218">
        <v>200</v>
      </c>
      <c r="K218">
        <f t="shared" si="6"/>
        <v>6142293000</v>
      </c>
      <c r="L218">
        <v>180</v>
      </c>
      <c r="M218">
        <v>160</v>
      </c>
      <c r="N218" t="s">
        <v>180</v>
      </c>
      <c r="O218" t="s">
        <v>182</v>
      </c>
      <c r="P218" t="s">
        <v>39</v>
      </c>
      <c r="Q218" s="6">
        <v>42322</v>
      </c>
      <c r="R218" s="3">
        <v>1007</v>
      </c>
      <c r="S218" s="3">
        <v>1148</v>
      </c>
      <c r="T218" t="s">
        <v>55</v>
      </c>
      <c r="U218" t="s">
        <v>184</v>
      </c>
      <c r="V218" s="3">
        <v>82364</v>
      </c>
      <c r="W218">
        <v>86.3</v>
      </c>
      <c r="AB218" s="3">
        <v>327969461</v>
      </c>
      <c r="AC218" s="3">
        <v>374077438</v>
      </c>
      <c r="AD218">
        <v>86.28</v>
      </c>
      <c r="AE218" s="5">
        <f t="shared" si="7"/>
        <v>213180149.65000001</v>
      </c>
      <c r="AF218">
        <v>98.4</v>
      </c>
      <c r="AG218" s="4">
        <v>0.65</v>
      </c>
      <c r="AH218" t="s">
        <v>33</v>
      </c>
      <c r="AI218" t="s">
        <v>52</v>
      </c>
      <c r="AJ218">
        <v>33.867514</v>
      </c>
      <c r="AK218">
        <v>-117.998117999999</v>
      </c>
    </row>
    <row r="219" spans="1:37" ht="14.45" x14ac:dyDescent="0.3">
      <c r="A219">
        <v>217</v>
      </c>
      <c r="B219">
        <v>459</v>
      </c>
      <c r="C219" t="s">
        <v>180</v>
      </c>
      <c r="D219" t="s">
        <v>52</v>
      </c>
      <c r="E219" t="s">
        <v>31</v>
      </c>
      <c r="F219" s="2">
        <v>34700</v>
      </c>
      <c r="G219" s="2">
        <v>38352</v>
      </c>
      <c r="H219">
        <v>84141</v>
      </c>
      <c r="I219">
        <v>76515</v>
      </c>
      <c r="J219">
        <v>200</v>
      </c>
      <c r="K219">
        <f t="shared" si="6"/>
        <v>6142293000</v>
      </c>
      <c r="L219">
        <v>180</v>
      </c>
      <c r="M219">
        <v>160</v>
      </c>
      <c r="N219" t="s">
        <v>180</v>
      </c>
      <c r="O219" t="s">
        <v>182</v>
      </c>
      <c r="P219" t="s">
        <v>39</v>
      </c>
      <c r="Q219" s="6">
        <v>42291</v>
      </c>
      <c r="R219" s="3">
        <v>1253</v>
      </c>
      <c r="S219" s="3">
        <v>1266</v>
      </c>
      <c r="T219" t="s">
        <v>55</v>
      </c>
      <c r="U219" t="s">
        <v>185</v>
      </c>
      <c r="V219" s="3">
        <v>82364</v>
      </c>
      <c r="W219">
        <v>160</v>
      </c>
      <c r="AB219" s="3">
        <v>408291838</v>
      </c>
      <c r="AC219" s="3">
        <v>412527907</v>
      </c>
      <c r="AD219">
        <v>103.94</v>
      </c>
      <c r="AE219" s="5">
        <f t="shared" si="7"/>
        <v>265389694.70000002</v>
      </c>
      <c r="AF219">
        <v>105.02</v>
      </c>
      <c r="AG219" s="4">
        <v>0.65</v>
      </c>
      <c r="AH219" t="s">
        <v>33</v>
      </c>
      <c r="AI219" t="s">
        <v>52</v>
      </c>
      <c r="AJ219">
        <v>33.867514</v>
      </c>
      <c r="AK219">
        <v>-117.998117999999</v>
      </c>
    </row>
    <row r="220" spans="1:37" ht="14.45" x14ac:dyDescent="0.3">
      <c r="A220">
        <v>218</v>
      </c>
      <c r="B220">
        <v>459</v>
      </c>
      <c r="C220" t="s">
        <v>180</v>
      </c>
      <c r="D220" t="s">
        <v>52</v>
      </c>
      <c r="E220" t="s">
        <v>31</v>
      </c>
      <c r="F220" s="2">
        <v>34700</v>
      </c>
      <c r="G220" s="2">
        <v>38352</v>
      </c>
      <c r="H220">
        <v>84141</v>
      </c>
      <c r="I220">
        <v>76515</v>
      </c>
      <c r="J220">
        <v>200</v>
      </c>
      <c r="K220">
        <f t="shared" si="6"/>
        <v>6142293000</v>
      </c>
      <c r="L220">
        <v>180</v>
      </c>
      <c r="M220">
        <v>160</v>
      </c>
      <c r="N220" t="s">
        <v>180</v>
      </c>
      <c r="O220" t="s">
        <v>182</v>
      </c>
      <c r="P220" t="s">
        <v>39</v>
      </c>
      <c r="Q220" s="6">
        <v>42261</v>
      </c>
      <c r="R220" s="3">
        <v>1319</v>
      </c>
      <c r="S220" s="3">
        <v>1548</v>
      </c>
      <c r="T220" t="s">
        <v>55</v>
      </c>
      <c r="V220" s="3">
        <v>82364</v>
      </c>
      <c r="W220">
        <v>113</v>
      </c>
      <c r="Z220">
        <v>246.7</v>
      </c>
      <c r="AA220" t="s">
        <v>55</v>
      </c>
      <c r="AB220" s="3">
        <v>429798032</v>
      </c>
      <c r="AC220" s="3">
        <v>504418009</v>
      </c>
      <c r="AD220">
        <v>113.06</v>
      </c>
      <c r="AE220" s="5">
        <f t="shared" si="7"/>
        <v>279368720.80000001</v>
      </c>
      <c r="AF220">
        <v>132.69</v>
      </c>
      <c r="AG220" s="4">
        <v>0.65</v>
      </c>
      <c r="AH220" t="s">
        <v>33</v>
      </c>
      <c r="AI220" t="s">
        <v>52</v>
      </c>
      <c r="AJ220">
        <v>33.867514</v>
      </c>
      <c r="AK220">
        <v>-117.998117999999</v>
      </c>
    </row>
    <row r="221" spans="1:37" ht="14.45" x14ac:dyDescent="0.3">
      <c r="A221">
        <v>219</v>
      </c>
      <c r="B221">
        <v>459</v>
      </c>
      <c r="C221" t="s">
        <v>180</v>
      </c>
      <c r="D221" t="s">
        <v>52</v>
      </c>
      <c r="E221" t="s">
        <v>31</v>
      </c>
      <c r="F221" s="2">
        <v>34700</v>
      </c>
      <c r="G221" s="2">
        <v>38352</v>
      </c>
      <c r="H221">
        <v>84141</v>
      </c>
      <c r="I221">
        <v>76515</v>
      </c>
      <c r="J221">
        <v>200</v>
      </c>
      <c r="K221">
        <f t="shared" si="6"/>
        <v>6142293000</v>
      </c>
      <c r="L221">
        <v>180</v>
      </c>
      <c r="M221">
        <v>160</v>
      </c>
      <c r="N221" t="s">
        <v>180</v>
      </c>
      <c r="O221" t="s">
        <v>96</v>
      </c>
      <c r="P221" t="s">
        <v>39</v>
      </c>
      <c r="Q221" s="6">
        <v>42230</v>
      </c>
      <c r="R221" s="3">
        <v>1381</v>
      </c>
      <c r="S221" s="3">
        <v>1531</v>
      </c>
      <c r="T221" t="s">
        <v>55</v>
      </c>
      <c r="V221" s="3">
        <v>82364</v>
      </c>
      <c r="AB221" s="3">
        <v>450000821</v>
      </c>
      <c r="AC221" s="3">
        <v>498878535</v>
      </c>
      <c r="AD221">
        <v>114.56</v>
      </c>
      <c r="AE221" s="5">
        <f t="shared" si="7"/>
        <v>292500533.65000004</v>
      </c>
      <c r="AF221">
        <v>127</v>
      </c>
      <c r="AG221" s="4">
        <v>0.65</v>
      </c>
      <c r="AH221" t="s">
        <v>33</v>
      </c>
      <c r="AI221" t="s">
        <v>52</v>
      </c>
      <c r="AJ221">
        <v>33.867514</v>
      </c>
      <c r="AK221">
        <v>-117.998117999999</v>
      </c>
    </row>
    <row r="222" spans="1:37" ht="14.45" x14ac:dyDescent="0.3">
      <c r="A222">
        <v>220</v>
      </c>
      <c r="B222">
        <v>459</v>
      </c>
      <c r="C222" t="s">
        <v>180</v>
      </c>
      <c r="D222" t="s">
        <v>52</v>
      </c>
      <c r="E222" t="s">
        <v>31</v>
      </c>
      <c r="F222" s="2">
        <v>34700</v>
      </c>
      <c r="G222" s="2">
        <v>38352</v>
      </c>
      <c r="H222">
        <v>84141</v>
      </c>
      <c r="I222">
        <v>76515</v>
      </c>
      <c r="J222">
        <v>200</v>
      </c>
      <c r="K222">
        <f t="shared" si="6"/>
        <v>6142293000</v>
      </c>
      <c r="L222">
        <v>180</v>
      </c>
      <c r="M222">
        <v>160</v>
      </c>
      <c r="N222" t="s">
        <v>180</v>
      </c>
      <c r="O222" t="s">
        <v>182</v>
      </c>
      <c r="P222" t="s">
        <v>39</v>
      </c>
      <c r="Q222" s="6">
        <v>42199</v>
      </c>
      <c r="R222" s="3">
        <v>1554</v>
      </c>
      <c r="S222" s="3">
        <v>1548</v>
      </c>
      <c r="T222" t="s">
        <v>55</v>
      </c>
      <c r="U222" t="s">
        <v>186</v>
      </c>
      <c r="V222" s="3">
        <v>82364</v>
      </c>
      <c r="AB222" s="3">
        <v>506373118</v>
      </c>
      <c r="AC222" s="3">
        <v>504418009</v>
      </c>
      <c r="AD222">
        <v>128.91</v>
      </c>
      <c r="AE222" s="5">
        <f t="shared" si="7"/>
        <v>329142526.69999999</v>
      </c>
      <c r="AF222">
        <v>128.41</v>
      </c>
      <c r="AG222" s="4">
        <v>0.65</v>
      </c>
      <c r="AH222" t="s">
        <v>33</v>
      </c>
      <c r="AI222" t="s">
        <v>52</v>
      </c>
      <c r="AJ222">
        <v>33.867514</v>
      </c>
      <c r="AK222">
        <v>-117.998117999999</v>
      </c>
    </row>
    <row r="223" spans="1:37" ht="14.45" x14ac:dyDescent="0.3">
      <c r="A223">
        <v>221</v>
      </c>
      <c r="B223">
        <v>459</v>
      </c>
      <c r="C223" t="s">
        <v>180</v>
      </c>
      <c r="D223" t="s">
        <v>52</v>
      </c>
      <c r="E223" t="s">
        <v>31</v>
      </c>
      <c r="F223" s="2">
        <v>34700</v>
      </c>
      <c r="G223" s="2">
        <v>38352</v>
      </c>
      <c r="H223">
        <v>84141</v>
      </c>
      <c r="I223">
        <v>76515</v>
      </c>
      <c r="J223">
        <v>200</v>
      </c>
      <c r="K223">
        <f t="shared" si="6"/>
        <v>6142293000</v>
      </c>
      <c r="L223">
        <v>180</v>
      </c>
      <c r="M223">
        <v>160</v>
      </c>
      <c r="N223" t="s">
        <v>180</v>
      </c>
      <c r="O223" t="s">
        <v>182</v>
      </c>
      <c r="P223" t="s">
        <v>39</v>
      </c>
      <c r="Q223" s="6">
        <v>42169</v>
      </c>
      <c r="R223" s="3">
        <v>1498</v>
      </c>
      <c r="S223" s="3">
        <v>1497</v>
      </c>
      <c r="T223" t="s">
        <v>55</v>
      </c>
      <c r="V223" s="3">
        <v>82364</v>
      </c>
      <c r="AB223" s="3">
        <v>488125438</v>
      </c>
      <c r="AC223" s="3">
        <v>487799586</v>
      </c>
      <c r="AD223">
        <v>128.41</v>
      </c>
      <c r="AE223" s="5">
        <f t="shared" si="7"/>
        <v>317281534.69999999</v>
      </c>
      <c r="AF223">
        <v>128.32</v>
      </c>
      <c r="AG223" s="4">
        <v>0.65</v>
      </c>
      <c r="AH223" t="s">
        <v>33</v>
      </c>
      <c r="AI223" t="s">
        <v>52</v>
      </c>
      <c r="AJ223">
        <v>33.867514</v>
      </c>
      <c r="AK223">
        <v>-117.998117999999</v>
      </c>
    </row>
    <row r="224" spans="1:37" ht="14.45" x14ac:dyDescent="0.3">
      <c r="A224">
        <v>222</v>
      </c>
      <c r="B224">
        <v>388</v>
      </c>
      <c r="C224" t="s">
        <v>187</v>
      </c>
      <c r="D224" t="s">
        <v>52</v>
      </c>
      <c r="E224" t="s">
        <v>31</v>
      </c>
      <c r="F224" s="2">
        <v>35065</v>
      </c>
      <c r="G224" s="2">
        <v>38717</v>
      </c>
      <c r="H224">
        <v>108469</v>
      </c>
      <c r="I224">
        <v>101165</v>
      </c>
      <c r="J224">
        <v>195</v>
      </c>
      <c r="K224">
        <f t="shared" si="6"/>
        <v>7720281075</v>
      </c>
      <c r="L224">
        <v>175</v>
      </c>
      <c r="M224">
        <v>156</v>
      </c>
      <c r="N224" t="s">
        <v>187</v>
      </c>
      <c r="O224">
        <v>2</v>
      </c>
      <c r="P224" t="s">
        <v>39</v>
      </c>
      <c r="Q224" s="6">
        <v>42050</v>
      </c>
      <c r="R224" s="3">
        <v>1097</v>
      </c>
      <c r="S224" s="3">
        <v>1171</v>
      </c>
      <c r="T224" t="s">
        <v>55</v>
      </c>
      <c r="V224" s="3">
        <v>105543</v>
      </c>
      <c r="W224">
        <v>84</v>
      </c>
      <c r="AB224" s="3">
        <v>357491601</v>
      </c>
      <c r="AC224" s="3">
        <v>381604606</v>
      </c>
      <c r="AD224">
        <v>83.74</v>
      </c>
      <c r="AE224" s="5">
        <f t="shared" si="7"/>
        <v>246669204.68999997</v>
      </c>
      <c r="AF224">
        <v>89.38</v>
      </c>
      <c r="AG224" s="4">
        <v>0.69</v>
      </c>
      <c r="AH224" t="s">
        <v>33</v>
      </c>
      <c r="AI224" t="s">
        <v>52</v>
      </c>
      <c r="AJ224">
        <v>34.180838999999999</v>
      </c>
      <c r="AK224">
        <v>-118.308966</v>
      </c>
    </row>
    <row r="225" spans="1:37" ht="14.45" x14ac:dyDescent="0.3">
      <c r="A225">
        <v>223</v>
      </c>
      <c r="B225">
        <v>388</v>
      </c>
      <c r="C225" t="s">
        <v>187</v>
      </c>
      <c r="D225" t="s">
        <v>52</v>
      </c>
      <c r="E225" t="s">
        <v>31</v>
      </c>
      <c r="F225" s="2">
        <v>35065</v>
      </c>
      <c r="G225" s="2">
        <v>38717</v>
      </c>
      <c r="H225">
        <v>108469</v>
      </c>
      <c r="I225">
        <v>101165</v>
      </c>
      <c r="J225">
        <v>195</v>
      </c>
      <c r="K225">
        <f t="shared" si="6"/>
        <v>7720281075</v>
      </c>
      <c r="L225">
        <v>175</v>
      </c>
      <c r="M225">
        <v>156</v>
      </c>
      <c r="N225" t="s">
        <v>187</v>
      </c>
      <c r="O225">
        <v>2</v>
      </c>
      <c r="P225" t="s">
        <v>39</v>
      </c>
      <c r="Q225" s="6">
        <v>42019</v>
      </c>
      <c r="R225" s="3">
        <v>1198</v>
      </c>
      <c r="S225" s="3">
        <v>1247</v>
      </c>
      <c r="T225" t="s">
        <v>55</v>
      </c>
      <c r="V225" s="3">
        <v>105543</v>
      </c>
      <c r="W225">
        <v>87</v>
      </c>
      <c r="AB225" s="3">
        <v>390370010</v>
      </c>
      <c r="AC225" s="3">
        <v>406434485</v>
      </c>
      <c r="AD225">
        <v>87.49</v>
      </c>
      <c r="AE225" s="5">
        <f t="shared" si="7"/>
        <v>284970107.30000001</v>
      </c>
      <c r="AF225">
        <v>91.09</v>
      </c>
      <c r="AG225" s="4">
        <v>0.73</v>
      </c>
      <c r="AH225" t="s">
        <v>33</v>
      </c>
      <c r="AI225" t="s">
        <v>52</v>
      </c>
      <c r="AJ225">
        <v>34.180838999999999</v>
      </c>
      <c r="AK225">
        <v>-118.308966</v>
      </c>
    </row>
    <row r="226" spans="1:37" ht="14.45" x14ac:dyDescent="0.3">
      <c r="A226">
        <v>224</v>
      </c>
      <c r="B226">
        <v>388</v>
      </c>
      <c r="C226" t="s">
        <v>187</v>
      </c>
      <c r="D226" t="s">
        <v>52</v>
      </c>
      <c r="E226" t="s">
        <v>31</v>
      </c>
      <c r="F226" s="2">
        <v>35065</v>
      </c>
      <c r="G226" s="2">
        <v>38717</v>
      </c>
      <c r="H226">
        <v>108469</v>
      </c>
      <c r="I226">
        <v>101165</v>
      </c>
      <c r="J226">
        <v>195</v>
      </c>
      <c r="K226">
        <f t="shared" si="6"/>
        <v>7720281075</v>
      </c>
      <c r="L226">
        <v>175</v>
      </c>
      <c r="M226">
        <v>156</v>
      </c>
      <c r="N226" t="s">
        <v>187</v>
      </c>
      <c r="O226">
        <v>2</v>
      </c>
      <c r="P226" t="s">
        <v>39</v>
      </c>
      <c r="Q226" s="6">
        <v>42352</v>
      </c>
      <c r="R226" s="3">
        <v>1085</v>
      </c>
      <c r="S226" s="3">
        <v>1407</v>
      </c>
      <c r="T226" t="s">
        <v>55</v>
      </c>
      <c r="V226" s="3">
        <v>105543</v>
      </c>
      <c r="W226">
        <v>80</v>
      </c>
      <c r="AB226" s="3">
        <v>353451043</v>
      </c>
      <c r="AC226" s="3">
        <v>458538128</v>
      </c>
      <c r="AD226">
        <v>79.58</v>
      </c>
      <c r="AE226" s="5">
        <f t="shared" si="7"/>
        <v>261553771.81999999</v>
      </c>
      <c r="AF226">
        <v>103.25</v>
      </c>
      <c r="AG226" s="4">
        <v>0.74</v>
      </c>
      <c r="AH226" t="s">
        <v>33</v>
      </c>
      <c r="AI226" t="s">
        <v>52</v>
      </c>
      <c r="AJ226">
        <v>34.180838999999999</v>
      </c>
      <c r="AK226">
        <v>-118.308966</v>
      </c>
    </row>
    <row r="227" spans="1:37" ht="14.45" x14ac:dyDescent="0.3">
      <c r="A227">
        <v>225</v>
      </c>
      <c r="B227">
        <v>388</v>
      </c>
      <c r="C227" t="s">
        <v>187</v>
      </c>
      <c r="D227" t="s">
        <v>52</v>
      </c>
      <c r="E227" t="s">
        <v>31</v>
      </c>
      <c r="F227" s="2">
        <v>35065</v>
      </c>
      <c r="G227" s="2">
        <v>38717</v>
      </c>
      <c r="H227">
        <v>108469</v>
      </c>
      <c r="I227">
        <v>101165</v>
      </c>
      <c r="J227">
        <v>195</v>
      </c>
      <c r="K227">
        <f t="shared" si="6"/>
        <v>7720281075</v>
      </c>
      <c r="L227">
        <v>175</v>
      </c>
      <c r="M227">
        <v>156</v>
      </c>
      <c r="N227" t="s">
        <v>187</v>
      </c>
      <c r="O227">
        <v>2</v>
      </c>
      <c r="P227" t="s">
        <v>39</v>
      </c>
      <c r="Q227" s="6">
        <v>42322</v>
      </c>
      <c r="R227" s="3">
        <v>1337</v>
      </c>
      <c r="S227" s="3">
        <v>1507</v>
      </c>
      <c r="T227" t="s">
        <v>55</v>
      </c>
      <c r="V227" s="3">
        <v>105543</v>
      </c>
      <c r="W227">
        <v>95.66</v>
      </c>
      <c r="AB227" s="3">
        <v>435761113</v>
      </c>
      <c r="AC227" s="3">
        <v>491090686</v>
      </c>
      <c r="AD227">
        <v>95.66</v>
      </c>
      <c r="AE227" s="5">
        <f t="shared" si="7"/>
        <v>305032779.09999996</v>
      </c>
      <c r="AF227">
        <v>107.81</v>
      </c>
      <c r="AG227" s="4">
        <v>0.7</v>
      </c>
      <c r="AH227" t="s">
        <v>33</v>
      </c>
      <c r="AI227" t="s">
        <v>52</v>
      </c>
      <c r="AJ227">
        <v>34.180838999999999</v>
      </c>
      <c r="AK227">
        <v>-118.308966</v>
      </c>
    </row>
    <row r="228" spans="1:37" ht="14.45" x14ac:dyDescent="0.3">
      <c r="A228">
        <v>226</v>
      </c>
      <c r="B228">
        <v>388</v>
      </c>
      <c r="C228" t="s">
        <v>187</v>
      </c>
      <c r="D228" t="s">
        <v>52</v>
      </c>
      <c r="E228" t="s">
        <v>31</v>
      </c>
      <c r="F228" s="2">
        <v>35065</v>
      </c>
      <c r="G228" s="2">
        <v>38717</v>
      </c>
      <c r="H228">
        <v>108469</v>
      </c>
      <c r="I228">
        <v>101165</v>
      </c>
      <c r="J228">
        <v>195</v>
      </c>
      <c r="K228">
        <f t="shared" si="6"/>
        <v>7720281075</v>
      </c>
      <c r="L228">
        <v>175</v>
      </c>
      <c r="M228">
        <v>156</v>
      </c>
      <c r="N228" t="s">
        <v>187</v>
      </c>
      <c r="O228">
        <v>2</v>
      </c>
      <c r="P228" t="s">
        <v>39</v>
      </c>
      <c r="Q228" s="6">
        <v>42291</v>
      </c>
      <c r="R228" s="3">
        <v>1611</v>
      </c>
      <c r="S228" s="3">
        <v>1719</v>
      </c>
      <c r="T228" t="s">
        <v>55</v>
      </c>
      <c r="V228" s="3">
        <v>105543</v>
      </c>
      <c r="W228">
        <v>117</v>
      </c>
      <c r="AB228" s="3">
        <v>525044404</v>
      </c>
      <c r="AC228" s="3">
        <v>560073433</v>
      </c>
      <c r="AD228">
        <v>117.31</v>
      </c>
      <c r="AE228" s="5">
        <f t="shared" si="7"/>
        <v>383282414.92000002</v>
      </c>
      <c r="AF228">
        <v>125.13</v>
      </c>
      <c r="AG228" s="4">
        <v>0.73</v>
      </c>
      <c r="AH228" t="s">
        <v>33</v>
      </c>
      <c r="AI228" t="s">
        <v>52</v>
      </c>
      <c r="AJ228">
        <v>34.180838999999999</v>
      </c>
      <c r="AK228">
        <v>-118.308966</v>
      </c>
    </row>
    <row r="229" spans="1:37" ht="14.45" x14ac:dyDescent="0.3">
      <c r="A229">
        <v>227</v>
      </c>
      <c r="B229">
        <v>388</v>
      </c>
      <c r="C229" t="s">
        <v>187</v>
      </c>
      <c r="D229" t="s">
        <v>52</v>
      </c>
      <c r="E229" t="s">
        <v>31</v>
      </c>
      <c r="F229" s="2">
        <v>35065</v>
      </c>
      <c r="G229" s="2">
        <v>38717</v>
      </c>
      <c r="H229">
        <v>108469</v>
      </c>
      <c r="I229">
        <v>101165</v>
      </c>
      <c r="J229">
        <v>195</v>
      </c>
      <c r="K229">
        <f t="shared" si="6"/>
        <v>7720281075</v>
      </c>
      <c r="L229">
        <v>175</v>
      </c>
      <c r="M229">
        <v>156</v>
      </c>
      <c r="N229" t="s">
        <v>187</v>
      </c>
      <c r="O229">
        <v>2</v>
      </c>
      <c r="P229" t="s">
        <v>39</v>
      </c>
      <c r="Q229" s="6">
        <v>42261</v>
      </c>
      <c r="R229" s="3">
        <v>1697</v>
      </c>
      <c r="S229" s="3">
        <v>1834</v>
      </c>
      <c r="T229" t="s">
        <v>55</v>
      </c>
      <c r="V229" s="3">
        <v>105543</v>
      </c>
      <c r="W229">
        <v>130</v>
      </c>
      <c r="AB229" s="3">
        <v>552872116</v>
      </c>
      <c r="AC229" s="3">
        <v>597741858</v>
      </c>
      <c r="AD229">
        <v>130.09</v>
      </c>
      <c r="AE229" s="5">
        <f t="shared" si="7"/>
        <v>414654087</v>
      </c>
      <c r="AF229">
        <v>140.63999999999999</v>
      </c>
      <c r="AG229" s="4">
        <v>0.75</v>
      </c>
      <c r="AH229" t="s">
        <v>33</v>
      </c>
      <c r="AI229" t="s">
        <v>52</v>
      </c>
      <c r="AJ229">
        <v>34.180838999999999</v>
      </c>
      <c r="AK229">
        <v>-118.308966</v>
      </c>
    </row>
    <row r="230" spans="1:37" ht="14.45" x14ac:dyDescent="0.3">
      <c r="A230">
        <v>228</v>
      </c>
      <c r="B230">
        <v>388</v>
      </c>
      <c r="C230" t="s">
        <v>187</v>
      </c>
      <c r="D230" t="s">
        <v>52</v>
      </c>
      <c r="E230" t="s">
        <v>31</v>
      </c>
      <c r="F230" s="2">
        <v>35065</v>
      </c>
      <c r="G230" s="2">
        <v>38717</v>
      </c>
      <c r="H230">
        <v>108469</v>
      </c>
      <c r="I230">
        <v>101165</v>
      </c>
      <c r="J230">
        <v>195</v>
      </c>
      <c r="K230">
        <f t="shared" si="6"/>
        <v>7720281075</v>
      </c>
      <c r="L230">
        <v>175</v>
      </c>
      <c r="M230">
        <v>156</v>
      </c>
      <c r="N230" t="s">
        <v>187</v>
      </c>
      <c r="O230">
        <v>2</v>
      </c>
      <c r="P230" t="s">
        <v>39</v>
      </c>
      <c r="Q230" s="6">
        <v>42230</v>
      </c>
      <c r="R230" s="3">
        <v>1763</v>
      </c>
      <c r="S230" s="3">
        <v>1913</v>
      </c>
      <c r="T230" t="s">
        <v>55</v>
      </c>
      <c r="V230" s="3">
        <v>105543</v>
      </c>
      <c r="AB230" s="3">
        <v>574378310</v>
      </c>
      <c r="AC230" s="3">
        <v>623223439</v>
      </c>
      <c r="AD230">
        <v>128.68</v>
      </c>
      <c r="AE230" s="5">
        <f t="shared" si="7"/>
        <v>419296166.30000001</v>
      </c>
      <c r="AF230">
        <v>139.62</v>
      </c>
      <c r="AG230" s="4">
        <v>0.73</v>
      </c>
      <c r="AH230" t="s">
        <v>33</v>
      </c>
      <c r="AI230" t="s">
        <v>52</v>
      </c>
      <c r="AJ230">
        <v>34.180838999999999</v>
      </c>
      <c r="AK230">
        <v>-118.308966</v>
      </c>
    </row>
    <row r="231" spans="1:37" ht="14.45" x14ac:dyDescent="0.3">
      <c r="A231">
        <v>229</v>
      </c>
      <c r="B231">
        <v>388</v>
      </c>
      <c r="C231" t="s">
        <v>187</v>
      </c>
      <c r="D231" t="s">
        <v>52</v>
      </c>
      <c r="E231" t="s">
        <v>31</v>
      </c>
      <c r="F231" s="2">
        <v>35065</v>
      </c>
      <c r="G231" s="2">
        <v>38717</v>
      </c>
      <c r="H231">
        <v>108469</v>
      </c>
      <c r="I231">
        <v>101165</v>
      </c>
      <c r="J231">
        <v>195</v>
      </c>
      <c r="K231">
        <f t="shared" si="6"/>
        <v>7720281075</v>
      </c>
      <c r="L231">
        <v>175</v>
      </c>
      <c r="M231">
        <v>156</v>
      </c>
      <c r="N231" t="s">
        <v>187</v>
      </c>
      <c r="O231">
        <v>2</v>
      </c>
      <c r="P231" t="s">
        <v>39</v>
      </c>
      <c r="Q231" s="6">
        <v>42199</v>
      </c>
      <c r="R231" s="3">
        <v>1844</v>
      </c>
      <c r="S231" s="3">
        <v>1878</v>
      </c>
      <c r="T231" t="s">
        <v>55</v>
      </c>
      <c r="V231" s="3">
        <v>105543</v>
      </c>
      <c r="Y231" t="s">
        <v>188</v>
      </c>
      <c r="AB231" s="3">
        <v>600837446</v>
      </c>
      <c r="AC231" s="3">
        <v>612014150</v>
      </c>
      <c r="AD231">
        <v>137.78</v>
      </c>
      <c r="AE231" s="5">
        <f t="shared" si="7"/>
        <v>450628084.5</v>
      </c>
      <c r="AF231">
        <v>140.35</v>
      </c>
      <c r="AG231" s="4">
        <v>0.75</v>
      </c>
      <c r="AH231" t="s">
        <v>33</v>
      </c>
      <c r="AI231" t="s">
        <v>52</v>
      </c>
      <c r="AJ231">
        <v>34.180838999999999</v>
      </c>
      <c r="AK231">
        <v>-118.308966</v>
      </c>
    </row>
    <row r="232" spans="1:37" ht="14.45" x14ac:dyDescent="0.3">
      <c r="A232">
        <v>230</v>
      </c>
      <c r="B232">
        <v>388</v>
      </c>
      <c r="C232" t="s">
        <v>187</v>
      </c>
      <c r="D232" t="s">
        <v>52</v>
      </c>
      <c r="E232" t="s">
        <v>31</v>
      </c>
      <c r="F232" s="2">
        <v>35065</v>
      </c>
      <c r="G232" s="2">
        <v>38717</v>
      </c>
      <c r="H232">
        <v>108469</v>
      </c>
      <c r="I232">
        <v>101165</v>
      </c>
      <c r="J232">
        <v>195</v>
      </c>
      <c r="K232">
        <f t="shared" si="6"/>
        <v>7720281075</v>
      </c>
      <c r="L232">
        <v>175</v>
      </c>
      <c r="M232">
        <v>156</v>
      </c>
      <c r="N232" t="s">
        <v>187</v>
      </c>
      <c r="O232" t="s">
        <v>189</v>
      </c>
      <c r="P232" t="s">
        <v>34</v>
      </c>
      <c r="Q232" s="6">
        <v>42169</v>
      </c>
      <c r="R232" s="3">
        <v>1755</v>
      </c>
      <c r="S232" s="3">
        <v>1784</v>
      </c>
      <c r="T232" t="s">
        <v>55</v>
      </c>
      <c r="V232" s="3">
        <v>105543</v>
      </c>
      <c r="Y232" t="s">
        <v>190</v>
      </c>
      <c r="Z232">
        <v>234.2</v>
      </c>
      <c r="AA232" t="s">
        <v>55</v>
      </c>
      <c r="AB232" s="3">
        <v>571999595</v>
      </c>
      <c r="AC232" s="3">
        <v>581416701</v>
      </c>
      <c r="AD232">
        <v>134.28</v>
      </c>
      <c r="AE232" s="5">
        <f t="shared" si="7"/>
        <v>423279700.30000001</v>
      </c>
      <c r="AF232">
        <v>136.49</v>
      </c>
      <c r="AG232" s="4">
        <v>0.74</v>
      </c>
      <c r="AH232" t="s">
        <v>33</v>
      </c>
      <c r="AI232" t="s">
        <v>52</v>
      </c>
      <c r="AJ232">
        <v>34.180838999999999</v>
      </c>
      <c r="AK232">
        <v>-118.308966</v>
      </c>
    </row>
    <row r="233" spans="1:37" ht="14.45" x14ac:dyDescent="0.3">
      <c r="A233">
        <v>231</v>
      </c>
      <c r="B233">
        <v>303</v>
      </c>
      <c r="C233" t="s">
        <v>191</v>
      </c>
      <c r="D233" t="s">
        <v>36</v>
      </c>
      <c r="E233" t="s">
        <v>37</v>
      </c>
      <c r="F233" s="2">
        <v>34881</v>
      </c>
      <c r="G233" s="2">
        <v>38533</v>
      </c>
      <c r="H233">
        <v>30282</v>
      </c>
      <c r="I233">
        <v>28901</v>
      </c>
      <c r="J233">
        <v>163</v>
      </c>
      <c r="K233">
        <f t="shared" si="6"/>
        <v>1801627590</v>
      </c>
      <c r="L233">
        <v>148</v>
      </c>
      <c r="M233">
        <v>134</v>
      </c>
      <c r="N233" t="s">
        <v>191</v>
      </c>
      <c r="O233">
        <v>2</v>
      </c>
      <c r="P233" t="s">
        <v>39</v>
      </c>
      <c r="Q233" s="6">
        <v>42050</v>
      </c>
      <c r="R233" s="3">
        <v>109572</v>
      </c>
      <c r="S233" s="3">
        <v>132645</v>
      </c>
      <c r="T233" t="s">
        <v>91</v>
      </c>
      <c r="V233" s="3">
        <v>30282</v>
      </c>
      <c r="W233">
        <v>59.9</v>
      </c>
      <c r="AA233" t="s">
        <v>91</v>
      </c>
      <c r="AB233" s="3">
        <v>81965548</v>
      </c>
      <c r="AC233" s="3">
        <v>99225351</v>
      </c>
      <c r="AD233">
        <v>59.93</v>
      </c>
      <c r="AE233" s="5">
        <f t="shared" si="7"/>
        <v>50818639.759999998</v>
      </c>
      <c r="AF233">
        <v>72.56</v>
      </c>
      <c r="AG233" s="4">
        <v>0.62</v>
      </c>
      <c r="AH233" t="s">
        <v>33</v>
      </c>
      <c r="AI233" t="s">
        <v>36</v>
      </c>
      <c r="AJ233">
        <v>37.577869999999997</v>
      </c>
      <c r="AK233">
        <v>-122.348089999999</v>
      </c>
    </row>
    <row r="234" spans="1:37" ht="14.45" x14ac:dyDescent="0.3">
      <c r="A234">
        <v>232</v>
      </c>
      <c r="B234">
        <v>303</v>
      </c>
      <c r="C234" t="s">
        <v>191</v>
      </c>
      <c r="D234" t="s">
        <v>36</v>
      </c>
      <c r="E234" t="s">
        <v>37</v>
      </c>
      <c r="F234" s="2">
        <v>34881</v>
      </c>
      <c r="G234" s="2">
        <v>38533</v>
      </c>
      <c r="H234">
        <v>30282</v>
      </c>
      <c r="I234">
        <v>28901</v>
      </c>
      <c r="J234">
        <v>163</v>
      </c>
      <c r="K234">
        <f t="shared" si="6"/>
        <v>1801627590</v>
      </c>
      <c r="L234">
        <v>148</v>
      </c>
      <c r="M234">
        <v>134</v>
      </c>
      <c r="N234" t="s">
        <v>191</v>
      </c>
      <c r="P234" t="s">
        <v>39</v>
      </c>
      <c r="Q234" s="6">
        <v>42019</v>
      </c>
      <c r="R234" s="3">
        <v>145693</v>
      </c>
      <c r="S234" s="3">
        <v>147428</v>
      </c>
      <c r="T234" t="s">
        <v>91</v>
      </c>
      <c r="V234" s="3">
        <v>30282</v>
      </c>
      <c r="W234">
        <v>75.5</v>
      </c>
      <c r="AB234" s="3">
        <v>108985932</v>
      </c>
      <c r="AC234" s="3">
        <v>110283803</v>
      </c>
      <c r="AD234">
        <v>73.72</v>
      </c>
      <c r="AE234" s="5">
        <f t="shared" si="7"/>
        <v>69750996.480000004</v>
      </c>
      <c r="AF234">
        <v>74.599999999999994</v>
      </c>
      <c r="AG234" s="4">
        <v>0.64</v>
      </c>
      <c r="AH234" t="s">
        <v>33</v>
      </c>
      <c r="AI234" t="s">
        <v>36</v>
      </c>
      <c r="AJ234">
        <v>37.577869999999997</v>
      </c>
      <c r="AK234">
        <v>-122.348089999999</v>
      </c>
    </row>
    <row r="235" spans="1:37" ht="14.45" x14ac:dyDescent="0.3">
      <c r="A235">
        <v>233</v>
      </c>
      <c r="B235">
        <v>303</v>
      </c>
      <c r="C235" t="s">
        <v>191</v>
      </c>
      <c r="D235" t="s">
        <v>36</v>
      </c>
      <c r="E235" t="s">
        <v>37</v>
      </c>
      <c r="F235" s="2">
        <v>34881</v>
      </c>
      <c r="G235" s="2">
        <v>38533</v>
      </c>
      <c r="H235">
        <v>30282</v>
      </c>
      <c r="I235">
        <v>28901</v>
      </c>
      <c r="J235">
        <v>163</v>
      </c>
      <c r="K235">
        <f t="shared" si="6"/>
        <v>1801627590</v>
      </c>
      <c r="L235">
        <v>148</v>
      </c>
      <c r="M235">
        <v>134</v>
      </c>
      <c r="N235" t="s">
        <v>191</v>
      </c>
      <c r="O235">
        <v>2</v>
      </c>
      <c r="P235" t="s">
        <v>39</v>
      </c>
      <c r="Q235" s="6">
        <v>42352</v>
      </c>
      <c r="R235" s="3">
        <v>127633</v>
      </c>
      <c r="S235" s="3">
        <v>189191</v>
      </c>
      <c r="T235" t="s">
        <v>91</v>
      </c>
      <c r="V235" s="3">
        <v>30282</v>
      </c>
      <c r="W235">
        <v>66.099999999999994</v>
      </c>
      <c r="AB235" s="3">
        <v>95476114</v>
      </c>
      <c r="AC235" s="3">
        <v>141524696</v>
      </c>
      <c r="AD235">
        <v>66.11</v>
      </c>
      <c r="AE235" s="5">
        <f t="shared" si="7"/>
        <v>62059474.100000001</v>
      </c>
      <c r="AF235">
        <v>97.99</v>
      </c>
      <c r="AG235" s="4">
        <v>0.65</v>
      </c>
      <c r="AH235" t="s">
        <v>33</v>
      </c>
      <c r="AI235" t="s">
        <v>36</v>
      </c>
      <c r="AJ235">
        <v>37.577869999999997</v>
      </c>
      <c r="AK235">
        <v>-122.348089999999</v>
      </c>
    </row>
    <row r="236" spans="1:37" ht="14.45" x14ac:dyDescent="0.3">
      <c r="A236">
        <v>234</v>
      </c>
      <c r="B236">
        <v>303</v>
      </c>
      <c r="C236" t="s">
        <v>191</v>
      </c>
      <c r="D236" t="s">
        <v>36</v>
      </c>
      <c r="E236" t="s">
        <v>37</v>
      </c>
      <c r="F236" s="2">
        <v>34881</v>
      </c>
      <c r="G236" s="2">
        <v>38533</v>
      </c>
      <c r="H236">
        <v>30282</v>
      </c>
      <c r="I236">
        <v>28901</v>
      </c>
      <c r="J236">
        <v>163</v>
      </c>
      <c r="K236">
        <f t="shared" si="6"/>
        <v>1801627590</v>
      </c>
      <c r="L236">
        <v>148</v>
      </c>
      <c r="M236">
        <v>134</v>
      </c>
      <c r="N236" t="s">
        <v>191</v>
      </c>
      <c r="O236">
        <v>2</v>
      </c>
      <c r="P236" t="s">
        <v>39</v>
      </c>
      <c r="Q236" s="6">
        <v>42322</v>
      </c>
      <c r="R236" s="3">
        <v>190665</v>
      </c>
      <c r="S236" s="3">
        <v>206712</v>
      </c>
      <c r="T236" t="s">
        <v>91</v>
      </c>
      <c r="V236" s="3">
        <v>30282</v>
      </c>
      <c r="W236">
        <v>98.7</v>
      </c>
      <c r="AB236" s="3">
        <v>142627325</v>
      </c>
      <c r="AC236" s="3">
        <v>154631314</v>
      </c>
      <c r="AD236">
        <v>94.2</v>
      </c>
      <c r="AE236" s="5">
        <f t="shared" si="7"/>
        <v>85576395</v>
      </c>
      <c r="AF236">
        <v>102.13</v>
      </c>
      <c r="AG236" s="4">
        <v>0.6</v>
      </c>
      <c r="AH236" t="s">
        <v>33</v>
      </c>
      <c r="AI236" t="s">
        <v>36</v>
      </c>
      <c r="AJ236">
        <v>37.577869999999997</v>
      </c>
      <c r="AK236">
        <v>-122.348089999999</v>
      </c>
    </row>
    <row r="237" spans="1:37" ht="14.45" x14ac:dyDescent="0.3">
      <c r="A237">
        <v>235</v>
      </c>
      <c r="B237">
        <v>303</v>
      </c>
      <c r="C237" t="s">
        <v>191</v>
      </c>
      <c r="D237" t="s">
        <v>36</v>
      </c>
      <c r="E237" t="s">
        <v>37</v>
      </c>
      <c r="F237" s="2">
        <v>34881</v>
      </c>
      <c r="G237" s="2">
        <v>38533</v>
      </c>
      <c r="H237">
        <v>30282</v>
      </c>
      <c r="I237">
        <v>28901</v>
      </c>
      <c r="J237">
        <v>163</v>
      </c>
      <c r="K237">
        <f t="shared" si="6"/>
        <v>1801627590</v>
      </c>
      <c r="L237">
        <v>148</v>
      </c>
      <c r="M237">
        <v>134</v>
      </c>
      <c r="N237" t="s">
        <v>191</v>
      </c>
      <c r="O237">
        <v>2</v>
      </c>
      <c r="P237" t="s">
        <v>39</v>
      </c>
      <c r="Q237" s="6">
        <v>42291</v>
      </c>
      <c r="R237" s="3">
        <v>155371</v>
      </c>
      <c r="S237" s="3">
        <v>191236</v>
      </c>
      <c r="T237" t="s">
        <v>91</v>
      </c>
      <c r="V237" s="3">
        <v>30282</v>
      </c>
      <c r="W237">
        <v>80.5</v>
      </c>
      <c r="AB237" s="3">
        <v>116225579</v>
      </c>
      <c r="AC237" s="3">
        <v>143054462</v>
      </c>
      <c r="AD237">
        <v>80.48</v>
      </c>
      <c r="AE237" s="5">
        <f t="shared" si="7"/>
        <v>75546626.350000009</v>
      </c>
      <c r="AF237">
        <v>99.05</v>
      </c>
      <c r="AG237" s="4">
        <v>0.65</v>
      </c>
      <c r="AH237" t="s">
        <v>33</v>
      </c>
      <c r="AI237" t="s">
        <v>36</v>
      </c>
      <c r="AJ237">
        <v>37.577869999999997</v>
      </c>
      <c r="AK237">
        <v>-122.348089999999</v>
      </c>
    </row>
    <row r="238" spans="1:37" ht="14.45" x14ac:dyDescent="0.3">
      <c r="A238">
        <v>236</v>
      </c>
      <c r="B238">
        <v>303</v>
      </c>
      <c r="C238" t="s">
        <v>191</v>
      </c>
      <c r="D238" t="s">
        <v>36</v>
      </c>
      <c r="E238" t="s">
        <v>37</v>
      </c>
      <c r="F238" s="2">
        <v>34881</v>
      </c>
      <c r="G238" s="2">
        <v>38533</v>
      </c>
      <c r="H238">
        <v>30282</v>
      </c>
      <c r="I238">
        <v>28901</v>
      </c>
      <c r="J238">
        <v>163</v>
      </c>
      <c r="K238">
        <f t="shared" si="6"/>
        <v>1801627590</v>
      </c>
      <c r="L238">
        <v>148</v>
      </c>
      <c r="M238">
        <v>134</v>
      </c>
      <c r="N238" t="s">
        <v>191</v>
      </c>
      <c r="O238">
        <v>2</v>
      </c>
      <c r="P238" t="s">
        <v>39</v>
      </c>
      <c r="Q238" s="6">
        <v>42261</v>
      </c>
      <c r="R238" s="3">
        <v>176572</v>
      </c>
      <c r="S238" s="3">
        <v>223095</v>
      </c>
      <c r="T238" t="s">
        <v>91</v>
      </c>
      <c r="V238" s="3">
        <v>30282</v>
      </c>
      <c r="AB238" s="3">
        <v>132085029</v>
      </c>
      <c r="AC238" s="3">
        <v>166886649</v>
      </c>
      <c r="AD238">
        <v>87.82</v>
      </c>
      <c r="AE238" s="5">
        <f t="shared" si="7"/>
        <v>79251017.399999991</v>
      </c>
      <c r="AF238">
        <v>110.96</v>
      </c>
      <c r="AG238" s="4">
        <v>0.6</v>
      </c>
      <c r="AH238" t="s">
        <v>33</v>
      </c>
      <c r="AI238" t="s">
        <v>36</v>
      </c>
      <c r="AJ238">
        <v>37.577869999999997</v>
      </c>
      <c r="AK238">
        <v>-122.348089999999</v>
      </c>
    </row>
    <row r="239" spans="1:37" ht="14.45" x14ac:dyDescent="0.3">
      <c r="A239">
        <v>237</v>
      </c>
      <c r="B239">
        <v>303</v>
      </c>
      <c r="C239" t="s">
        <v>191</v>
      </c>
      <c r="D239" t="s">
        <v>36</v>
      </c>
      <c r="E239" t="s">
        <v>37</v>
      </c>
      <c r="F239" s="2">
        <v>34881</v>
      </c>
      <c r="G239" s="2">
        <v>38533</v>
      </c>
      <c r="H239">
        <v>30282</v>
      </c>
      <c r="I239">
        <v>28901</v>
      </c>
      <c r="J239">
        <v>163</v>
      </c>
      <c r="K239">
        <f t="shared" si="6"/>
        <v>1801627590</v>
      </c>
      <c r="L239">
        <v>148</v>
      </c>
      <c r="M239">
        <v>134</v>
      </c>
      <c r="N239" t="s">
        <v>191</v>
      </c>
      <c r="O239">
        <v>2</v>
      </c>
      <c r="P239" t="s">
        <v>39</v>
      </c>
      <c r="Q239" s="6">
        <v>42230</v>
      </c>
      <c r="R239" s="3">
        <v>192221</v>
      </c>
      <c r="S239" s="3">
        <v>203779</v>
      </c>
      <c r="T239" t="s">
        <v>91</v>
      </c>
      <c r="V239" s="3">
        <v>30282</v>
      </c>
      <c r="AB239" s="3">
        <v>143791293</v>
      </c>
      <c r="AC239" s="3">
        <v>152437278</v>
      </c>
      <c r="AD239">
        <v>98.49</v>
      </c>
      <c r="AE239" s="5">
        <f t="shared" si="7"/>
        <v>92026427.519999996</v>
      </c>
      <c r="AF239">
        <v>104.41</v>
      </c>
      <c r="AG239" s="4">
        <v>0.64</v>
      </c>
      <c r="AH239" t="s">
        <v>33</v>
      </c>
      <c r="AI239" t="s">
        <v>36</v>
      </c>
      <c r="AJ239">
        <v>37.577869999999997</v>
      </c>
      <c r="AK239">
        <v>-122.348089999999</v>
      </c>
    </row>
    <row r="240" spans="1:37" ht="14.45" x14ac:dyDescent="0.3">
      <c r="A240">
        <v>238</v>
      </c>
      <c r="B240">
        <v>303</v>
      </c>
      <c r="C240" t="s">
        <v>191</v>
      </c>
      <c r="D240" t="s">
        <v>36</v>
      </c>
      <c r="E240" t="s">
        <v>37</v>
      </c>
      <c r="F240" s="2">
        <v>34881</v>
      </c>
      <c r="G240" s="2">
        <v>38533</v>
      </c>
      <c r="H240">
        <v>30282</v>
      </c>
      <c r="I240">
        <v>28901</v>
      </c>
      <c r="J240">
        <v>163</v>
      </c>
      <c r="K240">
        <f t="shared" si="6"/>
        <v>1801627590</v>
      </c>
      <c r="L240">
        <v>148</v>
      </c>
      <c r="M240">
        <v>134</v>
      </c>
      <c r="N240" t="s">
        <v>191</v>
      </c>
      <c r="O240">
        <v>2</v>
      </c>
      <c r="P240" t="s">
        <v>39</v>
      </c>
      <c r="Q240" s="6">
        <v>42199</v>
      </c>
      <c r="R240" s="3">
        <v>126746356</v>
      </c>
      <c r="S240" s="3">
        <v>174314668</v>
      </c>
      <c r="T240" t="s">
        <v>32</v>
      </c>
      <c r="V240" s="3">
        <v>30282</v>
      </c>
      <c r="AB240" s="3">
        <v>126746356</v>
      </c>
      <c r="AC240" s="3">
        <v>174314668</v>
      </c>
      <c r="AD240">
        <v>84.93</v>
      </c>
      <c r="AE240" s="5">
        <f t="shared" si="7"/>
        <v>79850204.280000001</v>
      </c>
      <c r="AF240">
        <v>116.8</v>
      </c>
      <c r="AG240" s="4">
        <v>0.63</v>
      </c>
      <c r="AH240" t="s">
        <v>33</v>
      </c>
      <c r="AI240" t="s">
        <v>36</v>
      </c>
      <c r="AJ240">
        <v>37.577869999999997</v>
      </c>
      <c r="AK240">
        <v>-122.348089999999</v>
      </c>
    </row>
    <row r="241" spans="1:37" ht="14.45" x14ac:dyDescent="0.3">
      <c r="A241">
        <v>239</v>
      </c>
      <c r="B241">
        <v>303</v>
      </c>
      <c r="C241" t="s">
        <v>191</v>
      </c>
      <c r="D241" t="s">
        <v>36</v>
      </c>
      <c r="E241" t="s">
        <v>37</v>
      </c>
      <c r="F241" s="2">
        <v>34881</v>
      </c>
      <c r="G241" s="2">
        <v>38533</v>
      </c>
      <c r="H241">
        <v>30282</v>
      </c>
      <c r="I241">
        <v>28901</v>
      </c>
      <c r="J241">
        <v>163</v>
      </c>
      <c r="K241">
        <f t="shared" si="6"/>
        <v>1801627590</v>
      </c>
      <c r="L241">
        <v>148</v>
      </c>
      <c r="M241">
        <v>134</v>
      </c>
      <c r="N241" t="s">
        <v>191</v>
      </c>
      <c r="O241">
        <v>2</v>
      </c>
      <c r="P241" t="s">
        <v>39</v>
      </c>
      <c r="Q241" s="6">
        <v>42169</v>
      </c>
      <c r="R241" s="3">
        <v>170055</v>
      </c>
      <c r="S241" s="3">
        <v>195181</v>
      </c>
      <c r="T241" t="s">
        <v>91</v>
      </c>
      <c r="V241" s="3">
        <v>30282</v>
      </c>
      <c r="AB241" s="3">
        <v>127209974</v>
      </c>
      <c r="AC241" s="3">
        <v>146005527</v>
      </c>
      <c r="AD241">
        <v>86.82</v>
      </c>
      <c r="AE241" s="5">
        <f t="shared" si="7"/>
        <v>78870183.879999995</v>
      </c>
      <c r="AF241">
        <v>99.64</v>
      </c>
      <c r="AG241" s="4">
        <v>0.62</v>
      </c>
      <c r="AH241" t="s">
        <v>33</v>
      </c>
      <c r="AI241" t="s">
        <v>36</v>
      </c>
      <c r="AJ241">
        <v>37.577869999999997</v>
      </c>
      <c r="AK241">
        <v>-122.348089999999</v>
      </c>
    </row>
    <row r="242" spans="1:37" x14ac:dyDescent="0.25">
      <c r="A242">
        <v>240</v>
      </c>
      <c r="B242">
        <v>376</v>
      </c>
      <c r="C242" t="s">
        <v>192</v>
      </c>
      <c r="D242" t="s">
        <v>59</v>
      </c>
      <c r="E242" t="s">
        <v>31</v>
      </c>
      <c r="F242" s="2">
        <v>36526</v>
      </c>
      <c r="G242" s="2">
        <v>40178</v>
      </c>
      <c r="H242">
        <v>31750</v>
      </c>
      <c r="I242">
        <v>21133</v>
      </c>
      <c r="J242">
        <v>215</v>
      </c>
      <c r="K242">
        <f t="shared" si="6"/>
        <v>2491581250</v>
      </c>
      <c r="L242">
        <v>194</v>
      </c>
      <c r="M242">
        <v>172</v>
      </c>
      <c r="N242" t="s">
        <v>192</v>
      </c>
      <c r="O242" t="s">
        <v>193</v>
      </c>
      <c r="P242" t="s">
        <v>39</v>
      </c>
      <c r="Q242" s="6">
        <v>42050</v>
      </c>
      <c r="R242">
        <v>72</v>
      </c>
      <c r="S242">
        <v>82</v>
      </c>
      <c r="T242" t="s">
        <v>40</v>
      </c>
      <c r="U242" t="s">
        <v>194</v>
      </c>
      <c r="V242" s="3">
        <v>31750</v>
      </c>
      <c r="W242">
        <v>77.61</v>
      </c>
      <c r="X242" t="s">
        <v>195</v>
      </c>
      <c r="Y242" t="s">
        <v>196</v>
      </c>
      <c r="AB242" s="3">
        <v>71871000</v>
      </c>
      <c r="AC242" s="3">
        <v>81678000</v>
      </c>
      <c r="AD242">
        <v>77.61</v>
      </c>
      <c r="AE242" s="5">
        <f t="shared" si="7"/>
        <v>68996160</v>
      </c>
      <c r="AF242">
        <v>88.2</v>
      </c>
      <c r="AG242" s="4">
        <v>0.96</v>
      </c>
      <c r="AH242" t="s">
        <v>376</v>
      </c>
      <c r="AI242" t="s">
        <v>59</v>
      </c>
      <c r="AJ242">
        <v>38.261195999999998</v>
      </c>
      <c r="AK242">
        <v>-120.317684</v>
      </c>
    </row>
    <row r="243" spans="1:37" x14ac:dyDescent="0.25">
      <c r="A243">
        <v>241</v>
      </c>
      <c r="B243">
        <v>376</v>
      </c>
      <c r="C243" t="s">
        <v>192</v>
      </c>
      <c r="D243" t="s">
        <v>59</v>
      </c>
      <c r="E243" t="s">
        <v>31</v>
      </c>
      <c r="F243" s="2">
        <v>36526</v>
      </c>
      <c r="G243" s="2">
        <v>40178</v>
      </c>
      <c r="H243">
        <v>31750</v>
      </c>
      <c r="I243">
        <v>21133</v>
      </c>
      <c r="J243">
        <v>215</v>
      </c>
      <c r="K243">
        <f t="shared" si="6"/>
        <v>2491581250</v>
      </c>
      <c r="L243">
        <v>194</v>
      </c>
      <c r="M243">
        <v>172</v>
      </c>
      <c r="N243" t="s">
        <v>192</v>
      </c>
      <c r="O243" t="s">
        <v>193</v>
      </c>
      <c r="P243" t="s">
        <v>39</v>
      </c>
      <c r="Q243" s="6">
        <v>42019</v>
      </c>
      <c r="R243">
        <v>79</v>
      </c>
      <c r="S243">
        <v>101</v>
      </c>
      <c r="T243" t="s">
        <v>40</v>
      </c>
      <c r="U243" t="s">
        <v>194</v>
      </c>
      <c r="V243" s="3">
        <v>31750</v>
      </c>
      <c r="W243">
        <v>77.39</v>
      </c>
      <c r="X243" t="s">
        <v>195</v>
      </c>
      <c r="Y243" t="s">
        <v>196</v>
      </c>
      <c r="AB243" s="3">
        <v>79348000</v>
      </c>
      <c r="AC243" s="3">
        <v>100668000</v>
      </c>
      <c r="AD243">
        <v>77.39</v>
      </c>
      <c r="AE243" s="5">
        <f t="shared" si="7"/>
        <v>76174080</v>
      </c>
      <c r="AF243">
        <v>98.19</v>
      </c>
      <c r="AG243" s="4">
        <v>0.96</v>
      </c>
      <c r="AH243" t="s">
        <v>33</v>
      </c>
      <c r="AI243" t="s">
        <v>59</v>
      </c>
      <c r="AJ243">
        <v>38.261195999999998</v>
      </c>
      <c r="AK243">
        <v>-120.317684</v>
      </c>
    </row>
    <row r="244" spans="1:37" x14ac:dyDescent="0.25">
      <c r="A244">
        <v>242</v>
      </c>
      <c r="B244">
        <v>376</v>
      </c>
      <c r="C244" t="s">
        <v>192</v>
      </c>
      <c r="D244" t="s">
        <v>59</v>
      </c>
      <c r="E244" t="s">
        <v>31</v>
      </c>
      <c r="F244" s="2">
        <v>36526</v>
      </c>
      <c r="G244" s="2">
        <v>40178</v>
      </c>
      <c r="H244">
        <v>31750</v>
      </c>
      <c r="I244">
        <v>21133</v>
      </c>
      <c r="J244">
        <v>215</v>
      </c>
      <c r="K244">
        <f t="shared" si="6"/>
        <v>2491581250</v>
      </c>
      <c r="L244">
        <v>194</v>
      </c>
      <c r="M244">
        <v>172</v>
      </c>
      <c r="N244" t="s">
        <v>192</v>
      </c>
      <c r="O244" t="s">
        <v>193</v>
      </c>
      <c r="P244" t="s">
        <v>39</v>
      </c>
      <c r="Q244" s="6">
        <v>42352</v>
      </c>
      <c r="R244">
        <v>81</v>
      </c>
      <c r="S244">
        <v>95</v>
      </c>
      <c r="T244" t="s">
        <v>40</v>
      </c>
      <c r="U244" t="s">
        <v>194</v>
      </c>
      <c r="V244" s="3">
        <v>31750</v>
      </c>
      <c r="W244">
        <v>78.760000000000005</v>
      </c>
      <c r="X244" t="s">
        <v>197</v>
      </c>
      <c r="Y244" t="s">
        <v>198</v>
      </c>
      <c r="AB244" s="3">
        <v>80765000</v>
      </c>
      <c r="AC244" s="3">
        <v>95170000</v>
      </c>
      <c r="AD244">
        <v>78.78</v>
      </c>
      <c r="AE244" s="5">
        <f t="shared" si="7"/>
        <v>77534400</v>
      </c>
      <c r="AF244">
        <v>92.83</v>
      </c>
      <c r="AG244" s="4">
        <v>0.96</v>
      </c>
      <c r="AH244" t="s">
        <v>33</v>
      </c>
      <c r="AI244" t="s">
        <v>59</v>
      </c>
      <c r="AJ244">
        <v>38.261195999999998</v>
      </c>
      <c r="AK244">
        <v>-120.317684</v>
      </c>
    </row>
    <row r="245" spans="1:37" x14ac:dyDescent="0.25">
      <c r="A245">
        <v>243</v>
      </c>
      <c r="B245">
        <v>376</v>
      </c>
      <c r="C245" t="s">
        <v>192</v>
      </c>
      <c r="D245" t="s">
        <v>59</v>
      </c>
      <c r="E245" t="s">
        <v>31</v>
      </c>
      <c r="F245" s="2">
        <v>36526</v>
      </c>
      <c r="G245" s="2">
        <v>40178</v>
      </c>
      <c r="H245">
        <v>31750</v>
      </c>
      <c r="I245">
        <v>21133</v>
      </c>
      <c r="J245">
        <v>215</v>
      </c>
      <c r="K245">
        <f t="shared" si="6"/>
        <v>2491581250</v>
      </c>
      <c r="L245">
        <v>194</v>
      </c>
      <c r="M245">
        <v>172</v>
      </c>
      <c r="N245" t="s">
        <v>192</v>
      </c>
      <c r="O245" t="s">
        <v>193</v>
      </c>
      <c r="P245" t="s">
        <v>39</v>
      </c>
      <c r="Q245" s="6">
        <v>42322</v>
      </c>
      <c r="R245">
        <v>93</v>
      </c>
      <c r="S245">
        <v>116</v>
      </c>
      <c r="T245" t="s">
        <v>40</v>
      </c>
      <c r="U245" t="s">
        <v>194</v>
      </c>
      <c r="V245" s="3">
        <v>31750</v>
      </c>
      <c r="W245">
        <v>93.3</v>
      </c>
      <c r="X245" t="s">
        <v>199</v>
      </c>
      <c r="Y245" t="s">
        <v>200</v>
      </c>
      <c r="AB245" s="3">
        <v>92571000</v>
      </c>
      <c r="AC245" s="3">
        <v>116268000</v>
      </c>
      <c r="AD245">
        <v>93.3</v>
      </c>
      <c r="AE245" s="5">
        <f t="shared" si="7"/>
        <v>88868160</v>
      </c>
      <c r="AF245">
        <v>117.18</v>
      </c>
      <c r="AG245" s="4">
        <v>0.96</v>
      </c>
      <c r="AH245" t="s">
        <v>33</v>
      </c>
      <c r="AI245" t="s">
        <v>59</v>
      </c>
      <c r="AJ245">
        <v>38.261195999999998</v>
      </c>
      <c r="AK245">
        <v>-120.317684</v>
      </c>
    </row>
    <row r="246" spans="1:37" x14ac:dyDescent="0.25">
      <c r="A246">
        <v>244</v>
      </c>
      <c r="B246">
        <v>376</v>
      </c>
      <c r="C246" t="s">
        <v>192</v>
      </c>
      <c r="D246" t="s">
        <v>59</v>
      </c>
      <c r="E246" t="s">
        <v>31</v>
      </c>
      <c r="F246" s="2">
        <v>36526</v>
      </c>
      <c r="G246" s="2">
        <v>40178</v>
      </c>
      <c r="H246">
        <v>31750</v>
      </c>
      <c r="I246">
        <v>21133</v>
      </c>
      <c r="J246">
        <v>215</v>
      </c>
      <c r="K246">
        <f t="shared" si="6"/>
        <v>2491581250</v>
      </c>
      <c r="L246">
        <v>194</v>
      </c>
      <c r="M246">
        <v>172</v>
      </c>
      <c r="N246" t="s">
        <v>192</v>
      </c>
      <c r="O246" t="s">
        <v>193</v>
      </c>
      <c r="P246" t="s">
        <v>39</v>
      </c>
      <c r="Q246" s="6">
        <v>42291</v>
      </c>
      <c r="R246">
        <v>138</v>
      </c>
      <c r="S246">
        <v>157</v>
      </c>
      <c r="T246" t="s">
        <v>40</v>
      </c>
      <c r="U246" t="s">
        <v>194</v>
      </c>
      <c r="V246" s="3">
        <v>31750</v>
      </c>
      <c r="W246">
        <v>134.59</v>
      </c>
      <c r="X246" t="s">
        <v>201</v>
      </c>
      <c r="Y246" t="s">
        <v>202</v>
      </c>
      <c r="Z246">
        <v>4.149</v>
      </c>
      <c r="AA246" t="s">
        <v>40</v>
      </c>
      <c r="AB246" s="3">
        <v>137989000</v>
      </c>
      <c r="AC246" s="3">
        <v>156889000</v>
      </c>
      <c r="AD246">
        <v>134.59</v>
      </c>
      <c r="AE246" s="5">
        <f t="shared" si="7"/>
        <v>132469440</v>
      </c>
      <c r="AF246">
        <v>153.02000000000001</v>
      </c>
      <c r="AG246" s="4">
        <v>0.96</v>
      </c>
      <c r="AH246" t="s">
        <v>33</v>
      </c>
      <c r="AI246" t="s">
        <v>59</v>
      </c>
      <c r="AJ246">
        <v>38.261195999999998</v>
      </c>
      <c r="AK246">
        <v>-120.317684</v>
      </c>
    </row>
    <row r="247" spans="1:37" x14ac:dyDescent="0.25">
      <c r="A247">
        <v>245</v>
      </c>
      <c r="B247">
        <v>376</v>
      </c>
      <c r="C247" t="s">
        <v>192</v>
      </c>
      <c r="D247" t="s">
        <v>59</v>
      </c>
      <c r="E247" t="s">
        <v>31</v>
      </c>
      <c r="F247" s="2">
        <v>36526</v>
      </c>
      <c r="G247" s="2">
        <v>40178</v>
      </c>
      <c r="H247">
        <v>31750</v>
      </c>
      <c r="I247">
        <v>21133</v>
      </c>
      <c r="J247">
        <v>215</v>
      </c>
      <c r="K247">
        <f t="shared" si="6"/>
        <v>2491581250</v>
      </c>
      <c r="L247">
        <v>194</v>
      </c>
      <c r="M247">
        <v>172</v>
      </c>
      <c r="N247" t="s">
        <v>192</v>
      </c>
      <c r="O247" t="s">
        <v>193</v>
      </c>
      <c r="P247" t="s">
        <v>39</v>
      </c>
      <c r="Q247" s="6">
        <v>42261</v>
      </c>
      <c r="R247">
        <v>160</v>
      </c>
      <c r="S247">
        <v>207</v>
      </c>
      <c r="T247" t="s">
        <v>40</v>
      </c>
      <c r="U247" t="s">
        <v>194</v>
      </c>
      <c r="V247" s="3">
        <v>31750</v>
      </c>
      <c r="W247">
        <v>161.54</v>
      </c>
      <c r="X247" t="s">
        <v>203</v>
      </c>
      <c r="Y247" t="s">
        <v>202</v>
      </c>
      <c r="Z247">
        <v>5.5019999999999998</v>
      </c>
      <c r="AA247" t="s">
        <v>40</v>
      </c>
      <c r="AB247" s="3">
        <v>160275000</v>
      </c>
      <c r="AC247" s="3">
        <v>206758000</v>
      </c>
      <c r="AD247">
        <v>161.54</v>
      </c>
      <c r="AE247" s="5">
        <f t="shared" si="7"/>
        <v>153864000</v>
      </c>
      <c r="AF247">
        <v>208.39</v>
      </c>
      <c r="AG247" s="4">
        <v>0.96</v>
      </c>
      <c r="AH247" t="s">
        <v>33</v>
      </c>
      <c r="AI247" t="s">
        <v>59</v>
      </c>
      <c r="AJ247">
        <v>38.261195999999998</v>
      </c>
      <c r="AK247">
        <v>-120.317684</v>
      </c>
    </row>
    <row r="248" spans="1:37" x14ac:dyDescent="0.25">
      <c r="A248">
        <v>246</v>
      </c>
      <c r="B248">
        <v>376</v>
      </c>
      <c r="C248" t="s">
        <v>192</v>
      </c>
      <c r="D248" t="s">
        <v>59</v>
      </c>
      <c r="E248" t="s">
        <v>31</v>
      </c>
      <c r="F248" s="2">
        <v>36526</v>
      </c>
      <c r="G248" s="2">
        <v>40178</v>
      </c>
      <c r="H248">
        <v>31750</v>
      </c>
      <c r="I248">
        <v>21133</v>
      </c>
      <c r="J248">
        <v>215</v>
      </c>
      <c r="K248">
        <f t="shared" si="6"/>
        <v>2491581250</v>
      </c>
      <c r="L248">
        <v>194</v>
      </c>
      <c r="M248">
        <v>172</v>
      </c>
      <c r="N248" t="s">
        <v>192</v>
      </c>
      <c r="O248" t="s">
        <v>193</v>
      </c>
      <c r="P248" t="s">
        <v>39</v>
      </c>
      <c r="Q248" s="6">
        <v>42230</v>
      </c>
      <c r="R248">
        <v>187</v>
      </c>
      <c r="S248">
        <v>241</v>
      </c>
      <c r="T248" t="s">
        <v>40</v>
      </c>
      <c r="U248" t="s">
        <v>204</v>
      </c>
      <c r="V248" s="3">
        <v>31750</v>
      </c>
      <c r="X248" t="s">
        <v>197</v>
      </c>
      <c r="Y248" t="s">
        <v>198</v>
      </c>
      <c r="AB248" s="3">
        <v>187206000</v>
      </c>
      <c r="AC248" s="3">
        <v>240735000</v>
      </c>
      <c r="AD248">
        <v>182.59</v>
      </c>
      <c r="AE248" s="5">
        <f t="shared" si="7"/>
        <v>179717760</v>
      </c>
      <c r="AF248">
        <v>234.8</v>
      </c>
      <c r="AG248" s="4">
        <v>0.96</v>
      </c>
      <c r="AH248" t="s">
        <v>33</v>
      </c>
      <c r="AI248" t="s">
        <v>59</v>
      </c>
      <c r="AJ248">
        <v>38.261195999999998</v>
      </c>
      <c r="AK248">
        <v>-120.317684</v>
      </c>
    </row>
    <row r="249" spans="1:37" x14ac:dyDescent="0.25">
      <c r="A249">
        <v>247</v>
      </c>
      <c r="B249">
        <v>376</v>
      </c>
      <c r="C249" t="s">
        <v>192</v>
      </c>
      <c r="D249" t="s">
        <v>59</v>
      </c>
      <c r="E249" t="s">
        <v>31</v>
      </c>
      <c r="F249" s="2">
        <v>36526</v>
      </c>
      <c r="G249" s="2">
        <v>40178</v>
      </c>
      <c r="H249">
        <v>31750</v>
      </c>
      <c r="I249">
        <v>21133</v>
      </c>
      <c r="J249">
        <v>215</v>
      </c>
      <c r="K249">
        <f t="shared" si="6"/>
        <v>2491581250</v>
      </c>
      <c r="L249">
        <v>194</v>
      </c>
      <c r="M249">
        <v>172</v>
      </c>
      <c r="N249" t="s">
        <v>192</v>
      </c>
      <c r="O249" t="s">
        <v>193</v>
      </c>
      <c r="P249" t="s">
        <v>39</v>
      </c>
      <c r="Q249" s="6">
        <v>42199</v>
      </c>
      <c r="R249">
        <v>201</v>
      </c>
      <c r="S249">
        <v>254</v>
      </c>
      <c r="T249" t="s">
        <v>40</v>
      </c>
      <c r="U249" t="s">
        <v>194</v>
      </c>
      <c r="V249" s="3">
        <v>31750</v>
      </c>
      <c r="X249" t="s">
        <v>197</v>
      </c>
      <c r="Y249" t="s">
        <v>198</v>
      </c>
      <c r="Z249">
        <v>24.407</v>
      </c>
      <c r="AA249" t="s">
        <v>40</v>
      </c>
      <c r="AB249" s="3">
        <v>201390000</v>
      </c>
      <c r="AC249" s="3">
        <v>254201000</v>
      </c>
      <c r="AD249">
        <v>196.43</v>
      </c>
      <c r="AE249" s="5">
        <f t="shared" si="7"/>
        <v>193334400</v>
      </c>
      <c r="AF249">
        <v>247.94</v>
      </c>
      <c r="AG249" s="4">
        <v>0.96</v>
      </c>
      <c r="AH249" t="s">
        <v>33</v>
      </c>
      <c r="AI249" t="s">
        <v>59</v>
      </c>
      <c r="AJ249">
        <v>38.261195999999998</v>
      </c>
      <c r="AK249">
        <v>-120.317684</v>
      </c>
    </row>
    <row r="250" spans="1:37" x14ac:dyDescent="0.25">
      <c r="A250">
        <v>248</v>
      </c>
      <c r="B250">
        <v>376</v>
      </c>
      <c r="C250" t="s">
        <v>192</v>
      </c>
      <c r="D250" t="s">
        <v>59</v>
      </c>
      <c r="E250" t="s">
        <v>31</v>
      </c>
      <c r="F250" s="2">
        <v>36526</v>
      </c>
      <c r="G250" s="2">
        <v>40178</v>
      </c>
      <c r="H250">
        <v>31750</v>
      </c>
      <c r="I250">
        <v>21133</v>
      </c>
      <c r="J250">
        <v>215</v>
      </c>
      <c r="K250">
        <f t="shared" si="6"/>
        <v>2491581250</v>
      </c>
      <c r="L250">
        <v>194</v>
      </c>
      <c r="M250">
        <v>172</v>
      </c>
      <c r="N250" t="s">
        <v>192</v>
      </c>
      <c r="O250" t="s">
        <v>193</v>
      </c>
      <c r="P250" t="s">
        <v>39</v>
      </c>
      <c r="Q250" s="6">
        <v>42169</v>
      </c>
      <c r="R250">
        <v>189</v>
      </c>
      <c r="S250">
        <v>216</v>
      </c>
      <c r="T250" t="s">
        <v>40</v>
      </c>
      <c r="U250" t="s">
        <v>194</v>
      </c>
      <c r="V250" s="3">
        <v>31750</v>
      </c>
      <c r="X250" t="s">
        <v>197</v>
      </c>
      <c r="Y250" t="s">
        <v>205</v>
      </c>
      <c r="Z250">
        <v>24.449000000000002</v>
      </c>
      <c r="AA250" t="s">
        <v>40</v>
      </c>
      <c r="AB250" s="3">
        <v>188685000</v>
      </c>
      <c r="AC250" s="3">
        <v>216476000</v>
      </c>
      <c r="AD250">
        <v>190.17</v>
      </c>
      <c r="AE250" s="5">
        <f t="shared" si="7"/>
        <v>181137600</v>
      </c>
      <c r="AF250">
        <v>218.18</v>
      </c>
      <c r="AG250" s="4">
        <v>0.96</v>
      </c>
      <c r="AH250" t="s">
        <v>33</v>
      </c>
      <c r="AI250" t="s">
        <v>59</v>
      </c>
      <c r="AJ250">
        <v>38.261195999999998</v>
      </c>
      <c r="AK250">
        <v>-120.317684</v>
      </c>
    </row>
    <row r="251" spans="1:37" ht="14.45" x14ac:dyDescent="0.3">
      <c r="A251">
        <v>249</v>
      </c>
      <c r="B251">
        <v>417</v>
      </c>
      <c r="C251" t="s">
        <v>206</v>
      </c>
      <c r="D251" t="s">
        <v>130</v>
      </c>
      <c r="E251" t="s">
        <v>53</v>
      </c>
      <c r="F251" s="2">
        <v>36892</v>
      </c>
      <c r="G251" s="2">
        <v>40179</v>
      </c>
      <c r="H251">
        <v>40075</v>
      </c>
      <c r="I251">
        <v>35172</v>
      </c>
      <c r="J251">
        <v>180</v>
      </c>
      <c r="K251">
        <f t="shared" si="6"/>
        <v>2632927500</v>
      </c>
      <c r="L251">
        <v>176</v>
      </c>
      <c r="M251">
        <v>172</v>
      </c>
      <c r="N251" t="s">
        <v>206</v>
      </c>
      <c r="O251">
        <v>2</v>
      </c>
      <c r="P251" t="s">
        <v>39</v>
      </c>
      <c r="Q251" s="6">
        <v>42050</v>
      </c>
      <c r="R251">
        <v>134</v>
      </c>
      <c r="S251">
        <v>125</v>
      </c>
      <c r="T251" t="s">
        <v>40</v>
      </c>
      <c r="V251" s="3">
        <v>40516</v>
      </c>
      <c r="W251">
        <v>82</v>
      </c>
      <c r="AB251" s="3">
        <v>133500000</v>
      </c>
      <c r="AC251" s="3">
        <v>124860000</v>
      </c>
      <c r="AD251">
        <v>82.37</v>
      </c>
      <c r="AE251" s="5">
        <f t="shared" si="7"/>
        <v>93450000</v>
      </c>
      <c r="AF251">
        <v>77.040000000000006</v>
      </c>
      <c r="AG251" s="4">
        <v>0.7</v>
      </c>
      <c r="AH251" t="s">
        <v>33</v>
      </c>
      <c r="AI251" t="s">
        <v>130</v>
      </c>
      <c r="AJ251">
        <v>32.678947999999998</v>
      </c>
      <c r="AK251">
        <v>-115.49888300000001</v>
      </c>
    </row>
    <row r="252" spans="1:37" ht="14.45" x14ac:dyDescent="0.3">
      <c r="A252">
        <v>250</v>
      </c>
      <c r="B252">
        <v>417</v>
      </c>
      <c r="C252" t="s">
        <v>206</v>
      </c>
      <c r="D252" t="s">
        <v>130</v>
      </c>
      <c r="E252" t="s">
        <v>53</v>
      </c>
      <c r="F252" s="2">
        <v>36892</v>
      </c>
      <c r="G252" s="2">
        <v>40179</v>
      </c>
      <c r="H252">
        <v>40075</v>
      </c>
      <c r="I252">
        <v>35172</v>
      </c>
      <c r="J252">
        <v>180</v>
      </c>
      <c r="K252">
        <f t="shared" si="6"/>
        <v>2632927500</v>
      </c>
      <c r="L252">
        <v>176</v>
      </c>
      <c r="M252">
        <v>172</v>
      </c>
      <c r="N252" t="s">
        <v>206</v>
      </c>
      <c r="O252">
        <v>2</v>
      </c>
      <c r="P252" t="s">
        <v>39</v>
      </c>
      <c r="Q252" s="6">
        <v>42019</v>
      </c>
      <c r="R252">
        <v>127</v>
      </c>
      <c r="S252">
        <v>129</v>
      </c>
      <c r="T252" t="s">
        <v>40</v>
      </c>
      <c r="V252" s="3">
        <v>40516</v>
      </c>
      <c r="W252">
        <v>70.72</v>
      </c>
      <c r="AB252" s="3">
        <v>126890000</v>
      </c>
      <c r="AC252" s="3">
        <v>128810000</v>
      </c>
      <c r="AD252">
        <v>70.72</v>
      </c>
      <c r="AE252" s="5">
        <f t="shared" si="7"/>
        <v>88823000</v>
      </c>
      <c r="AF252">
        <v>71.790000000000006</v>
      </c>
      <c r="AG252" s="4">
        <v>0.7</v>
      </c>
      <c r="AH252" t="s">
        <v>33</v>
      </c>
      <c r="AI252" t="s">
        <v>130</v>
      </c>
      <c r="AJ252">
        <v>32.678947999999998</v>
      </c>
      <c r="AK252">
        <v>-115.49888300000001</v>
      </c>
    </row>
    <row r="253" spans="1:37" ht="14.45" x14ac:dyDescent="0.3">
      <c r="A253">
        <v>251</v>
      </c>
      <c r="B253">
        <v>417</v>
      </c>
      <c r="C253" t="s">
        <v>206</v>
      </c>
      <c r="D253" t="s">
        <v>130</v>
      </c>
      <c r="E253" t="s">
        <v>53</v>
      </c>
      <c r="F253" s="2">
        <v>36892</v>
      </c>
      <c r="G253" s="2">
        <v>40179</v>
      </c>
      <c r="H253">
        <v>40075</v>
      </c>
      <c r="I253">
        <v>35172</v>
      </c>
      <c r="J253">
        <v>180</v>
      </c>
      <c r="K253">
        <f t="shared" si="6"/>
        <v>2632927500</v>
      </c>
      <c r="L253">
        <v>176</v>
      </c>
      <c r="M253">
        <v>172</v>
      </c>
      <c r="N253" t="s">
        <v>206</v>
      </c>
      <c r="O253">
        <v>2</v>
      </c>
      <c r="P253" t="s">
        <v>39</v>
      </c>
      <c r="Q253" s="6">
        <v>42352</v>
      </c>
      <c r="R253">
        <v>121</v>
      </c>
      <c r="S253">
        <v>111</v>
      </c>
      <c r="T253" t="s">
        <v>40</v>
      </c>
      <c r="V253" s="3">
        <v>40516</v>
      </c>
      <c r="W253">
        <v>68</v>
      </c>
      <c r="AB253" s="3">
        <v>121090000</v>
      </c>
      <c r="AC253" s="3">
        <v>110700000</v>
      </c>
      <c r="AD253">
        <v>67.489999999999995</v>
      </c>
      <c r="AE253" s="5">
        <f t="shared" si="7"/>
        <v>84763000</v>
      </c>
      <c r="AF253">
        <v>61.7</v>
      </c>
      <c r="AG253" s="4">
        <v>0.7</v>
      </c>
      <c r="AH253" t="s">
        <v>33</v>
      </c>
      <c r="AI253" t="s">
        <v>130</v>
      </c>
      <c r="AJ253">
        <v>32.678947999999998</v>
      </c>
      <c r="AK253">
        <v>-115.49888300000001</v>
      </c>
    </row>
    <row r="254" spans="1:37" ht="14.45" x14ac:dyDescent="0.3">
      <c r="A254">
        <v>252</v>
      </c>
      <c r="B254">
        <v>417</v>
      </c>
      <c r="C254" t="s">
        <v>206</v>
      </c>
      <c r="D254" t="s">
        <v>130</v>
      </c>
      <c r="E254" t="s">
        <v>53</v>
      </c>
      <c r="F254" s="2">
        <v>36892</v>
      </c>
      <c r="G254" s="2">
        <v>40179</v>
      </c>
      <c r="H254">
        <v>40075</v>
      </c>
      <c r="I254">
        <v>35172</v>
      </c>
      <c r="J254">
        <v>180</v>
      </c>
      <c r="K254">
        <f t="shared" si="6"/>
        <v>2632927500</v>
      </c>
      <c r="L254">
        <v>176</v>
      </c>
      <c r="M254">
        <v>172</v>
      </c>
      <c r="N254" t="s">
        <v>206</v>
      </c>
      <c r="O254">
        <v>2</v>
      </c>
      <c r="P254" t="s">
        <v>39</v>
      </c>
      <c r="Q254" s="6">
        <v>42322</v>
      </c>
      <c r="R254">
        <v>147</v>
      </c>
      <c r="S254">
        <v>134</v>
      </c>
      <c r="T254" t="s">
        <v>40</v>
      </c>
      <c r="V254" s="3">
        <v>40516</v>
      </c>
      <c r="W254">
        <v>87.58</v>
      </c>
      <c r="AB254" s="3">
        <v>147010000</v>
      </c>
      <c r="AC254" s="3">
        <v>134440000</v>
      </c>
      <c r="AD254">
        <v>84.66</v>
      </c>
      <c r="AE254" s="5">
        <f t="shared" si="7"/>
        <v>102907000</v>
      </c>
      <c r="AF254">
        <v>77.42</v>
      </c>
      <c r="AG254" s="4">
        <v>0.7</v>
      </c>
      <c r="AH254" t="s">
        <v>33</v>
      </c>
      <c r="AI254" t="s">
        <v>130</v>
      </c>
      <c r="AJ254">
        <v>32.678947999999998</v>
      </c>
      <c r="AK254">
        <v>-115.49888300000001</v>
      </c>
    </row>
    <row r="255" spans="1:37" ht="14.45" x14ac:dyDescent="0.3">
      <c r="A255">
        <v>253</v>
      </c>
      <c r="B255">
        <v>417</v>
      </c>
      <c r="C255" t="s">
        <v>206</v>
      </c>
      <c r="D255" t="s">
        <v>130</v>
      </c>
      <c r="E255" t="s">
        <v>53</v>
      </c>
      <c r="F255" s="2">
        <v>36892</v>
      </c>
      <c r="G255" s="2">
        <v>40179</v>
      </c>
      <c r="H255">
        <v>40075</v>
      </c>
      <c r="I255">
        <v>35172</v>
      </c>
      <c r="J255">
        <v>180</v>
      </c>
      <c r="K255">
        <f t="shared" si="6"/>
        <v>2632927500</v>
      </c>
      <c r="L255">
        <v>176</v>
      </c>
      <c r="M255">
        <v>172</v>
      </c>
      <c r="N255" t="s">
        <v>206</v>
      </c>
      <c r="O255">
        <v>2</v>
      </c>
      <c r="P255" t="s">
        <v>39</v>
      </c>
      <c r="Q255" s="6">
        <v>42291</v>
      </c>
      <c r="R255">
        <v>161</v>
      </c>
      <c r="S255">
        <v>175</v>
      </c>
      <c r="T255" t="s">
        <v>40</v>
      </c>
      <c r="V255" s="3">
        <v>40516</v>
      </c>
      <c r="W255">
        <v>90</v>
      </c>
      <c r="AB255" s="3">
        <v>160840000</v>
      </c>
      <c r="AC255" s="3">
        <v>174820000</v>
      </c>
      <c r="AD255">
        <v>89.64</v>
      </c>
      <c r="AE255" s="5">
        <f t="shared" si="7"/>
        <v>112588000</v>
      </c>
      <c r="AF255">
        <v>97.43</v>
      </c>
      <c r="AG255" s="4">
        <v>0.7</v>
      </c>
      <c r="AH255" t="s">
        <v>33</v>
      </c>
      <c r="AI255" t="s">
        <v>130</v>
      </c>
      <c r="AJ255">
        <v>32.678947999999998</v>
      </c>
      <c r="AK255">
        <v>-115.49888300000001</v>
      </c>
    </row>
    <row r="256" spans="1:37" ht="14.45" x14ac:dyDescent="0.3">
      <c r="A256">
        <v>254</v>
      </c>
      <c r="B256">
        <v>417</v>
      </c>
      <c r="C256" t="s">
        <v>206</v>
      </c>
      <c r="D256" t="s">
        <v>130</v>
      </c>
      <c r="E256" t="s">
        <v>53</v>
      </c>
      <c r="F256" s="2">
        <v>36892</v>
      </c>
      <c r="G256" s="2">
        <v>40179</v>
      </c>
      <c r="H256">
        <v>40075</v>
      </c>
      <c r="I256">
        <v>35172</v>
      </c>
      <c r="J256">
        <v>180</v>
      </c>
      <c r="K256">
        <f t="shared" si="6"/>
        <v>2632927500</v>
      </c>
      <c r="L256">
        <v>176</v>
      </c>
      <c r="M256">
        <v>172</v>
      </c>
      <c r="N256" t="s">
        <v>206</v>
      </c>
      <c r="O256">
        <v>2</v>
      </c>
      <c r="P256" t="s">
        <v>39</v>
      </c>
      <c r="Q256" s="6">
        <v>42261</v>
      </c>
      <c r="R256">
        <v>168</v>
      </c>
      <c r="S256">
        <v>164</v>
      </c>
      <c r="T256" t="s">
        <v>40</v>
      </c>
      <c r="V256" s="3">
        <v>40516</v>
      </c>
      <c r="W256">
        <v>97</v>
      </c>
      <c r="AB256" s="3">
        <v>168040000</v>
      </c>
      <c r="AC256" s="3">
        <v>163770000</v>
      </c>
      <c r="AD256">
        <v>96.77</v>
      </c>
      <c r="AE256" s="5">
        <f t="shared" si="7"/>
        <v>117627999.99999999</v>
      </c>
      <c r="AF256">
        <v>94.32</v>
      </c>
      <c r="AG256" s="4">
        <v>0.7</v>
      </c>
      <c r="AH256" t="s">
        <v>33</v>
      </c>
      <c r="AI256" t="s">
        <v>130</v>
      </c>
      <c r="AJ256">
        <v>32.678947999999998</v>
      </c>
      <c r="AK256">
        <v>-115.49888300000001</v>
      </c>
    </row>
    <row r="257" spans="1:37" ht="14.45" x14ac:dyDescent="0.3">
      <c r="A257">
        <v>255</v>
      </c>
      <c r="B257">
        <v>417</v>
      </c>
      <c r="C257" t="s">
        <v>206</v>
      </c>
      <c r="D257" t="s">
        <v>130</v>
      </c>
      <c r="E257" t="s">
        <v>53</v>
      </c>
      <c r="F257" s="2">
        <v>36892</v>
      </c>
      <c r="G257" s="2">
        <v>40179</v>
      </c>
      <c r="H257">
        <v>40075</v>
      </c>
      <c r="I257">
        <v>35172</v>
      </c>
      <c r="J257">
        <v>180</v>
      </c>
      <c r="K257">
        <f t="shared" si="6"/>
        <v>2632927500</v>
      </c>
      <c r="L257">
        <v>176</v>
      </c>
      <c r="M257">
        <v>172</v>
      </c>
      <c r="N257" t="s">
        <v>206</v>
      </c>
      <c r="O257">
        <v>2</v>
      </c>
      <c r="P257" t="s">
        <v>39</v>
      </c>
      <c r="Q257" s="6">
        <v>42230</v>
      </c>
      <c r="R257">
        <v>177</v>
      </c>
      <c r="S257">
        <v>222</v>
      </c>
      <c r="T257" t="s">
        <v>40</v>
      </c>
      <c r="V257" s="3">
        <v>40516</v>
      </c>
      <c r="W257">
        <v>99</v>
      </c>
      <c r="AB257" s="3">
        <v>177340000</v>
      </c>
      <c r="AC257" s="3">
        <v>221800000</v>
      </c>
      <c r="AD257">
        <v>98.84</v>
      </c>
      <c r="AE257" s="5">
        <f t="shared" si="7"/>
        <v>124137999.99999999</v>
      </c>
      <c r="AF257">
        <v>123.62</v>
      </c>
      <c r="AG257" s="4">
        <v>0.7</v>
      </c>
      <c r="AH257" t="s">
        <v>33</v>
      </c>
      <c r="AI257" t="s">
        <v>130</v>
      </c>
      <c r="AJ257">
        <v>32.678947999999998</v>
      </c>
      <c r="AK257">
        <v>-115.49888300000001</v>
      </c>
    </row>
    <row r="258" spans="1:37" ht="14.45" x14ac:dyDescent="0.3">
      <c r="A258">
        <v>256</v>
      </c>
      <c r="B258">
        <v>417</v>
      </c>
      <c r="C258" t="s">
        <v>206</v>
      </c>
      <c r="D258" t="s">
        <v>130</v>
      </c>
      <c r="E258" t="s">
        <v>53</v>
      </c>
      <c r="F258" s="2">
        <v>36892</v>
      </c>
      <c r="G258" s="2">
        <v>40179</v>
      </c>
      <c r="H258">
        <v>40075</v>
      </c>
      <c r="I258">
        <v>35172</v>
      </c>
      <c r="J258">
        <v>180</v>
      </c>
      <c r="K258">
        <f t="shared" si="6"/>
        <v>2632927500</v>
      </c>
      <c r="L258">
        <v>176</v>
      </c>
      <c r="M258">
        <v>172</v>
      </c>
      <c r="N258" t="s">
        <v>206</v>
      </c>
      <c r="O258">
        <v>2</v>
      </c>
      <c r="P258" t="s">
        <v>39</v>
      </c>
      <c r="Q258" s="6">
        <v>42199</v>
      </c>
      <c r="R258">
        <v>212</v>
      </c>
      <c r="S258">
        <v>234</v>
      </c>
      <c r="T258" t="s">
        <v>40</v>
      </c>
      <c r="V258" s="3">
        <v>40516</v>
      </c>
      <c r="W258">
        <v>122</v>
      </c>
      <c r="AB258" s="3">
        <v>211720000</v>
      </c>
      <c r="AC258" s="3">
        <v>234360000</v>
      </c>
      <c r="AD258">
        <v>118</v>
      </c>
      <c r="AE258" s="5">
        <f t="shared" si="7"/>
        <v>148204000</v>
      </c>
      <c r="AF258">
        <v>130.62</v>
      </c>
      <c r="AG258" s="4">
        <v>0.7</v>
      </c>
      <c r="AH258" t="s">
        <v>33</v>
      </c>
      <c r="AI258" t="s">
        <v>130</v>
      </c>
      <c r="AJ258">
        <v>32.678947999999998</v>
      </c>
      <c r="AK258">
        <v>-115.49888300000001</v>
      </c>
    </row>
    <row r="259" spans="1:37" ht="14.45" x14ac:dyDescent="0.3">
      <c r="A259">
        <v>257</v>
      </c>
      <c r="B259">
        <v>417</v>
      </c>
      <c r="C259" t="s">
        <v>206</v>
      </c>
      <c r="D259" t="s">
        <v>130</v>
      </c>
      <c r="E259" t="s">
        <v>53</v>
      </c>
      <c r="F259" s="2">
        <v>36892</v>
      </c>
      <c r="G259" s="2">
        <v>40179</v>
      </c>
      <c r="H259">
        <v>40075</v>
      </c>
      <c r="I259">
        <v>35172</v>
      </c>
      <c r="J259">
        <v>180</v>
      </c>
      <c r="K259">
        <f t="shared" ref="K259:K322" si="8">J259*H259*365</f>
        <v>2632927500</v>
      </c>
      <c r="L259">
        <v>176</v>
      </c>
      <c r="M259">
        <v>172</v>
      </c>
      <c r="N259" t="s">
        <v>206</v>
      </c>
      <c r="O259">
        <v>2</v>
      </c>
      <c r="P259" t="s">
        <v>39</v>
      </c>
      <c r="Q259" s="6">
        <v>42169</v>
      </c>
      <c r="R259">
        <v>194</v>
      </c>
      <c r="S259">
        <v>231</v>
      </c>
      <c r="T259" t="s">
        <v>40</v>
      </c>
      <c r="V259" s="3">
        <v>40516</v>
      </c>
      <c r="AB259" s="3">
        <v>194140000</v>
      </c>
      <c r="AC259" s="3">
        <v>230800000</v>
      </c>
      <c r="AD259">
        <v>111.81</v>
      </c>
      <c r="AE259" s="5">
        <f t="shared" ref="AE259:AE322" si="9">AB259*AG259</f>
        <v>135898000</v>
      </c>
      <c r="AF259">
        <v>132.91999999999999</v>
      </c>
      <c r="AG259" s="4">
        <v>0.7</v>
      </c>
      <c r="AH259" t="s">
        <v>33</v>
      </c>
      <c r="AI259" t="s">
        <v>130</v>
      </c>
      <c r="AJ259">
        <v>32.678947999999998</v>
      </c>
      <c r="AK259">
        <v>-115.49888300000001</v>
      </c>
    </row>
    <row r="260" spans="1:37" ht="14.45" x14ac:dyDescent="0.3">
      <c r="A260">
        <v>258</v>
      </c>
      <c r="B260">
        <v>748</v>
      </c>
      <c r="C260" t="s">
        <v>207</v>
      </c>
      <c r="D260" t="s">
        <v>30</v>
      </c>
      <c r="E260" t="s">
        <v>37</v>
      </c>
      <c r="F260" s="2">
        <v>36892</v>
      </c>
      <c r="G260" s="2">
        <v>40178</v>
      </c>
      <c r="H260">
        <v>14120</v>
      </c>
      <c r="I260">
        <v>11293</v>
      </c>
      <c r="J260">
        <v>389</v>
      </c>
      <c r="K260">
        <f t="shared" si="8"/>
        <v>2004828200</v>
      </c>
      <c r="L260">
        <v>350</v>
      </c>
      <c r="M260">
        <v>312</v>
      </c>
      <c r="N260" t="s">
        <v>207</v>
      </c>
      <c r="O260" t="s">
        <v>96</v>
      </c>
      <c r="P260" t="s">
        <v>39</v>
      </c>
      <c r="Q260" s="6">
        <v>42050</v>
      </c>
      <c r="R260">
        <v>164</v>
      </c>
      <c r="S260">
        <v>183</v>
      </c>
      <c r="T260" t="s">
        <v>55</v>
      </c>
      <c r="V260" s="3">
        <v>14120</v>
      </c>
      <c r="W260">
        <v>59</v>
      </c>
      <c r="Z260">
        <v>10.85</v>
      </c>
      <c r="AA260" t="s">
        <v>40</v>
      </c>
      <c r="AB260" s="3">
        <v>53309293</v>
      </c>
      <c r="AC260" s="3">
        <v>59598226</v>
      </c>
      <c r="AD260">
        <v>83.6</v>
      </c>
      <c r="AE260" s="5">
        <f t="shared" si="9"/>
        <v>33051761.66</v>
      </c>
      <c r="AF260">
        <v>93.46</v>
      </c>
      <c r="AG260" s="4">
        <v>0.62</v>
      </c>
      <c r="AH260" t="s">
        <v>33</v>
      </c>
      <c r="AI260" t="s">
        <v>30</v>
      </c>
      <c r="AJ260">
        <v>34.092233999999998</v>
      </c>
      <c r="AK260">
        <v>-117.43504799999999</v>
      </c>
    </row>
    <row r="261" spans="1:37" ht="14.45" x14ac:dyDescent="0.3">
      <c r="A261">
        <v>259</v>
      </c>
      <c r="B261">
        <v>748</v>
      </c>
      <c r="C261" t="s">
        <v>207</v>
      </c>
      <c r="D261" t="s">
        <v>30</v>
      </c>
      <c r="E261" t="s">
        <v>37</v>
      </c>
      <c r="F261" s="2">
        <v>36892</v>
      </c>
      <c r="G261" s="2">
        <v>40178</v>
      </c>
      <c r="H261">
        <v>14120</v>
      </c>
      <c r="I261">
        <v>11293</v>
      </c>
      <c r="J261">
        <v>389</v>
      </c>
      <c r="K261">
        <f t="shared" si="8"/>
        <v>2004828200</v>
      </c>
      <c r="L261">
        <v>350</v>
      </c>
      <c r="M261">
        <v>312</v>
      </c>
      <c r="N261" t="s">
        <v>207</v>
      </c>
      <c r="O261" t="s">
        <v>96</v>
      </c>
      <c r="P261" t="s">
        <v>39</v>
      </c>
      <c r="Q261" s="6">
        <v>42019</v>
      </c>
      <c r="R261">
        <v>195</v>
      </c>
      <c r="S261">
        <v>112</v>
      </c>
      <c r="T261" t="s">
        <v>55</v>
      </c>
      <c r="V261" s="3">
        <v>14120</v>
      </c>
      <c r="W261">
        <v>63</v>
      </c>
      <c r="Z261">
        <v>8.3000000000000007</v>
      </c>
      <c r="AA261" t="s">
        <v>40</v>
      </c>
      <c r="AB261" s="3">
        <v>63541028</v>
      </c>
      <c r="AC261" s="3">
        <v>36495360</v>
      </c>
      <c r="AD261">
        <v>100.16</v>
      </c>
      <c r="AE261" s="5">
        <f t="shared" si="9"/>
        <v>43843309.32</v>
      </c>
      <c r="AF261">
        <v>57.53</v>
      </c>
      <c r="AG261" s="4">
        <v>0.69</v>
      </c>
      <c r="AH261" t="s">
        <v>33</v>
      </c>
      <c r="AI261" t="s">
        <v>30</v>
      </c>
      <c r="AJ261">
        <v>34.092233999999998</v>
      </c>
      <c r="AK261">
        <v>-117.43504799999999</v>
      </c>
    </row>
    <row r="262" spans="1:37" ht="14.45" x14ac:dyDescent="0.3">
      <c r="A262">
        <v>260</v>
      </c>
      <c r="B262">
        <v>748</v>
      </c>
      <c r="C262" t="s">
        <v>207</v>
      </c>
      <c r="D262" t="s">
        <v>30</v>
      </c>
      <c r="E262" t="s">
        <v>37</v>
      </c>
      <c r="F262" s="2">
        <v>36892</v>
      </c>
      <c r="G262" s="2">
        <v>40178</v>
      </c>
      <c r="H262">
        <v>14120</v>
      </c>
      <c r="I262">
        <v>11293</v>
      </c>
      <c r="J262">
        <v>389</v>
      </c>
      <c r="K262">
        <f t="shared" si="8"/>
        <v>2004828200</v>
      </c>
      <c r="L262">
        <v>350</v>
      </c>
      <c r="M262">
        <v>312</v>
      </c>
      <c r="N262" t="s">
        <v>207</v>
      </c>
      <c r="O262" t="s">
        <v>208</v>
      </c>
      <c r="P262" t="s">
        <v>39</v>
      </c>
      <c r="Q262" s="6">
        <v>42352</v>
      </c>
      <c r="R262">
        <v>253</v>
      </c>
      <c r="S262">
        <v>361</v>
      </c>
      <c r="T262" t="s">
        <v>55</v>
      </c>
      <c r="V262" s="3">
        <v>14120</v>
      </c>
      <c r="W262">
        <v>70</v>
      </c>
      <c r="Z262">
        <v>10.29</v>
      </c>
      <c r="AA262" t="s">
        <v>55</v>
      </c>
      <c r="AB262" s="3">
        <v>82440411</v>
      </c>
      <c r="AC262" s="3">
        <v>117632365</v>
      </c>
      <c r="AD262">
        <v>126.19</v>
      </c>
      <c r="AE262" s="5">
        <f t="shared" si="9"/>
        <v>55235075.370000005</v>
      </c>
      <c r="AF262">
        <v>180.06</v>
      </c>
      <c r="AG262" s="4">
        <v>0.67</v>
      </c>
      <c r="AH262" t="s">
        <v>33</v>
      </c>
      <c r="AI262" t="s">
        <v>30</v>
      </c>
      <c r="AJ262">
        <v>34.092233999999998</v>
      </c>
      <c r="AK262">
        <v>-117.43504799999999</v>
      </c>
    </row>
    <row r="263" spans="1:37" ht="14.45" x14ac:dyDescent="0.3">
      <c r="A263">
        <v>261</v>
      </c>
      <c r="B263">
        <v>748</v>
      </c>
      <c r="C263" t="s">
        <v>207</v>
      </c>
      <c r="D263" t="s">
        <v>30</v>
      </c>
      <c r="E263" t="s">
        <v>37</v>
      </c>
      <c r="F263" s="2">
        <v>36892</v>
      </c>
      <c r="G263" s="2">
        <v>40178</v>
      </c>
      <c r="H263">
        <v>14120</v>
      </c>
      <c r="I263">
        <v>11293</v>
      </c>
      <c r="J263">
        <v>389</v>
      </c>
      <c r="K263">
        <f t="shared" si="8"/>
        <v>2004828200</v>
      </c>
      <c r="L263">
        <v>350</v>
      </c>
      <c r="M263">
        <v>312</v>
      </c>
      <c r="N263" t="s">
        <v>207</v>
      </c>
      <c r="O263" t="s">
        <v>208</v>
      </c>
      <c r="P263" t="s">
        <v>39</v>
      </c>
      <c r="Q263" s="6">
        <v>42322</v>
      </c>
      <c r="R263">
        <v>328</v>
      </c>
      <c r="S263">
        <v>239</v>
      </c>
      <c r="T263" t="s">
        <v>55</v>
      </c>
      <c r="V263" s="3">
        <v>14120</v>
      </c>
      <c r="W263">
        <v>107</v>
      </c>
      <c r="Z263">
        <v>11</v>
      </c>
      <c r="AA263" t="s">
        <v>40</v>
      </c>
      <c r="AB263" s="3">
        <v>106879268</v>
      </c>
      <c r="AC263" s="3">
        <v>77878491</v>
      </c>
      <c r="AD263">
        <v>153.91</v>
      </c>
      <c r="AE263" s="5">
        <f t="shared" si="9"/>
        <v>65196353.479999997</v>
      </c>
      <c r="AF263">
        <v>112.15</v>
      </c>
      <c r="AG263" s="4">
        <v>0.61</v>
      </c>
      <c r="AH263" t="s">
        <v>33</v>
      </c>
      <c r="AI263" t="s">
        <v>30</v>
      </c>
      <c r="AJ263">
        <v>34.092233999999998</v>
      </c>
      <c r="AK263">
        <v>-117.43504799999999</v>
      </c>
    </row>
    <row r="264" spans="1:37" ht="14.45" x14ac:dyDescent="0.3">
      <c r="A264">
        <v>262</v>
      </c>
      <c r="B264">
        <v>748</v>
      </c>
      <c r="C264" t="s">
        <v>207</v>
      </c>
      <c r="D264" t="s">
        <v>30</v>
      </c>
      <c r="E264" t="s">
        <v>37</v>
      </c>
      <c r="F264" s="2">
        <v>36892</v>
      </c>
      <c r="G264" s="2">
        <v>40178</v>
      </c>
      <c r="H264">
        <v>14120</v>
      </c>
      <c r="I264">
        <v>11293</v>
      </c>
      <c r="J264">
        <v>389</v>
      </c>
      <c r="K264">
        <f t="shared" si="8"/>
        <v>2004828200</v>
      </c>
      <c r="L264">
        <v>350</v>
      </c>
      <c r="M264">
        <v>312</v>
      </c>
      <c r="N264" t="s">
        <v>207</v>
      </c>
      <c r="O264" t="s">
        <v>208</v>
      </c>
      <c r="P264" t="s">
        <v>39</v>
      </c>
      <c r="Q264" s="6">
        <v>42291</v>
      </c>
      <c r="R264">
        <v>479</v>
      </c>
      <c r="S264">
        <v>376</v>
      </c>
      <c r="T264" t="s">
        <v>55</v>
      </c>
      <c r="V264" s="3">
        <v>14120</v>
      </c>
      <c r="W264">
        <v>264</v>
      </c>
      <c r="Z264">
        <v>4.2964000000000002E-2</v>
      </c>
      <c r="AA264" t="s">
        <v>55</v>
      </c>
      <c r="AB264" s="3">
        <v>156082834</v>
      </c>
      <c r="AC264" s="3">
        <v>122520137</v>
      </c>
      <c r="AD264">
        <v>263.87</v>
      </c>
      <c r="AE264" s="5">
        <f t="shared" si="9"/>
        <v>115501297.16</v>
      </c>
      <c r="AF264">
        <v>207.13</v>
      </c>
      <c r="AG264" s="4">
        <v>0.74</v>
      </c>
      <c r="AH264" t="s">
        <v>33</v>
      </c>
      <c r="AI264" t="s">
        <v>30</v>
      </c>
      <c r="AJ264">
        <v>34.092233999999998</v>
      </c>
      <c r="AK264">
        <v>-117.43504799999999</v>
      </c>
    </row>
    <row r="265" spans="1:37" ht="14.45" x14ac:dyDescent="0.3">
      <c r="A265">
        <v>263</v>
      </c>
      <c r="B265">
        <v>748</v>
      </c>
      <c r="C265" t="s">
        <v>207</v>
      </c>
      <c r="D265" t="s">
        <v>30</v>
      </c>
      <c r="E265" t="s">
        <v>37</v>
      </c>
      <c r="F265" s="2">
        <v>36892</v>
      </c>
      <c r="G265" s="2">
        <v>40178</v>
      </c>
      <c r="H265">
        <v>14120</v>
      </c>
      <c r="I265">
        <v>11293</v>
      </c>
      <c r="J265">
        <v>389</v>
      </c>
      <c r="K265">
        <f t="shared" si="8"/>
        <v>2004828200</v>
      </c>
      <c r="L265">
        <v>350</v>
      </c>
      <c r="M265">
        <v>312</v>
      </c>
      <c r="N265" t="s">
        <v>207</v>
      </c>
      <c r="O265" t="s">
        <v>208</v>
      </c>
      <c r="P265" t="s">
        <v>39</v>
      </c>
      <c r="Q265" s="6">
        <v>42261</v>
      </c>
      <c r="R265">
        <v>472</v>
      </c>
      <c r="S265">
        <v>485</v>
      </c>
      <c r="T265" t="s">
        <v>55</v>
      </c>
      <c r="V265" s="3">
        <v>14120</v>
      </c>
      <c r="W265">
        <v>2020511</v>
      </c>
      <c r="AB265" s="3">
        <v>153801874</v>
      </c>
      <c r="AC265" s="3">
        <v>158037942</v>
      </c>
      <c r="AD265">
        <v>251.25</v>
      </c>
      <c r="AE265" s="5">
        <f t="shared" si="9"/>
        <v>106123293.05999999</v>
      </c>
      <c r="AF265">
        <v>258.17</v>
      </c>
      <c r="AG265" s="4">
        <v>0.69</v>
      </c>
      <c r="AH265" t="s">
        <v>33</v>
      </c>
      <c r="AI265" t="s">
        <v>30</v>
      </c>
      <c r="AJ265">
        <v>34.092233999999998</v>
      </c>
      <c r="AK265">
        <v>-117.43504799999999</v>
      </c>
    </row>
    <row r="266" spans="1:37" ht="14.45" x14ac:dyDescent="0.3">
      <c r="A266">
        <v>264</v>
      </c>
      <c r="B266">
        <v>748</v>
      </c>
      <c r="C266" t="s">
        <v>207</v>
      </c>
      <c r="D266" t="s">
        <v>30</v>
      </c>
      <c r="E266" t="s">
        <v>37</v>
      </c>
      <c r="F266" s="2">
        <v>36892</v>
      </c>
      <c r="G266" s="2">
        <v>40178</v>
      </c>
      <c r="H266">
        <v>14120</v>
      </c>
      <c r="I266">
        <v>11293</v>
      </c>
      <c r="J266">
        <v>389</v>
      </c>
      <c r="K266">
        <f t="shared" si="8"/>
        <v>2004828200</v>
      </c>
      <c r="L266">
        <v>350</v>
      </c>
      <c r="M266">
        <v>312</v>
      </c>
      <c r="N266" t="s">
        <v>207</v>
      </c>
      <c r="O266" t="s">
        <v>208</v>
      </c>
      <c r="P266" t="s">
        <v>34</v>
      </c>
      <c r="Q266" s="6">
        <v>42230</v>
      </c>
      <c r="R266">
        <v>643</v>
      </c>
      <c r="S266">
        <v>581</v>
      </c>
      <c r="T266" t="s">
        <v>55</v>
      </c>
      <c r="V266" s="3">
        <v>14120</v>
      </c>
      <c r="AB266" s="3">
        <v>209522468</v>
      </c>
      <c r="AC266" s="3">
        <v>189319679</v>
      </c>
      <c r="AD266">
        <v>335.07</v>
      </c>
      <c r="AE266" s="5">
        <f t="shared" si="9"/>
        <v>146665727.59999999</v>
      </c>
      <c r="AF266">
        <v>302.76</v>
      </c>
      <c r="AG266" s="4">
        <v>0.7</v>
      </c>
      <c r="AH266" t="s">
        <v>33</v>
      </c>
      <c r="AI266" t="s">
        <v>30</v>
      </c>
      <c r="AJ266">
        <v>34.092233999999998</v>
      </c>
      <c r="AK266">
        <v>-117.43504799999999</v>
      </c>
    </row>
    <row r="267" spans="1:37" ht="14.45" x14ac:dyDescent="0.3">
      <c r="A267">
        <v>265</v>
      </c>
      <c r="B267">
        <v>748</v>
      </c>
      <c r="C267" t="s">
        <v>207</v>
      </c>
      <c r="D267" t="s">
        <v>30</v>
      </c>
      <c r="E267" t="s">
        <v>37</v>
      </c>
      <c r="F267" s="2">
        <v>36892</v>
      </c>
      <c r="G267" s="2">
        <v>40178</v>
      </c>
      <c r="H267">
        <v>14120</v>
      </c>
      <c r="I267">
        <v>11293</v>
      </c>
      <c r="J267">
        <v>389</v>
      </c>
      <c r="K267">
        <f t="shared" si="8"/>
        <v>2004828200</v>
      </c>
      <c r="L267">
        <v>350</v>
      </c>
      <c r="M267">
        <v>312</v>
      </c>
      <c r="N267" t="s">
        <v>207</v>
      </c>
      <c r="O267" t="s">
        <v>208</v>
      </c>
      <c r="P267" t="s">
        <v>34</v>
      </c>
      <c r="Q267" s="6">
        <v>42199</v>
      </c>
      <c r="R267">
        <v>688</v>
      </c>
      <c r="S267">
        <v>672</v>
      </c>
      <c r="T267" t="s">
        <v>55</v>
      </c>
      <c r="V267" s="3">
        <v>14120</v>
      </c>
      <c r="AB267" s="3">
        <v>224185782</v>
      </c>
      <c r="AC267" s="3">
        <v>218972159</v>
      </c>
      <c r="AD267">
        <v>332.91</v>
      </c>
      <c r="AE267" s="5">
        <f t="shared" si="9"/>
        <v>145720758.30000001</v>
      </c>
      <c r="AF267">
        <v>325.17</v>
      </c>
      <c r="AG267" s="4">
        <v>0.65</v>
      </c>
      <c r="AH267" t="s">
        <v>33</v>
      </c>
      <c r="AI267" t="s">
        <v>30</v>
      </c>
      <c r="AJ267">
        <v>34.092233999999998</v>
      </c>
      <c r="AK267">
        <v>-117.43504799999999</v>
      </c>
    </row>
    <row r="268" spans="1:37" ht="14.45" x14ac:dyDescent="0.3">
      <c r="A268">
        <v>266</v>
      </c>
      <c r="B268">
        <v>748</v>
      </c>
      <c r="C268" t="s">
        <v>207</v>
      </c>
      <c r="D268" t="s">
        <v>30</v>
      </c>
      <c r="E268" t="s">
        <v>37</v>
      </c>
      <c r="F268" s="2">
        <v>36892</v>
      </c>
      <c r="G268" s="2">
        <v>40178</v>
      </c>
      <c r="H268">
        <v>14120</v>
      </c>
      <c r="I268">
        <v>11293</v>
      </c>
      <c r="J268">
        <v>389</v>
      </c>
      <c r="K268">
        <f t="shared" si="8"/>
        <v>2004828200</v>
      </c>
      <c r="L268">
        <v>350</v>
      </c>
      <c r="M268">
        <v>312</v>
      </c>
      <c r="N268" t="s">
        <v>207</v>
      </c>
      <c r="O268" t="s">
        <v>208</v>
      </c>
      <c r="P268" t="s">
        <v>34</v>
      </c>
      <c r="Q268" s="6">
        <v>42169</v>
      </c>
      <c r="R268">
        <v>660</v>
      </c>
      <c r="S268">
        <v>652</v>
      </c>
      <c r="T268" t="s">
        <v>55</v>
      </c>
      <c r="V268" s="3">
        <v>14120</v>
      </c>
      <c r="AB268" s="3">
        <v>215061942</v>
      </c>
      <c r="AC268" s="3">
        <v>212292205</v>
      </c>
      <c r="AD268">
        <v>330.01</v>
      </c>
      <c r="AE268" s="5">
        <f t="shared" si="9"/>
        <v>139790262.30000001</v>
      </c>
      <c r="AF268">
        <v>325.76</v>
      </c>
      <c r="AG268" s="4">
        <v>0.65</v>
      </c>
      <c r="AH268" t="s">
        <v>33</v>
      </c>
      <c r="AI268" t="s">
        <v>30</v>
      </c>
      <c r="AJ268">
        <v>34.092233999999998</v>
      </c>
      <c r="AK268">
        <v>-117.43504799999999</v>
      </c>
    </row>
    <row r="269" spans="1:37" ht="14.45" x14ac:dyDescent="0.3">
      <c r="A269">
        <v>267</v>
      </c>
      <c r="B269">
        <v>339</v>
      </c>
      <c r="C269" t="s">
        <v>209</v>
      </c>
      <c r="D269" t="s">
        <v>30</v>
      </c>
      <c r="E269" t="s">
        <v>31</v>
      </c>
      <c r="F269" s="2">
        <v>35065</v>
      </c>
      <c r="G269" s="2">
        <v>38717</v>
      </c>
      <c r="H269">
        <v>3423</v>
      </c>
      <c r="I269">
        <v>3133</v>
      </c>
      <c r="J269">
        <v>352</v>
      </c>
      <c r="K269">
        <f t="shared" si="8"/>
        <v>439787040</v>
      </c>
      <c r="L269">
        <v>317</v>
      </c>
      <c r="M269">
        <v>281</v>
      </c>
      <c r="N269" t="s">
        <v>209</v>
      </c>
      <c r="O269">
        <v>2</v>
      </c>
      <c r="P269" t="s">
        <v>39</v>
      </c>
      <c r="Q269" s="6">
        <v>42050</v>
      </c>
      <c r="R269">
        <v>42</v>
      </c>
      <c r="S269">
        <v>34</v>
      </c>
      <c r="T269" t="s">
        <v>55</v>
      </c>
      <c r="V269" s="3">
        <v>3389</v>
      </c>
      <c r="W269">
        <v>133</v>
      </c>
      <c r="AB269" s="3">
        <v>13685760</v>
      </c>
      <c r="AC269" s="3">
        <v>11078949</v>
      </c>
      <c r="AD269">
        <v>132.69</v>
      </c>
      <c r="AE269" s="5">
        <f t="shared" si="9"/>
        <v>12590899.200000001</v>
      </c>
      <c r="AF269">
        <v>107.41</v>
      </c>
      <c r="AG269" s="4">
        <v>0.92</v>
      </c>
      <c r="AH269" t="s">
        <v>33</v>
      </c>
      <c r="AI269" t="s">
        <v>30</v>
      </c>
      <c r="AJ269">
        <v>36.778261000000001</v>
      </c>
      <c r="AK269">
        <v>-119.41793199999999</v>
      </c>
    </row>
    <row r="270" spans="1:37" ht="14.45" x14ac:dyDescent="0.3">
      <c r="A270">
        <v>268</v>
      </c>
      <c r="B270">
        <v>339</v>
      </c>
      <c r="C270" t="s">
        <v>209</v>
      </c>
      <c r="D270" t="s">
        <v>30</v>
      </c>
      <c r="E270" t="s">
        <v>31</v>
      </c>
      <c r="F270" s="2">
        <v>35065</v>
      </c>
      <c r="G270" s="2">
        <v>38717</v>
      </c>
      <c r="H270">
        <v>3423</v>
      </c>
      <c r="I270">
        <v>3133</v>
      </c>
      <c r="J270">
        <v>352</v>
      </c>
      <c r="K270">
        <f t="shared" si="8"/>
        <v>439787040</v>
      </c>
      <c r="L270">
        <v>317</v>
      </c>
      <c r="M270">
        <v>281</v>
      </c>
      <c r="N270" t="s">
        <v>209</v>
      </c>
      <c r="O270">
        <v>2</v>
      </c>
      <c r="P270" t="s">
        <v>39</v>
      </c>
      <c r="Q270" s="6">
        <v>42019</v>
      </c>
      <c r="R270">
        <v>41</v>
      </c>
      <c r="S270">
        <v>39</v>
      </c>
      <c r="T270" t="s">
        <v>55</v>
      </c>
      <c r="V270" s="3">
        <v>3393</v>
      </c>
      <c r="W270">
        <v>115</v>
      </c>
      <c r="AB270" s="3">
        <v>13359909</v>
      </c>
      <c r="AC270" s="3">
        <v>12708206</v>
      </c>
      <c r="AD270">
        <v>115.58</v>
      </c>
      <c r="AE270" s="5">
        <f t="shared" si="9"/>
        <v>12157517.190000001</v>
      </c>
      <c r="AF270">
        <v>109.95</v>
      </c>
      <c r="AG270" s="4">
        <v>0.91</v>
      </c>
      <c r="AH270" t="s">
        <v>33</v>
      </c>
      <c r="AI270" t="s">
        <v>30</v>
      </c>
      <c r="AJ270">
        <v>36.778261000000001</v>
      </c>
      <c r="AK270">
        <v>-119.41793199999999</v>
      </c>
    </row>
    <row r="271" spans="1:37" ht="14.45" x14ac:dyDescent="0.3">
      <c r="A271">
        <v>269</v>
      </c>
      <c r="B271">
        <v>339</v>
      </c>
      <c r="C271" t="s">
        <v>209</v>
      </c>
      <c r="D271" t="s">
        <v>30</v>
      </c>
      <c r="E271" t="s">
        <v>31</v>
      </c>
      <c r="F271" s="2">
        <v>35065</v>
      </c>
      <c r="G271" s="2">
        <v>38717</v>
      </c>
      <c r="H271">
        <v>3423</v>
      </c>
      <c r="I271">
        <v>3133</v>
      </c>
      <c r="J271">
        <v>352</v>
      </c>
      <c r="K271">
        <f t="shared" si="8"/>
        <v>439787040</v>
      </c>
      <c r="L271">
        <v>317</v>
      </c>
      <c r="M271">
        <v>281</v>
      </c>
      <c r="N271" t="s">
        <v>209</v>
      </c>
      <c r="O271">
        <v>2</v>
      </c>
      <c r="P271" t="s">
        <v>39</v>
      </c>
      <c r="Q271" s="6">
        <v>42352</v>
      </c>
      <c r="R271">
        <v>41</v>
      </c>
      <c r="S271">
        <v>37</v>
      </c>
      <c r="T271" t="s">
        <v>55</v>
      </c>
      <c r="V271" s="3">
        <v>3387</v>
      </c>
      <c r="W271">
        <v>119</v>
      </c>
      <c r="AB271" s="3">
        <v>13359909</v>
      </c>
      <c r="AC271" s="3">
        <v>12056503</v>
      </c>
      <c r="AD271">
        <v>52.17</v>
      </c>
      <c r="AE271" s="5">
        <f t="shared" si="9"/>
        <v>5477562.6899999995</v>
      </c>
      <c r="AF271">
        <v>47.08</v>
      </c>
      <c r="AG271" s="4">
        <v>0.41</v>
      </c>
      <c r="AH271" t="s">
        <v>33</v>
      </c>
      <c r="AI271" t="s">
        <v>30</v>
      </c>
      <c r="AJ271">
        <v>36.778261000000001</v>
      </c>
      <c r="AK271">
        <v>-119.41793199999999</v>
      </c>
    </row>
    <row r="272" spans="1:37" ht="14.45" x14ac:dyDescent="0.3">
      <c r="A272">
        <v>270</v>
      </c>
      <c r="B272">
        <v>339</v>
      </c>
      <c r="C272" t="s">
        <v>209</v>
      </c>
      <c r="D272" t="s">
        <v>30</v>
      </c>
      <c r="E272" t="s">
        <v>31</v>
      </c>
      <c r="F272" s="2">
        <v>35065</v>
      </c>
      <c r="G272" s="2">
        <v>38717</v>
      </c>
      <c r="H272">
        <v>3423</v>
      </c>
      <c r="I272">
        <v>3133</v>
      </c>
      <c r="J272">
        <v>352</v>
      </c>
      <c r="K272">
        <f t="shared" si="8"/>
        <v>439787040</v>
      </c>
      <c r="L272">
        <v>317</v>
      </c>
      <c r="M272">
        <v>281</v>
      </c>
      <c r="N272" t="s">
        <v>209</v>
      </c>
      <c r="O272">
        <v>2</v>
      </c>
      <c r="P272" t="s">
        <v>39</v>
      </c>
      <c r="Q272" s="6">
        <v>42322</v>
      </c>
      <c r="R272">
        <v>45</v>
      </c>
      <c r="S272">
        <v>42</v>
      </c>
      <c r="T272" t="s">
        <v>55</v>
      </c>
      <c r="V272" s="3">
        <v>3385</v>
      </c>
      <c r="W272">
        <v>132</v>
      </c>
      <c r="AB272" s="3">
        <v>14663314</v>
      </c>
      <c r="AC272" s="3">
        <v>13685760</v>
      </c>
      <c r="AD272">
        <v>129.96</v>
      </c>
      <c r="AE272" s="5">
        <f t="shared" si="9"/>
        <v>13196982.6</v>
      </c>
      <c r="AF272">
        <v>121.29</v>
      </c>
      <c r="AG272" s="4">
        <v>0.9</v>
      </c>
      <c r="AH272" t="s">
        <v>33</v>
      </c>
      <c r="AI272" t="s">
        <v>30</v>
      </c>
      <c r="AJ272">
        <v>36.778261000000001</v>
      </c>
      <c r="AK272">
        <v>-119.41793199999999</v>
      </c>
    </row>
    <row r="273" spans="1:37" ht="14.45" x14ac:dyDescent="0.3">
      <c r="A273">
        <v>271</v>
      </c>
      <c r="B273">
        <v>339</v>
      </c>
      <c r="C273" t="s">
        <v>209</v>
      </c>
      <c r="D273" t="s">
        <v>30</v>
      </c>
      <c r="E273" t="s">
        <v>31</v>
      </c>
      <c r="F273" s="2">
        <v>35065</v>
      </c>
      <c r="G273" s="2">
        <v>38717</v>
      </c>
      <c r="H273">
        <v>3423</v>
      </c>
      <c r="I273">
        <v>3133</v>
      </c>
      <c r="J273">
        <v>352</v>
      </c>
      <c r="K273">
        <f t="shared" si="8"/>
        <v>439787040</v>
      </c>
      <c r="L273">
        <v>317</v>
      </c>
      <c r="M273">
        <v>281</v>
      </c>
      <c r="N273" t="s">
        <v>209</v>
      </c>
      <c r="O273">
        <v>2</v>
      </c>
      <c r="P273" t="s">
        <v>39</v>
      </c>
      <c r="Q273" s="6">
        <v>42291</v>
      </c>
      <c r="R273">
        <v>75</v>
      </c>
      <c r="S273">
        <v>65</v>
      </c>
      <c r="T273" t="s">
        <v>55</v>
      </c>
      <c r="V273" s="3">
        <v>3391</v>
      </c>
      <c r="W273">
        <v>211</v>
      </c>
      <c r="AB273" s="3">
        <v>24438857</v>
      </c>
      <c r="AC273" s="3">
        <v>21180343</v>
      </c>
      <c r="AD273">
        <v>211.56</v>
      </c>
      <c r="AE273" s="5">
        <f t="shared" si="9"/>
        <v>22239359.870000001</v>
      </c>
      <c r="AF273">
        <v>183.35</v>
      </c>
      <c r="AG273" s="4">
        <v>0.91</v>
      </c>
      <c r="AH273" t="s">
        <v>33</v>
      </c>
      <c r="AI273" t="s">
        <v>30</v>
      </c>
      <c r="AJ273">
        <v>36.778261000000001</v>
      </c>
      <c r="AK273">
        <v>-119.41793199999999</v>
      </c>
    </row>
    <row r="274" spans="1:37" ht="14.45" x14ac:dyDescent="0.3">
      <c r="A274">
        <v>272</v>
      </c>
      <c r="B274">
        <v>339</v>
      </c>
      <c r="C274" t="s">
        <v>209</v>
      </c>
      <c r="D274" t="s">
        <v>30</v>
      </c>
      <c r="E274" t="s">
        <v>31</v>
      </c>
      <c r="F274" s="2">
        <v>35065</v>
      </c>
      <c r="G274" s="2">
        <v>38717</v>
      </c>
      <c r="H274">
        <v>3423</v>
      </c>
      <c r="I274">
        <v>3133</v>
      </c>
      <c r="J274">
        <v>352</v>
      </c>
      <c r="K274">
        <f t="shared" si="8"/>
        <v>439787040</v>
      </c>
      <c r="L274">
        <v>317</v>
      </c>
      <c r="M274">
        <v>281</v>
      </c>
      <c r="N274" t="s">
        <v>209</v>
      </c>
      <c r="O274">
        <v>2</v>
      </c>
      <c r="P274" t="s">
        <v>39</v>
      </c>
      <c r="Q274" s="6">
        <v>42261</v>
      </c>
      <c r="R274">
        <v>99</v>
      </c>
      <c r="S274">
        <v>74</v>
      </c>
      <c r="T274" t="s">
        <v>55</v>
      </c>
      <c r="V274" s="3">
        <v>3395</v>
      </c>
      <c r="W274">
        <v>290</v>
      </c>
      <c r="AB274" s="3">
        <v>32259291</v>
      </c>
      <c r="AC274" s="3">
        <v>24113006</v>
      </c>
      <c r="AD274">
        <v>291.39</v>
      </c>
      <c r="AE274" s="5">
        <f t="shared" si="9"/>
        <v>29678547.720000003</v>
      </c>
      <c r="AF274">
        <v>217.81</v>
      </c>
      <c r="AG274" s="4">
        <v>0.92</v>
      </c>
      <c r="AH274" t="s">
        <v>33</v>
      </c>
      <c r="AI274" t="s">
        <v>30</v>
      </c>
      <c r="AJ274">
        <v>36.778261000000001</v>
      </c>
      <c r="AK274">
        <v>-119.41793199999999</v>
      </c>
    </row>
    <row r="275" spans="1:37" ht="14.45" x14ac:dyDescent="0.3">
      <c r="A275">
        <v>273</v>
      </c>
      <c r="B275">
        <v>339</v>
      </c>
      <c r="C275" t="s">
        <v>209</v>
      </c>
      <c r="D275" t="s">
        <v>30</v>
      </c>
      <c r="E275" t="s">
        <v>31</v>
      </c>
      <c r="F275" s="2">
        <v>35065</v>
      </c>
      <c r="G275" s="2">
        <v>38717</v>
      </c>
      <c r="H275">
        <v>3423</v>
      </c>
      <c r="I275">
        <v>3133</v>
      </c>
      <c r="J275">
        <v>352</v>
      </c>
      <c r="K275">
        <f t="shared" si="8"/>
        <v>439787040</v>
      </c>
      <c r="L275">
        <v>317</v>
      </c>
      <c r="M275">
        <v>281</v>
      </c>
      <c r="N275" t="s">
        <v>209</v>
      </c>
      <c r="O275">
        <v>2</v>
      </c>
      <c r="P275" t="s">
        <v>34</v>
      </c>
      <c r="Q275" s="6">
        <v>42230</v>
      </c>
      <c r="R275">
        <v>101</v>
      </c>
      <c r="S275">
        <v>92</v>
      </c>
      <c r="T275" t="s">
        <v>55</v>
      </c>
      <c r="V275" s="3">
        <v>3424</v>
      </c>
      <c r="AB275" s="3">
        <v>32910994</v>
      </c>
      <c r="AC275" s="3">
        <v>29978331</v>
      </c>
      <c r="AD275">
        <v>285.26</v>
      </c>
      <c r="AE275" s="5">
        <f t="shared" si="9"/>
        <v>30278114.48</v>
      </c>
      <c r="AF275">
        <v>259.83999999999997</v>
      </c>
      <c r="AG275" s="4">
        <v>0.92</v>
      </c>
      <c r="AH275" t="s">
        <v>33</v>
      </c>
      <c r="AI275" t="s">
        <v>30</v>
      </c>
      <c r="AJ275">
        <v>36.778261000000001</v>
      </c>
      <c r="AK275">
        <v>-119.41793199999999</v>
      </c>
    </row>
    <row r="276" spans="1:37" ht="14.45" x14ac:dyDescent="0.3">
      <c r="A276">
        <v>274</v>
      </c>
      <c r="B276">
        <v>339</v>
      </c>
      <c r="C276" t="s">
        <v>209</v>
      </c>
      <c r="D276" t="s">
        <v>30</v>
      </c>
      <c r="E276" t="s">
        <v>31</v>
      </c>
      <c r="F276" s="2">
        <v>35065</v>
      </c>
      <c r="G276" s="2">
        <v>38717</v>
      </c>
      <c r="H276">
        <v>3423</v>
      </c>
      <c r="I276">
        <v>3133</v>
      </c>
      <c r="J276">
        <v>352</v>
      </c>
      <c r="K276">
        <f t="shared" si="8"/>
        <v>439787040</v>
      </c>
      <c r="L276">
        <v>317</v>
      </c>
      <c r="M276">
        <v>281</v>
      </c>
      <c r="N276" t="s">
        <v>209</v>
      </c>
      <c r="O276">
        <v>2</v>
      </c>
      <c r="P276" t="s">
        <v>34</v>
      </c>
      <c r="Q276" s="6">
        <v>42199</v>
      </c>
      <c r="R276">
        <v>112</v>
      </c>
      <c r="S276">
        <v>103</v>
      </c>
      <c r="T276" t="s">
        <v>55</v>
      </c>
      <c r="V276" s="3">
        <v>3424</v>
      </c>
      <c r="AB276" s="3">
        <v>36495360</v>
      </c>
      <c r="AC276" s="3">
        <v>33562697</v>
      </c>
      <c r="AD276">
        <v>312.88</v>
      </c>
      <c r="AE276" s="5">
        <f t="shared" si="9"/>
        <v>33210777.600000001</v>
      </c>
      <c r="AF276">
        <v>287.74</v>
      </c>
      <c r="AG276" s="4">
        <v>0.91</v>
      </c>
      <c r="AH276" t="s">
        <v>33</v>
      </c>
      <c r="AI276" t="s">
        <v>30</v>
      </c>
      <c r="AJ276">
        <v>36.778261000000001</v>
      </c>
      <c r="AK276">
        <v>-119.41793199999999</v>
      </c>
    </row>
    <row r="277" spans="1:37" ht="14.45" x14ac:dyDescent="0.3">
      <c r="A277">
        <v>275</v>
      </c>
      <c r="B277">
        <v>339</v>
      </c>
      <c r="C277" t="s">
        <v>209</v>
      </c>
      <c r="D277" t="s">
        <v>30</v>
      </c>
      <c r="E277" t="s">
        <v>31</v>
      </c>
      <c r="F277" s="2">
        <v>35065</v>
      </c>
      <c r="G277" s="2">
        <v>38717</v>
      </c>
      <c r="H277">
        <v>3423</v>
      </c>
      <c r="I277">
        <v>3133</v>
      </c>
      <c r="J277">
        <v>352</v>
      </c>
      <c r="K277">
        <f t="shared" si="8"/>
        <v>439787040</v>
      </c>
      <c r="L277">
        <v>317</v>
      </c>
      <c r="M277">
        <v>281</v>
      </c>
      <c r="N277" t="s">
        <v>209</v>
      </c>
      <c r="O277">
        <v>2</v>
      </c>
      <c r="P277" t="s">
        <v>34</v>
      </c>
      <c r="Q277" s="6">
        <v>42169</v>
      </c>
      <c r="R277">
        <v>109</v>
      </c>
      <c r="S277">
        <v>85</v>
      </c>
      <c r="T277" t="s">
        <v>55</v>
      </c>
      <c r="V277" s="3">
        <v>3424</v>
      </c>
      <c r="AB277" s="3">
        <v>35517806</v>
      </c>
      <c r="AC277" s="3">
        <v>27697371</v>
      </c>
      <c r="AD277">
        <v>321.57</v>
      </c>
      <c r="AE277" s="5">
        <f t="shared" si="9"/>
        <v>33031559.580000002</v>
      </c>
      <c r="AF277">
        <v>250.76</v>
      </c>
      <c r="AG277" s="4">
        <v>0.93</v>
      </c>
      <c r="AH277" t="s">
        <v>33</v>
      </c>
      <c r="AI277" t="s">
        <v>30</v>
      </c>
      <c r="AJ277">
        <v>36.778261000000001</v>
      </c>
      <c r="AK277">
        <v>-119.41793199999999</v>
      </c>
    </row>
    <row r="278" spans="1:37" ht="14.45" x14ac:dyDescent="0.3">
      <c r="A278">
        <v>276</v>
      </c>
      <c r="B278">
        <v>420</v>
      </c>
      <c r="C278" t="s">
        <v>210</v>
      </c>
      <c r="D278" t="s">
        <v>116</v>
      </c>
      <c r="E278" t="s">
        <v>31</v>
      </c>
      <c r="F278" s="2">
        <v>34700</v>
      </c>
      <c r="G278" s="2">
        <v>38717</v>
      </c>
      <c r="H278">
        <v>260100</v>
      </c>
      <c r="I278">
        <v>221173</v>
      </c>
      <c r="J278">
        <v>298</v>
      </c>
      <c r="K278">
        <f t="shared" si="8"/>
        <v>28291077000</v>
      </c>
      <c r="L278">
        <v>268</v>
      </c>
      <c r="M278">
        <v>239</v>
      </c>
      <c r="N278" t="s">
        <v>210</v>
      </c>
      <c r="O278">
        <v>2</v>
      </c>
      <c r="P278" t="s">
        <v>39</v>
      </c>
      <c r="Q278" s="6">
        <v>42050</v>
      </c>
      <c r="R278" s="3">
        <v>2898</v>
      </c>
      <c r="S278" s="3">
        <v>3164</v>
      </c>
      <c r="T278" t="s">
        <v>55</v>
      </c>
      <c r="V278" s="3">
        <v>277427</v>
      </c>
      <c r="W278">
        <v>87</v>
      </c>
      <c r="AB278" s="3">
        <v>944317435</v>
      </c>
      <c r="AC278" s="3">
        <v>1030993915</v>
      </c>
      <c r="AD278">
        <v>87.53</v>
      </c>
      <c r="AE278" s="5">
        <f t="shared" si="9"/>
        <v>679908553.19999993</v>
      </c>
      <c r="AF278">
        <v>95.56</v>
      </c>
      <c r="AG278" s="4">
        <v>0.72</v>
      </c>
      <c r="AH278" t="s">
        <v>33</v>
      </c>
      <c r="AI278" t="s">
        <v>116</v>
      </c>
      <c r="AJ278">
        <v>35.373291999999999</v>
      </c>
      <c r="AK278">
        <v>-119.01871199999999</v>
      </c>
    </row>
    <row r="279" spans="1:37" ht="14.45" x14ac:dyDescent="0.3">
      <c r="A279">
        <v>277</v>
      </c>
      <c r="B279">
        <v>420</v>
      </c>
      <c r="C279" t="s">
        <v>210</v>
      </c>
      <c r="D279" t="s">
        <v>116</v>
      </c>
      <c r="E279" t="s">
        <v>31</v>
      </c>
      <c r="F279" s="2">
        <v>34700</v>
      </c>
      <c r="G279" s="2">
        <v>38717</v>
      </c>
      <c r="H279">
        <v>260100</v>
      </c>
      <c r="I279">
        <v>221173</v>
      </c>
      <c r="J279">
        <v>298</v>
      </c>
      <c r="K279">
        <f t="shared" si="8"/>
        <v>28291077000</v>
      </c>
      <c r="L279">
        <v>268</v>
      </c>
      <c r="M279">
        <v>239</v>
      </c>
      <c r="N279" t="s">
        <v>210</v>
      </c>
      <c r="O279">
        <v>2</v>
      </c>
      <c r="P279" t="s">
        <v>39</v>
      </c>
      <c r="Q279" s="6">
        <v>42019</v>
      </c>
      <c r="R279" s="3">
        <v>2689</v>
      </c>
      <c r="S279" s="3">
        <v>3221</v>
      </c>
      <c r="T279" t="s">
        <v>55</v>
      </c>
      <c r="V279" s="3">
        <v>277174</v>
      </c>
      <c r="W279">
        <v>63</v>
      </c>
      <c r="AB279" s="3">
        <v>876214487</v>
      </c>
      <c r="AC279" s="3">
        <v>1049567446</v>
      </c>
      <c r="AD279">
        <v>63.22</v>
      </c>
      <c r="AE279" s="5">
        <f t="shared" si="9"/>
        <v>543252981.93999994</v>
      </c>
      <c r="AF279">
        <v>75.73</v>
      </c>
      <c r="AG279" s="4">
        <v>0.62</v>
      </c>
      <c r="AH279" t="s">
        <v>33</v>
      </c>
      <c r="AI279" t="s">
        <v>116</v>
      </c>
      <c r="AJ279">
        <v>35.373291999999999</v>
      </c>
      <c r="AK279">
        <v>-119.01871199999999</v>
      </c>
    </row>
    <row r="280" spans="1:37" ht="14.45" x14ac:dyDescent="0.3">
      <c r="A280">
        <v>278</v>
      </c>
      <c r="B280">
        <v>420</v>
      </c>
      <c r="C280" t="s">
        <v>210</v>
      </c>
      <c r="D280" t="s">
        <v>116</v>
      </c>
      <c r="E280" t="s">
        <v>31</v>
      </c>
      <c r="F280" s="2">
        <v>34700</v>
      </c>
      <c r="G280" s="2">
        <v>38717</v>
      </c>
      <c r="H280">
        <v>260100</v>
      </c>
      <c r="I280">
        <v>221173</v>
      </c>
      <c r="J280">
        <v>298</v>
      </c>
      <c r="K280">
        <f t="shared" si="8"/>
        <v>28291077000</v>
      </c>
      <c r="L280">
        <v>268</v>
      </c>
      <c r="M280">
        <v>239</v>
      </c>
      <c r="N280" t="s">
        <v>210</v>
      </c>
      <c r="O280">
        <v>2</v>
      </c>
      <c r="P280" t="s">
        <v>39</v>
      </c>
      <c r="Q280" s="6">
        <v>42352</v>
      </c>
      <c r="R280" s="3">
        <v>3401</v>
      </c>
      <c r="S280" s="3">
        <v>4372</v>
      </c>
      <c r="T280" t="s">
        <v>55</v>
      </c>
      <c r="V280" s="3">
        <v>276770</v>
      </c>
      <c r="W280">
        <v>82</v>
      </c>
      <c r="AB280" s="3">
        <v>1108220703</v>
      </c>
      <c r="AC280" s="3">
        <v>1424622439</v>
      </c>
      <c r="AD280">
        <v>81.37</v>
      </c>
      <c r="AE280" s="5">
        <f t="shared" si="9"/>
        <v>698179042.88999999</v>
      </c>
      <c r="AF280">
        <v>104.61</v>
      </c>
      <c r="AG280" s="4">
        <v>0.63</v>
      </c>
      <c r="AH280" t="s">
        <v>33</v>
      </c>
      <c r="AI280" t="s">
        <v>116</v>
      </c>
      <c r="AJ280">
        <v>35.373291999999999</v>
      </c>
      <c r="AK280">
        <v>-119.01871199999999</v>
      </c>
    </row>
    <row r="281" spans="1:37" ht="14.45" x14ac:dyDescent="0.3">
      <c r="A281">
        <v>279</v>
      </c>
      <c r="B281">
        <v>420</v>
      </c>
      <c r="C281" t="s">
        <v>210</v>
      </c>
      <c r="D281" t="s">
        <v>116</v>
      </c>
      <c r="E281" t="s">
        <v>31</v>
      </c>
      <c r="F281" s="2">
        <v>34700</v>
      </c>
      <c r="G281" s="2">
        <v>38717</v>
      </c>
      <c r="H281">
        <v>260100</v>
      </c>
      <c r="I281">
        <v>221173</v>
      </c>
      <c r="J281">
        <v>298</v>
      </c>
      <c r="K281">
        <f t="shared" si="8"/>
        <v>28291077000</v>
      </c>
      <c r="L281">
        <v>268</v>
      </c>
      <c r="M281">
        <v>239</v>
      </c>
      <c r="N281" t="s">
        <v>210</v>
      </c>
      <c r="O281">
        <v>2</v>
      </c>
      <c r="P281" t="s">
        <v>39</v>
      </c>
      <c r="Q281" s="6">
        <v>42322</v>
      </c>
      <c r="R281" s="3">
        <v>3934</v>
      </c>
      <c r="S281" s="3">
        <v>4991</v>
      </c>
      <c r="T281" t="s">
        <v>55</v>
      </c>
      <c r="V281" s="3">
        <v>276904</v>
      </c>
      <c r="W281">
        <v>97</v>
      </c>
      <c r="AB281" s="3">
        <v>1281899514</v>
      </c>
      <c r="AC281" s="3">
        <v>1626324472</v>
      </c>
      <c r="AD281">
        <v>97.22</v>
      </c>
      <c r="AE281" s="5">
        <f t="shared" si="9"/>
        <v>807596693.82000005</v>
      </c>
      <c r="AF281">
        <v>123.34</v>
      </c>
      <c r="AG281" s="4">
        <v>0.63</v>
      </c>
      <c r="AH281" t="s">
        <v>33</v>
      </c>
      <c r="AI281" t="s">
        <v>116</v>
      </c>
      <c r="AJ281">
        <v>35.373291999999999</v>
      </c>
      <c r="AK281">
        <v>-119.01871199999999</v>
      </c>
    </row>
    <row r="282" spans="1:37" ht="14.45" x14ac:dyDescent="0.3">
      <c r="A282">
        <v>280</v>
      </c>
      <c r="B282">
        <v>420</v>
      </c>
      <c r="C282" t="s">
        <v>210</v>
      </c>
      <c r="D282" t="s">
        <v>116</v>
      </c>
      <c r="E282" t="s">
        <v>31</v>
      </c>
      <c r="F282" s="2">
        <v>34700</v>
      </c>
      <c r="G282" s="2">
        <v>38717</v>
      </c>
      <c r="H282">
        <v>260100</v>
      </c>
      <c r="I282">
        <v>221173</v>
      </c>
      <c r="J282">
        <v>298</v>
      </c>
      <c r="K282">
        <f t="shared" si="8"/>
        <v>28291077000</v>
      </c>
      <c r="L282">
        <v>268</v>
      </c>
      <c r="M282">
        <v>239</v>
      </c>
      <c r="N282" t="s">
        <v>210</v>
      </c>
      <c r="O282">
        <v>2</v>
      </c>
      <c r="P282" t="s">
        <v>39</v>
      </c>
      <c r="Q282" s="6">
        <v>42291</v>
      </c>
      <c r="R282" s="3">
        <v>6287</v>
      </c>
      <c r="S282" s="3">
        <v>6113</v>
      </c>
      <c r="T282" t="s">
        <v>55</v>
      </c>
      <c r="V282" s="3">
        <v>276806</v>
      </c>
      <c r="W282">
        <v>165</v>
      </c>
      <c r="AB282" s="3">
        <v>2048627922</v>
      </c>
      <c r="AC282" s="3">
        <v>1991929773</v>
      </c>
      <c r="AD282">
        <v>164.73</v>
      </c>
      <c r="AE282" s="5">
        <f t="shared" si="9"/>
        <v>1413553266.1799998</v>
      </c>
      <c r="AF282">
        <v>160.16999999999999</v>
      </c>
      <c r="AG282" s="4">
        <v>0.69</v>
      </c>
      <c r="AH282" t="s">
        <v>33</v>
      </c>
      <c r="AI282" t="s">
        <v>116</v>
      </c>
      <c r="AJ282">
        <v>35.373291999999999</v>
      </c>
      <c r="AK282">
        <v>-119.01871199999999</v>
      </c>
    </row>
    <row r="283" spans="1:37" ht="14.45" x14ac:dyDescent="0.3">
      <c r="A283">
        <v>281</v>
      </c>
      <c r="B283">
        <v>420</v>
      </c>
      <c r="C283" t="s">
        <v>210</v>
      </c>
      <c r="D283" t="s">
        <v>116</v>
      </c>
      <c r="E283" t="s">
        <v>31</v>
      </c>
      <c r="F283" s="2">
        <v>34700</v>
      </c>
      <c r="G283" s="2">
        <v>38717</v>
      </c>
      <c r="H283">
        <v>260100</v>
      </c>
      <c r="I283">
        <v>221173</v>
      </c>
      <c r="J283">
        <v>298</v>
      </c>
      <c r="K283">
        <f t="shared" si="8"/>
        <v>28291077000</v>
      </c>
      <c r="L283">
        <v>268</v>
      </c>
      <c r="M283">
        <v>239</v>
      </c>
      <c r="N283" t="s">
        <v>210</v>
      </c>
      <c r="O283">
        <v>2</v>
      </c>
      <c r="P283" t="s">
        <v>39</v>
      </c>
      <c r="Q283" s="6">
        <v>42261</v>
      </c>
      <c r="R283" s="3">
        <v>7196</v>
      </c>
      <c r="S283" s="3">
        <v>8395</v>
      </c>
      <c r="T283" t="s">
        <v>55</v>
      </c>
      <c r="V283" s="3">
        <v>277115</v>
      </c>
      <c r="W283">
        <v>185</v>
      </c>
      <c r="AB283" s="3">
        <v>2344826869</v>
      </c>
      <c r="AC283" s="3">
        <v>2735522730</v>
      </c>
      <c r="AD283">
        <v>186.15</v>
      </c>
      <c r="AE283" s="5">
        <f t="shared" si="9"/>
        <v>1547585733.54</v>
      </c>
      <c r="AF283">
        <v>217.17</v>
      </c>
      <c r="AG283" s="4">
        <v>0.66</v>
      </c>
      <c r="AH283" t="s">
        <v>33</v>
      </c>
      <c r="AI283" t="s">
        <v>116</v>
      </c>
      <c r="AJ283">
        <v>35.373291999999999</v>
      </c>
      <c r="AK283">
        <v>-119.01871199999999</v>
      </c>
    </row>
    <row r="284" spans="1:37" ht="14.45" x14ac:dyDescent="0.3">
      <c r="A284">
        <v>282</v>
      </c>
      <c r="B284">
        <v>420</v>
      </c>
      <c r="C284" t="s">
        <v>210</v>
      </c>
      <c r="D284" t="s">
        <v>116</v>
      </c>
      <c r="E284" t="s">
        <v>31</v>
      </c>
      <c r="F284" s="2">
        <v>34700</v>
      </c>
      <c r="G284" s="2">
        <v>38717</v>
      </c>
      <c r="H284">
        <v>260100</v>
      </c>
      <c r="I284">
        <v>221173</v>
      </c>
      <c r="J284">
        <v>298</v>
      </c>
      <c r="K284">
        <f t="shared" si="8"/>
        <v>28291077000</v>
      </c>
      <c r="L284">
        <v>268</v>
      </c>
      <c r="M284">
        <v>239</v>
      </c>
      <c r="N284" t="s">
        <v>210</v>
      </c>
      <c r="O284">
        <v>2</v>
      </c>
      <c r="P284" t="s">
        <v>34</v>
      </c>
      <c r="Q284" s="6">
        <v>42230</v>
      </c>
      <c r="R284" s="3">
        <v>7784</v>
      </c>
      <c r="S284" s="3">
        <v>8995</v>
      </c>
      <c r="T284" t="s">
        <v>55</v>
      </c>
      <c r="V284" s="3">
        <v>275282</v>
      </c>
      <c r="AB284" s="3">
        <v>2536427508</v>
      </c>
      <c r="AC284" s="3">
        <v>2931033586</v>
      </c>
      <c r="AD284">
        <v>175.36</v>
      </c>
      <c r="AE284" s="5">
        <f t="shared" si="9"/>
        <v>1496492229.72</v>
      </c>
      <c r="AF284">
        <v>202.64</v>
      </c>
      <c r="AG284" s="4">
        <v>0.59</v>
      </c>
      <c r="AH284" t="s">
        <v>33</v>
      </c>
      <c r="AI284" t="s">
        <v>116</v>
      </c>
      <c r="AJ284">
        <v>35.373291999999999</v>
      </c>
      <c r="AK284">
        <v>-119.01871199999999</v>
      </c>
    </row>
    <row r="285" spans="1:37" ht="14.45" x14ac:dyDescent="0.3">
      <c r="A285">
        <v>283</v>
      </c>
      <c r="B285">
        <v>420</v>
      </c>
      <c r="C285" t="s">
        <v>210</v>
      </c>
      <c r="D285" t="s">
        <v>116</v>
      </c>
      <c r="E285" t="s">
        <v>31</v>
      </c>
      <c r="F285" s="2">
        <v>34700</v>
      </c>
      <c r="G285" s="2">
        <v>38717</v>
      </c>
      <c r="H285">
        <v>260100</v>
      </c>
      <c r="I285">
        <v>221173</v>
      </c>
      <c r="J285">
        <v>298</v>
      </c>
      <c r="K285">
        <f t="shared" si="8"/>
        <v>28291077000</v>
      </c>
      <c r="L285">
        <v>268</v>
      </c>
      <c r="M285">
        <v>239</v>
      </c>
      <c r="N285" t="s">
        <v>210</v>
      </c>
      <c r="O285">
        <v>2</v>
      </c>
      <c r="P285" t="s">
        <v>34</v>
      </c>
      <c r="Q285" s="6">
        <v>42199</v>
      </c>
      <c r="R285" s="3">
        <v>9032</v>
      </c>
      <c r="S285" s="3">
        <v>10309</v>
      </c>
      <c r="T285" t="s">
        <v>55</v>
      </c>
      <c r="V285" s="3">
        <v>275282</v>
      </c>
      <c r="AB285" s="3">
        <v>2943090089</v>
      </c>
      <c r="AC285" s="3">
        <v>3359202361</v>
      </c>
      <c r="AD285">
        <v>231.07</v>
      </c>
      <c r="AE285" s="5">
        <f t="shared" si="9"/>
        <v>1971870359.6300001</v>
      </c>
      <c r="AF285">
        <v>263.74</v>
      </c>
      <c r="AG285" s="4">
        <v>0.67</v>
      </c>
      <c r="AH285" t="s">
        <v>33</v>
      </c>
      <c r="AI285" t="s">
        <v>116</v>
      </c>
      <c r="AJ285">
        <v>35.373291999999999</v>
      </c>
      <c r="AK285">
        <v>-119.01871199999999</v>
      </c>
    </row>
    <row r="286" spans="1:37" ht="14.45" x14ac:dyDescent="0.3">
      <c r="A286">
        <v>284</v>
      </c>
      <c r="B286">
        <v>420</v>
      </c>
      <c r="C286" t="s">
        <v>210</v>
      </c>
      <c r="D286" t="s">
        <v>116</v>
      </c>
      <c r="E286" t="s">
        <v>31</v>
      </c>
      <c r="F286" s="2">
        <v>34700</v>
      </c>
      <c r="G286" s="2">
        <v>38717</v>
      </c>
      <c r="H286">
        <v>260100</v>
      </c>
      <c r="I286">
        <v>221173</v>
      </c>
      <c r="J286">
        <v>298</v>
      </c>
      <c r="K286">
        <f t="shared" si="8"/>
        <v>28291077000</v>
      </c>
      <c r="L286">
        <v>268</v>
      </c>
      <c r="M286">
        <v>239</v>
      </c>
      <c r="N286" t="s">
        <v>210</v>
      </c>
      <c r="O286">
        <v>2</v>
      </c>
      <c r="P286" t="s">
        <v>34</v>
      </c>
      <c r="Q286" s="6">
        <v>42169</v>
      </c>
      <c r="R286" s="3">
        <v>8463</v>
      </c>
      <c r="S286" s="3">
        <v>8331</v>
      </c>
      <c r="T286" t="s">
        <v>55</v>
      </c>
      <c r="V286" s="3">
        <v>275282</v>
      </c>
      <c r="AB286" s="3">
        <v>2757680627</v>
      </c>
      <c r="AC286" s="3">
        <v>2714668238</v>
      </c>
      <c r="AD286">
        <v>197.01</v>
      </c>
      <c r="AE286" s="5">
        <f t="shared" si="9"/>
        <v>1627031569.9299998</v>
      </c>
      <c r="AF286">
        <v>193.94</v>
      </c>
      <c r="AG286" s="4">
        <v>0.59</v>
      </c>
      <c r="AH286" t="s">
        <v>33</v>
      </c>
      <c r="AI286" t="s">
        <v>116</v>
      </c>
      <c r="AJ286">
        <v>35.373291999999999</v>
      </c>
      <c r="AK286">
        <v>-119.01871199999999</v>
      </c>
    </row>
    <row r="287" spans="1:37" ht="14.45" x14ac:dyDescent="0.3">
      <c r="A287">
        <v>285</v>
      </c>
      <c r="B287">
        <v>458</v>
      </c>
      <c r="C287" t="s">
        <v>211</v>
      </c>
      <c r="D287" t="s">
        <v>36</v>
      </c>
      <c r="E287" t="s">
        <v>31</v>
      </c>
      <c r="F287" s="2">
        <v>36526</v>
      </c>
      <c r="G287" s="2">
        <v>40178</v>
      </c>
      <c r="H287">
        <v>57254</v>
      </c>
      <c r="I287">
        <v>53985</v>
      </c>
      <c r="J287">
        <v>238</v>
      </c>
      <c r="K287">
        <f t="shared" si="8"/>
        <v>4973654980</v>
      </c>
      <c r="L287">
        <v>214</v>
      </c>
      <c r="M287">
        <v>190</v>
      </c>
      <c r="N287" t="s">
        <v>211</v>
      </c>
      <c r="O287">
        <v>2</v>
      </c>
      <c r="P287" t="s">
        <v>39</v>
      </c>
      <c r="Q287" s="6">
        <v>42050</v>
      </c>
      <c r="R287">
        <v>571</v>
      </c>
      <c r="S287">
        <v>587</v>
      </c>
      <c r="T287" t="s">
        <v>55</v>
      </c>
      <c r="V287" s="3">
        <v>58694</v>
      </c>
      <c r="W287">
        <v>94</v>
      </c>
      <c r="AB287" s="3">
        <v>186061165</v>
      </c>
      <c r="AC287" s="3">
        <v>191274788</v>
      </c>
      <c r="AD287">
        <v>93.97</v>
      </c>
      <c r="AE287" s="5">
        <f t="shared" si="9"/>
        <v>154430766.94999999</v>
      </c>
      <c r="AF287">
        <v>96.6</v>
      </c>
      <c r="AG287" s="4">
        <v>0.83</v>
      </c>
      <c r="AH287" t="s">
        <v>33</v>
      </c>
      <c r="AI287" t="s">
        <v>36</v>
      </c>
      <c r="AJ287">
        <v>36.778261000000001</v>
      </c>
      <c r="AK287">
        <v>-119.41793199999999</v>
      </c>
    </row>
    <row r="288" spans="1:37" ht="14.45" x14ac:dyDescent="0.3">
      <c r="A288">
        <v>286</v>
      </c>
      <c r="B288">
        <v>458</v>
      </c>
      <c r="C288" t="s">
        <v>211</v>
      </c>
      <c r="D288" t="s">
        <v>36</v>
      </c>
      <c r="E288" t="s">
        <v>31</v>
      </c>
      <c r="F288" s="2">
        <v>36526</v>
      </c>
      <c r="G288" s="2">
        <v>40178</v>
      </c>
      <c r="H288">
        <v>57254</v>
      </c>
      <c r="I288">
        <v>53985</v>
      </c>
      <c r="J288">
        <v>238</v>
      </c>
      <c r="K288">
        <f t="shared" si="8"/>
        <v>4973654980</v>
      </c>
      <c r="L288">
        <v>214</v>
      </c>
      <c r="M288">
        <v>190</v>
      </c>
      <c r="N288" t="s">
        <v>211</v>
      </c>
      <c r="O288">
        <v>2</v>
      </c>
      <c r="P288" t="s">
        <v>39</v>
      </c>
      <c r="Q288" s="6">
        <v>42019</v>
      </c>
      <c r="R288">
        <v>606</v>
      </c>
      <c r="S288">
        <v>501</v>
      </c>
      <c r="T288" t="s">
        <v>55</v>
      </c>
      <c r="V288" s="3">
        <v>58710</v>
      </c>
      <c r="W288">
        <v>88</v>
      </c>
      <c r="AB288" s="3">
        <v>197465965</v>
      </c>
      <c r="AC288" s="3">
        <v>163251565</v>
      </c>
      <c r="AD288">
        <v>87.88</v>
      </c>
      <c r="AE288" s="5">
        <f t="shared" si="9"/>
        <v>159947431.65000001</v>
      </c>
      <c r="AF288">
        <v>72.66</v>
      </c>
      <c r="AG288" s="4">
        <v>0.81</v>
      </c>
      <c r="AH288" t="s">
        <v>33</v>
      </c>
      <c r="AI288" t="s">
        <v>36</v>
      </c>
      <c r="AJ288">
        <v>36.778261000000001</v>
      </c>
      <c r="AK288">
        <v>-119.41793199999999</v>
      </c>
    </row>
    <row r="289" spans="1:37" ht="14.45" x14ac:dyDescent="0.3">
      <c r="A289">
        <v>287</v>
      </c>
      <c r="B289">
        <v>458</v>
      </c>
      <c r="C289" t="s">
        <v>211</v>
      </c>
      <c r="D289" t="s">
        <v>36</v>
      </c>
      <c r="E289" t="s">
        <v>31</v>
      </c>
      <c r="F289" s="2">
        <v>36526</v>
      </c>
      <c r="G289" s="2">
        <v>40178</v>
      </c>
      <c r="H289">
        <v>57254</v>
      </c>
      <c r="I289">
        <v>53985</v>
      </c>
      <c r="J289">
        <v>238</v>
      </c>
      <c r="K289">
        <f t="shared" si="8"/>
        <v>4973654980</v>
      </c>
      <c r="L289">
        <v>214</v>
      </c>
      <c r="M289">
        <v>190</v>
      </c>
      <c r="N289" t="s">
        <v>211</v>
      </c>
      <c r="O289">
        <v>2</v>
      </c>
      <c r="P289" t="s">
        <v>39</v>
      </c>
      <c r="Q289" s="6">
        <v>42352</v>
      </c>
      <c r="R289">
        <v>470</v>
      </c>
      <c r="S289">
        <v>752</v>
      </c>
      <c r="T289" t="s">
        <v>55</v>
      </c>
      <c r="V289" s="3">
        <v>58700</v>
      </c>
      <c r="W289">
        <v>72</v>
      </c>
      <c r="AB289" s="3">
        <v>153150171</v>
      </c>
      <c r="AC289" s="3">
        <v>245040273</v>
      </c>
      <c r="AD289">
        <v>72.38</v>
      </c>
      <c r="AE289" s="5">
        <f t="shared" si="9"/>
        <v>131709147.06</v>
      </c>
      <c r="AF289">
        <v>115.81</v>
      </c>
      <c r="AG289" s="4">
        <v>0.86</v>
      </c>
      <c r="AH289" t="s">
        <v>33</v>
      </c>
      <c r="AI289" t="s">
        <v>36</v>
      </c>
      <c r="AJ289">
        <v>36.778261000000001</v>
      </c>
      <c r="AK289">
        <v>-119.41793199999999</v>
      </c>
    </row>
    <row r="290" spans="1:37" ht="14.45" x14ac:dyDescent="0.3">
      <c r="A290">
        <v>288</v>
      </c>
      <c r="B290">
        <v>458</v>
      </c>
      <c r="C290" t="s">
        <v>211</v>
      </c>
      <c r="D290" t="s">
        <v>36</v>
      </c>
      <c r="E290" t="s">
        <v>31</v>
      </c>
      <c r="F290" s="2">
        <v>36526</v>
      </c>
      <c r="G290" s="2">
        <v>40178</v>
      </c>
      <c r="H290">
        <v>57254</v>
      </c>
      <c r="I290">
        <v>53985</v>
      </c>
      <c r="J290">
        <v>238</v>
      </c>
      <c r="K290">
        <f t="shared" si="8"/>
        <v>4973654980</v>
      </c>
      <c r="L290">
        <v>214</v>
      </c>
      <c r="M290">
        <v>190</v>
      </c>
      <c r="N290" t="s">
        <v>211</v>
      </c>
      <c r="O290">
        <v>2</v>
      </c>
      <c r="P290" t="s">
        <v>39</v>
      </c>
      <c r="Q290" s="6">
        <v>42322</v>
      </c>
      <c r="R290">
        <v>729</v>
      </c>
      <c r="S290">
        <v>968</v>
      </c>
      <c r="T290" t="s">
        <v>55</v>
      </c>
      <c r="V290" s="3">
        <v>58707</v>
      </c>
      <c r="W290">
        <v>119</v>
      </c>
      <c r="AB290" s="3">
        <v>237545690</v>
      </c>
      <c r="AC290" s="3">
        <v>315424181</v>
      </c>
      <c r="AD290">
        <v>118.69</v>
      </c>
      <c r="AE290" s="5">
        <f t="shared" si="9"/>
        <v>209040207.19999999</v>
      </c>
      <c r="AF290">
        <v>157.6</v>
      </c>
      <c r="AG290" s="4">
        <v>0.88</v>
      </c>
      <c r="AH290" t="s">
        <v>33</v>
      </c>
      <c r="AI290" t="s">
        <v>36</v>
      </c>
      <c r="AJ290">
        <v>36.778261000000001</v>
      </c>
      <c r="AK290">
        <v>-119.41793199999999</v>
      </c>
    </row>
    <row r="291" spans="1:37" ht="14.45" x14ac:dyDescent="0.3">
      <c r="A291">
        <v>289</v>
      </c>
      <c r="B291">
        <v>458</v>
      </c>
      <c r="C291" t="s">
        <v>211</v>
      </c>
      <c r="D291" t="s">
        <v>36</v>
      </c>
      <c r="E291" t="s">
        <v>31</v>
      </c>
      <c r="F291" s="2">
        <v>36526</v>
      </c>
      <c r="G291" s="2">
        <v>40178</v>
      </c>
      <c r="H291">
        <v>57254</v>
      </c>
      <c r="I291">
        <v>53985</v>
      </c>
      <c r="J291">
        <v>238</v>
      </c>
      <c r="K291">
        <f t="shared" si="8"/>
        <v>4973654980</v>
      </c>
      <c r="L291">
        <v>214</v>
      </c>
      <c r="M291">
        <v>190</v>
      </c>
      <c r="N291" t="s">
        <v>211</v>
      </c>
      <c r="O291">
        <v>2</v>
      </c>
      <c r="P291" t="s">
        <v>39</v>
      </c>
      <c r="Q291" s="6">
        <v>42291</v>
      </c>
      <c r="R291" s="3">
        <v>1266</v>
      </c>
      <c r="S291" s="3">
        <v>1400</v>
      </c>
      <c r="T291" t="s">
        <v>55</v>
      </c>
      <c r="V291" s="3">
        <v>58715</v>
      </c>
      <c r="W291">
        <v>202</v>
      </c>
      <c r="AB291" s="3">
        <v>412527907</v>
      </c>
      <c r="AC291" s="3">
        <v>456191998</v>
      </c>
      <c r="AD291">
        <v>201.71</v>
      </c>
      <c r="AE291" s="5">
        <f t="shared" si="9"/>
        <v>367149837.23000002</v>
      </c>
      <c r="AF291">
        <v>223.06</v>
      </c>
      <c r="AG291" s="4">
        <v>0.89</v>
      </c>
      <c r="AH291" t="s">
        <v>33</v>
      </c>
      <c r="AI291" t="s">
        <v>36</v>
      </c>
      <c r="AJ291">
        <v>36.778261000000001</v>
      </c>
      <c r="AK291">
        <v>-119.41793199999999</v>
      </c>
    </row>
    <row r="292" spans="1:37" ht="14.45" x14ac:dyDescent="0.3">
      <c r="A292">
        <v>290</v>
      </c>
      <c r="B292">
        <v>458</v>
      </c>
      <c r="C292" t="s">
        <v>211</v>
      </c>
      <c r="D292" t="s">
        <v>36</v>
      </c>
      <c r="E292" t="s">
        <v>31</v>
      </c>
      <c r="F292" s="2">
        <v>36526</v>
      </c>
      <c r="G292" s="2">
        <v>40178</v>
      </c>
      <c r="H292">
        <v>57254</v>
      </c>
      <c r="I292">
        <v>53985</v>
      </c>
      <c r="J292">
        <v>238</v>
      </c>
      <c r="K292">
        <f t="shared" si="8"/>
        <v>4973654980</v>
      </c>
      <c r="L292">
        <v>214</v>
      </c>
      <c r="M292">
        <v>190</v>
      </c>
      <c r="N292" t="s">
        <v>211</v>
      </c>
      <c r="O292">
        <v>2</v>
      </c>
      <c r="P292" t="s">
        <v>39</v>
      </c>
      <c r="Q292" s="6">
        <v>42261</v>
      </c>
      <c r="R292" s="3">
        <v>1383</v>
      </c>
      <c r="S292" s="3">
        <v>1558</v>
      </c>
      <c r="T292" t="s">
        <v>55</v>
      </c>
      <c r="V292" s="3">
        <v>58705</v>
      </c>
      <c r="W292">
        <v>229</v>
      </c>
      <c r="AB292" s="3">
        <v>450652524</v>
      </c>
      <c r="AC292" s="3">
        <v>507676523</v>
      </c>
      <c r="AD292">
        <v>227.74</v>
      </c>
      <c r="AE292" s="5">
        <f t="shared" si="9"/>
        <v>401080746.36000001</v>
      </c>
      <c r="AF292">
        <v>256.56</v>
      </c>
      <c r="AG292" s="4">
        <v>0.89</v>
      </c>
      <c r="AH292" t="s">
        <v>33</v>
      </c>
      <c r="AI292" t="s">
        <v>36</v>
      </c>
      <c r="AJ292">
        <v>36.778261000000001</v>
      </c>
      <c r="AK292">
        <v>-119.41793199999999</v>
      </c>
    </row>
    <row r="293" spans="1:37" ht="14.45" x14ac:dyDescent="0.3">
      <c r="A293">
        <v>291</v>
      </c>
      <c r="B293">
        <v>458</v>
      </c>
      <c r="C293" t="s">
        <v>211</v>
      </c>
      <c r="D293" t="s">
        <v>36</v>
      </c>
      <c r="E293" t="s">
        <v>31</v>
      </c>
      <c r="F293" s="2">
        <v>36526</v>
      </c>
      <c r="G293" s="2">
        <v>40178</v>
      </c>
      <c r="H293">
        <v>57254</v>
      </c>
      <c r="I293">
        <v>53985</v>
      </c>
      <c r="J293">
        <v>238</v>
      </c>
      <c r="K293">
        <f t="shared" si="8"/>
        <v>4973654980</v>
      </c>
      <c r="L293">
        <v>214</v>
      </c>
      <c r="M293">
        <v>190</v>
      </c>
      <c r="N293" t="s">
        <v>211</v>
      </c>
      <c r="O293">
        <v>2</v>
      </c>
      <c r="P293" t="s">
        <v>34</v>
      </c>
      <c r="Q293" s="6">
        <v>42230</v>
      </c>
      <c r="R293" s="3">
        <v>1594</v>
      </c>
      <c r="S293" s="3">
        <v>1752</v>
      </c>
      <c r="T293" t="s">
        <v>55</v>
      </c>
      <c r="V293" s="3">
        <v>58242</v>
      </c>
      <c r="AB293" s="3">
        <v>519407175</v>
      </c>
      <c r="AC293" s="3">
        <v>570891700</v>
      </c>
      <c r="AD293">
        <v>258.91000000000003</v>
      </c>
      <c r="AE293" s="5">
        <f t="shared" si="9"/>
        <v>467466457.5</v>
      </c>
      <c r="AF293">
        <v>284.58</v>
      </c>
      <c r="AG293" s="4">
        <v>0.9</v>
      </c>
      <c r="AH293" t="s">
        <v>33</v>
      </c>
      <c r="AI293" t="s">
        <v>36</v>
      </c>
      <c r="AJ293">
        <v>36.778261000000001</v>
      </c>
      <c r="AK293">
        <v>-119.41793199999999</v>
      </c>
    </row>
    <row r="294" spans="1:37" ht="14.45" x14ac:dyDescent="0.3">
      <c r="A294">
        <v>292</v>
      </c>
      <c r="B294">
        <v>458</v>
      </c>
      <c r="C294" t="s">
        <v>211</v>
      </c>
      <c r="D294" t="s">
        <v>36</v>
      </c>
      <c r="E294" t="s">
        <v>31</v>
      </c>
      <c r="F294" s="2">
        <v>36526</v>
      </c>
      <c r="G294" s="2">
        <v>40178</v>
      </c>
      <c r="H294">
        <v>57254</v>
      </c>
      <c r="I294">
        <v>53985</v>
      </c>
      <c r="J294">
        <v>238</v>
      </c>
      <c r="K294">
        <f t="shared" si="8"/>
        <v>4973654980</v>
      </c>
      <c r="L294">
        <v>214</v>
      </c>
      <c r="M294">
        <v>190</v>
      </c>
      <c r="N294" t="s">
        <v>211</v>
      </c>
      <c r="O294">
        <v>2</v>
      </c>
      <c r="P294" t="s">
        <v>34</v>
      </c>
      <c r="Q294" s="6">
        <v>42199</v>
      </c>
      <c r="R294" s="3">
        <v>1683</v>
      </c>
      <c r="S294" s="3">
        <v>1858</v>
      </c>
      <c r="T294" t="s">
        <v>55</v>
      </c>
      <c r="V294" s="3">
        <v>58242</v>
      </c>
      <c r="AB294" s="3">
        <v>548407952</v>
      </c>
      <c r="AC294" s="3">
        <v>605431951</v>
      </c>
      <c r="AD294">
        <v>270.33</v>
      </c>
      <c r="AE294" s="5">
        <f t="shared" si="9"/>
        <v>488083077.28000003</v>
      </c>
      <c r="AF294">
        <v>298.44</v>
      </c>
      <c r="AG294" s="4">
        <v>0.89</v>
      </c>
      <c r="AH294" t="s">
        <v>33</v>
      </c>
      <c r="AI294" t="s">
        <v>36</v>
      </c>
      <c r="AJ294">
        <v>36.778261000000001</v>
      </c>
      <c r="AK294">
        <v>-119.41793199999999</v>
      </c>
    </row>
    <row r="295" spans="1:37" ht="14.45" x14ac:dyDescent="0.3">
      <c r="A295">
        <v>293</v>
      </c>
      <c r="B295">
        <v>458</v>
      </c>
      <c r="C295" t="s">
        <v>211</v>
      </c>
      <c r="D295" t="s">
        <v>36</v>
      </c>
      <c r="E295" t="s">
        <v>31</v>
      </c>
      <c r="F295" s="2">
        <v>36526</v>
      </c>
      <c r="G295" s="2">
        <v>40178</v>
      </c>
      <c r="H295">
        <v>57254</v>
      </c>
      <c r="I295">
        <v>53985</v>
      </c>
      <c r="J295">
        <v>238</v>
      </c>
      <c r="K295">
        <f t="shared" si="8"/>
        <v>4973654980</v>
      </c>
      <c r="L295">
        <v>214</v>
      </c>
      <c r="M295">
        <v>190</v>
      </c>
      <c r="N295" t="s">
        <v>211</v>
      </c>
      <c r="O295">
        <v>2</v>
      </c>
      <c r="P295" t="s">
        <v>34</v>
      </c>
      <c r="Q295" s="6">
        <v>42169</v>
      </c>
      <c r="R295" s="3">
        <v>1607</v>
      </c>
      <c r="S295" s="3">
        <v>1743</v>
      </c>
      <c r="T295" t="s">
        <v>55</v>
      </c>
      <c r="V295" s="3">
        <v>58242</v>
      </c>
      <c r="AB295" s="3">
        <v>523643243</v>
      </c>
      <c r="AC295" s="3">
        <v>567959037</v>
      </c>
      <c r="AD295">
        <v>266.73</v>
      </c>
      <c r="AE295" s="5">
        <f t="shared" si="9"/>
        <v>466042486.26999998</v>
      </c>
      <c r="AF295">
        <v>289.3</v>
      </c>
      <c r="AG295" s="4">
        <v>0.89</v>
      </c>
      <c r="AH295" t="s">
        <v>33</v>
      </c>
      <c r="AI295" t="s">
        <v>36</v>
      </c>
      <c r="AJ295">
        <v>36.778261000000001</v>
      </c>
      <c r="AK295">
        <v>-119.41793199999999</v>
      </c>
    </row>
    <row r="296" spans="1:37" ht="14.45" x14ac:dyDescent="0.3">
      <c r="A296">
        <v>294</v>
      </c>
      <c r="B296">
        <v>454</v>
      </c>
      <c r="C296" t="s">
        <v>212</v>
      </c>
      <c r="D296" t="s">
        <v>213</v>
      </c>
      <c r="E296" t="s">
        <v>31</v>
      </c>
      <c r="F296" s="2">
        <v>36161</v>
      </c>
      <c r="G296" s="2">
        <v>39813</v>
      </c>
      <c r="H296">
        <v>102840</v>
      </c>
      <c r="I296">
        <v>91771</v>
      </c>
      <c r="J296">
        <v>286</v>
      </c>
      <c r="K296">
        <f t="shared" si="8"/>
        <v>10735467600</v>
      </c>
      <c r="L296">
        <v>257</v>
      </c>
      <c r="M296">
        <v>229</v>
      </c>
      <c r="N296" t="s">
        <v>212</v>
      </c>
      <c r="O296">
        <v>2</v>
      </c>
      <c r="P296" t="s">
        <v>39</v>
      </c>
      <c r="Q296" s="6">
        <v>42050</v>
      </c>
      <c r="R296" s="3">
        <v>1012</v>
      </c>
      <c r="S296" s="3">
        <v>1160</v>
      </c>
      <c r="T296" t="s">
        <v>55</v>
      </c>
      <c r="V296" s="3">
        <v>101292</v>
      </c>
      <c r="W296">
        <v>86</v>
      </c>
      <c r="AB296" s="3">
        <v>329761644</v>
      </c>
      <c r="AC296" s="3">
        <v>377987655</v>
      </c>
      <c r="AD296">
        <v>86.04</v>
      </c>
      <c r="AE296" s="5">
        <f t="shared" si="9"/>
        <v>244023616.56</v>
      </c>
      <c r="AF296">
        <v>98.62</v>
      </c>
      <c r="AG296" s="4">
        <v>0.74</v>
      </c>
      <c r="AH296" t="s">
        <v>33</v>
      </c>
      <c r="AI296" t="s">
        <v>213</v>
      </c>
      <c r="AJ296">
        <v>36.778261000000001</v>
      </c>
      <c r="AK296">
        <v>-119.41793199999999</v>
      </c>
    </row>
    <row r="297" spans="1:37" ht="14.45" x14ac:dyDescent="0.3">
      <c r="A297">
        <v>295</v>
      </c>
      <c r="B297">
        <v>454</v>
      </c>
      <c r="C297" t="s">
        <v>212</v>
      </c>
      <c r="D297" t="s">
        <v>213</v>
      </c>
      <c r="E297" t="s">
        <v>31</v>
      </c>
      <c r="F297" s="2">
        <v>36161</v>
      </c>
      <c r="G297" s="2">
        <v>39813</v>
      </c>
      <c r="H297">
        <v>102840</v>
      </c>
      <c r="I297">
        <v>91771</v>
      </c>
      <c r="J297">
        <v>286</v>
      </c>
      <c r="K297">
        <f t="shared" si="8"/>
        <v>10735467600</v>
      </c>
      <c r="L297">
        <v>257</v>
      </c>
      <c r="M297">
        <v>229</v>
      </c>
      <c r="N297" t="s">
        <v>212</v>
      </c>
      <c r="O297">
        <v>2</v>
      </c>
      <c r="P297" t="s">
        <v>39</v>
      </c>
      <c r="Q297" s="6">
        <v>42019</v>
      </c>
      <c r="R297" s="3">
        <v>1017</v>
      </c>
      <c r="S297" s="3">
        <v>1164</v>
      </c>
      <c r="T297" t="s">
        <v>55</v>
      </c>
      <c r="V297" s="3">
        <v>101204</v>
      </c>
      <c r="W297">
        <v>75</v>
      </c>
      <c r="AB297" s="3">
        <v>331390901</v>
      </c>
      <c r="AC297" s="3">
        <v>379291061</v>
      </c>
      <c r="AD297">
        <v>75</v>
      </c>
      <c r="AE297" s="5">
        <f t="shared" si="9"/>
        <v>235287539.70999998</v>
      </c>
      <c r="AF297">
        <v>85.84</v>
      </c>
      <c r="AG297" s="4">
        <v>0.71</v>
      </c>
      <c r="AH297" t="s">
        <v>33</v>
      </c>
      <c r="AI297" t="s">
        <v>213</v>
      </c>
      <c r="AJ297">
        <v>36.778261000000001</v>
      </c>
      <c r="AK297">
        <v>-119.41793199999999</v>
      </c>
    </row>
    <row r="298" spans="1:37" ht="14.45" x14ac:dyDescent="0.3">
      <c r="A298">
        <v>296</v>
      </c>
      <c r="B298">
        <v>454</v>
      </c>
      <c r="C298" t="s">
        <v>212</v>
      </c>
      <c r="D298" t="s">
        <v>213</v>
      </c>
      <c r="E298" t="s">
        <v>31</v>
      </c>
      <c r="F298" s="2">
        <v>36161</v>
      </c>
      <c r="G298" s="2">
        <v>39813</v>
      </c>
      <c r="H298">
        <v>102840</v>
      </c>
      <c r="I298">
        <v>91771</v>
      </c>
      <c r="J298">
        <v>286</v>
      </c>
      <c r="K298">
        <f t="shared" si="8"/>
        <v>10735467600</v>
      </c>
      <c r="L298">
        <v>257</v>
      </c>
      <c r="M298">
        <v>229</v>
      </c>
      <c r="N298" t="s">
        <v>212</v>
      </c>
      <c r="O298">
        <v>2</v>
      </c>
      <c r="P298" t="s">
        <v>39</v>
      </c>
      <c r="Q298" s="6">
        <v>42352</v>
      </c>
      <c r="R298">
        <v>995</v>
      </c>
      <c r="S298" s="3">
        <v>1332</v>
      </c>
      <c r="T298" t="s">
        <v>55</v>
      </c>
      <c r="V298" s="3">
        <v>100911</v>
      </c>
      <c r="W298">
        <v>72</v>
      </c>
      <c r="AB298" s="3">
        <v>324222170</v>
      </c>
      <c r="AC298" s="3">
        <v>434034101</v>
      </c>
      <c r="AD298">
        <v>71.510000000000005</v>
      </c>
      <c r="AE298" s="5">
        <f t="shared" si="9"/>
        <v>223713297.29999998</v>
      </c>
      <c r="AF298">
        <v>95.74</v>
      </c>
      <c r="AG298" s="4">
        <v>0.69</v>
      </c>
      <c r="AH298" t="s">
        <v>33</v>
      </c>
      <c r="AI298" t="s">
        <v>213</v>
      </c>
      <c r="AJ298">
        <v>36.778261000000001</v>
      </c>
      <c r="AK298">
        <v>-119.41793199999999</v>
      </c>
    </row>
    <row r="299" spans="1:37" ht="14.45" x14ac:dyDescent="0.3">
      <c r="A299">
        <v>297</v>
      </c>
      <c r="B299">
        <v>454</v>
      </c>
      <c r="C299" t="s">
        <v>212</v>
      </c>
      <c r="D299" t="s">
        <v>213</v>
      </c>
      <c r="E299" t="s">
        <v>31</v>
      </c>
      <c r="F299" s="2">
        <v>36161</v>
      </c>
      <c r="G299" s="2">
        <v>39813</v>
      </c>
      <c r="H299">
        <v>102840</v>
      </c>
      <c r="I299">
        <v>91771</v>
      </c>
      <c r="J299">
        <v>286</v>
      </c>
      <c r="K299">
        <f t="shared" si="8"/>
        <v>10735467600</v>
      </c>
      <c r="L299">
        <v>257</v>
      </c>
      <c r="M299">
        <v>229</v>
      </c>
      <c r="N299" t="s">
        <v>212</v>
      </c>
      <c r="O299">
        <v>2</v>
      </c>
      <c r="P299" t="s">
        <v>39</v>
      </c>
      <c r="Q299" s="6">
        <v>42322</v>
      </c>
      <c r="R299" s="3">
        <v>1212</v>
      </c>
      <c r="S299" s="3">
        <v>1725</v>
      </c>
      <c r="T299" t="s">
        <v>55</v>
      </c>
      <c r="V299" s="3">
        <v>100926</v>
      </c>
      <c r="W299">
        <v>94</v>
      </c>
      <c r="AB299" s="3">
        <v>394931930</v>
      </c>
      <c r="AC299" s="3">
        <v>562093712</v>
      </c>
      <c r="AD299">
        <v>93.91</v>
      </c>
      <c r="AE299" s="5">
        <f t="shared" si="9"/>
        <v>284350989.59999996</v>
      </c>
      <c r="AF299">
        <v>133.66</v>
      </c>
      <c r="AG299" s="4">
        <v>0.72</v>
      </c>
      <c r="AH299" t="s">
        <v>33</v>
      </c>
      <c r="AI299" t="s">
        <v>213</v>
      </c>
      <c r="AJ299">
        <v>36.778261000000001</v>
      </c>
      <c r="AK299">
        <v>-119.41793199999999</v>
      </c>
    </row>
    <row r="300" spans="1:37" ht="14.45" x14ac:dyDescent="0.3">
      <c r="A300">
        <v>298</v>
      </c>
      <c r="B300">
        <v>454</v>
      </c>
      <c r="C300" t="s">
        <v>212</v>
      </c>
      <c r="D300" t="s">
        <v>213</v>
      </c>
      <c r="E300" t="s">
        <v>31</v>
      </c>
      <c r="F300" s="2">
        <v>36161</v>
      </c>
      <c r="G300" s="2">
        <v>39813</v>
      </c>
      <c r="H300">
        <v>102840</v>
      </c>
      <c r="I300">
        <v>91771</v>
      </c>
      <c r="J300">
        <v>286</v>
      </c>
      <c r="K300">
        <f t="shared" si="8"/>
        <v>10735467600</v>
      </c>
      <c r="L300">
        <v>257</v>
      </c>
      <c r="M300">
        <v>229</v>
      </c>
      <c r="N300" t="s">
        <v>212</v>
      </c>
      <c r="O300">
        <v>2</v>
      </c>
      <c r="P300" t="s">
        <v>39</v>
      </c>
      <c r="Q300" s="6">
        <v>42291</v>
      </c>
      <c r="R300" s="3">
        <v>1930</v>
      </c>
      <c r="S300" s="3">
        <v>2375</v>
      </c>
      <c r="T300" t="s">
        <v>55</v>
      </c>
      <c r="V300" s="3">
        <v>100931</v>
      </c>
      <c r="W300">
        <v>133</v>
      </c>
      <c r="AB300" s="3">
        <v>628893254</v>
      </c>
      <c r="AC300" s="3">
        <v>773897139</v>
      </c>
      <c r="AD300">
        <v>132.66</v>
      </c>
      <c r="AE300" s="5">
        <f t="shared" si="9"/>
        <v>415069547.64000005</v>
      </c>
      <c r="AF300">
        <v>163.25</v>
      </c>
      <c r="AG300" s="4">
        <v>0.66</v>
      </c>
      <c r="AH300" t="s">
        <v>33</v>
      </c>
      <c r="AI300" t="s">
        <v>213</v>
      </c>
      <c r="AJ300">
        <v>36.778261000000001</v>
      </c>
      <c r="AK300">
        <v>-119.41793199999999</v>
      </c>
    </row>
    <row r="301" spans="1:37" ht="14.45" x14ac:dyDescent="0.3">
      <c r="A301">
        <v>299</v>
      </c>
      <c r="B301">
        <v>454</v>
      </c>
      <c r="C301" t="s">
        <v>212</v>
      </c>
      <c r="D301" t="s">
        <v>213</v>
      </c>
      <c r="E301" t="s">
        <v>31</v>
      </c>
      <c r="F301" s="2">
        <v>36161</v>
      </c>
      <c r="G301" s="2">
        <v>39813</v>
      </c>
      <c r="H301">
        <v>102840</v>
      </c>
      <c r="I301">
        <v>91771</v>
      </c>
      <c r="J301">
        <v>286</v>
      </c>
      <c r="K301">
        <f t="shared" si="8"/>
        <v>10735467600</v>
      </c>
      <c r="L301">
        <v>257</v>
      </c>
      <c r="M301">
        <v>229</v>
      </c>
      <c r="N301" t="s">
        <v>212</v>
      </c>
      <c r="O301">
        <v>2</v>
      </c>
      <c r="P301" t="s">
        <v>39</v>
      </c>
      <c r="Q301" s="6">
        <v>42261</v>
      </c>
      <c r="R301" s="3">
        <v>2426</v>
      </c>
      <c r="S301" s="3">
        <v>2834</v>
      </c>
      <c r="T301" t="s">
        <v>55</v>
      </c>
      <c r="V301" s="3">
        <v>100882</v>
      </c>
      <c r="W301">
        <v>187</v>
      </c>
      <c r="AB301" s="3">
        <v>790515562</v>
      </c>
      <c r="AC301" s="3">
        <v>923462944</v>
      </c>
      <c r="AD301">
        <v>188.07</v>
      </c>
      <c r="AE301" s="5">
        <f t="shared" si="9"/>
        <v>569171204.63999999</v>
      </c>
      <c r="AF301">
        <v>219.69</v>
      </c>
      <c r="AG301" s="4">
        <v>0.72</v>
      </c>
      <c r="AH301" t="s">
        <v>33</v>
      </c>
      <c r="AI301" t="s">
        <v>213</v>
      </c>
      <c r="AJ301">
        <v>36.778261000000001</v>
      </c>
      <c r="AK301">
        <v>-119.41793199999999</v>
      </c>
    </row>
    <row r="302" spans="1:37" ht="14.45" x14ac:dyDescent="0.3">
      <c r="A302">
        <v>300</v>
      </c>
      <c r="B302">
        <v>454</v>
      </c>
      <c r="C302" t="s">
        <v>212</v>
      </c>
      <c r="D302" t="s">
        <v>213</v>
      </c>
      <c r="E302" t="s">
        <v>31</v>
      </c>
      <c r="F302" s="2">
        <v>36161</v>
      </c>
      <c r="G302" s="2">
        <v>39813</v>
      </c>
      <c r="H302">
        <v>102840</v>
      </c>
      <c r="I302">
        <v>91771</v>
      </c>
      <c r="J302">
        <v>286</v>
      </c>
      <c r="K302">
        <f t="shared" si="8"/>
        <v>10735467600</v>
      </c>
      <c r="L302">
        <v>257</v>
      </c>
      <c r="M302">
        <v>229</v>
      </c>
      <c r="N302" t="s">
        <v>212</v>
      </c>
      <c r="O302">
        <v>2</v>
      </c>
      <c r="P302" t="s">
        <v>34</v>
      </c>
      <c r="Q302" s="6">
        <v>42230</v>
      </c>
      <c r="R302" s="3">
        <v>2764</v>
      </c>
      <c r="S302" s="3">
        <v>3412</v>
      </c>
      <c r="T302" t="s">
        <v>55</v>
      </c>
      <c r="V302" s="3">
        <v>98691</v>
      </c>
      <c r="AB302" s="3">
        <v>900653344</v>
      </c>
      <c r="AC302" s="3">
        <v>1111805069</v>
      </c>
      <c r="AD302">
        <v>203.13</v>
      </c>
      <c r="AE302" s="5">
        <f t="shared" si="9"/>
        <v>621450807.3599999</v>
      </c>
      <c r="AF302">
        <v>250.75</v>
      </c>
      <c r="AG302" s="4">
        <v>0.69</v>
      </c>
      <c r="AH302" t="s">
        <v>33</v>
      </c>
      <c r="AI302" t="s">
        <v>213</v>
      </c>
      <c r="AJ302">
        <v>36.778261000000001</v>
      </c>
      <c r="AK302">
        <v>-119.41793199999999</v>
      </c>
    </row>
    <row r="303" spans="1:37" ht="14.45" x14ac:dyDescent="0.3">
      <c r="A303">
        <v>301</v>
      </c>
      <c r="B303">
        <v>454</v>
      </c>
      <c r="C303" t="s">
        <v>212</v>
      </c>
      <c r="D303" t="s">
        <v>213</v>
      </c>
      <c r="E303" t="s">
        <v>31</v>
      </c>
      <c r="F303" s="2">
        <v>36161</v>
      </c>
      <c r="G303" s="2">
        <v>39813</v>
      </c>
      <c r="H303">
        <v>102840</v>
      </c>
      <c r="I303">
        <v>91771</v>
      </c>
      <c r="J303">
        <v>286</v>
      </c>
      <c r="K303">
        <f t="shared" si="8"/>
        <v>10735467600</v>
      </c>
      <c r="L303">
        <v>257</v>
      </c>
      <c r="M303">
        <v>229</v>
      </c>
      <c r="N303" t="s">
        <v>212</v>
      </c>
      <c r="O303">
        <v>2</v>
      </c>
      <c r="P303" t="s">
        <v>34</v>
      </c>
      <c r="Q303" s="6">
        <v>42199</v>
      </c>
      <c r="R303" s="3">
        <v>3084</v>
      </c>
      <c r="S303" s="3">
        <v>3584</v>
      </c>
      <c r="T303" t="s">
        <v>55</v>
      </c>
      <c r="V303" s="3">
        <v>98691</v>
      </c>
      <c r="AB303" s="3">
        <v>1004925801</v>
      </c>
      <c r="AC303" s="3">
        <v>1167851514</v>
      </c>
      <c r="AD303">
        <v>239.78</v>
      </c>
      <c r="AE303" s="5">
        <f t="shared" si="9"/>
        <v>733595834.73000002</v>
      </c>
      <c r="AF303">
        <v>278.66000000000003</v>
      </c>
      <c r="AG303" s="4">
        <v>0.73</v>
      </c>
      <c r="AH303" t="s">
        <v>33</v>
      </c>
      <c r="AI303" t="s">
        <v>213</v>
      </c>
      <c r="AJ303">
        <v>36.778261000000001</v>
      </c>
      <c r="AK303">
        <v>-119.41793199999999</v>
      </c>
    </row>
    <row r="304" spans="1:37" ht="14.45" x14ac:dyDescent="0.3">
      <c r="A304">
        <v>302</v>
      </c>
      <c r="B304">
        <v>454</v>
      </c>
      <c r="C304" t="s">
        <v>212</v>
      </c>
      <c r="D304" t="s">
        <v>213</v>
      </c>
      <c r="E304" t="s">
        <v>31</v>
      </c>
      <c r="F304" s="2">
        <v>36161</v>
      </c>
      <c r="G304" s="2">
        <v>39813</v>
      </c>
      <c r="H304">
        <v>102840</v>
      </c>
      <c r="I304">
        <v>91771</v>
      </c>
      <c r="J304">
        <v>286</v>
      </c>
      <c r="K304">
        <f t="shared" si="8"/>
        <v>10735467600</v>
      </c>
      <c r="L304">
        <v>257</v>
      </c>
      <c r="M304">
        <v>229</v>
      </c>
      <c r="N304" t="s">
        <v>212</v>
      </c>
      <c r="O304">
        <v>2</v>
      </c>
      <c r="P304" t="s">
        <v>34</v>
      </c>
      <c r="Q304" s="6">
        <v>42169</v>
      </c>
      <c r="R304" s="3">
        <v>2994</v>
      </c>
      <c r="S304" s="3">
        <v>3158</v>
      </c>
      <c r="T304" t="s">
        <v>55</v>
      </c>
      <c r="V304" s="3">
        <v>98691</v>
      </c>
      <c r="AB304" s="3">
        <v>975599172</v>
      </c>
      <c r="AC304" s="3">
        <v>1029038806</v>
      </c>
      <c r="AD304">
        <v>240.54</v>
      </c>
      <c r="AE304" s="5">
        <f t="shared" si="9"/>
        <v>712187395.55999994</v>
      </c>
      <c r="AF304">
        <v>253.72</v>
      </c>
      <c r="AG304" s="4">
        <v>0.73</v>
      </c>
      <c r="AH304" t="s">
        <v>33</v>
      </c>
      <c r="AI304" t="s">
        <v>213</v>
      </c>
      <c r="AJ304">
        <v>36.778261000000001</v>
      </c>
      <c r="AK304">
        <v>-119.41793199999999</v>
      </c>
    </row>
    <row r="305" spans="1:37" ht="14.45" x14ac:dyDescent="0.3">
      <c r="A305">
        <v>303</v>
      </c>
      <c r="B305">
        <v>462</v>
      </c>
      <c r="C305" t="s">
        <v>214</v>
      </c>
      <c r="D305" t="s">
        <v>213</v>
      </c>
      <c r="E305" t="s">
        <v>53</v>
      </c>
      <c r="F305" s="2">
        <v>36161</v>
      </c>
      <c r="G305" s="2">
        <v>39813</v>
      </c>
      <c r="H305">
        <v>9400</v>
      </c>
      <c r="I305">
        <v>9122</v>
      </c>
      <c r="J305">
        <v>171</v>
      </c>
      <c r="K305">
        <f t="shared" si="8"/>
        <v>586701000</v>
      </c>
      <c r="L305">
        <v>168</v>
      </c>
      <c r="M305">
        <v>164</v>
      </c>
      <c r="N305" t="s">
        <v>214</v>
      </c>
      <c r="O305">
        <v>2</v>
      </c>
      <c r="P305" t="s">
        <v>39</v>
      </c>
      <c r="Q305" s="6">
        <v>42050</v>
      </c>
      <c r="R305">
        <v>69</v>
      </c>
      <c r="S305">
        <v>73</v>
      </c>
      <c r="T305" t="s">
        <v>55</v>
      </c>
      <c r="V305" s="3">
        <v>9818</v>
      </c>
      <c r="W305">
        <v>67</v>
      </c>
      <c r="AB305" s="3">
        <v>22483748</v>
      </c>
      <c r="AC305" s="3">
        <v>23787154</v>
      </c>
      <c r="AD305">
        <v>67.069999999999993</v>
      </c>
      <c r="AE305" s="5">
        <f t="shared" si="9"/>
        <v>18436673.359999999</v>
      </c>
      <c r="AF305">
        <v>70.95</v>
      </c>
      <c r="AG305" s="4">
        <v>0.82</v>
      </c>
      <c r="AH305" t="s">
        <v>33</v>
      </c>
      <c r="AI305" t="s">
        <v>213</v>
      </c>
      <c r="AJ305">
        <v>38.449199999999998</v>
      </c>
      <c r="AK305">
        <v>-121.82689999999999</v>
      </c>
    </row>
    <row r="306" spans="1:37" ht="14.45" x14ac:dyDescent="0.3">
      <c r="A306">
        <v>304</v>
      </c>
      <c r="B306">
        <v>462</v>
      </c>
      <c r="C306" t="s">
        <v>214</v>
      </c>
      <c r="D306" t="s">
        <v>213</v>
      </c>
      <c r="E306" t="s">
        <v>53</v>
      </c>
      <c r="F306" s="2">
        <v>36161</v>
      </c>
      <c r="G306" s="2">
        <v>39813</v>
      </c>
      <c r="H306">
        <v>9400</v>
      </c>
      <c r="I306">
        <v>9122</v>
      </c>
      <c r="J306">
        <v>171</v>
      </c>
      <c r="K306">
        <f t="shared" si="8"/>
        <v>586701000</v>
      </c>
      <c r="L306">
        <v>168</v>
      </c>
      <c r="M306">
        <v>164</v>
      </c>
      <c r="N306" t="s">
        <v>214</v>
      </c>
      <c r="O306">
        <v>2</v>
      </c>
      <c r="P306" t="s">
        <v>39</v>
      </c>
      <c r="Q306" s="6">
        <v>42019</v>
      </c>
      <c r="R306">
        <v>80</v>
      </c>
      <c r="S306">
        <v>74</v>
      </c>
      <c r="T306" t="s">
        <v>55</v>
      </c>
      <c r="V306" s="3">
        <v>9815</v>
      </c>
      <c r="W306">
        <v>70</v>
      </c>
      <c r="AB306" s="3">
        <v>26068114</v>
      </c>
      <c r="AC306" s="3">
        <v>24113006</v>
      </c>
      <c r="AD306">
        <v>69.400000000000006</v>
      </c>
      <c r="AE306" s="5">
        <f t="shared" si="9"/>
        <v>21115172.34</v>
      </c>
      <c r="AF306">
        <v>64.19</v>
      </c>
      <c r="AG306" s="4">
        <v>0.81</v>
      </c>
      <c r="AH306" t="s">
        <v>33</v>
      </c>
      <c r="AI306" t="s">
        <v>213</v>
      </c>
      <c r="AJ306">
        <v>38.449199999999998</v>
      </c>
      <c r="AK306">
        <v>-121.82689999999999</v>
      </c>
    </row>
    <row r="307" spans="1:37" ht="14.45" x14ac:dyDescent="0.3">
      <c r="A307">
        <v>305</v>
      </c>
      <c r="B307">
        <v>462</v>
      </c>
      <c r="C307" t="s">
        <v>214</v>
      </c>
      <c r="D307" t="s">
        <v>213</v>
      </c>
      <c r="E307" t="s">
        <v>53</v>
      </c>
      <c r="F307" s="2">
        <v>36161</v>
      </c>
      <c r="G307" s="2">
        <v>39813</v>
      </c>
      <c r="H307">
        <v>9400</v>
      </c>
      <c r="I307">
        <v>9122</v>
      </c>
      <c r="J307">
        <v>171</v>
      </c>
      <c r="K307">
        <f t="shared" si="8"/>
        <v>586701000</v>
      </c>
      <c r="L307">
        <v>168</v>
      </c>
      <c r="M307">
        <v>164</v>
      </c>
      <c r="N307" t="s">
        <v>214</v>
      </c>
      <c r="O307">
        <v>2</v>
      </c>
      <c r="P307" t="s">
        <v>39</v>
      </c>
      <c r="Q307" s="6">
        <v>42352</v>
      </c>
      <c r="R307">
        <v>79</v>
      </c>
      <c r="S307">
        <v>97</v>
      </c>
      <c r="T307" t="s">
        <v>55</v>
      </c>
      <c r="V307" s="3">
        <v>9812</v>
      </c>
      <c r="W307">
        <v>68</v>
      </c>
      <c r="AB307" s="3">
        <v>25742263</v>
      </c>
      <c r="AC307" s="3">
        <v>31607588</v>
      </c>
      <c r="AD307">
        <v>68.55</v>
      </c>
      <c r="AE307" s="5">
        <f t="shared" si="9"/>
        <v>20851233.030000001</v>
      </c>
      <c r="AF307">
        <v>84.17</v>
      </c>
      <c r="AG307" s="4">
        <v>0.81</v>
      </c>
      <c r="AH307" t="s">
        <v>33</v>
      </c>
      <c r="AI307" t="s">
        <v>213</v>
      </c>
      <c r="AJ307">
        <v>38.449199999999998</v>
      </c>
      <c r="AK307">
        <v>-121.82689999999999</v>
      </c>
    </row>
    <row r="308" spans="1:37" ht="14.45" x14ac:dyDescent="0.3">
      <c r="A308">
        <v>306</v>
      </c>
      <c r="B308">
        <v>462</v>
      </c>
      <c r="C308" t="s">
        <v>214</v>
      </c>
      <c r="D308" t="s">
        <v>213</v>
      </c>
      <c r="E308" t="s">
        <v>53</v>
      </c>
      <c r="F308" s="2">
        <v>36161</v>
      </c>
      <c r="G308" s="2">
        <v>39813</v>
      </c>
      <c r="H308">
        <v>9400</v>
      </c>
      <c r="I308">
        <v>9122</v>
      </c>
      <c r="J308">
        <v>171</v>
      </c>
      <c r="K308">
        <f t="shared" si="8"/>
        <v>586701000</v>
      </c>
      <c r="L308">
        <v>168</v>
      </c>
      <c r="M308">
        <v>164</v>
      </c>
      <c r="N308" t="s">
        <v>214</v>
      </c>
      <c r="O308">
        <v>2</v>
      </c>
      <c r="P308" t="s">
        <v>39</v>
      </c>
      <c r="Q308" s="6">
        <v>42322</v>
      </c>
      <c r="R308">
        <v>92</v>
      </c>
      <c r="S308">
        <v>112</v>
      </c>
      <c r="T308" t="s">
        <v>55</v>
      </c>
      <c r="V308" s="3">
        <v>9803</v>
      </c>
      <c r="W308">
        <v>84</v>
      </c>
      <c r="AB308" s="3">
        <v>29978331</v>
      </c>
      <c r="AC308" s="3">
        <v>36495360</v>
      </c>
      <c r="AD308">
        <v>83.59</v>
      </c>
      <c r="AE308" s="5">
        <f t="shared" si="9"/>
        <v>24582231.419999998</v>
      </c>
      <c r="AF308">
        <v>101.76</v>
      </c>
      <c r="AG308" s="4">
        <v>0.82</v>
      </c>
      <c r="AH308" t="s">
        <v>33</v>
      </c>
      <c r="AI308" t="s">
        <v>213</v>
      </c>
      <c r="AJ308">
        <v>38.449199999999998</v>
      </c>
      <c r="AK308">
        <v>-121.82689999999999</v>
      </c>
    </row>
    <row r="309" spans="1:37" ht="14.45" x14ac:dyDescent="0.3">
      <c r="A309">
        <v>307</v>
      </c>
      <c r="B309">
        <v>462</v>
      </c>
      <c r="C309" t="s">
        <v>214</v>
      </c>
      <c r="D309" t="s">
        <v>213</v>
      </c>
      <c r="E309" t="s">
        <v>53</v>
      </c>
      <c r="F309" s="2">
        <v>36161</v>
      </c>
      <c r="G309" s="2">
        <v>39813</v>
      </c>
      <c r="H309">
        <v>9400</v>
      </c>
      <c r="I309">
        <v>9122</v>
      </c>
      <c r="J309">
        <v>171</v>
      </c>
      <c r="K309">
        <f t="shared" si="8"/>
        <v>586701000</v>
      </c>
      <c r="L309">
        <v>168</v>
      </c>
      <c r="M309">
        <v>164</v>
      </c>
      <c r="N309" t="s">
        <v>214</v>
      </c>
      <c r="O309">
        <v>2</v>
      </c>
      <c r="P309" t="s">
        <v>39</v>
      </c>
      <c r="Q309" s="6">
        <v>42291</v>
      </c>
      <c r="R309">
        <v>118</v>
      </c>
      <c r="S309">
        <v>136</v>
      </c>
      <c r="T309" t="s">
        <v>55</v>
      </c>
      <c r="V309" s="3">
        <v>9815</v>
      </c>
      <c r="W309">
        <v>106</v>
      </c>
      <c r="AB309" s="3">
        <v>38450468</v>
      </c>
      <c r="AC309" s="3">
        <v>44315794</v>
      </c>
      <c r="AD309">
        <v>106.15</v>
      </c>
      <c r="AE309" s="5">
        <f t="shared" si="9"/>
        <v>32298393.119999997</v>
      </c>
      <c r="AF309">
        <v>122.34</v>
      </c>
      <c r="AG309" s="4">
        <v>0.84</v>
      </c>
      <c r="AH309" t="s">
        <v>33</v>
      </c>
      <c r="AI309" t="s">
        <v>213</v>
      </c>
      <c r="AJ309">
        <v>38.449199999999998</v>
      </c>
      <c r="AK309">
        <v>-121.82689999999999</v>
      </c>
    </row>
    <row r="310" spans="1:37" ht="14.45" x14ac:dyDescent="0.3">
      <c r="A310">
        <v>308</v>
      </c>
      <c r="B310">
        <v>462</v>
      </c>
      <c r="C310" t="s">
        <v>214</v>
      </c>
      <c r="D310" t="s">
        <v>213</v>
      </c>
      <c r="E310" t="s">
        <v>53</v>
      </c>
      <c r="F310" s="2">
        <v>36161</v>
      </c>
      <c r="G310" s="2">
        <v>39813</v>
      </c>
      <c r="H310">
        <v>9400</v>
      </c>
      <c r="I310">
        <v>9122</v>
      </c>
      <c r="J310">
        <v>171</v>
      </c>
      <c r="K310">
        <f t="shared" si="8"/>
        <v>586701000</v>
      </c>
      <c r="L310">
        <v>168</v>
      </c>
      <c r="M310">
        <v>164</v>
      </c>
      <c r="N310" t="s">
        <v>214</v>
      </c>
      <c r="O310">
        <v>2</v>
      </c>
      <c r="P310" t="s">
        <v>39</v>
      </c>
      <c r="Q310" s="6">
        <v>42261</v>
      </c>
      <c r="R310">
        <v>134</v>
      </c>
      <c r="S310">
        <v>148</v>
      </c>
      <c r="T310" t="s">
        <v>55</v>
      </c>
      <c r="V310" s="3">
        <v>9826</v>
      </c>
      <c r="W310">
        <v>127</v>
      </c>
      <c r="AB310" s="3">
        <v>43664091</v>
      </c>
      <c r="AC310" s="3">
        <v>48226011</v>
      </c>
      <c r="AD310">
        <v>127.39</v>
      </c>
      <c r="AE310" s="5">
        <f t="shared" si="9"/>
        <v>37551118.259999998</v>
      </c>
      <c r="AF310">
        <v>140.69999999999999</v>
      </c>
      <c r="AG310" s="4">
        <v>0.86</v>
      </c>
      <c r="AH310" t="s">
        <v>33</v>
      </c>
      <c r="AI310" t="s">
        <v>213</v>
      </c>
      <c r="AJ310">
        <v>38.449199999999998</v>
      </c>
      <c r="AK310">
        <v>-121.82689999999999</v>
      </c>
    </row>
    <row r="311" spans="1:37" ht="14.45" x14ac:dyDescent="0.3">
      <c r="A311">
        <v>309</v>
      </c>
      <c r="B311">
        <v>462</v>
      </c>
      <c r="C311" t="s">
        <v>214</v>
      </c>
      <c r="D311" t="s">
        <v>213</v>
      </c>
      <c r="E311" t="s">
        <v>53</v>
      </c>
      <c r="F311" s="2">
        <v>36161</v>
      </c>
      <c r="G311" s="2">
        <v>39813</v>
      </c>
      <c r="H311">
        <v>9400</v>
      </c>
      <c r="I311">
        <v>9122</v>
      </c>
      <c r="J311">
        <v>171</v>
      </c>
      <c r="K311">
        <f t="shared" si="8"/>
        <v>586701000</v>
      </c>
      <c r="L311">
        <v>168</v>
      </c>
      <c r="M311">
        <v>164</v>
      </c>
      <c r="N311" t="s">
        <v>214</v>
      </c>
      <c r="O311">
        <v>2</v>
      </c>
      <c r="P311" t="s">
        <v>34</v>
      </c>
      <c r="Q311" s="6">
        <v>42230</v>
      </c>
      <c r="R311">
        <v>152</v>
      </c>
      <c r="S311">
        <v>172</v>
      </c>
      <c r="T311" t="s">
        <v>55</v>
      </c>
      <c r="V311" s="3">
        <v>9650</v>
      </c>
      <c r="AB311" s="3">
        <v>49529417</v>
      </c>
      <c r="AC311" s="3">
        <v>56046445</v>
      </c>
      <c r="AD311">
        <v>142.38999999999999</v>
      </c>
      <c r="AE311" s="5">
        <f t="shared" si="9"/>
        <v>42595298.619999997</v>
      </c>
      <c r="AF311">
        <v>161.12</v>
      </c>
      <c r="AG311" s="4">
        <v>0.86</v>
      </c>
      <c r="AH311" t="s">
        <v>33</v>
      </c>
      <c r="AI311" t="s">
        <v>213</v>
      </c>
      <c r="AJ311">
        <v>38.449199999999998</v>
      </c>
      <c r="AK311">
        <v>-121.82689999999999</v>
      </c>
    </row>
    <row r="312" spans="1:37" ht="14.45" x14ac:dyDescent="0.3">
      <c r="A312">
        <v>310</v>
      </c>
      <c r="B312">
        <v>462</v>
      </c>
      <c r="C312" t="s">
        <v>214</v>
      </c>
      <c r="D312" t="s">
        <v>213</v>
      </c>
      <c r="E312" t="s">
        <v>53</v>
      </c>
      <c r="F312" s="2">
        <v>36161</v>
      </c>
      <c r="G312" s="2">
        <v>39813</v>
      </c>
      <c r="H312">
        <v>9400</v>
      </c>
      <c r="I312">
        <v>9122</v>
      </c>
      <c r="J312">
        <v>171</v>
      </c>
      <c r="K312">
        <f t="shared" si="8"/>
        <v>586701000</v>
      </c>
      <c r="L312">
        <v>168</v>
      </c>
      <c r="M312">
        <v>164</v>
      </c>
      <c r="N312" t="s">
        <v>214</v>
      </c>
      <c r="O312">
        <v>2</v>
      </c>
      <c r="P312" t="s">
        <v>34</v>
      </c>
      <c r="Q312" s="6">
        <v>42199</v>
      </c>
      <c r="R312">
        <v>172</v>
      </c>
      <c r="S312">
        <v>186</v>
      </c>
      <c r="T312" t="s">
        <v>55</v>
      </c>
      <c r="V312" s="3">
        <v>9650</v>
      </c>
      <c r="AB312" s="3">
        <v>56046445</v>
      </c>
      <c r="AC312" s="3">
        <v>60608365</v>
      </c>
      <c r="AD312">
        <v>163</v>
      </c>
      <c r="AE312" s="5">
        <f t="shared" si="9"/>
        <v>48760407.149999999</v>
      </c>
      <c r="AF312">
        <v>176.26</v>
      </c>
      <c r="AG312" s="4">
        <v>0.87</v>
      </c>
      <c r="AH312" t="s">
        <v>33</v>
      </c>
      <c r="AI312" t="s">
        <v>213</v>
      </c>
      <c r="AJ312">
        <v>38.449199999999998</v>
      </c>
      <c r="AK312">
        <v>-121.82689999999999</v>
      </c>
    </row>
    <row r="313" spans="1:37" ht="14.45" x14ac:dyDescent="0.3">
      <c r="A313">
        <v>311</v>
      </c>
      <c r="B313">
        <v>462</v>
      </c>
      <c r="C313" t="s">
        <v>214</v>
      </c>
      <c r="D313" t="s">
        <v>213</v>
      </c>
      <c r="E313" t="s">
        <v>53</v>
      </c>
      <c r="F313" s="2">
        <v>36161</v>
      </c>
      <c r="G313" s="2">
        <v>39813</v>
      </c>
      <c r="H313">
        <v>9400</v>
      </c>
      <c r="I313">
        <v>9122</v>
      </c>
      <c r="J313">
        <v>171</v>
      </c>
      <c r="K313">
        <f t="shared" si="8"/>
        <v>586701000</v>
      </c>
      <c r="L313">
        <v>168</v>
      </c>
      <c r="M313">
        <v>164</v>
      </c>
      <c r="N313" t="s">
        <v>214</v>
      </c>
      <c r="O313">
        <v>2</v>
      </c>
      <c r="P313" t="s">
        <v>34</v>
      </c>
      <c r="Q313" s="6">
        <v>42169</v>
      </c>
      <c r="R313">
        <v>168</v>
      </c>
      <c r="S313">
        <v>176</v>
      </c>
      <c r="T313" t="s">
        <v>55</v>
      </c>
      <c r="V313" s="3">
        <v>9650</v>
      </c>
      <c r="AB313" s="3">
        <v>54743040</v>
      </c>
      <c r="AC313" s="3">
        <v>57349851</v>
      </c>
      <c r="AD313">
        <v>164.51</v>
      </c>
      <c r="AE313" s="5">
        <f t="shared" si="9"/>
        <v>47626444.799999997</v>
      </c>
      <c r="AF313">
        <v>172.35</v>
      </c>
      <c r="AG313" s="4">
        <v>0.87</v>
      </c>
      <c r="AH313" t="s">
        <v>33</v>
      </c>
      <c r="AI313" t="s">
        <v>213</v>
      </c>
      <c r="AJ313">
        <v>38.449199999999998</v>
      </c>
      <c r="AK313">
        <v>-121.82689999999999</v>
      </c>
    </row>
    <row r="314" spans="1:37" ht="14.45" x14ac:dyDescent="0.3">
      <c r="A314">
        <v>312</v>
      </c>
      <c r="B314">
        <v>465</v>
      </c>
      <c r="C314" t="s">
        <v>215</v>
      </c>
      <c r="D314" t="s">
        <v>52</v>
      </c>
      <c r="E314" t="s">
        <v>31</v>
      </c>
      <c r="F314" s="2">
        <v>36161</v>
      </c>
      <c r="G314" s="2">
        <v>39813</v>
      </c>
      <c r="H314">
        <v>143830</v>
      </c>
      <c r="I314">
        <v>141249</v>
      </c>
      <c r="J314">
        <v>214</v>
      </c>
      <c r="K314">
        <f t="shared" si="8"/>
        <v>11234561300</v>
      </c>
      <c r="L314">
        <v>193</v>
      </c>
      <c r="M314">
        <v>171</v>
      </c>
      <c r="N314" t="s">
        <v>215</v>
      </c>
      <c r="O314">
        <v>2</v>
      </c>
      <c r="P314" t="s">
        <v>39</v>
      </c>
      <c r="Q314" s="6">
        <v>42050</v>
      </c>
      <c r="R314" s="3">
        <v>2351</v>
      </c>
      <c r="S314" s="3">
        <v>2088</v>
      </c>
      <c r="T314" t="s">
        <v>55</v>
      </c>
      <c r="V314" s="3">
        <v>142155</v>
      </c>
      <c r="W314">
        <v>69</v>
      </c>
      <c r="AB314" s="3">
        <v>766076705</v>
      </c>
      <c r="AC314" s="3">
        <v>680377780</v>
      </c>
      <c r="AD314">
        <v>69.290000000000006</v>
      </c>
      <c r="AE314" s="5">
        <f t="shared" si="9"/>
        <v>275787613.80000001</v>
      </c>
      <c r="AF314">
        <v>61.54</v>
      </c>
      <c r="AG314" s="4">
        <v>0.36</v>
      </c>
      <c r="AH314" t="s">
        <v>33</v>
      </c>
      <c r="AI314" t="s">
        <v>52</v>
      </c>
      <c r="AJ314">
        <v>36.778261000000001</v>
      </c>
      <c r="AK314">
        <v>-119.41793199999999</v>
      </c>
    </row>
    <row r="315" spans="1:37" ht="14.45" x14ac:dyDescent="0.3">
      <c r="A315">
        <v>313</v>
      </c>
      <c r="B315">
        <v>465</v>
      </c>
      <c r="C315" t="s">
        <v>215</v>
      </c>
      <c r="D315" t="s">
        <v>52</v>
      </c>
      <c r="E315" t="s">
        <v>31</v>
      </c>
      <c r="F315" s="2">
        <v>36161</v>
      </c>
      <c r="G315" s="2">
        <v>39813</v>
      </c>
      <c r="H315">
        <v>143830</v>
      </c>
      <c r="I315">
        <v>141249</v>
      </c>
      <c r="J315">
        <v>214</v>
      </c>
      <c r="K315">
        <f t="shared" si="8"/>
        <v>11234561300</v>
      </c>
      <c r="L315">
        <v>193</v>
      </c>
      <c r="M315">
        <v>171</v>
      </c>
      <c r="N315" t="s">
        <v>215</v>
      </c>
      <c r="O315">
        <v>2</v>
      </c>
      <c r="P315" t="s">
        <v>39</v>
      </c>
      <c r="Q315" s="6">
        <v>42019</v>
      </c>
      <c r="R315" s="3">
        <v>2314</v>
      </c>
      <c r="S315" s="3">
        <v>2199</v>
      </c>
      <c r="T315" t="s">
        <v>55</v>
      </c>
      <c r="V315" s="3">
        <v>142202</v>
      </c>
      <c r="W315">
        <v>63</v>
      </c>
      <c r="AB315" s="3">
        <v>754020202</v>
      </c>
      <c r="AC315" s="3">
        <v>716547288</v>
      </c>
      <c r="AD315">
        <v>63.29</v>
      </c>
      <c r="AE315" s="5">
        <f t="shared" si="9"/>
        <v>278987474.74000001</v>
      </c>
      <c r="AF315">
        <v>60.14</v>
      </c>
      <c r="AG315" s="4">
        <v>0.37</v>
      </c>
      <c r="AH315" t="s">
        <v>33</v>
      </c>
      <c r="AI315" t="s">
        <v>52</v>
      </c>
      <c r="AJ315">
        <v>36.778261000000001</v>
      </c>
      <c r="AK315">
        <v>-119.41793199999999</v>
      </c>
    </row>
    <row r="316" spans="1:37" ht="14.45" x14ac:dyDescent="0.3">
      <c r="A316">
        <v>314</v>
      </c>
      <c r="B316">
        <v>465</v>
      </c>
      <c r="C316" t="s">
        <v>215</v>
      </c>
      <c r="D316" t="s">
        <v>52</v>
      </c>
      <c r="E316" t="s">
        <v>31</v>
      </c>
      <c r="F316" s="2">
        <v>36161</v>
      </c>
      <c r="G316" s="2">
        <v>39813</v>
      </c>
      <c r="H316">
        <v>143830</v>
      </c>
      <c r="I316">
        <v>141249</v>
      </c>
      <c r="J316">
        <v>214</v>
      </c>
      <c r="K316">
        <f t="shared" si="8"/>
        <v>11234561300</v>
      </c>
      <c r="L316">
        <v>193</v>
      </c>
      <c r="M316">
        <v>171</v>
      </c>
      <c r="N316" t="s">
        <v>215</v>
      </c>
      <c r="O316">
        <v>2</v>
      </c>
      <c r="P316" t="s">
        <v>39</v>
      </c>
      <c r="Q316" s="6">
        <v>42352</v>
      </c>
      <c r="R316" s="3">
        <v>2186</v>
      </c>
      <c r="S316" s="3">
        <v>2948</v>
      </c>
      <c r="T316" t="s">
        <v>55</v>
      </c>
      <c r="V316" s="3">
        <v>142168</v>
      </c>
      <c r="W316">
        <v>57</v>
      </c>
      <c r="AB316" s="3">
        <v>712311219</v>
      </c>
      <c r="AC316" s="3">
        <v>960610007</v>
      </c>
      <c r="AD316">
        <v>56.57</v>
      </c>
      <c r="AE316" s="5">
        <f t="shared" si="9"/>
        <v>249308926.64999998</v>
      </c>
      <c r="AF316">
        <v>76.290000000000006</v>
      </c>
      <c r="AG316" s="4">
        <v>0.35</v>
      </c>
      <c r="AH316" t="s">
        <v>33</v>
      </c>
      <c r="AI316" t="s">
        <v>52</v>
      </c>
      <c r="AJ316">
        <v>36.778261000000001</v>
      </c>
      <c r="AK316">
        <v>-119.41793199999999</v>
      </c>
    </row>
    <row r="317" spans="1:37" ht="14.45" x14ac:dyDescent="0.3">
      <c r="A317">
        <v>315</v>
      </c>
      <c r="B317">
        <v>465</v>
      </c>
      <c r="C317" t="s">
        <v>215</v>
      </c>
      <c r="D317" t="s">
        <v>52</v>
      </c>
      <c r="E317" t="s">
        <v>31</v>
      </c>
      <c r="F317" s="2">
        <v>36161</v>
      </c>
      <c r="G317" s="2">
        <v>39813</v>
      </c>
      <c r="H317">
        <v>143830</v>
      </c>
      <c r="I317">
        <v>141249</v>
      </c>
      <c r="J317">
        <v>214</v>
      </c>
      <c r="K317">
        <f t="shared" si="8"/>
        <v>11234561300</v>
      </c>
      <c r="L317">
        <v>193</v>
      </c>
      <c r="M317">
        <v>171</v>
      </c>
      <c r="N317" t="s">
        <v>215</v>
      </c>
      <c r="O317">
        <v>2</v>
      </c>
      <c r="P317" t="s">
        <v>39</v>
      </c>
      <c r="Q317" s="6">
        <v>42322</v>
      </c>
      <c r="R317" s="3">
        <v>2489</v>
      </c>
      <c r="S317" s="3">
        <v>2732</v>
      </c>
      <c r="T317" t="s">
        <v>55</v>
      </c>
      <c r="V317" s="3">
        <v>142272</v>
      </c>
      <c r="W317">
        <v>75</v>
      </c>
      <c r="AB317" s="3">
        <v>811044202</v>
      </c>
      <c r="AC317" s="3">
        <v>890226099</v>
      </c>
      <c r="AD317">
        <v>76.010000000000005</v>
      </c>
      <c r="AE317" s="5">
        <f t="shared" si="9"/>
        <v>324417680.80000001</v>
      </c>
      <c r="AF317">
        <v>83.43</v>
      </c>
      <c r="AG317" s="4">
        <v>0.4</v>
      </c>
      <c r="AH317" t="s">
        <v>33</v>
      </c>
      <c r="AI317" t="s">
        <v>52</v>
      </c>
      <c r="AJ317">
        <v>36.778261000000001</v>
      </c>
      <c r="AK317">
        <v>-119.41793199999999</v>
      </c>
    </row>
    <row r="318" spans="1:37" ht="14.45" x14ac:dyDescent="0.3">
      <c r="A318">
        <v>316</v>
      </c>
      <c r="B318">
        <v>465</v>
      </c>
      <c r="C318" t="s">
        <v>215</v>
      </c>
      <c r="D318" t="s">
        <v>52</v>
      </c>
      <c r="E318" t="s">
        <v>31</v>
      </c>
      <c r="F318" s="2">
        <v>36161</v>
      </c>
      <c r="G318" s="2">
        <v>39813</v>
      </c>
      <c r="H318">
        <v>143830</v>
      </c>
      <c r="I318">
        <v>141249</v>
      </c>
      <c r="J318">
        <v>214</v>
      </c>
      <c r="K318">
        <f t="shared" si="8"/>
        <v>11234561300</v>
      </c>
      <c r="L318">
        <v>193</v>
      </c>
      <c r="M318">
        <v>171</v>
      </c>
      <c r="N318" t="s">
        <v>215</v>
      </c>
      <c r="O318">
        <v>2</v>
      </c>
      <c r="P318" t="s">
        <v>39</v>
      </c>
      <c r="Q318" s="6">
        <v>42291</v>
      </c>
      <c r="R318" s="3">
        <v>2877</v>
      </c>
      <c r="S318" s="3">
        <v>3065</v>
      </c>
      <c r="T318" t="s">
        <v>55</v>
      </c>
      <c r="V318" s="3">
        <v>142187</v>
      </c>
      <c r="W318">
        <v>71</v>
      </c>
      <c r="AB318" s="3">
        <v>937474555</v>
      </c>
      <c r="AC318" s="3">
        <v>998734624</v>
      </c>
      <c r="AD318">
        <v>70.19</v>
      </c>
      <c r="AE318" s="5">
        <f t="shared" si="9"/>
        <v>309366603.15000004</v>
      </c>
      <c r="AF318">
        <v>74.77</v>
      </c>
      <c r="AG318" s="4">
        <v>0.33</v>
      </c>
      <c r="AH318" t="s">
        <v>33</v>
      </c>
      <c r="AI318" t="s">
        <v>52</v>
      </c>
      <c r="AJ318">
        <v>36.778261000000001</v>
      </c>
      <c r="AK318">
        <v>-119.41793199999999</v>
      </c>
    </row>
    <row r="319" spans="1:37" ht="14.45" x14ac:dyDescent="0.3">
      <c r="A319">
        <v>317</v>
      </c>
      <c r="B319">
        <v>465</v>
      </c>
      <c r="C319" t="s">
        <v>215</v>
      </c>
      <c r="D319" t="s">
        <v>52</v>
      </c>
      <c r="E319" t="s">
        <v>31</v>
      </c>
      <c r="F319" s="2">
        <v>36161</v>
      </c>
      <c r="G319" s="2">
        <v>39813</v>
      </c>
      <c r="H319">
        <v>143830</v>
      </c>
      <c r="I319">
        <v>141249</v>
      </c>
      <c r="J319">
        <v>214</v>
      </c>
      <c r="K319">
        <f t="shared" si="8"/>
        <v>11234561300</v>
      </c>
      <c r="L319">
        <v>193</v>
      </c>
      <c r="M319">
        <v>171</v>
      </c>
      <c r="N319" t="s">
        <v>215</v>
      </c>
      <c r="O319">
        <v>2</v>
      </c>
      <c r="P319" t="s">
        <v>39</v>
      </c>
      <c r="Q319" s="6">
        <v>42261</v>
      </c>
      <c r="R319" s="3">
        <v>3017</v>
      </c>
      <c r="S319" s="3">
        <v>3409</v>
      </c>
      <c r="T319" t="s">
        <v>55</v>
      </c>
      <c r="V319" s="3">
        <v>142212</v>
      </c>
      <c r="W319">
        <v>79</v>
      </c>
      <c r="AB319" s="3">
        <v>983093755</v>
      </c>
      <c r="AC319" s="3">
        <v>1110827515</v>
      </c>
      <c r="AD319">
        <v>78.349999999999994</v>
      </c>
      <c r="AE319" s="5">
        <f t="shared" si="9"/>
        <v>334251876.70000005</v>
      </c>
      <c r="AF319">
        <v>88.53</v>
      </c>
      <c r="AG319" s="4">
        <v>0.34</v>
      </c>
      <c r="AH319" t="s">
        <v>33</v>
      </c>
      <c r="AI319" t="s">
        <v>52</v>
      </c>
      <c r="AJ319">
        <v>36.778261000000001</v>
      </c>
      <c r="AK319">
        <v>-119.41793199999999</v>
      </c>
    </row>
    <row r="320" spans="1:37" ht="14.45" x14ac:dyDescent="0.3">
      <c r="A320">
        <v>318</v>
      </c>
      <c r="B320">
        <v>465</v>
      </c>
      <c r="C320" t="s">
        <v>215</v>
      </c>
      <c r="D320" t="s">
        <v>52</v>
      </c>
      <c r="E320" t="s">
        <v>31</v>
      </c>
      <c r="F320" s="2">
        <v>36161</v>
      </c>
      <c r="G320" s="2">
        <v>39813</v>
      </c>
      <c r="H320">
        <v>143830</v>
      </c>
      <c r="I320">
        <v>141249</v>
      </c>
      <c r="J320">
        <v>214</v>
      </c>
      <c r="K320">
        <f t="shared" si="8"/>
        <v>11234561300</v>
      </c>
      <c r="L320">
        <v>193</v>
      </c>
      <c r="M320">
        <v>171</v>
      </c>
      <c r="N320" t="s">
        <v>215</v>
      </c>
      <c r="O320">
        <v>2</v>
      </c>
      <c r="P320" t="s">
        <v>34</v>
      </c>
      <c r="Q320" s="6">
        <v>42230</v>
      </c>
      <c r="R320" s="3">
        <v>3225</v>
      </c>
      <c r="S320" s="3">
        <v>3508</v>
      </c>
      <c r="T320" t="s">
        <v>55</v>
      </c>
      <c r="V320" s="3">
        <v>141801</v>
      </c>
      <c r="AB320" s="3">
        <v>1050870852</v>
      </c>
      <c r="AC320" s="3">
        <v>1143086806</v>
      </c>
      <c r="AD320">
        <v>88.45</v>
      </c>
      <c r="AE320" s="5">
        <f t="shared" si="9"/>
        <v>388822215.24000001</v>
      </c>
      <c r="AF320">
        <v>96.21</v>
      </c>
      <c r="AG320" s="4">
        <v>0.37</v>
      </c>
      <c r="AH320" t="s">
        <v>33</v>
      </c>
      <c r="AI320" t="s">
        <v>52</v>
      </c>
      <c r="AJ320">
        <v>36.778261000000001</v>
      </c>
      <c r="AK320">
        <v>-119.41793199999999</v>
      </c>
    </row>
    <row r="321" spans="1:37" ht="14.45" x14ac:dyDescent="0.3">
      <c r="A321">
        <v>319</v>
      </c>
      <c r="B321">
        <v>465</v>
      </c>
      <c r="C321" t="s">
        <v>215</v>
      </c>
      <c r="D321" t="s">
        <v>52</v>
      </c>
      <c r="E321" t="s">
        <v>31</v>
      </c>
      <c r="F321" s="2">
        <v>36161</v>
      </c>
      <c r="G321" s="2">
        <v>39813</v>
      </c>
      <c r="H321">
        <v>143830</v>
      </c>
      <c r="I321">
        <v>141249</v>
      </c>
      <c r="J321">
        <v>214</v>
      </c>
      <c r="K321">
        <f t="shared" si="8"/>
        <v>11234561300</v>
      </c>
      <c r="L321">
        <v>193</v>
      </c>
      <c r="M321">
        <v>171</v>
      </c>
      <c r="N321" t="s">
        <v>215</v>
      </c>
      <c r="O321">
        <v>2</v>
      </c>
      <c r="P321" t="s">
        <v>34</v>
      </c>
      <c r="Q321" s="6">
        <v>42199</v>
      </c>
      <c r="R321" s="3">
        <v>3156</v>
      </c>
      <c r="S321" s="3">
        <v>3177</v>
      </c>
      <c r="T321" t="s">
        <v>55</v>
      </c>
      <c r="V321" s="3">
        <v>141801</v>
      </c>
      <c r="AB321" s="3">
        <v>1028387104</v>
      </c>
      <c r="AC321" s="3">
        <v>1035229984</v>
      </c>
      <c r="AD321">
        <v>84.22</v>
      </c>
      <c r="AE321" s="5">
        <f t="shared" si="9"/>
        <v>370219357.44</v>
      </c>
      <c r="AF321">
        <v>84.78</v>
      </c>
      <c r="AG321" s="4">
        <v>0.36</v>
      </c>
      <c r="AH321" t="s">
        <v>33</v>
      </c>
      <c r="AI321" t="s">
        <v>52</v>
      </c>
      <c r="AJ321">
        <v>36.778261000000001</v>
      </c>
      <c r="AK321">
        <v>-119.41793199999999</v>
      </c>
    </row>
    <row r="322" spans="1:37" ht="14.45" x14ac:dyDescent="0.3">
      <c r="A322">
        <v>320</v>
      </c>
      <c r="B322">
        <v>465</v>
      </c>
      <c r="C322" t="s">
        <v>215</v>
      </c>
      <c r="D322" t="s">
        <v>52</v>
      </c>
      <c r="E322" t="s">
        <v>31</v>
      </c>
      <c r="F322" s="2">
        <v>36161</v>
      </c>
      <c r="G322" s="2">
        <v>39813</v>
      </c>
      <c r="H322">
        <v>143830</v>
      </c>
      <c r="I322">
        <v>141249</v>
      </c>
      <c r="J322">
        <v>214</v>
      </c>
      <c r="K322">
        <f t="shared" si="8"/>
        <v>11234561300</v>
      </c>
      <c r="L322">
        <v>193</v>
      </c>
      <c r="M322">
        <v>171</v>
      </c>
      <c r="N322" t="s">
        <v>215</v>
      </c>
      <c r="O322">
        <v>2</v>
      </c>
      <c r="P322" t="s">
        <v>34</v>
      </c>
      <c r="Q322" s="6">
        <v>42169</v>
      </c>
      <c r="R322" s="3">
        <v>3173</v>
      </c>
      <c r="S322" s="3">
        <v>2790</v>
      </c>
      <c r="T322" t="s">
        <v>55</v>
      </c>
      <c r="V322" s="3">
        <v>141801</v>
      </c>
      <c r="AB322" s="3">
        <v>1033926578</v>
      </c>
      <c r="AC322" s="3">
        <v>909125481</v>
      </c>
      <c r="AD322">
        <v>85.07</v>
      </c>
      <c r="AE322" s="5">
        <f t="shared" si="9"/>
        <v>361874302.29999995</v>
      </c>
      <c r="AF322">
        <v>74.8</v>
      </c>
      <c r="AG322" s="4">
        <v>0.35</v>
      </c>
      <c r="AH322" t="s">
        <v>33</v>
      </c>
      <c r="AI322" t="s">
        <v>52</v>
      </c>
      <c r="AJ322">
        <v>36.778261000000001</v>
      </c>
      <c r="AK322">
        <v>-119.41793199999999</v>
      </c>
    </row>
    <row r="323" spans="1:37" ht="14.45" x14ac:dyDescent="0.3">
      <c r="A323">
        <v>321</v>
      </c>
      <c r="B323">
        <v>444</v>
      </c>
      <c r="C323" t="s">
        <v>216</v>
      </c>
      <c r="D323" t="s">
        <v>52</v>
      </c>
      <c r="E323" t="s">
        <v>53</v>
      </c>
      <c r="F323" s="2">
        <v>34700</v>
      </c>
      <c r="G323" s="2">
        <v>38352</v>
      </c>
      <c r="H323">
        <v>150890</v>
      </c>
      <c r="I323">
        <v>148591</v>
      </c>
      <c r="J323">
        <v>127</v>
      </c>
      <c r="K323">
        <f t="shared" ref="K323:K386" si="10">J323*H323*365</f>
        <v>6994505950</v>
      </c>
      <c r="L323">
        <v>157</v>
      </c>
      <c r="M323">
        <v>115</v>
      </c>
      <c r="N323" t="s">
        <v>216</v>
      </c>
      <c r="O323">
        <v>2</v>
      </c>
      <c r="P323" t="s">
        <v>39</v>
      </c>
      <c r="Q323" s="6">
        <v>42019</v>
      </c>
      <c r="R323" s="3">
        <v>1166</v>
      </c>
      <c r="S323" s="3">
        <v>1220</v>
      </c>
      <c r="T323" t="s">
        <v>55</v>
      </c>
      <c r="V323" s="3">
        <v>160656</v>
      </c>
      <c r="W323">
        <v>41</v>
      </c>
      <c r="AB323" s="3">
        <v>379942764</v>
      </c>
      <c r="AC323" s="3">
        <v>397538741</v>
      </c>
      <c r="AD323">
        <v>40.43</v>
      </c>
      <c r="AE323" s="5">
        <f t="shared" ref="AE323:AE386" si="11">AB323*AG323</f>
        <v>201369664.92000002</v>
      </c>
      <c r="AF323">
        <v>42.31</v>
      </c>
      <c r="AG323" s="4">
        <v>0.53</v>
      </c>
      <c r="AH323" t="s">
        <v>33</v>
      </c>
      <c r="AI323" t="s">
        <v>52</v>
      </c>
      <c r="AJ323">
        <v>33.755297999999897</v>
      </c>
      <c r="AK323">
        <v>-118.359861</v>
      </c>
    </row>
    <row r="324" spans="1:37" ht="14.45" x14ac:dyDescent="0.3">
      <c r="A324">
        <v>322</v>
      </c>
      <c r="B324">
        <v>444</v>
      </c>
      <c r="C324" t="s">
        <v>216</v>
      </c>
      <c r="D324" t="s">
        <v>52</v>
      </c>
      <c r="E324" t="s">
        <v>53</v>
      </c>
      <c r="F324" s="2">
        <v>34700</v>
      </c>
      <c r="G324" s="2">
        <v>38352</v>
      </c>
      <c r="H324">
        <v>150890</v>
      </c>
      <c r="I324">
        <v>148591</v>
      </c>
      <c r="J324">
        <v>127</v>
      </c>
      <c r="K324">
        <f t="shared" si="10"/>
        <v>6994505950</v>
      </c>
      <c r="L324">
        <v>157</v>
      </c>
      <c r="M324">
        <v>115</v>
      </c>
      <c r="N324" t="s">
        <v>216</v>
      </c>
      <c r="O324">
        <v>2</v>
      </c>
      <c r="P324" t="s">
        <v>39</v>
      </c>
      <c r="Q324" s="6">
        <v>42352</v>
      </c>
      <c r="R324" s="3">
        <v>1117</v>
      </c>
      <c r="S324" s="3">
        <v>1236</v>
      </c>
      <c r="T324" t="s">
        <v>55</v>
      </c>
      <c r="V324" s="3">
        <v>159794</v>
      </c>
      <c r="W324">
        <v>39</v>
      </c>
      <c r="AB324" s="3">
        <v>363976044</v>
      </c>
      <c r="AC324" s="3">
        <v>402752364</v>
      </c>
      <c r="AD324">
        <v>39.68</v>
      </c>
      <c r="AE324" s="5">
        <f t="shared" si="11"/>
        <v>196547063.76000002</v>
      </c>
      <c r="AF324">
        <v>43.9</v>
      </c>
      <c r="AG324" s="4">
        <v>0.54</v>
      </c>
      <c r="AH324" t="s">
        <v>33</v>
      </c>
      <c r="AI324" t="s">
        <v>52</v>
      </c>
      <c r="AJ324">
        <v>33.755297999999897</v>
      </c>
      <c r="AK324">
        <v>-118.359861</v>
      </c>
    </row>
    <row r="325" spans="1:37" ht="14.45" x14ac:dyDescent="0.3">
      <c r="A325">
        <v>323</v>
      </c>
      <c r="B325">
        <v>444</v>
      </c>
      <c r="C325" t="s">
        <v>216</v>
      </c>
      <c r="D325" t="s">
        <v>52</v>
      </c>
      <c r="E325" t="s">
        <v>53</v>
      </c>
      <c r="F325" s="2">
        <v>34700</v>
      </c>
      <c r="G325" s="2">
        <v>38352</v>
      </c>
      <c r="H325">
        <v>150890</v>
      </c>
      <c r="I325">
        <v>148591</v>
      </c>
      <c r="J325">
        <v>127</v>
      </c>
      <c r="K325">
        <f t="shared" si="10"/>
        <v>6994505950</v>
      </c>
      <c r="L325">
        <v>157</v>
      </c>
      <c r="M325">
        <v>115</v>
      </c>
      <c r="N325" t="s">
        <v>216</v>
      </c>
      <c r="O325">
        <v>2</v>
      </c>
      <c r="P325" t="s">
        <v>39</v>
      </c>
      <c r="Q325" s="6">
        <v>42322</v>
      </c>
      <c r="R325" s="3">
        <v>1207</v>
      </c>
      <c r="S325" s="3">
        <v>1290</v>
      </c>
      <c r="T325" t="s">
        <v>55</v>
      </c>
      <c r="V325" s="3">
        <v>159649</v>
      </c>
      <c r="W325">
        <v>43</v>
      </c>
      <c r="AB325" s="3">
        <v>393302672</v>
      </c>
      <c r="AC325" s="3">
        <v>420348341</v>
      </c>
      <c r="AD325">
        <v>42.7</v>
      </c>
      <c r="AE325" s="5">
        <f t="shared" si="11"/>
        <v>204517389.44</v>
      </c>
      <c r="AF325">
        <v>45.64</v>
      </c>
      <c r="AG325" s="4">
        <v>0.52</v>
      </c>
      <c r="AH325" t="s">
        <v>33</v>
      </c>
      <c r="AI325" t="s">
        <v>52</v>
      </c>
      <c r="AJ325">
        <v>33.755297999999897</v>
      </c>
      <c r="AK325">
        <v>-118.359861</v>
      </c>
    </row>
    <row r="326" spans="1:37" ht="14.45" x14ac:dyDescent="0.3">
      <c r="A326">
        <v>324</v>
      </c>
      <c r="B326">
        <v>444</v>
      </c>
      <c r="C326" t="s">
        <v>216</v>
      </c>
      <c r="D326" t="s">
        <v>52</v>
      </c>
      <c r="E326" t="s">
        <v>53</v>
      </c>
      <c r="F326" s="2">
        <v>34700</v>
      </c>
      <c r="G326" s="2">
        <v>38352</v>
      </c>
      <c r="H326">
        <v>150890</v>
      </c>
      <c r="I326">
        <v>148591</v>
      </c>
      <c r="J326">
        <v>127</v>
      </c>
      <c r="K326">
        <f t="shared" si="10"/>
        <v>6994505950</v>
      </c>
      <c r="L326">
        <v>157</v>
      </c>
      <c r="M326">
        <v>115</v>
      </c>
      <c r="N326" t="s">
        <v>216</v>
      </c>
      <c r="O326">
        <v>2</v>
      </c>
      <c r="P326" t="s">
        <v>39</v>
      </c>
      <c r="Q326" s="6">
        <v>42291</v>
      </c>
      <c r="R326" s="3">
        <v>1396</v>
      </c>
      <c r="S326" s="3">
        <v>1420</v>
      </c>
      <c r="T326" t="s">
        <v>55</v>
      </c>
      <c r="V326" s="3">
        <v>159281</v>
      </c>
      <c r="W326">
        <v>47</v>
      </c>
      <c r="AB326" s="3">
        <v>454888592</v>
      </c>
      <c r="AC326" s="3">
        <v>462709026</v>
      </c>
      <c r="AD326">
        <v>46.98</v>
      </c>
      <c r="AE326" s="5">
        <f t="shared" si="11"/>
        <v>231993181.92000002</v>
      </c>
      <c r="AF326">
        <v>47.79</v>
      </c>
      <c r="AG326" s="4">
        <v>0.51</v>
      </c>
      <c r="AH326" t="s">
        <v>33</v>
      </c>
      <c r="AI326" t="s">
        <v>52</v>
      </c>
      <c r="AJ326">
        <v>33.755297999999897</v>
      </c>
      <c r="AK326">
        <v>-118.359861</v>
      </c>
    </row>
    <row r="327" spans="1:37" ht="14.45" x14ac:dyDescent="0.3">
      <c r="A327">
        <v>325</v>
      </c>
      <c r="B327">
        <v>444</v>
      </c>
      <c r="C327" t="s">
        <v>216</v>
      </c>
      <c r="D327" t="s">
        <v>52</v>
      </c>
      <c r="E327" t="s">
        <v>53</v>
      </c>
      <c r="F327" s="2">
        <v>34700</v>
      </c>
      <c r="G327" s="2">
        <v>38352</v>
      </c>
      <c r="H327">
        <v>150890</v>
      </c>
      <c r="I327">
        <v>148591</v>
      </c>
      <c r="J327">
        <v>127</v>
      </c>
      <c r="K327">
        <f t="shared" si="10"/>
        <v>6994505950</v>
      </c>
      <c r="L327">
        <v>157</v>
      </c>
      <c r="M327">
        <v>115</v>
      </c>
      <c r="N327" t="s">
        <v>216</v>
      </c>
      <c r="O327">
        <v>2</v>
      </c>
      <c r="P327" t="s">
        <v>39</v>
      </c>
      <c r="Q327" s="6">
        <v>42261</v>
      </c>
      <c r="R327" s="3">
        <v>1383</v>
      </c>
      <c r="S327" s="3">
        <v>1475</v>
      </c>
      <c r="T327" t="s">
        <v>55</v>
      </c>
      <c r="V327" s="3">
        <v>158996</v>
      </c>
      <c r="W327">
        <v>48</v>
      </c>
      <c r="AB327" s="3">
        <v>450652524</v>
      </c>
      <c r="AC327" s="3">
        <v>480630855</v>
      </c>
      <c r="AD327">
        <v>48.18</v>
      </c>
      <c r="AE327" s="5">
        <f t="shared" si="11"/>
        <v>229832787.24000001</v>
      </c>
      <c r="AF327">
        <v>51.39</v>
      </c>
      <c r="AG327" s="4">
        <v>0.51</v>
      </c>
      <c r="AH327" t="s">
        <v>33</v>
      </c>
      <c r="AI327" t="s">
        <v>52</v>
      </c>
      <c r="AJ327">
        <v>33.755297999999897</v>
      </c>
      <c r="AK327">
        <v>-118.359861</v>
      </c>
    </row>
    <row r="328" spans="1:37" ht="14.45" x14ac:dyDescent="0.3">
      <c r="A328">
        <v>326</v>
      </c>
      <c r="B328">
        <v>444</v>
      </c>
      <c r="C328" t="s">
        <v>216</v>
      </c>
      <c r="D328" t="s">
        <v>52</v>
      </c>
      <c r="E328" t="s">
        <v>53</v>
      </c>
      <c r="F328" s="2">
        <v>34700</v>
      </c>
      <c r="G328" s="2">
        <v>38352</v>
      </c>
      <c r="H328">
        <v>150890</v>
      </c>
      <c r="I328">
        <v>148591</v>
      </c>
      <c r="J328">
        <v>127</v>
      </c>
      <c r="K328">
        <f t="shared" si="10"/>
        <v>6994505950</v>
      </c>
      <c r="L328">
        <v>157</v>
      </c>
      <c r="M328">
        <v>115</v>
      </c>
      <c r="N328" t="s">
        <v>216</v>
      </c>
      <c r="O328">
        <v>2</v>
      </c>
      <c r="P328" t="s">
        <v>34</v>
      </c>
      <c r="Q328" s="6">
        <v>42230</v>
      </c>
      <c r="R328" s="3">
        <v>1452</v>
      </c>
      <c r="S328" s="3">
        <v>1543</v>
      </c>
      <c r="T328" t="s">
        <v>55</v>
      </c>
      <c r="V328" s="3">
        <v>150148</v>
      </c>
      <c r="AB328" s="3">
        <v>473136272</v>
      </c>
      <c r="AC328" s="3">
        <v>502788752</v>
      </c>
      <c r="AD328">
        <v>52.86</v>
      </c>
      <c r="AE328" s="5">
        <f t="shared" si="11"/>
        <v>246030861.44</v>
      </c>
      <c r="AF328">
        <v>56.17</v>
      </c>
      <c r="AG328" s="4">
        <v>0.52</v>
      </c>
      <c r="AH328" t="s">
        <v>33</v>
      </c>
      <c r="AI328" t="s">
        <v>52</v>
      </c>
      <c r="AJ328">
        <v>33.755297999999897</v>
      </c>
      <c r="AK328">
        <v>-118.359861</v>
      </c>
    </row>
    <row r="329" spans="1:37" ht="14.45" x14ac:dyDescent="0.3">
      <c r="A329">
        <v>327</v>
      </c>
      <c r="B329">
        <v>444</v>
      </c>
      <c r="C329" t="s">
        <v>216</v>
      </c>
      <c r="D329" t="s">
        <v>52</v>
      </c>
      <c r="E329" t="s">
        <v>53</v>
      </c>
      <c r="F329" s="2">
        <v>34700</v>
      </c>
      <c r="G329" s="2">
        <v>38352</v>
      </c>
      <c r="H329">
        <v>150890</v>
      </c>
      <c r="I329">
        <v>148591</v>
      </c>
      <c r="J329">
        <v>127</v>
      </c>
      <c r="K329">
        <f t="shared" si="10"/>
        <v>6994505950</v>
      </c>
      <c r="L329">
        <v>157</v>
      </c>
      <c r="M329">
        <v>115</v>
      </c>
      <c r="N329" t="s">
        <v>216</v>
      </c>
      <c r="O329">
        <v>2</v>
      </c>
      <c r="P329" t="s">
        <v>34</v>
      </c>
      <c r="Q329" s="6">
        <v>42199</v>
      </c>
      <c r="R329" s="3">
        <v>1495</v>
      </c>
      <c r="S329" s="3">
        <v>1523</v>
      </c>
      <c r="T329" t="s">
        <v>55</v>
      </c>
      <c r="V329" s="3">
        <v>150148</v>
      </c>
      <c r="AB329" s="3">
        <v>487147883</v>
      </c>
      <c r="AC329" s="3">
        <v>496271723</v>
      </c>
      <c r="AD329">
        <v>53.38</v>
      </c>
      <c r="AE329" s="5">
        <f t="shared" si="11"/>
        <v>248445420.33000001</v>
      </c>
      <c r="AF329">
        <v>54.38</v>
      </c>
      <c r="AG329" s="4">
        <v>0.51</v>
      </c>
      <c r="AH329" t="s">
        <v>33</v>
      </c>
      <c r="AI329" t="s">
        <v>52</v>
      </c>
      <c r="AJ329">
        <v>33.755297999999897</v>
      </c>
      <c r="AK329">
        <v>-118.359861</v>
      </c>
    </row>
    <row r="330" spans="1:37" ht="14.45" x14ac:dyDescent="0.3">
      <c r="A330">
        <v>328</v>
      </c>
      <c r="B330">
        <v>444</v>
      </c>
      <c r="C330" t="s">
        <v>216</v>
      </c>
      <c r="D330" t="s">
        <v>52</v>
      </c>
      <c r="E330" t="s">
        <v>53</v>
      </c>
      <c r="F330" s="2">
        <v>34700</v>
      </c>
      <c r="G330" s="2">
        <v>38352</v>
      </c>
      <c r="H330">
        <v>150890</v>
      </c>
      <c r="I330">
        <v>148591</v>
      </c>
      <c r="J330">
        <v>127</v>
      </c>
      <c r="K330">
        <f t="shared" si="10"/>
        <v>6994505950</v>
      </c>
      <c r="L330">
        <v>157</v>
      </c>
      <c r="M330">
        <v>115</v>
      </c>
      <c r="N330" t="s">
        <v>216</v>
      </c>
      <c r="O330">
        <v>2</v>
      </c>
      <c r="P330" t="s">
        <v>34</v>
      </c>
      <c r="Q330" s="6">
        <v>42169</v>
      </c>
      <c r="R330" s="3">
        <v>1424</v>
      </c>
      <c r="S330" s="3">
        <v>1442</v>
      </c>
      <c r="T330" t="s">
        <v>55</v>
      </c>
      <c r="V330" s="3">
        <v>150148</v>
      </c>
      <c r="AB330" s="3">
        <v>464012432</v>
      </c>
      <c r="AC330" s="3">
        <v>469877758</v>
      </c>
      <c r="AD330">
        <v>55.63</v>
      </c>
      <c r="AE330" s="5">
        <f t="shared" si="11"/>
        <v>250566713.28000003</v>
      </c>
      <c r="AF330">
        <v>56.33</v>
      </c>
      <c r="AG330" s="4">
        <v>0.54</v>
      </c>
      <c r="AH330" t="s">
        <v>33</v>
      </c>
      <c r="AI330" t="s">
        <v>52</v>
      </c>
      <c r="AJ330">
        <v>33.755297999999897</v>
      </c>
      <c r="AK330">
        <v>-118.359861</v>
      </c>
    </row>
    <row r="331" spans="1:37" ht="14.45" x14ac:dyDescent="0.3">
      <c r="A331">
        <v>329</v>
      </c>
      <c r="B331">
        <v>444</v>
      </c>
      <c r="C331" t="s">
        <v>216</v>
      </c>
      <c r="D331" t="s">
        <v>52</v>
      </c>
      <c r="E331" t="s">
        <v>53</v>
      </c>
      <c r="F331" s="2">
        <v>34700</v>
      </c>
      <c r="G331" s="2">
        <v>38352</v>
      </c>
      <c r="H331">
        <v>150890</v>
      </c>
      <c r="I331">
        <v>148591</v>
      </c>
      <c r="J331">
        <v>127</v>
      </c>
      <c r="K331">
        <f t="shared" si="10"/>
        <v>6994505950</v>
      </c>
      <c r="L331">
        <v>157</v>
      </c>
      <c r="M331">
        <v>115</v>
      </c>
      <c r="N331" t="s">
        <v>216</v>
      </c>
      <c r="O331">
        <v>2</v>
      </c>
      <c r="P331" t="s">
        <v>39</v>
      </c>
      <c r="Q331" s="6">
        <v>42050</v>
      </c>
      <c r="R331" s="3">
        <v>1083</v>
      </c>
      <c r="S331" s="3">
        <v>1122</v>
      </c>
      <c r="T331" t="s">
        <v>55</v>
      </c>
      <c r="V331" s="3">
        <v>153872</v>
      </c>
      <c r="W331">
        <v>44</v>
      </c>
      <c r="AB331" s="3">
        <v>352897095</v>
      </c>
      <c r="AC331" s="3">
        <v>365605301</v>
      </c>
      <c r="AD331">
        <v>44.23</v>
      </c>
      <c r="AE331" s="5">
        <f t="shared" si="11"/>
        <v>190564431.30000001</v>
      </c>
      <c r="AF331">
        <v>45.82</v>
      </c>
      <c r="AG331" s="4">
        <v>0.54</v>
      </c>
      <c r="AH331" t="s">
        <v>33</v>
      </c>
      <c r="AI331" t="s">
        <v>52</v>
      </c>
      <c r="AJ331">
        <v>33.755297999999897</v>
      </c>
      <c r="AK331">
        <v>-118.359861</v>
      </c>
    </row>
    <row r="332" spans="1:37" ht="14.45" x14ac:dyDescent="0.3">
      <c r="A332">
        <v>330</v>
      </c>
      <c r="B332">
        <v>467</v>
      </c>
      <c r="C332" t="s">
        <v>217</v>
      </c>
      <c r="D332" t="s">
        <v>52</v>
      </c>
      <c r="E332" t="s">
        <v>53</v>
      </c>
      <c r="F332" s="2">
        <v>34700</v>
      </c>
      <c r="G332" s="2">
        <v>38352</v>
      </c>
      <c r="H332">
        <v>96430</v>
      </c>
      <c r="I332">
        <v>91557</v>
      </c>
      <c r="J332">
        <v>141</v>
      </c>
      <c r="K332">
        <f t="shared" si="10"/>
        <v>4962769950</v>
      </c>
      <c r="L332">
        <v>134</v>
      </c>
      <c r="M332">
        <v>126</v>
      </c>
      <c r="N332" t="s">
        <v>217</v>
      </c>
      <c r="O332">
        <v>2</v>
      </c>
      <c r="P332" t="s">
        <v>39</v>
      </c>
      <c r="Q332" s="6">
        <v>42050</v>
      </c>
      <c r="R332">
        <v>842</v>
      </c>
      <c r="S332">
        <v>834</v>
      </c>
      <c r="T332" t="s">
        <v>55</v>
      </c>
      <c r="V332" s="3">
        <v>95739</v>
      </c>
      <c r="W332">
        <v>80</v>
      </c>
      <c r="AB332" s="3">
        <v>274366902</v>
      </c>
      <c r="AC332" s="3">
        <v>271760090</v>
      </c>
      <c r="AD332">
        <v>79.83</v>
      </c>
      <c r="AE332" s="5">
        <f t="shared" si="11"/>
        <v>214006183.56</v>
      </c>
      <c r="AF332">
        <v>79.069999999999993</v>
      </c>
      <c r="AG332" s="4">
        <v>0.78</v>
      </c>
      <c r="AH332" t="s">
        <v>33</v>
      </c>
      <c r="AI332" t="s">
        <v>52</v>
      </c>
      <c r="AJ332">
        <v>36.778261000000001</v>
      </c>
      <c r="AK332">
        <v>-119.41793199999999</v>
      </c>
    </row>
    <row r="333" spans="1:37" ht="14.45" x14ac:dyDescent="0.3">
      <c r="A333">
        <v>331</v>
      </c>
      <c r="B333">
        <v>467</v>
      </c>
      <c r="C333" t="s">
        <v>217</v>
      </c>
      <c r="D333" t="s">
        <v>52</v>
      </c>
      <c r="E333" t="s">
        <v>53</v>
      </c>
      <c r="F333" s="2">
        <v>34700</v>
      </c>
      <c r="G333" s="2">
        <v>38352</v>
      </c>
      <c r="H333">
        <v>96430</v>
      </c>
      <c r="I333">
        <v>91557</v>
      </c>
      <c r="J333">
        <v>141</v>
      </c>
      <c r="K333">
        <f t="shared" si="10"/>
        <v>4962769950</v>
      </c>
      <c r="L333">
        <v>134</v>
      </c>
      <c r="M333">
        <v>126</v>
      </c>
      <c r="N333" t="s">
        <v>217</v>
      </c>
      <c r="O333">
        <v>2</v>
      </c>
      <c r="P333" t="s">
        <v>39</v>
      </c>
      <c r="Q333" s="6">
        <v>42019</v>
      </c>
      <c r="R333">
        <v>886</v>
      </c>
      <c r="S333">
        <v>909</v>
      </c>
      <c r="T333" t="s">
        <v>55</v>
      </c>
      <c r="V333" s="3">
        <v>95688</v>
      </c>
      <c r="W333">
        <v>76</v>
      </c>
      <c r="AB333" s="3">
        <v>288704364</v>
      </c>
      <c r="AC333" s="3">
        <v>296198947</v>
      </c>
      <c r="AD333">
        <v>75.92</v>
      </c>
      <c r="AE333" s="5">
        <f t="shared" si="11"/>
        <v>225189403.92000002</v>
      </c>
      <c r="AF333">
        <v>77.89</v>
      </c>
      <c r="AG333" s="4">
        <v>0.78</v>
      </c>
      <c r="AH333" t="s">
        <v>33</v>
      </c>
      <c r="AI333" t="s">
        <v>52</v>
      </c>
      <c r="AJ333">
        <v>36.778261000000001</v>
      </c>
      <c r="AK333">
        <v>-119.41793199999999</v>
      </c>
    </row>
    <row r="334" spans="1:37" ht="14.45" x14ac:dyDescent="0.3">
      <c r="A334">
        <v>332</v>
      </c>
      <c r="B334">
        <v>467</v>
      </c>
      <c r="C334" t="s">
        <v>217</v>
      </c>
      <c r="D334" t="s">
        <v>52</v>
      </c>
      <c r="E334" t="s">
        <v>53</v>
      </c>
      <c r="F334" s="2">
        <v>34700</v>
      </c>
      <c r="G334" s="2">
        <v>38352</v>
      </c>
      <c r="H334">
        <v>96430</v>
      </c>
      <c r="I334">
        <v>91557</v>
      </c>
      <c r="J334">
        <v>141</v>
      </c>
      <c r="K334">
        <f t="shared" si="10"/>
        <v>4962769950</v>
      </c>
      <c r="L334">
        <v>134</v>
      </c>
      <c r="M334">
        <v>126</v>
      </c>
      <c r="N334" t="s">
        <v>217</v>
      </c>
      <c r="O334">
        <v>2</v>
      </c>
      <c r="P334" t="s">
        <v>39</v>
      </c>
      <c r="Q334" s="6">
        <v>42352</v>
      </c>
      <c r="R334">
        <v>815</v>
      </c>
      <c r="S334">
        <v>689</v>
      </c>
      <c r="T334" t="s">
        <v>55</v>
      </c>
      <c r="V334" s="3">
        <v>95640</v>
      </c>
      <c r="W334">
        <v>69</v>
      </c>
      <c r="AB334" s="3">
        <v>265568913</v>
      </c>
      <c r="AC334" s="3">
        <v>224511633</v>
      </c>
      <c r="AD334">
        <v>68.97</v>
      </c>
      <c r="AE334" s="5">
        <f t="shared" si="11"/>
        <v>204488063.00999999</v>
      </c>
      <c r="AF334">
        <v>58.31</v>
      </c>
      <c r="AG334" s="4">
        <v>0.77</v>
      </c>
      <c r="AH334" t="s">
        <v>33</v>
      </c>
      <c r="AI334" t="s">
        <v>52</v>
      </c>
      <c r="AJ334">
        <v>36.778261000000001</v>
      </c>
      <c r="AK334">
        <v>-119.41793199999999</v>
      </c>
    </row>
    <row r="335" spans="1:37" ht="14.45" x14ac:dyDescent="0.3">
      <c r="A335">
        <v>333</v>
      </c>
      <c r="B335">
        <v>467</v>
      </c>
      <c r="C335" t="s">
        <v>217</v>
      </c>
      <c r="D335" t="s">
        <v>52</v>
      </c>
      <c r="E335" t="s">
        <v>53</v>
      </c>
      <c r="F335" s="2">
        <v>34700</v>
      </c>
      <c r="G335" s="2">
        <v>38352</v>
      </c>
      <c r="H335">
        <v>96430</v>
      </c>
      <c r="I335">
        <v>91557</v>
      </c>
      <c r="J335">
        <v>141</v>
      </c>
      <c r="K335">
        <f t="shared" si="10"/>
        <v>4962769950</v>
      </c>
      <c r="L335">
        <v>134</v>
      </c>
      <c r="M335">
        <v>126</v>
      </c>
      <c r="N335" t="s">
        <v>217</v>
      </c>
      <c r="O335">
        <v>2</v>
      </c>
      <c r="P335" t="s">
        <v>39</v>
      </c>
      <c r="Q335" s="6">
        <v>42322</v>
      </c>
      <c r="R335">
        <v>984</v>
      </c>
      <c r="S335">
        <v>993</v>
      </c>
      <c r="T335" t="s">
        <v>55</v>
      </c>
      <c r="V335" s="3">
        <v>95612</v>
      </c>
      <c r="W335">
        <v>82</v>
      </c>
      <c r="AB335" s="3">
        <v>320637804</v>
      </c>
      <c r="AC335" s="3">
        <v>323570467</v>
      </c>
      <c r="AD335">
        <v>82.72</v>
      </c>
      <c r="AE335" s="5">
        <f t="shared" si="11"/>
        <v>237271974.96000001</v>
      </c>
      <c r="AF335">
        <v>83.48</v>
      </c>
      <c r="AG335" s="4">
        <v>0.74</v>
      </c>
      <c r="AH335" t="s">
        <v>33</v>
      </c>
      <c r="AI335" t="s">
        <v>52</v>
      </c>
      <c r="AJ335">
        <v>36.778261000000001</v>
      </c>
      <c r="AK335">
        <v>-119.41793199999999</v>
      </c>
    </row>
    <row r="336" spans="1:37" ht="14.45" x14ac:dyDescent="0.3">
      <c r="A336">
        <v>334</v>
      </c>
      <c r="B336">
        <v>467</v>
      </c>
      <c r="C336" t="s">
        <v>217</v>
      </c>
      <c r="D336" t="s">
        <v>52</v>
      </c>
      <c r="E336" t="s">
        <v>53</v>
      </c>
      <c r="F336" s="2">
        <v>34700</v>
      </c>
      <c r="G336" s="2">
        <v>38352</v>
      </c>
      <c r="H336">
        <v>96430</v>
      </c>
      <c r="I336">
        <v>91557</v>
      </c>
      <c r="J336">
        <v>141</v>
      </c>
      <c r="K336">
        <f t="shared" si="10"/>
        <v>4962769950</v>
      </c>
      <c r="L336">
        <v>134</v>
      </c>
      <c r="M336">
        <v>126</v>
      </c>
      <c r="N336" t="s">
        <v>217</v>
      </c>
      <c r="O336">
        <v>2</v>
      </c>
      <c r="P336" t="s">
        <v>39</v>
      </c>
      <c r="Q336" s="6">
        <v>42291</v>
      </c>
      <c r="R336" s="3">
        <v>1120</v>
      </c>
      <c r="S336" s="3">
        <v>1102</v>
      </c>
      <c r="T336" t="s">
        <v>55</v>
      </c>
      <c r="V336" s="3">
        <v>95629</v>
      </c>
      <c r="W336">
        <v>93</v>
      </c>
      <c r="AB336" s="3">
        <v>364953598</v>
      </c>
      <c r="AC336" s="3">
        <v>359088273</v>
      </c>
      <c r="AD336">
        <v>92.33</v>
      </c>
      <c r="AE336" s="5">
        <f t="shared" si="11"/>
        <v>273715198.5</v>
      </c>
      <c r="AF336">
        <v>90.85</v>
      </c>
      <c r="AG336" s="4">
        <v>0.75</v>
      </c>
      <c r="AH336" t="s">
        <v>33</v>
      </c>
      <c r="AI336" t="s">
        <v>52</v>
      </c>
      <c r="AJ336">
        <v>36.778261000000001</v>
      </c>
      <c r="AK336">
        <v>-119.41793199999999</v>
      </c>
    </row>
    <row r="337" spans="1:37" ht="14.45" x14ac:dyDescent="0.3">
      <c r="A337">
        <v>335</v>
      </c>
      <c r="B337">
        <v>467</v>
      </c>
      <c r="C337" t="s">
        <v>217</v>
      </c>
      <c r="D337" t="s">
        <v>52</v>
      </c>
      <c r="E337" t="s">
        <v>53</v>
      </c>
      <c r="F337" s="2">
        <v>34700</v>
      </c>
      <c r="G337" s="2">
        <v>38352</v>
      </c>
      <c r="H337">
        <v>96430</v>
      </c>
      <c r="I337">
        <v>91557</v>
      </c>
      <c r="J337">
        <v>141</v>
      </c>
      <c r="K337">
        <f t="shared" si="10"/>
        <v>4962769950</v>
      </c>
      <c r="L337">
        <v>134</v>
      </c>
      <c r="M337">
        <v>126</v>
      </c>
      <c r="N337" t="s">
        <v>217</v>
      </c>
      <c r="O337">
        <v>2</v>
      </c>
      <c r="P337" t="s">
        <v>39</v>
      </c>
      <c r="Q337" s="6">
        <v>42261</v>
      </c>
      <c r="R337" s="3">
        <v>1068</v>
      </c>
      <c r="S337" s="3">
        <v>1148</v>
      </c>
      <c r="T337" t="s">
        <v>55</v>
      </c>
      <c r="V337" s="3">
        <v>95623</v>
      </c>
      <c r="W337">
        <v>93</v>
      </c>
      <c r="AB337" s="3">
        <v>348009324</v>
      </c>
      <c r="AC337" s="3">
        <v>374077438</v>
      </c>
      <c r="AD337">
        <v>93.41</v>
      </c>
      <c r="AE337" s="5">
        <f t="shared" si="11"/>
        <v>267967179.48000002</v>
      </c>
      <c r="AF337">
        <v>100.41</v>
      </c>
      <c r="AG337" s="4">
        <v>0.77</v>
      </c>
      <c r="AH337" t="s">
        <v>33</v>
      </c>
      <c r="AI337" t="s">
        <v>52</v>
      </c>
      <c r="AJ337">
        <v>36.778261000000001</v>
      </c>
      <c r="AK337">
        <v>-119.41793199999999</v>
      </c>
    </row>
    <row r="338" spans="1:37" ht="14.45" x14ac:dyDescent="0.3">
      <c r="A338">
        <v>336</v>
      </c>
      <c r="B338">
        <v>467</v>
      </c>
      <c r="C338" t="s">
        <v>217</v>
      </c>
      <c r="D338" t="s">
        <v>52</v>
      </c>
      <c r="E338" t="s">
        <v>53</v>
      </c>
      <c r="F338" s="2">
        <v>34700</v>
      </c>
      <c r="G338" s="2">
        <v>38352</v>
      </c>
      <c r="H338">
        <v>96430</v>
      </c>
      <c r="I338">
        <v>91557</v>
      </c>
      <c r="J338">
        <v>141</v>
      </c>
      <c r="K338">
        <f t="shared" si="10"/>
        <v>4962769950</v>
      </c>
      <c r="L338">
        <v>134</v>
      </c>
      <c r="M338">
        <v>126</v>
      </c>
      <c r="N338" t="s">
        <v>217</v>
      </c>
      <c r="O338">
        <v>2</v>
      </c>
      <c r="P338" t="s">
        <v>34</v>
      </c>
      <c r="Q338" s="6">
        <v>42230</v>
      </c>
      <c r="R338" s="3">
        <v>1126</v>
      </c>
      <c r="S338" s="3">
        <v>1164</v>
      </c>
      <c r="T338" t="s">
        <v>55</v>
      </c>
      <c r="V338" s="3">
        <v>95493</v>
      </c>
      <c r="AB338" s="3">
        <v>366908707</v>
      </c>
      <c r="AC338" s="3">
        <v>379291061</v>
      </c>
      <c r="AD338">
        <v>94.2</v>
      </c>
      <c r="AE338" s="5">
        <f t="shared" si="11"/>
        <v>278850617.31999999</v>
      </c>
      <c r="AF338">
        <v>97.38</v>
      </c>
      <c r="AG338" s="4">
        <v>0.76</v>
      </c>
      <c r="AH338" t="s">
        <v>33</v>
      </c>
      <c r="AI338" t="s">
        <v>52</v>
      </c>
      <c r="AJ338">
        <v>36.778261000000001</v>
      </c>
      <c r="AK338">
        <v>-119.41793199999999</v>
      </c>
    </row>
    <row r="339" spans="1:37" ht="14.45" x14ac:dyDescent="0.3">
      <c r="A339">
        <v>337</v>
      </c>
      <c r="B339">
        <v>467</v>
      </c>
      <c r="C339" t="s">
        <v>217</v>
      </c>
      <c r="D339" t="s">
        <v>52</v>
      </c>
      <c r="E339" t="s">
        <v>53</v>
      </c>
      <c r="F339" s="2">
        <v>34700</v>
      </c>
      <c r="G339" s="2">
        <v>38352</v>
      </c>
      <c r="H339">
        <v>96430</v>
      </c>
      <c r="I339">
        <v>91557</v>
      </c>
      <c r="J339">
        <v>141</v>
      </c>
      <c r="K339">
        <f t="shared" si="10"/>
        <v>4962769950</v>
      </c>
      <c r="L339">
        <v>134</v>
      </c>
      <c r="M339">
        <v>126</v>
      </c>
      <c r="N339" t="s">
        <v>217</v>
      </c>
      <c r="O339">
        <v>2</v>
      </c>
      <c r="P339" t="s">
        <v>34</v>
      </c>
      <c r="Q339" s="6">
        <v>42199</v>
      </c>
      <c r="R339" s="3">
        <v>1181</v>
      </c>
      <c r="S339" s="3">
        <v>1181</v>
      </c>
      <c r="T339" t="s">
        <v>55</v>
      </c>
      <c r="V339" s="3">
        <v>95493</v>
      </c>
      <c r="AB339" s="3">
        <v>384830535</v>
      </c>
      <c r="AC339" s="3">
        <v>384830535</v>
      </c>
      <c r="AD339">
        <v>101.4</v>
      </c>
      <c r="AE339" s="5">
        <f t="shared" si="11"/>
        <v>300167817.30000001</v>
      </c>
      <c r="AF339">
        <v>101.4</v>
      </c>
      <c r="AG339" s="4">
        <v>0.78</v>
      </c>
      <c r="AH339" t="s">
        <v>33</v>
      </c>
      <c r="AI339" t="s">
        <v>52</v>
      </c>
      <c r="AJ339">
        <v>36.778261000000001</v>
      </c>
      <c r="AK339">
        <v>-119.41793199999999</v>
      </c>
    </row>
    <row r="340" spans="1:37" ht="14.45" x14ac:dyDescent="0.3">
      <c r="A340">
        <v>338</v>
      </c>
      <c r="B340">
        <v>467</v>
      </c>
      <c r="C340" t="s">
        <v>217</v>
      </c>
      <c r="D340" t="s">
        <v>52</v>
      </c>
      <c r="E340" t="s">
        <v>53</v>
      </c>
      <c r="F340" s="2">
        <v>34700</v>
      </c>
      <c r="G340" s="2">
        <v>38352</v>
      </c>
      <c r="H340">
        <v>96430</v>
      </c>
      <c r="I340">
        <v>91557</v>
      </c>
      <c r="J340">
        <v>141</v>
      </c>
      <c r="K340">
        <f t="shared" si="10"/>
        <v>4962769950</v>
      </c>
      <c r="L340">
        <v>134</v>
      </c>
      <c r="M340">
        <v>126</v>
      </c>
      <c r="N340" t="s">
        <v>217</v>
      </c>
      <c r="O340">
        <v>2</v>
      </c>
      <c r="P340" t="s">
        <v>34</v>
      </c>
      <c r="Q340" s="6">
        <v>42169</v>
      </c>
      <c r="R340" s="3">
        <v>1134</v>
      </c>
      <c r="S340" s="3">
        <v>1140</v>
      </c>
      <c r="T340" t="s">
        <v>55</v>
      </c>
      <c r="V340" s="3">
        <v>95493</v>
      </c>
      <c r="AB340" s="3">
        <v>369515518</v>
      </c>
      <c r="AC340" s="3">
        <v>371470627</v>
      </c>
      <c r="AD340">
        <v>95.45</v>
      </c>
      <c r="AE340" s="5">
        <f t="shared" si="11"/>
        <v>273441483.31999999</v>
      </c>
      <c r="AF340">
        <v>95.95</v>
      </c>
      <c r="AG340" s="4">
        <v>0.74</v>
      </c>
      <c r="AH340" t="s">
        <v>33</v>
      </c>
      <c r="AI340" t="s">
        <v>52</v>
      </c>
      <c r="AJ340">
        <v>36.778261000000001</v>
      </c>
      <c r="AK340">
        <v>-119.41793199999999</v>
      </c>
    </row>
    <row r="341" spans="1:37" ht="14.45" x14ac:dyDescent="0.3">
      <c r="A341">
        <v>339</v>
      </c>
      <c r="B341">
        <v>472</v>
      </c>
      <c r="C341" t="s">
        <v>218</v>
      </c>
      <c r="D341" t="s">
        <v>116</v>
      </c>
      <c r="E341" t="s">
        <v>53</v>
      </c>
      <c r="F341" s="2">
        <v>36161</v>
      </c>
      <c r="G341" s="2">
        <v>39813</v>
      </c>
      <c r="H341">
        <v>6355</v>
      </c>
      <c r="I341">
        <v>6241</v>
      </c>
      <c r="J341">
        <v>202</v>
      </c>
      <c r="K341">
        <f t="shared" si="10"/>
        <v>468554150</v>
      </c>
      <c r="L341">
        <v>190</v>
      </c>
      <c r="M341">
        <v>179</v>
      </c>
      <c r="N341" t="s">
        <v>218</v>
      </c>
      <c r="O341">
        <v>2</v>
      </c>
      <c r="P341" t="s">
        <v>39</v>
      </c>
      <c r="Q341" s="6">
        <v>42050</v>
      </c>
      <c r="R341">
        <v>39</v>
      </c>
      <c r="S341">
        <v>44</v>
      </c>
      <c r="T341" t="s">
        <v>55</v>
      </c>
      <c r="V341" s="3">
        <v>5583</v>
      </c>
      <c r="W341">
        <v>75</v>
      </c>
      <c r="AB341" s="3">
        <v>12708206</v>
      </c>
      <c r="AC341" s="3">
        <v>14337463</v>
      </c>
      <c r="AD341">
        <v>74.790000000000006</v>
      </c>
      <c r="AE341" s="5">
        <f t="shared" si="11"/>
        <v>11691549.520000001</v>
      </c>
      <c r="AF341">
        <v>84.38</v>
      </c>
      <c r="AG341" s="4">
        <v>0.92</v>
      </c>
      <c r="AH341" t="s">
        <v>33</v>
      </c>
      <c r="AI341" t="s">
        <v>116</v>
      </c>
      <c r="AJ341">
        <v>36.778261000000001</v>
      </c>
      <c r="AK341">
        <v>-119.41793199999999</v>
      </c>
    </row>
    <row r="342" spans="1:37" ht="14.45" x14ac:dyDescent="0.3">
      <c r="A342">
        <v>340</v>
      </c>
      <c r="B342">
        <v>472</v>
      </c>
      <c r="C342" t="s">
        <v>218</v>
      </c>
      <c r="D342" t="s">
        <v>116</v>
      </c>
      <c r="E342" t="s">
        <v>53</v>
      </c>
      <c r="F342" s="2">
        <v>36161</v>
      </c>
      <c r="G342" s="2">
        <v>39813</v>
      </c>
      <c r="H342">
        <v>6355</v>
      </c>
      <c r="I342">
        <v>6241</v>
      </c>
      <c r="J342">
        <v>202</v>
      </c>
      <c r="K342">
        <f t="shared" si="10"/>
        <v>468554150</v>
      </c>
      <c r="L342">
        <v>190</v>
      </c>
      <c r="M342">
        <v>179</v>
      </c>
      <c r="N342" t="s">
        <v>218</v>
      </c>
      <c r="O342">
        <v>2</v>
      </c>
      <c r="P342" t="s">
        <v>39</v>
      </c>
      <c r="Q342" s="6">
        <v>42019</v>
      </c>
      <c r="R342">
        <v>44</v>
      </c>
      <c r="S342">
        <v>60</v>
      </c>
      <c r="T342" t="s">
        <v>55</v>
      </c>
      <c r="V342" s="3">
        <v>5604</v>
      </c>
      <c r="W342">
        <v>75</v>
      </c>
      <c r="AB342" s="3">
        <v>14337463</v>
      </c>
      <c r="AC342" s="3">
        <v>19551086</v>
      </c>
      <c r="AD342">
        <v>74.28</v>
      </c>
      <c r="AE342" s="5">
        <f t="shared" si="11"/>
        <v>12903716.700000001</v>
      </c>
      <c r="AF342">
        <v>101.29</v>
      </c>
      <c r="AG342" s="4">
        <v>0.9</v>
      </c>
      <c r="AH342" t="s">
        <v>33</v>
      </c>
      <c r="AI342" t="s">
        <v>116</v>
      </c>
      <c r="AJ342">
        <v>36.778261000000001</v>
      </c>
      <c r="AK342">
        <v>-119.41793199999999</v>
      </c>
    </row>
    <row r="343" spans="1:37" ht="14.45" x14ac:dyDescent="0.3">
      <c r="A343">
        <v>341</v>
      </c>
      <c r="B343">
        <v>472</v>
      </c>
      <c r="C343" t="s">
        <v>218</v>
      </c>
      <c r="D343" t="s">
        <v>116</v>
      </c>
      <c r="E343" t="s">
        <v>53</v>
      </c>
      <c r="F343" s="2">
        <v>36161</v>
      </c>
      <c r="G343" s="2">
        <v>39813</v>
      </c>
      <c r="H343">
        <v>6355</v>
      </c>
      <c r="I343">
        <v>6241</v>
      </c>
      <c r="J343">
        <v>202</v>
      </c>
      <c r="K343">
        <f t="shared" si="10"/>
        <v>468554150</v>
      </c>
      <c r="L343">
        <v>190</v>
      </c>
      <c r="M343">
        <v>179</v>
      </c>
      <c r="N343" t="s">
        <v>218</v>
      </c>
      <c r="O343">
        <v>2</v>
      </c>
      <c r="P343" t="s">
        <v>39</v>
      </c>
      <c r="Q343" s="6">
        <v>42352</v>
      </c>
      <c r="R343">
        <v>42</v>
      </c>
      <c r="S343">
        <v>54</v>
      </c>
      <c r="T343" t="s">
        <v>55</v>
      </c>
      <c r="V343" s="3">
        <v>5612</v>
      </c>
      <c r="W343">
        <v>71</v>
      </c>
      <c r="AB343" s="3">
        <v>13685760</v>
      </c>
      <c r="AC343" s="3">
        <v>17595977</v>
      </c>
      <c r="AD343">
        <v>70.010000000000005</v>
      </c>
      <c r="AE343" s="5">
        <f t="shared" si="11"/>
        <v>12180326.4</v>
      </c>
      <c r="AF343">
        <v>90.02</v>
      </c>
      <c r="AG343" s="4">
        <v>0.89</v>
      </c>
      <c r="AH343" t="s">
        <v>33</v>
      </c>
      <c r="AI343" t="s">
        <v>116</v>
      </c>
      <c r="AJ343">
        <v>36.778261000000001</v>
      </c>
      <c r="AK343">
        <v>-119.41793199999999</v>
      </c>
    </row>
    <row r="344" spans="1:37" ht="14.45" x14ac:dyDescent="0.3">
      <c r="A344">
        <v>342</v>
      </c>
      <c r="B344">
        <v>472</v>
      </c>
      <c r="C344" t="s">
        <v>218</v>
      </c>
      <c r="D344" t="s">
        <v>116</v>
      </c>
      <c r="E344" t="s">
        <v>53</v>
      </c>
      <c r="F344" s="2">
        <v>36161</v>
      </c>
      <c r="G344" s="2">
        <v>39813</v>
      </c>
      <c r="H344">
        <v>6355</v>
      </c>
      <c r="I344">
        <v>6241</v>
      </c>
      <c r="J344">
        <v>202</v>
      </c>
      <c r="K344">
        <f t="shared" si="10"/>
        <v>468554150</v>
      </c>
      <c r="L344">
        <v>190</v>
      </c>
      <c r="M344">
        <v>179</v>
      </c>
      <c r="N344" t="s">
        <v>218</v>
      </c>
      <c r="O344">
        <v>2</v>
      </c>
      <c r="P344" t="s">
        <v>39</v>
      </c>
      <c r="Q344" s="6">
        <v>42322</v>
      </c>
      <c r="R344">
        <v>54</v>
      </c>
      <c r="S344">
        <v>54</v>
      </c>
      <c r="T344" t="s">
        <v>55</v>
      </c>
      <c r="V344" s="3">
        <v>5424</v>
      </c>
      <c r="W344">
        <v>95</v>
      </c>
      <c r="AB344" s="3">
        <v>17595977</v>
      </c>
      <c r="AC344" s="3">
        <v>17595977</v>
      </c>
      <c r="AD344">
        <v>95.16</v>
      </c>
      <c r="AE344" s="5">
        <f t="shared" si="11"/>
        <v>15484459.76</v>
      </c>
      <c r="AF344">
        <v>95.16</v>
      </c>
      <c r="AG344" s="4">
        <v>0.88</v>
      </c>
      <c r="AH344" t="s">
        <v>33</v>
      </c>
      <c r="AI344" t="s">
        <v>116</v>
      </c>
      <c r="AJ344">
        <v>36.778261000000001</v>
      </c>
      <c r="AK344">
        <v>-119.41793199999999</v>
      </c>
    </row>
    <row r="345" spans="1:37" ht="14.45" x14ac:dyDescent="0.3">
      <c r="A345">
        <v>343</v>
      </c>
      <c r="B345">
        <v>472</v>
      </c>
      <c r="C345" t="s">
        <v>218</v>
      </c>
      <c r="D345" t="s">
        <v>116</v>
      </c>
      <c r="E345" t="s">
        <v>53</v>
      </c>
      <c r="F345" s="2">
        <v>36161</v>
      </c>
      <c r="G345" s="2">
        <v>39813</v>
      </c>
      <c r="H345">
        <v>6355</v>
      </c>
      <c r="I345">
        <v>6241</v>
      </c>
      <c r="J345">
        <v>202</v>
      </c>
      <c r="K345">
        <f t="shared" si="10"/>
        <v>468554150</v>
      </c>
      <c r="L345">
        <v>190</v>
      </c>
      <c r="M345">
        <v>179</v>
      </c>
      <c r="N345" t="s">
        <v>218</v>
      </c>
      <c r="O345">
        <v>2</v>
      </c>
      <c r="P345" t="s">
        <v>39</v>
      </c>
      <c r="Q345" s="6">
        <v>42291</v>
      </c>
      <c r="R345">
        <v>71</v>
      </c>
      <c r="S345">
        <v>73</v>
      </c>
      <c r="T345" t="s">
        <v>55</v>
      </c>
      <c r="V345" s="3">
        <v>5691</v>
      </c>
      <c r="W345">
        <v>118</v>
      </c>
      <c r="AB345" s="3">
        <v>23135451</v>
      </c>
      <c r="AC345" s="3">
        <v>23787154</v>
      </c>
      <c r="AD345">
        <v>119.34</v>
      </c>
      <c r="AE345" s="5">
        <f t="shared" si="11"/>
        <v>21053260.41</v>
      </c>
      <c r="AF345">
        <v>122.7</v>
      </c>
      <c r="AG345" s="4">
        <v>0.91</v>
      </c>
      <c r="AH345" t="s">
        <v>33</v>
      </c>
      <c r="AI345" t="s">
        <v>116</v>
      </c>
      <c r="AJ345">
        <v>36.778261000000001</v>
      </c>
      <c r="AK345">
        <v>-119.41793199999999</v>
      </c>
    </row>
    <row r="346" spans="1:37" ht="14.45" x14ac:dyDescent="0.3">
      <c r="A346">
        <v>344</v>
      </c>
      <c r="B346">
        <v>472</v>
      </c>
      <c r="C346" t="s">
        <v>218</v>
      </c>
      <c r="D346" t="s">
        <v>116</v>
      </c>
      <c r="E346" t="s">
        <v>53</v>
      </c>
      <c r="F346" s="2">
        <v>36161</v>
      </c>
      <c r="G346" s="2">
        <v>39813</v>
      </c>
      <c r="H346">
        <v>6355</v>
      </c>
      <c r="I346">
        <v>6241</v>
      </c>
      <c r="J346">
        <v>202</v>
      </c>
      <c r="K346">
        <f t="shared" si="10"/>
        <v>468554150</v>
      </c>
      <c r="L346">
        <v>190</v>
      </c>
      <c r="M346">
        <v>179</v>
      </c>
      <c r="N346" t="s">
        <v>218</v>
      </c>
      <c r="O346">
        <v>2</v>
      </c>
      <c r="P346" t="s">
        <v>39</v>
      </c>
      <c r="Q346" s="6">
        <v>42261</v>
      </c>
      <c r="R346">
        <v>65</v>
      </c>
      <c r="S346">
        <v>88</v>
      </c>
      <c r="T346" t="s">
        <v>55</v>
      </c>
      <c r="V346" s="3">
        <v>5732</v>
      </c>
      <c r="W346">
        <v>105</v>
      </c>
      <c r="AB346" s="3">
        <v>21180343</v>
      </c>
      <c r="AC346" s="3">
        <v>28674926</v>
      </c>
      <c r="AD346">
        <v>105.93</v>
      </c>
      <c r="AE346" s="5">
        <f t="shared" si="11"/>
        <v>18215094.98</v>
      </c>
      <c r="AF346">
        <v>143.41</v>
      </c>
      <c r="AG346" s="4">
        <v>0.86</v>
      </c>
      <c r="AH346" t="s">
        <v>33</v>
      </c>
      <c r="AI346" t="s">
        <v>116</v>
      </c>
      <c r="AJ346">
        <v>36.778261000000001</v>
      </c>
      <c r="AK346">
        <v>-119.41793199999999</v>
      </c>
    </row>
    <row r="347" spans="1:37" ht="14.45" x14ac:dyDescent="0.3">
      <c r="A347">
        <v>345</v>
      </c>
      <c r="B347">
        <v>472</v>
      </c>
      <c r="C347" t="s">
        <v>218</v>
      </c>
      <c r="D347" t="s">
        <v>116</v>
      </c>
      <c r="E347" t="s">
        <v>53</v>
      </c>
      <c r="F347" s="2">
        <v>36161</v>
      </c>
      <c r="G347" s="2">
        <v>39813</v>
      </c>
      <c r="H347">
        <v>6355</v>
      </c>
      <c r="I347">
        <v>6241</v>
      </c>
      <c r="J347">
        <v>202</v>
      </c>
      <c r="K347">
        <f t="shared" si="10"/>
        <v>468554150</v>
      </c>
      <c r="L347">
        <v>190</v>
      </c>
      <c r="M347">
        <v>179</v>
      </c>
      <c r="N347" t="s">
        <v>218</v>
      </c>
      <c r="O347">
        <v>2</v>
      </c>
      <c r="P347" t="s">
        <v>34</v>
      </c>
      <c r="Q347" s="6">
        <v>42230</v>
      </c>
      <c r="R347">
        <v>97</v>
      </c>
      <c r="S347">
        <v>108</v>
      </c>
      <c r="T347" t="s">
        <v>55</v>
      </c>
      <c r="V347" s="3">
        <v>5776</v>
      </c>
      <c r="AB347" s="3">
        <v>31607588</v>
      </c>
      <c r="AC347" s="3">
        <v>35191954</v>
      </c>
      <c r="AD347">
        <v>157.11000000000001</v>
      </c>
      <c r="AE347" s="5">
        <f t="shared" si="11"/>
        <v>28130753.32</v>
      </c>
      <c r="AF347">
        <v>174.92</v>
      </c>
      <c r="AG347" s="4">
        <v>0.89</v>
      </c>
      <c r="AH347" t="s">
        <v>33</v>
      </c>
      <c r="AI347" t="s">
        <v>116</v>
      </c>
      <c r="AJ347">
        <v>36.778261000000001</v>
      </c>
      <c r="AK347">
        <v>-119.41793199999999</v>
      </c>
    </row>
    <row r="348" spans="1:37" ht="14.45" x14ac:dyDescent="0.3">
      <c r="A348">
        <v>346</v>
      </c>
      <c r="B348">
        <v>472</v>
      </c>
      <c r="C348" t="s">
        <v>218</v>
      </c>
      <c r="D348" t="s">
        <v>116</v>
      </c>
      <c r="E348" t="s">
        <v>53</v>
      </c>
      <c r="F348" s="2">
        <v>36161</v>
      </c>
      <c r="G348" s="2">
        <v>39813</v>
      </c>
      <c r="H348">
        <v>6355</v>
      </c>
      <c r="I348">
        <v>6241</v>
      </c>
      <c r="J348">
        <v>202</v>
      </c>
      <c r="K348">
        <f t="shared" si="10"/>
        <v>468554150</v>
      </c>
      <c r="L348">
        <v>190</v>
      </c>
      <c r="M348">
        <v>179</v>
      </c>
      <c r="N348" t="s">
        <v>218</v>
      </c>
      <c r="O348">
        <v>2</v>
      </c>
      <c r="P348" t="s">
        <v>34</v>
      </c>
      <c r="Q348" s="6">
        <v>42199</v>
      </c>
      <c r="R348">
        <v>111</v>
      </c>
      <c r="S348">
        <v>110</v>
      </c>
      <c r="T348" t="s">
        <v>55</v>
      </c>
      <c r="V348" s="3">
        <v>5776</v>
      </c>
      <c r="AB348" s="3">
        <v>36169508</v>
      </c>
      <c r="AC348" s="3">
        <v>35843657</v>
      </c>
      <c r="AD348">
        <v>181.8</v>
      </c>
      <c r="AE348" s="5">
        <f t="shared" si="11"/>
        <v>32552557.199999999</v>
      </c>
      <c r="AF348">
        <v>180.16</v>
      </c>
      <c r="AG348" s="4">
        <v>0.9</v>
      </c>
      <c r="AH348" t="s">
        <v>33</v>
      </c>
      <c r="AI348" t="s">
        <v>116</v>
      </c>
      <c r="AJ348">
        <v>36.778261000000001</v>
      </c>
      <c r="AK348">
        <v>-119.41793199999999</v>
      </c>
    </row>
    <row r="349" spans="1:37" ht="14.45" x14ac:dyDescent="0.3">
      <c r="A349">
        <v>347</v>
      </c>
      <c r="B349">
        <v>472</v>
      </c>
      <c r="C349" t="s">
        <v>218</v>
      </c>
      <c r="D349" t="s">
        <v>116</v>
      </c>
      <c r="E349" t="s">
        <v>53</v>
      </c>
      <c r="F349" s="2">
        <v>36161</v>
      </c>
      <c r="G349" s="2">
        <v>39813</v>
      </c>
      <c r="H349">
        <v>6355</v>
      </c>
      <c r="I349">
        <v>6241</v>
      </c>
      <c r="J349">
        <v>202</v>
      </c>
      <c r="K349">
        <f t="shared" si="10"/>
        <v>468554150</v>
      </c>
      <c r="L349">
        <v>190</v>
      </c>
      <c r="M349">
        <v>179</v>
      </c>
      <c r="N349" t="s">
        <v>218</v>
      </c>
      <c r="O349">
        <v>2</v>
      </c>
      <c r="P349" t="s">
        <v>34</v>
      </c>
      <c r="Q349" s="6">
        <v>42169</v>
      </c>
      <c r="R349">
        <v>95</v>
      </c>
      <c r="S349">
        <v>93</v>
      </c>
      <c r="T349" t="s">
        <v>55</v>
      </c>
      <c r="V349" s="3">
        <v>5776</v>
      </c>
      <c r="AB349" s="3">
        <v>30955886</v>
      </c>
      <c r="AC349" s="3">
        <v>30304183</v>
      </c>
      <c r="AD349">
        <v>162.57</v>
      </c>
      <c r="AE349" s="5">
        <f t="shared" si="11"/>
        <v>28169856.260000002</v>
      </c>
      <c r="AF349">
        <v>159.15</v>
      </c>
      <c r="AG349" s="4">
        <v>0.91</v>
      </c>
      <c r="AH349" t="s">
        <v>33</v>
      </c>
      <c r="AI349" t="s">
        <v>116</v>
      </c>
      <c r="AJ349">
        <v>36.778261000000001</v>
      </c>
      <c r="AK349">
        <v>-119.41793199999999</v>
      </c>
    </row>
    <row r="350" spans="1:37" ht="14.45" x14ac:dyDescent="0.3">
      <c r="A350">
        <v>348</v>
      </c>
      <c r="B350">
        <v>468</v>
      </c>
      <c r="C350" t="s">
        <v>219</v>
      </c>
      <c r="D350" t="s">
        <v>108</v>
      </c>
      <c r="E350" t="s">
        <v>31</v>
      </c>
      <c r="F350" s="2">
        <v>34700</v>
      </c>
      <c r="G350" s="2">
        <v>38352</v>
      </c>
      <c r="H350">
        <v>10406</v>
      </c>
      <c r="I350">
        <v>8981</v>
      </c>
      <c r="J350">
        <v>178</v>
      </c>
      <c r="K350">
        <f t="shared" si="10"/>
        <v>676077820</v>
      </c>
      <c r="L350">
        <v>160</v>
      </c>
      <c r="M350">
        <v>142</v>
      </c>
      <c r="N350" t="s">
        <v>219</v>
      </c>
      <c r="O350">
        <v>2</v>
      </c>
      <c r="P350" t="s">
        <v>39</v>
      </c>
      <c r="Q350" s="6">
        <v>42050</v>
      </c>
      <c r="R350">
        <v>97</v>
      </c>
      <c r="S350">
        <v>94</v>
      </c>
      <c r="T350" t="s">
        <v>55</v>
      </c>
      <c r="V350" s="3">
        <v>14734</v>
      </c>
      <c r="W350">
        <v>46</v>
      </c>
      <c r="AB350" s="3">
        <v>31607588</v>
      </c>
      <c r="AC350" s="3">
        <v>30630034</v>
      </c>
      <c r="AD350">
        <v>45.2</v>
      </c>
      <c r="AE350" s="5">
        <f t="shared" si="11"/>
        <v>18648476.919999998</v>
      </c>
      <c r="AF350">
        <v>43.8</v>
      </c>
      <c r="AG350" s="4">
        <v>0.59</v>
      </c>
      <c r="AH350" t="s">
        <v>33</v>
      </c>
      <c r="AI350" t="s">
        <v>108</v>
      </c>
      <c r="AJ350">
        <v>36.212744000000001</v>
      </c>
      <c r="AK350">
        <v>-121.126029</v>
      </c>
    </row>
    <row r="351" spans="1:37" ht="14.45" x14ac:dyDescent="0.3">
      <c r="A351">
        <v>349</v>
      </c>
      <c r="B351">
        <v>468</v>
      </c>
      <c r="C351" t="s">
        <v>219</v>
      </c>
      <c r="D351" t="s">
        <v>108</v>
      </c>
      <c r="E351" t="s">
        <v>31</v>
      </c>
      <c r="F351" s="2">
        <v>34700</v>
      </c>
      <c r="G351" s="2">
        <v>38352</v>
      </c>
      <c r="H351">
        <v>10406</v>
      </c>
      <c r="I351">
        <v>8981</v>
      </c>
      <c r="J351">
        <v>178</v>
      </c>
      <c r="K351">
        <f t="shared" si="10"/>
        <v>676077820</v>
      </c>
      <c r="L351">
        <v>160</v>
      </c>
      <c r="M351">
        <v>142</v>
      </c>
      <c r="N351" t="s">
        <v>219</v>
      </c>
      <c r="O351">
        <v>2</v>
      </c>
      <c r="P351" t="s">
        <v>39</v>
      </c>
      <c r="Q351" s="6">
        <v>42019</v>
      </c>
      <c r="R351">
        <v>100</v>
      </c>
      <c r="S351">
        <v>95</v>
      </c>
      <c r="T351" t="s">
        <v>55</v>
      </c>
      <c r="V351" s="3">
        <v>14754</v>
      </c>
      <c r="W351">
        <v>40</v>
      </c>
      <c r="AB351" s="3">
        <v>32585143</v>
      </c>
      <c r="AC351" s="3">
        <v>30955886</v>
      </c>
      <c r="AD351">
        <v>40.61</v>
      </c>
      <c r="AE351" s="5">
        <f t="shared" si="11"/>
        <v>18573531.509999998</v>
      </c>
      <c r="AF351">
        <v>38.58</v>
      </c>
      <c r="AG351" s="4">
        <v>0.56999999999999995</v>
      </c>
      <c r="AH351" t="s">
        <v>33</v>
      </c>
      <c r="AI351" t="s">
        <v>108</v>
      </c>
      <c r="AJ351">
        <v>36.212744000000001</v>
      </c>
      <c r="AK351">
        <v>-121.126029</v>
      </c>
    </row>
    <row r="352" spans="1:37" ht="14.45" x14ac:dyDescent="0.3">
      <c r="A352">
        <v>350</v>
      </c>
      <c r="B352">
        <v>468</v>
      </c>
      <c r="C352" t="s">
        <v>219</v>
      </c>
      <c r="D352" t="s">
        <v>108</v>
      </c>
      <c r="E352" t="s">
        <v>31</v>
      </c>
      <c r="F352" s="2">
        <v>34700</v>
      </c>
      <c r="G352" s="2">
        <v>38352</v>
      </c>
      <c r="H352">
        <v>10406</v>
      </c>
      <c r="I352">
        <v>8981</v>
      </c>
      <c r="J352">
        <v>178</v>
      </c>
      <c r="K352">
        <f t="shared" si="10"/>
        <v>676077820</v>
      </c>
      <c r="L352">
        <v>160</v>
      </c>
      <c r="M352">
        <v>142</v>
      </c>
      <c r="N352" t="s">
        <v>219</v>
      </c>
      <c r="O352">
        <v>2</v>
      </c>
      <c r="P352" t="s">
        <v>39</v>
      </c>
      <c r="Q352" s="6">
        <v>42352</v>
      </c>
      <c r="R352">
        <v>94</v>
      </c>
      <c r="S352">
        <v>123</v>
      </c>
      <c r="T352" t="s">
        <v>55</v>
      </c>
      <c r="V352" s="3">
        <v>14734</v>
      </c>
      <c r="W352">
        <v>36</v>
      </c>
      <c r="AB352" s="3">
        <v>30630034</v>
      </c>
      <c r="AC352" s="3">
        <v>40079726</v>
      </c>
      <c r="AD352">
        <v>36.21</v>
      </c>
      <c r="AE352" s="5">
        <f t="shared" si="11"/>
        <v>16540218.360000001</v>
      </c>
      <c r="AF352">
        <v>47.38</v>
      </c>
      <c r="AG352" s="4">
        <v>0.54</v>
      </c>
      <c r="AH352" t="s">
        <v>33</v>
      </c>
      <c r="AI352" t="s">
        <v>108</v>
      </c>
      <c r="AJ352">
        <v>36.212744000000001</v>
      </c>
      <c r="AK352">
        <v>-121.126029</v>
      </c>
    </row>
    <row r="353" spans="1:37" ht="14.45" x14ac:dyDescent="0.3">
      <c r="A353">
        <v>351</v>
      </c>
      <c r="B353">
        <v>468</v>
      </c>
      <c r="C353" t="s">
        <v>219</v>
      </c>
      <c r="D353" t="s">
        <v>108</v>
      </c>
      <c r="E353" t="s">
        <v>31</v>
      </c>
      <c r="F353" s="2">
        <v>34700</v>
      </c>
      <c r="G353" s="2">
        <v>38352</v>
      </c>
      <c r="H353">
        <v>10406</v>
      </c>
      <c r="I353">
        <v>8981</v>
      </c>
      <c r="J353">
        <v>178</v>
      </c>
      <c r="K353">
        <f t="shared" si="10"/>
        <v>676077820</v>
      </c>
      <c r="L353">
        <v>160</v>
      </c>
      <c r="M353">
        <v>142</v>
      </c>
      <c r="N353" t="s">
        <v>219</v>
      </c>
      <c r="O353">
        <v>2</v>
      </c>
      <c r="P353" t="s">
        <v>39</v>
      </c>
      <c r="Q353" s="6">
        <v>42322</v>
      </c>
      <c r="R353">
        <v>113</v>
      </c>
      <c r="S353">
        <v>143</v>
      </c>
      <c r="T353" t="s">
        <v>55</v>
      </c>
      <c r="V353" s="3">
        <v>14750</v>
      </c>
      <c r="W353">
        <v>42</v>
      </c>
      <c r="AB353" s="3">
        <v>36821211</v>
      </c>
      <c r="AC353" s="3">
        <v>46596754</v>
      </c>
      <c r="AD353">
        <v>41.61</v>
      </c>
      <c r="AE353" s="5">
        <f t="shared" si="11"/>
        <v>18410605.5</v>
      </c>
      <c r="AF353">
        <v>52.65</v>
      </c>
      <c r="AG353" s="4">
        <v>0.5</v>
      </c>
      <c r="AH353" t="s">
        <v>33</v>
      </c>
      <c r="AI353" t="s">
        <v>108</v>
      </c>
      <c r="AJ353">
        <v>36.212744000000001</v>
      </c>
      <c r="AK353">
        <v>-121.126029</v>
      </c>
    </row>
    <row r="354" spans="1:37" ht="14.45" x14ac:dyDescent="0.3">
      <c r="A354">
        <v>352</v>
      </c>
      <c r="B354">
        <v>468</v>
      </c>
      <c r="C354" t="s">
        <v>219</v>
      </c>
      <c r="D354" t="s">
        <v>108</v>
      </c>
      <c r="E354" t="s">
        <v>31</v>
      </c>
      <c r="F354" s="2">
        <v>34700</v>
      </c>
      <c r="G354" s="2">
        <v>38352</v>
      </c>
      <c r="H354">
        <v>10406</v>
      </c>
      <c r="I354">
        <v>8981</v>
      </c>
      <c r="J354">
        <v>178</v>
      </c>
      <c r="K354">
        <f t="shared" si="10"/>
        <v>676077820</v>
      </c>
      <c r="L354">
        <v>160</v>
      </c>
      <c r="M354">
        <v>142</v>
      </c>
      <c r="N354" t="s">
        <v>219</v>
      </c>
      <c r="O354">
        <v>2</v>
      </c>
      <c r="P354" t="s">
        <v>39</v>
      </c>
      <c r="Q354" s="6">
        <v>42291</v>
      </c>
      <c r="R354">
        <v>153</v>
      </c>
      <c r="S354">
        <v>171</v>
      </c>
      <c r="T354" t="s">
        <v>55</v>
      </c>
      <c r="V354" s="3">
        <v>14754</v>
      </c>
      <c r="W354">
        <v>52</v>
      </c>
      <c r="AB354" s="3">
        <v>49855268</v>
      </c>
      <c r="AC354" s="3">
        <v>55720594</v>
      </c>
      <c r="AD354">
        <v>51.23</v>
      </c>
      <c r="AE354" s="5">
        <f t="shared" si="11"/>
        <v>23431975.959999997</v>
      </c>
      <c r="AF354">
        <v>57.26</v>
      </c>
      <c r="AG354" s="4">
        <v>0.47</v>
      </c>
      <c r="AH354" t="s">
        <v>33</v>
      </c>
      <c r="AI354" t="s">
        <v>108</v>
      </c>
      <c r="AJ354">
        <v>36.212744000000001</v>
      </c>
      <c r="AK354">
        <v>-121.126029</v>
      </c>
    </row>
    <row r="355" spans="1:37" ht="14.45" x14ac:dyDescent="0.3">
      <c r="A355">
        <v>353</v>
      </c>
      <c r="B355">
        <v>468</v>
      </c>
      <c r="C355" t="s">
        <v>219</v>
      </c>
      <c r="D355" t="s">
        <v>108</v>
      </c>
      <c r="E355" t="s">
        <v>31</v>
      </c>
      <c r="F355" s="2">
        <v>34700</v>
      </c>
      <c r="G355" s="2">
        <v>38352</v>
      </c>
      <c r="H355">
        <v>10406</v>
      </c>
      <c r="I355">
        <v>8981</v>
      </c>
      <c r="J355">
        <v>178</v>
      </c>
      <c r="K355">
        <f t="shared" si="10"/>
        <v>676077820</v>
      </c>
      <c r="L355">
        <v>160</v>
      </c>
      <c r="M355">
        <v>142</v>
      </c>
      <c r="N355" t="s">
        <v>219</v>
      </c>
      <c r="O355">
        <v>2</v>
      </c>
      <c r="P355" t="s">
        <v>39</v>
      </c>
      <c r="Q355" s="6">
        <v>42261</v>
      </c>
      <c r="R355">
        <v>161</v>
      </c>
      <c r="S355">
        <v>161</v>
      </c>
      <c r="T355" t="s">
        <v>55</v>
      </c>
      <c r="V355" s="3">
        <v>14572</v>
      </c>
      <c r="W355">
        <v>68</v>
      </c>
      <c r="AB355" s="3">
        <v>52462080</v>
      </c>
      <c r="AC355" s="3">
        <v>52462080</v>
      </c>
      <c r="AD355">
        <v>67.2</v>
      </c>
      <c r="AE355" s="5">
        <f t="shared" si="11"/>
        <v>29378764.800000004</v>
      </c>
      <c r="AF355">
        <v>67.2</v>
      </c>
      <c r="AG355" s="4">
        <v>0.56000000000000005</v>
      </c>
      <c r="AH355" t="s">
        <v>33</v>
      </c>
      <c r="AI355" t="s">
        <v>108</v>
      </c>
      <c r="AJ355">
        <v>36.212744000000001</v>
      </c>
      <c r="AK355">
        <v>-121.126029</v>
      </c>
    </row>
    <row r="356" spans="1:37" ht="14.45" x14ac:dyDescent="0.3">
      <c r="A356">
        <v>354</v>
      </c>
      <c r="B356">
        <v>468</v>
      </c>
      <c r="C356" t="s">
        <v>219</v>
      </c>
      <c r="D356" t="s">
        <v>108</v>
      </c>
      <c r="E356" t="s">
        <v>31</v>
      </c>
      <c r="F356" s="2">
        <v>34700</v>
      </c>
      <c r="G356" s="2">
        <v>38352</v>
      </c>
      <c r="H356">
        <v>10406</v>
      </c>
      <c r="I356">
        <v>8981</v>
      </c>
      <c r="J356">
        <v>178</v>
      </c>
      <c r="K356">
        <f t="shared" si="10"/>
        <v>676077820</v>
      </c>
      <c r="L356">
        <v>160</v>
      </c>
      <c r="M356">
        <v>142</v>
      </c>
      <c r="N356" t="s">
        <v>219</v>
      </c>
      <c r="O356">
        <v>2</v>
      </c>
      <c r="P356" t="s">
        <v>34</v>
      </c>
      <c r="Q356" s="6">
        <v>42230</v>
      </c>
      <c r="R356">
        <v>167</v>
      </c>
      <c r="S356">
        <v>158</v>
      </c>
      <c r="T356" t="s">
        <v>55</v>
      </c>
      <c r="V356" s="3">
        <v>13427</v>
      </c>
      <c r="AB356" s="3">
        <v>54417188</v>
      </c>
      <c r="AC356" s="3">
        <v>51484525</v>
      </c>
      <c r="AD356">
        <v>64.06</v>
      </c>
      <c r="AE356" s="5">
        <f t="shared" si="11"/>
        <v>26664422.120000001</v>
      </c>
      <c r="AF356">
        <v>60.61</v>
      </c>
      <c r="AG356" s="4">
        <v>0.49</v>
      </c>
      <c r="AH356" t="s">
        <v>33</v>
      </c>
      <c r="AI356" t="s">
        <v>108</v>
      </c>
      <c r="AJ356">
        <v>36.212744000000001</v>
      </c>
      <c r="AK356">
        <v>-121.126029</v>
      </c>
    </row>
    <row r="357" spans="1:37" ht="14.45" x14ac:dyDescent="0.3">
      <c r="A357">
        <v>355</v>
      </c>
      <c r="B357">
        <v>468</v>
      </c>
      <c r="C357" t="s">
        <v>219</v>
      </c>
      <c r="D357" t="s">
        <v>108</v>
      </c>
      <c r="E357" t="s">
        <v>31</v>
      </c>
      <c r="F357" s="2">
        <v>34700</v>
      </c>
      <c r="G357" s="2">
        <v>38352</v>
      </c>
      <c r="H357">
        <v>10406</v>
      </c>
      <c r="I357">
        <v>8981</v>
      </c>
      <c r="J357">
        <v>178</v>
      </c>
      <c r="K357">
        <f t="shared" si="10"/>
        <v>676077820</v>
      </c>
      <c r="L357">
        <v>160</v>
      </c>
      <c r="M357">
        <v>142</v>
      </c>
      <c r="N357" t="s">
        <v>219</v>
      </c>
      <c r="O357">
        <v>2</v>
      </c>
      <c r="P357" t="s">
        <v>34</v>
      </c>
      <c r="Q357" s="6">
        <v>42199</v>
      </c>
      <c r="R357">
        <v>180</v>
      </c>
      <c r="S357">
        <v>192</v>
      </c>
      <c r="T357" t="s">
        <v>55</v>
      </c>
      <c r="V357" s="3">
        <v>13427</v>
      </c>
      <c r="AB357" s="3">
        <v>58653257</v>
      </c>
      <c r="AC357" s="3">
        <v>62563474</v>
      </c>
      <c r="AD357">
        <v>71.87</v>
      </c>
      <c r="AE357" s="5">
        <f t="shared" si="11"/>
        <v>29913161.07</v>
      </c>
      <c r="AF357">
        <v>76.66</v>
      </c>
      <c r="AG357" s="4">
        <v>0.51</v>
      </c>
      <c r="AH357" t="s">
        <v>33</v>
      </c>
      <c r="AI357" t="s">
        <v>108</v>
      </c>
      <c r="AJ357">
        <v>36.212744000000001</v>
      </c>
      <c r="AK357">
        <v>-121.126029</v>
      </c>
    </row>
    <row r="358" spans="1:37" ht="14.45" x14ac:dyDescent="0.3">
      <c r="A358">
        <v>356</v>
      </c>
      <c r="B358">
        <v>468</v>
      </c>
      <c r="C358" t="s">
        <v>219</v>
      </c>
      <c r="D358" t="s">
        <v>108</v>
      </c>
      <c r="E358" t="s">
        <v>31</v>
      </c>
      <c r="F358" s="2">
        <v>34700</v>
      </c>
      <c r="G358" s="2">
        <v>38352</v>
      </c>
      <c r="H358">
        <v>10406</v>
      </c>
      <c r="I358">
        <v>8981</v>
      </c>
      <c r="J358">
        <v>178</v>
      </c>
      <c r="K358">
        <f t="shared" si="10"/>
        <v>676077820</v>
      </c>
      <c r="L358">
        <v>160</v>
      </c>
      <c r="M358">
        <v>142</v>
      </c>
      <c r="N358" t="s">
        <v>219</v>
      </c>
      <c r="O358">
        <v>2</v>
      </c>
      <c r="P358" t="s">
        <v>34</v>
      </c>
      <c r="Q358" s="6">
        <v>42169</v>
      </c>
      <c r="R358">
        <v>174</v>
      </c>
      <c r="S358">
        <v>179</v>
      </c>
      <c r="T358" t="s">
        <v>55</v>
      </c>
      <c r="V358" s="3">
        <v>13427</v>
      </c>
      <c r="AB358" s="3">
        <v>56698148</v>
      </c>
      <c r="AC358" s="3">
        <v>58327405</v>
      </c>
      <c r="AD358">
        <v>74.599999999999994</v>
      </c>
      <c r="AE358" s="5">
        <f t="shared" si="11"/>
        <v>30050018.440000001</v>
      </c>
      <c r="AF358">
        <v>76.739999999999995</v>
      </c>
      <c r="AG358" s="4">
        <v>0.53</v>
      </c>
      <c r="AH358" t="s">
        <v>33</v>
      </c>
      <c r="AI358" t="s">
        <v>108</v>
      </c>
      <c r="AJ358">
        <v>36.212744000000001</v>
      </c>
      <c r="AK358">
        <v>-121.126029</v>
      </c>
    </row>
    <row r="359" spans="1:37" ht="14.45" x14ac:dyDescent="0.3">
      <c r="A359">
        <v>357</v>
      </c>
      <c r="B359">
        <v>476</v>
      </c>
      <c r="C359" t="s">
        <v>220</v>
      </c>
      <c r="D359" t="s">
        <v>36</v>
      </c>
      <c r="E359" t="s">
        <v>31</v>
      </c>
      <c r="F359" s="2">
        <v>36161</v>
      </c>
      <c r="G359" s="2">
        <v>39813</v>
      </c>
      <c r="H359">
        <v>56956</v>
      </c>
      <c r="I359">
        <v>52725</v>
      </c>
      <c r="J359">
        <v>198</v>
      </c>
      <c r="K359">
        <f t="shared" si="10"/>
        <v>4116210120</v>
      </c>
      <c r="L359">
        <v>178</v>
      </c>
      <c r="M359">
        <v>158</v>
      </c>
      <c r="N359" t="s">
        <v>220</v>
      </c>
      <c r="O359">
        <v>2</v>
      </c>
      <c r="P359" t="s">
        <v>39</v>
      </c>
      <c r="Q359" s="6">
        <v>42050</v>
      </c>
      <c r="R359">
        <v>362</v>
      </c>
      <c r="S359">
        <v>477</v>
      </c>
      <c r="T359" t="s">
        <v>55</v>
      </c>
      <c r="V359" s="3">
        <v>57391</v>
      </c>
      <c r="W359">
        <v>59</v>
      </c>
      <c r="AB359" s="3">
        <v>117958217</v>
      </c>
      <c r="AC359" s="3">
        <v>155431131</v>
      </c>
      <c r="AD359">
        <v>58.72</v>
      </c>
      <c r="AE359" s="5">
        <f t="shared" si="11"/>
        <v>94366573.600000009</v>
      </c>
      <c r="AF359">
        <v>77.38</v>
      </c>
      <c r="AG359" s="4">
        <v>0.8</v>
      </c>
      <c r="AH359" t="s">
        <v>33</v>
      </c>
      <c r="AI359" t="s">
        <v>36</v>
      </c>
      <c r="AJ359">
        <v>37.681874999999998</v>
      </c>
      <c r="AK359">
        <v>-121.76800900000001</v>
      </c>
    </row>
    <row r="360" spans="1:37" ht="14.45" x14ac:dyDescent="0.3">
      <c r="A360">
        <v>358</v>
      </c>
      <c r="B360">
        <v>476</v>
      </c>
      <c r="C360" t="s">
        <v>220</v>
      </c>
      <c r="D360" t="s">
        <v>36</v>
      </c>
      <c r="E360" t="s">
        <v>31</v>
      </c>
      <c r="F360" s="2">
        <v>36161</v>
      </c>
      <c r="G360" s="2">
        <v>39813</v>
      </c>
      <c r="H360">
        <v>56956</v>
      </c>
      <c r="I360">
        <v>52725</v>
      </c>
      <c r="J360">
        <v>198</v>
      </c>
      <c r="K360">
        <f t="shared" si="10"/>
        <v>4116210120</v>
      </c>
      <c r="L360">
        <v>178</v>
      </c>
      <c r="M360">
        <v>158</v>
      </c>
      <c r="N360" t="s">
        <v>220</v>
      </c>
      <c r="O360">
        <v>2</v>
      </c>
      <c r="P360" t="s">
        <v>39</v>
      </c>
      <c r="Q360" s="6">
        <v>42019</v>
      </c>
      <c r="R360">
        <v>393</v>
      </c>
      <c r="S360">
        <v>449</v>
      </c>
      <c r="T360" t="s">
        <v>55</v>
      </c>
      <c r="V360" s="3">
        <v>57381</v>
      </c>
      <c r="W360">
        <v>58</v>
      </c>
      <c r="AB360" s="3">
        <v>128059611</v>
      </c>
      <c r="AC360" s="3">
        <v>146307291</v>
      </c>
      <c r="AD360">
        <v>58.31</v>
      </c>
      <c r="AE360" s="5">
        <f t="shared" si="11"/>
        <v>103728284.91000001</v>
      </c>
      <c r="AF360">
        <v>66.62</v>
      </c>
      <c r="AG360" s="4">
        <v>0.81</v>
      </c>
      <c r="AH360" t="s">
        <v>33</v>
      </c>
      <c r="AI360" t="s">
        <v>36</v>
      </c>
      <c r="AJ360">
        <v>37.681874999999998</v>
      </c>
      <c r="AK360">
        <v>-121.76800900000001</v>
      </c>
    </row>
    <row r="361" spans="1:37" ht="14.45" x14ac:dyDescent="0.3">
      <c r="A361">
        <v>359</v>
      </c>
      <c r="B361">
        <v>476</v>
      </c>
      <c r="C361" t="s">
        <v>220</v>
      </c>
      <c r="D361" t="s">
        <v>36</v>
      </c>
      <c r="E361" t="s">
        <v>31</v>
      </c>
      <c r="F361" s="2">
        <v>36161</v>
      </c>
      <c r="G361" s="2">
        <v>39813</v>
      </c>
      <c r="H361">
        <v>56956</v>
      </c>
      <c r="I361">
        <v>52725</v>
      </c>
      <c r="J361">
        <v>198</v>
      </c>
      <c r="K361">
        <f t="shared" si="10"/>
        <v>4116210120</v>
      </c>
      <c r="L361">
        <v>178</v>
      </c>
      <c r="M361">
        <v>158</v>
      </c>
      <c r="N361" t="s">
        <v>220</v>
      </c>
      <c r="O361">
        <v>2</v>
      </c>
      <c r="P361" t="s">
        <v>39</v>
      </c>
      <c r="Q361" s="6">
        <v>42352</v>
      </c>
      <c r="R361">
        <v>350</v>
      </c>
      <c r="S361">
        <v>546</v>
      </c>
      <c r="T361" t="s">
        <v>55</v>
      </c>
      <c r="V361" s="3">
        <v>57104</v>
      </c>
      <c r="W361">
        <v>51</v>
      </c>
      <c r="AB361" s="3">
        <v>114047999</v>
      </c>
      <c r="AC361" s="3">
        <v>177914879</v>
      </c>
      <c r="AD361">
        <v>50.25</v>
      </c>
      <c r="AE361" s="5">
        <f t="shared" si="11"/>
        <v>88957439.219999999</v>
      </c>
      <c r="AF361">
        <v>78.39</v>
      </c>
      <c r="AG361" s="4">
        <v>0.78</v>
      </c>
      <c r="AH361" t="s">
        <v>33</v>
      </c>
      <c r="AI361" t="s">
        <v>36</v>
      </c>
      <c r="AJ361">
        <v>37.681874999999998</v>
      </c>
      <c r="AK361">
        <v>-121.76800900000001</v>
      </c>
    </row>
    <row r="362" spans="1:37" ht="14.45" x14ac:dyDescent="0.3">
      <c r="A362">
        <v>360</v>
      </c>
      <c r="B362">
        <v>476</v>
      </c>
      <c r="C362" t="s">
        <v>220</v>
      </c>
      <c r="D362" t="s">
        <v>36</v>
      </c>
      <c r="E362" t="s">
        <v>31</v>
      </c>
      <c r="F362" s="2">
        <v>36161</v>
      </c>
      <c r="G362" s="2">
        <v>39813</v>
      </c>
      <c r="H362">
        <v>56956</v>
      </c>
      <c r="I362">
        <v>52725</v>
      </c>
      <c r="J362">
        <v>198</v>
      </c>
      <c r="K362">
        <f t="shared" si="10"/>
        <v>4116210120</v>
      </c>
      <c r="L362">
        <v>178</v>
      </c>
      <c r="M362">
        <v>158</v>
      </c>
      <c r="N362" t="s">
        <v>220</v>
      </c>
      <c r="O362">
        <v>2</v>
      </c>
      <c r="P362" t="s">
        <v>39</v>
      </c>
      <c r="Q362" s="6">
        <v>42322</v>
      </c>
      <c r="R362">
        <v>557</v>
      </c>
      <c r="S362">
        <v>732</v>
      </c>
      <c r="T362" t="s">
        <v>55</v>
      </c>
      <c r="V362" s="3">
        <v>57088</v>
      </c>
      <c r="W362">
        <v>79</v>
      </c>
      <c r="AB362" s="3">
        <v>181499245</v>
      </c>
      <c r="AC362" s="3">
        <v>238523245</v>
      </c>
      <c r="AD362">
        <v>79.48</v>
      </c>
      <c r="AE362" s="5">
        <f t="shared" si="11"/>
        <v>136124433.75</v>
      </c>
      <c r="AF362">
        <v>104.45</v>
      </c>
      <c r="AG362" s="4">
        <v>0.75</v>
      </c>
      <c r="AH362" t="s">
        <v>33</v>
      </c>
      <c r="AI362" t="s">
        <v>36</v>
      </c>
      <c r="AJ362">
        <v>37.681874999999998</v>
      </c>
      <c r="AK362">
        <v>-121.76800900000001</v>
      </c>
    </row>
    <row r="363" spans="1:37" ht="14.45" x14ac:dyDescent="0.3">
      <c r="A363">
        <v>361</v>
      </c>
      <c r="B363">
        <v>476</v>
      </c>
      <c r="C363" t="s">
        <v>220</v>
      </c>
      <c r="D363" t="s">
        <v>36</v>
      </c>
      <c r="E363" t="s">
        <v>31</v>
      </c>
      <c r="F363" s="2">
        <v>36161</v>
      </c>
      <c r="G363" s="2">
        <v>39813</v>
      </c>
      <c r="H363">
        <v>56956</v>
      </c>
      <c r="I363">
        <v>52725</v>
      </c>
      <c r="J363">
        <v>198</v>
      </c>
      <c r="K363">
        <f t="shared" si="10"/>
        <v>4116210120</v>
      </c>
      <c r="L363">
        <v>178</v>
      </c>
      <c r="M363">
        <v>158</v>
      </c>
      <c r="N363" t="s">
        <v>220</v>
      </c>
      <c r="O363">
        <v>2</v>
      </c>
      <c r="P363" t="s">
        <v>39</v>
      </c>
      <c r="Q363" s="6">
        <v>42291</v>
      </c>
      <c r="R363">
        <v>716</v>
      </c>
      <c r="S363" s="3">
        <v>1033</v>
      </c>
      <c r="T363" t="s">
        <v>55</v>
      </c>
      <c r="V363" s="3">
        <v>57083</v>
      </c>
      <c r="W363">
        <v>99</v>
      </c>
      <c r="AB363" s="3">
        <v>233309622</v>
      </c>
      <c r="AC363" s="3">
        <v>336604524</v>
      </c>
      <c r="AD363">
        <v>98.88</v>
      </c>
      <c r="AE363" s="5">
        <f t="shared" si="11"/>
        <v>174982216.5</v>
      </c>
      <c r="AF363">
        <v>142.66</v>
      </c>
      <c r="AG363" s="4">
        <v>0.75</v>
      </c>
      <c r="AH363" t="s">
        <v>33</v>
      </c>
      <c r="AI363" t="s">
        <v>36</v>
      </c>
      <c r="AJ363">
        <v>37.681874999999998</v>
      </c>
      <c r="AK363">
        <v>-121.76800900000001</v>
      </c>
    </row>
    <row r="364" spans="1:37" ht="14.45" x14ac:dyDescent="0.3">
      <c r="A364">
        <v>362</v>
      </c>
      <c r="B364">
        <v>476</v>
      </c>
      <c r="C364" t="s">
        <v>220</v>
      </c>
      <c r="D364" t="s">
        <v>36</v>
      </c>
      <c r="E364" t="s">
        <v>31</v>
      </c>
      <c r="F364" s="2">
        <v>36161</v>
      </c>
      <c r="G364" s="2">
        <v>39813</v>
      </c>
      <c r="H364">
        <v>56956</v>
      </c>
      <c r="I364">
        <v>52725</v>
      </c>
      <c r="J364">
        <v>198</v>
      </c>
      <c r="K364">
        <f t="shared" si="10"/>
        <v>4116210120</v>
      </c>
      <c r="L364">
        <v>178</v>
      </c>
      <c r="M364">
        <v>158</v>
      </c>
      <c r="N364" t="s">
        <v>220</v>
      </c>
      <c r="O364">
        <v>2</v>
      </c>
      <c r="P364" t="s">
        <v>39</v>
      </c>
      <c r="Q364" s="6">
        <v>42261</v>
      </c>
      <c r="R364">
        <v>782</v>
      </c>
      <c r="S364" s="3">
        <v>1184</v>
      </c>
      <c r="T364" t="s">
        <v>55</v>
      </c>
      <c r="V364" s="3">
        <v>57091</v>
      </c>
      <c r="W364">
        <v>115</v>
      </c>
      <c r="AB364" s="3">
        <v>254815816</v>
      </c>
      <c r="AC364" s="3">
        <v>385808090</v>
      </c>
      <c r="AD364">
        <v>114.56</v>
      </c>
      <c r="AE364" s="5">
        <f t="shared" si="11"/>
        <v>196208178.31999999</v>
      </c>
      <c r="AF364">
        <v>173.45</v>
      </c>
      <c r="AG364" s="4">
        <v>0.77</v>
      </c>
      <c r="AH364" t="s">
        <v>33</v>
      </c>
      <c r="AI364" t="s">
        <v>36</v>
      </c>
      <c r="AJ364">
        <v>37.681874999999998</v>
      </c>
      <c r="AK364">
        <v>-121.76800900000001</v>
      </c>
    </row>
    <row r="365" spans="1:37" ht="14.45" x14ac:dyDescent="0.3">
      <c r="A365">
        <v>363</v>
      </c>
      <c r="B365">
        <v>476</v>
      </c>
      <c r="C365" t="s">
        <v>220</v>
      </c>
      <c r="D365" t="s">
        <v>36</v>
      </c>
      <c r="E365" t="s">
        <v>31</v>
      </c>
      <c r="F365" s="2">
        <v>36161</v>
      </c>
      <c r="G365" s="2">
        <v>39813</v>
      </c>
      <c r="H365">
        <v>56956</v>
      </c>
      <c r="I365">
        <v>52725</v>
      </c>
      <c r="J365">
        <v>198</v>
      </c>
      <c r="K365">
        <f t="shared" si="10"/>
        <v>4116210120</v>
      </c>
      <c r="L365">
        <v>178</v>
      </c>
      <c r="M365">
        <v>158</v>
      </c>
      <c r="N365" t="s">
        <v>220</v>
      </c>
      <c r="O365">
        <v>2</v>
      </c>
      <c r="P365" t="s">
        <v>34</v>
      </c>
      <c r="Q365" s="6">
        <v>42230</v>
      </c>
      <c r="R365">
        <v>860</v>
      </c>
      <c r="S365" s="3">
        <v>1363</v>
      </c>
      <c r="T365" t="s">
        <v>55</v>
      </c>
      <c r="V365" s="3">
        <v>56055</v>
      </c>
      <c r="AB365" s="3">
        <v>280232227</v>
      </c>
      <c r="AC365" s="3">
        <v>444135495</v>
      </c>
      <c r="AD365">
        <v>120.95</v>
      </c>
      <c r="AE365" s="5">
        <f t="shared" si="11"/>
        <v>210174170.25</v>
      </c>
      <c r="AF365">
        <v>191.69</v>
      </c>
      <c r="AG365" s="4">
        <v>0.75</v>
      </c>
      <c r="AH365" t="s">
        <v>33</v>
      </c>
      <c r="AI365" t="s">
        <v>36</v>
      </c>
      <c r="AJ365">
        <v>37.681874999999998</v>
      </c>
      <c r="AK365">
        <v>-121.76800900000001</v>
      </c>
    </row>
    <row r="366" spans="1:37" ht="14.45" x14ac:dyDescent="0.3">
      <c r="A366">
        <v>364</v>
      </c>
      <c r="B366">
        <v>476</v>
      </c>
      <c r="C366" t="s">
        <v>220</v>
      </c>
      <c r="D366" t="s">
        <v>36</v>
      </c>
      <c r="E366" t="s">
        <v>31</v>
      </c>
      <c r="F366" s="2">
        <v>36161</v>
      </c>
      <c r="G366" s="2">
        <v>39813</v>
      </c>
      <c r="H366">
        <v>56956</v>
      </c>
      <c r="I366">
        <v>52725</v>
      </c>
      <c r="J366">
        <v>198</v>
      </c>
      <c r="K366">
        <f t="shared" si="10"/>
        <v>4116210120</v>
      </c>
      <c r="L366">
        <v>178</v>
      </c>
      <c r="M366">
        <v>158</v>
      </c>
      <c r="N366" t="s">
        <v>220</v>
      </c>
      <c r="O366">
        <v>2</v>
      </c>
      <c r="P366" t="s">
        <v>34</v>
      </c>
      <c r="Q366" s="6">
        <v>42199</v>
      </c>
      <c r="R366">
        <v>896</v>
      </c>
      <c r="S366" s="3">
        <v>1454</v>
      </c>
      <c r="T366" t="s">
        <v>55</v>
      </c>
      <c r="V366" s="3">
        <v>56055</v>
      </c>
      <c r="AB366" s="3">
        <v>291962879</v>
      </c>
      <c r="AC366" s="3">
        <v>473787975</v>
      </c>
      <c r="AD366">
        <v>126.01</v>
      </c>
      <c r="AE366" s="5">
        <f t="shared" si="11"/>
        <v>218972159.25</v>
      </c>
      <c r="AF366">
        <v>204.49</v>
      </c>
      <c r="AG366" s="4">
        <v>0.75</v>
      </c>
      <c r="AH366" t="s">
        <v>33</v>
      </c>
      <c r="AI366" t="s">
        <v>36</v>
      </c>
      <c r="AJ366">
        <v>37.681874999999998</v>
      </c>
      <c r="AK366">
        <v>-121.76800900000001</v>
      </c>
    </row>
    <row r="367" spans="1:37" ht="14.45" x14ac:dyDescent="0.3">
      <c r="A367">
        <v>365</v>
      </c>
      <c r="B367">
        <v>476</v>
      </c>
      <c r="C367" t="s">
        <v>220</v>
      </c>
      <c r="D367" t="s">
        <v>36</v>
      </c>
      <c r="E367" t="s">
        <v>31</v>
      </c>
      <c r="F367" s="2">
        <v>36161</v>
      </c>
      <c r="G367" s="2">
        <v>39813</v>
      </c>
      <c r="H367">
        <v>56956</v>
      </c>
      <c r="I367">
        <v>52725</v>
      </c>
      <c r="J367">
        <v>198</v>
      </c>
      <c r="K367">
        <f t="shared" si="10"/>
        <v>4116210120</v>
      </c>
      <c r="L367">
        <v>178</v>
      </c>
      <c r="M367">
        <v>158</v>
      </c>
      <c r="N367" t="s">
        <v>220</v>
      </c>
      <c r="O367">
        <v>2</v>
      </c>
      <c r="P367" t="s">
        <v>34</v>
      </c>
      <c r="Q367" s="6">
        <v>42169</v>
      </c>
      <c r="R367">
        <v>943</v>
      </c>
      <c r="S367" s="3">
        <v>1298</v>
      </c>
      <c r="T367" t="s">
        <v>55</v>
      </c>
      <c r="V367" s="3">
        <v>56055</v>
      </c>
      <c r="AB367" s="3">
        <v>307277896</v>
      </c>
      <c r="AC367" s="3">
        <v>422955152</v>
      </c>
      <c r="AD367">
        <v>137.04</v>
      </c>
      <c r="AE367" s="5">
        <f t="shared" si="11"/>
        <v>230458422</v>
      </c>
      <c r="AF367">
        <v>188.63</v>
      </c>
      <c r="AG367" s="4">
        <v>0.75</v>
      </c>
      <c r="AH367" t="s">
        <v>33</v>
      </c>
      <c r="AI367" t="s">
        <v>36</v>
      </c>
      <c r="AJ367">
        <v>37.681874999999998</v>
      </c>
      <c r="AK367">
        <v>-121.76800900000001</v>
      </c>
    </row>
    <row r="368" spans="1:37" ht="14.45" x14ac:dyDescent="0.3">
      <c r="A368">
        <v>366</v>
      </c>
      <c r="B368">
        <v>473</v>
      </c>
      <c r="C368" t="s">
        <v>221</v>
      </c>
      <c r="D368" t="s">
        <v>36</v>
      </c>
      <c r="E368" t="s">
        <v>31</v>
      </c>
      <c r="F368" s="2">
        <v>36161</v>
      </c>
      <c r="G368" s="2">
        <v>39813</v>
      </c>
      <c r="H368">
        <v>56940</v>
      </c>
      <c r="I368">
        <v>55574</v>
      </c>
      <c r="J368">
        <v>241</v>
      </c>
      <c r="K368">
        <f t="shared" si="10"/>
        <v>5008727100</v>
      </c>
      <c r="L368">
        <v>217</v>
      </c>
      <c r="M368">
        <v>193</v>
      </c>
      <c r="N368" t="s">
        <v>221</v>
      </c>
      <c r="O368">
        <v>2</v>
      </c>
      <c r="P368" t="s">
        <v>39</v>
      </c>
      <c r="Q368" s="6">
        <v>42050</v>
      </c>
      <c r="R368">
        <v>622</v>
      </c>
      <c r="S368">
        <v>730</v>
      </c>
      <c r="T368" t="s">
        <v>55</v>
      </c>
      <c r="V368" s="3">
        <v>68116</v>
      </c>
      <c r="W368">
        <v>80</v>
      </c>
      <c r="AB368" s="3">
        <v>202679588</v>
      </c>
      <c r="AC368" s="3">
        <v>237871542</v>
      </c>
      <c r="AD368">
        <v>80.760000000000005</v>
      </c>
      <c r="AE368" s="5">
        <f t="shared" si="11"/>
        <v>154036486.88</v>
      </c>
      <c r="AF368">
        <v>94.79</v>
      </c>
      <c r="AG368" s="4">
        <v>0.76</v>
      </c>
      <c r="AH368" t="s">
        <v>33</v>
      </c>
      <c r="AI368" t="s">
        <v>36</v>
      </c>
      <c r="AJ368">
        <v>36.778261000000001</v>
      </c>
      <c r="AK368">
        <v>-119.41793199999999</v>
      </c>
    </row>
    <row r="369" spans="1:37" ht="14.45" x14ac:dyDescent="0.3">
      <c r="A369">
        <v>367</v>
      </c>
      <c r="B369">
        <v>473</v>
      </c>
      <c r="C369" t="s">
        <v>221</v>
      </c>
      <c r="D369" t="s">
        <v>36</v>
      </c>
      <c r="E369" t="s">
        <v>31</v>
      </c>
      <c r="F369" s="2">
        <v>36161</v>
      </c>
      <c r="G369" s="2">
        <v>39813</v>
      </c>
      <c r="H369">
        <v>56940</v>
      </c>
      <c r="I369">
        <v>55574</v>
      </c>
      <c r="J369">
        <v>241</v>
      </c>
      <c r="K369">
        <f t="shared" si="10"/>
        <v>5008727100</v>
      </c>
      <c r="L369">
        <v>217</v>
      </c>
      <c r="M369">
        <v>193</v>
      </c>
      <c r="N369" t="s">
        <v>221</v>
      </c>
      <c r="O369">
        <v>2</v>
      </c>
      <c r="P369" t="s">
        <v>39</v>
      </c>
      <c r="Q369" s="6">
        <v>42019</v>
      </c>
      <c r="R369">
        <v>669</v>
      </c>
      <c r="S369">
        <v>726</v>
      </c>
      <c r="T369" t="s">
        <v>55</v>
      </c>
      <c r="V369" s="3">
        <v>68142</v>
      </c>
      <c r="W369">
        <v>72</v>
      </c>
      <c r="AB369" s="3">
        <v>217994605</v>
      </c>
      <c r="AC369" s="3">
        <v>236568136</v>
      </c>
      <c r="AD369">
        <v>72.239999999999995</v>
      </c>
      <c r="AE369" s="5">
        <f t="shared" si="11"/>
        <v>152596223.5</v>
      </c>
      <c r="AF369">
        <v>78.39</v>
      </c>
      <c r="AG369" s="4">
        <v>0.7</v>
      </c>
      <c r="AH369" t="s">
        <v>33</v>
      </c>
      <c r="AI369" t="s">
        <v>36</v>
      </c>
      <c r="AJ369">
        <v>36.778261000000001</v>
      </c>
      <c r="AK369">
        <v>-119.41793199999999</v>
      </c>
    </row>
    <row r="370" spans="1:37" ht="14.45" x14ac:dyDescent="0.3">
      <c r="A370">
        <v>368</v>
      </c>
      <c r="B370">
        <v>473</v>
      </c>
      <c r="C370" t="s">
        <v>221</v>
      </c>
      <c r="D370" t="s">
        <v>36</v>
      </c>
      <c r="E370" t="s">
        <v>31</v>
      </c>
      <c r="F370" s="2">
        <v>36161</v>
      </c>
      <c r="G370" s="2">
        <v>39813</v>
      </c>
      <c r="H370">
        <v>56940</v>
      </c>
      <c r="I370">
        <v>55574</v>
      </c>
      <c r="J370">
        <v>241</v>
      </c>
      <c r="K370">
        <f t="shared" si="10"/>
        <v>5008727100</v>
      </c>
      <c r="L370">
        <v>217</v>
      </c>
      <c r="M370">
        <v>193</v>
      </c>
      <c r="N370" t="s">
        <v>221</v>
      </c>
      <c r="O370">
        <v>2</v>
      </c>
      <c r="P370" t="s">
        <v>39</v>
      </c>
      <c r="Q370" s="6">
        <v>42352</v>
      </c>
      <c r="R370">
        <v>535</v>
      </c>
      <c r="S370">
        <v>888</v>
      </c>
      <c r="T370" t="s">
        <v>55</v>
      </c>
      <c r="V370" s="3">
        <v>68147</v>
      </c>
      <c r="W370">
        <v>64</v>
      </c>
      <c r="AB370" s="3">
        <v>174330513</v>
      </c>
      <c r="AC370" s="3">
        <v>289356067</v>
      </c>
      <c r="AD370">
        <v>63.54</v>
      </c>
      <c r="AE370" s="5">
        <f t="shared" si="11"/>
        <v>134234495.00999999</v>
      </c>
      <c r="AF370">
        <v>105.47</v>
      </c>
      <c r="AG370" s="4">
        <v>0.77</v>
      </c>
      <c r="AH370" t="s">
        <v>33</v>
      </c>
      <c r="AI370" t="s">
        <v>36</v>
      </c>
      <c r="AJ370">
        <v>36.778261000000001</v>
      </c>
      <c r="AK370">
        <v>-119.41793199999999</v>
      </c>
    </row>
    <row r="371" spans="1:37" ht="14.45" x14ac:dyDescent="0.3">
      <c r="A371">
        <v>369</v>
      </c>
      <c r="B371">
        <v>473</v>
      </c>
      <c r="C371" t="s">
        <v>221</v>
      </c>
      <c r="D371" t="s">
        <v>36</v>
      </c>
      <c r="E371" t="s">
        <v>31</v>
      </c>
      <c r="F371" s="2">
        <v>36161</v>
      </c>
      <c r="G371" s="2">
        <v>39813</v>
      </c>
      <c r="H371">
        <v>56940</v>
      </c>
      <c r="I371">
        <v>55574</v>
      </c>
      <c r="J371">
        <v>241</v>
      </c>
      <c r="K371">
        <f t="shared" si="10"/>
        <v>5008727100</v>
      </c>
      <c r="L371">
        <v>217</v>
      </c>
      <c r="M371">
        <v>193</v>
      </c>
      <c r="N371" t="s">
        <v>221</v>
      </c>
      <c r="O371">
        <v>2</v>
      </c>
      <c r="P371" t="s">
        <v>39</v>
      </c>
      <c r="Q371" s="6">
        <v>42322</v>
      </c>
      <c r="R371">
        <v>784</v>
      </c>
      <c r="S371" s="3">
        <v>1027</v>
      </c>
      <c r="T371" t="s">
        <v>55</v>
      </c>
      <c r="V371" s="3">
        <v>68163</v>
      </c>
      <c r="W371">
        <v>98</v>
      </c>
      <c r="AB371" s="3">
        <v>255467519</v>
      </c>
      <c r="AC371" s="3">
        <v>334649416</v>
      </c>
      <c r="AD371">
        <v>97.45</v>
      </c>
      <c r="AE371" s="5">
        <f t="shared" si="11"/>
        <v>199264664.81999999</v>
      </c>
      <c r="AF371">
        <v>127.65</v>
      </c>
      <c r="AG371" s="4">
        <v>0.78</v>
      </c>
      <c r="AH371" t="s">
        <v>33</v>
      </c>
      <c r="AI371" t="s">
        <v>36</v>
      </c>
      <c r="AJ371">
        <v>36.778261000000001</v>
      </c>
      <c r="AK371">
        <v>-119.41793199999999</v>
      </c>
    </row>
    <row r="372" spans="1:37" ht="14.45" x14ac:dyDescent="0.3">
      <c r="A372">
        <v>370</v>
      </c>
      <c r="B372">
        <v>473</v>
      </c>
      <c r="C372" t="s">
        <v>221</v>
      </c>
      <c r="D372" t="s">
        <v>36</v>
      </c>
      <c r="E372" t="s">
        <v>31</v>
      </c>
      <c r="F372" s="2">
        <v>36161</v>
      </c>
      <c r="G372" s="2">
        <v>39813</v>
      </c>
      <c r="H372">
        <v>56940</v>
      </c>
      <c r="I372">
        <v>55574</v>
      </c>
      <c r="J372">
        <v>241</v>
      </c>
      <c r="K372">
        <f t="shared" si="10"/>
        <v>5008727100</v>
      </c>
      <c r="L372">
        <v>217</v>
      </c>
      <c r="M372">
        <v>193</v>
      </c>
      <c r="N372" t="s">
        <v>221</v>
      </c>
      <c r="O372">
        <v>2</v>
      </c>
      <c r="P372" t="s">
        <v>39</v>
      </c>
      <c r="Q372" s="6">
        <v>42291</v>
      </c>
      <c r="R372" s="3">
        <v>1166</v>
      </c>
      <c r="S372" s="3">
        <v>1430</v>
      </c>
      <c r="T372" t="s">
        <v>55</v>
      </c>
      <c r="V372" s="3">
        <v>68153</v>
      </c>
      <c r="W372">
        <v>139</v>
      </c>
      <c r="AB372" s="3">
        <v>379942764</v>
      </c>
      <c r="AC372" s="3">
        <v>465967541</v>
      </c>
      <c r="AD372">
        <v>138.47</v>
      </c>
      <c r="AE372" s="5">
        <f t="shared" si="11"/>
        <v>292555928.28000003</v>
      </c>
      <c r="AF372">
        <v>169.82</v>
      </c>
      <c r="AG372" s="4">
        <v>0.77</v>
      </c>
      <c r="AH372" t="s">
        <v>33</v>
      </c>
      <c r="AI372" t="s">
        <v>36</v>
      </c>
      <c r="AJ372">
        <v>36.778261000000001</v>
      </c>
      <c r="AK372">
        <v>-119.41793199999999</v>
      </c>
    </row>
    <row r="373" spans="1:37" ht="14.45" x14ac:dyDescent="0.3">
      <c r="A373">
        <v>371</v>
      </c>
      <c r="B373">
        <v>473</v>
      </c>
      <c r="C373" t="s">
        <v>221</v>
      </c>
      <c r="D373" t="s">
        <v>36</v>
      </c>
      <c r="E373" t="s">
        <v>31</v>
      </c>
      <c r="F373" s="2">
        <v>36161</v>
      </c>
      <c r="G373" s="2">
        <v>39813</v>
      </c>
      <c r="H373">
        <v>56940</v>
      </c>
      <c r="I373">
        <v>55574</v>
      </c>
      <c r="J373">
        <v>241</v>
      </c>
      <c r="K373">
        <f t="shared" si="10"/>
        <v>5008727100</v>
      </c>
      <c r="L373">
        <v>217</v>
      </c>
      <c r="M373">
        <v>193</v>
      </c>
      <c r="N373" t="s">
        <v>221</v>
      </c>
      <c r="O373">
        <v>2</v>
      </c>
      <c r="P373" t="s">
        <v>39</v>
      </c>
      <c r="Q373" s="6">
        <v>42261</v>
      </c>
      <c r="R373" s="3">
        <v>1307</v>
      </c>
      <c r="S373" s="3">
        <v>1543</v>
      </c>
      <c r="T373" t="s">
        <v>55</v>
      </c>
      <c r="V373" s="3">
        <v>68134</v>
      </c>
      <c r="W373">
        <v>162</v>
      </c>
      <c r="AB373" s="3">
        <v>425887815</v>
      </c>
      <c r="AC373" s="3">
        <v>502788752</v>
      </c>
      <c r="AD373">
        <v>162.52000000000001</v>
      </c>
      <c r="AE373" s="5">
        <f t="shared" si="11"/>
        <v>332192495.69999999</v>
      </c>
      <c r="AF373">
        <v>191.86</v>
      </c>
      <c r="AG373" s="4">
        <v>0.78</v>
      </c>
      <c r="AH373" t="s">
        <v>33</v>
      </c>
      <c r="AI373" t="s">
        <v>36</v>
      </c>
      <c r="AJ373">
        <v>36.778261000000001</v>
      </c>
      <c r="AK373">
        <v>-119.41793199999999</v>
      </c>
    </row>
    <row r="374" spans="1:37" ht="14.45" x14ac:dyDescent="0.3">
      <c r="A374">
        <v>372</v>
      </c>
      <c r="B374">
        <v>473</v>
      </c>
      <c r="C374" t="s">
        <v>221</v>
      </c>
      <c r="D374" t="s">
        <v>36</v>
      </c>
      <c r="E374" t="s">
        <v>31</v>
      </c>
      <c r="F374" s="2">
        <v>36161</v>
      </c>
      <c r="G374" s="2">
        <v>39813</v>
      </c>
      <c r="H374">
        <v>56940</v>
      </c>
      <c r="I374">
        <v>55574</v>
      </c>
      <c r="J374">
        <v>241</v>
      </c>
      <c r="K374">
        <f t="shared" si="10"/>
        <v>5008727100</v>
      </c>
      <c r="L374">
        <v>217</v>
      </c>
      <c r="M374">
        <v>193</v>
      </c>
      <c r="N374" t="s">
        <v>221</v>
      </c>
      <c r="O374">
        <v>2</v>
      </c>
      <c r="P374" t="s">
        <v>34</v>
      </c>
      <c r="Q374" s="6">
        <v>42230</v>
      </c>
      <c r="R374" s="3">
        <v>1467</v>
      </c>
      <c r="S374" s="3">
        <v>1678</v>
      </c>
      <c r="T374" t="s">
        <v>55</v>
      </c>
      <c r="V374" s="3">
        <v>67940</v>
      </c>
      <c r="AB374" s="3">
        <v>478024043</v>
      </c>
      <c r="AC374" s="3">
        <v>546778695</v>
      </c>
      <c r="AD374">
        <v>172.49</v>
      </c>
      <c r="AE374" s="5">
        <f t="shared" si="11"/>
        <v>363298272.68000001</v>
      </c>
      <c r="AF374">
        <v>197.3</v>
      </c>
      <c r="AG374" s="4">
        <v>0.76</v>
      </c>
      <c r="AH374" t="s">
        <v>33</v>
      </c>
      <c r="AI374" t="s">
        <v>36</v>
      </c>
      <c r="AJ374">
        <v>36.778261000000001</v>
      </c>
      <c r="AK374">
        <v>-119.41793199999999</v>
      </c>
    </row>
    <row r="375" spans="1:37" ht="14.45" x14ac:dyDescent="0.3">
      <c r="A375">
        <v>373</v>
      </c>
      <c r="B375">
        <v>473</v>
      </c>
      <c r="C375" t="s">
        <v>221</v>
      </c>
      <c r="D375" t="s">
        <v>36</v>
      </c>
      <c r="E375" t="s">
        <v>31</v>
      </c>
      <c r="F375" s="2">
        <v>36161</v>
      </c>
      <c r="G375" s="2">
        <v>39813</v>
      </c>
      <c r="H375">
        <v>56940</v>
      </c>
      <c r="I375">
        <v>55574</v>
      </c>
      <c r="J375">
        <v>241</v>
      </c>
      <c r="K375">
        <f t="shared" si="10"/>
        <v>5008727100</v>
      </c>
      <c r="L375">
        <v>217</v>
      </c>
      <c r="M375">
        <v>193</v>
      </c>
      <c r="N375" t="s">
        <v>221</v>
      </c>
      <c r="O375">
        <v>2</v>
      </c>
      <c r="P375" t="s">
        <v>34</v>
      </c>
      <c r="Q375" s="6">
        <v>42199</v>
      </c>
      <c r="R375" s="3">
        <v>1561</v>
      </c>
      <c r="S375" s="3">
        <v>1739</v>
      </c>
      <c r="T375" t="s">
        <v>55</v>
      </c>
      <c r="V375" s="3">
        <v>67940</v>
      </c>
      <c r="AB375" s="3">
        <v>508654078</v>
      </c>
      <c r="AC375" s="3">
        <v>566655632</v>
      </c>
      <c r="AD375">
        <v>185.96</v>
      </c>
      <c r="AE375" s="5">
        <f t="shared" si="11"/>
        <v>391663640.06</v>
      </c>
      <c r="AF375">
        <v>207.17</v>
      </c>
      <c r="AG375" s="4">
        <v>0.77</v>
      </c>
      <c r="AH375" t="s">
        <v>33</v>
      </c>
      <c r="AI375" t="s">
        <v>36</v>
      </c>
      <c r="AJ375">
        <v>36.778261000000001</v>
      </c>
      <c r="AK375">
        <v>-119.41793199999999</v>
      </c>
    </row>
    <row r="376" spans="1:37" ht="14.45" x14ac:dyDescent="0.3">
      <c r="A376">
        <v>374</v>
      </c>
      <c r="B376">
        <v>473</v>
      </c>
      <c r="C376" t="s">
        <v>221</v>
      </c>
      <c r="D376" t="s">
        <v>36</v>
      </c>
      <c r="E376" t="s">
        <v>31</v>
      </c>
      <c r="F376" s="2">
        <v>36161</v>
      </c>
      <c r="G376" s="2">
        <v>39813</v>
      </c>
      <c r="H376">
        <v>56940</v>
      </c>
      <c r="I376">
        <v>55574</v>
      </c>
      <c r="J376">
        <v>241</v>
      </c>
      <c r="K376">
        <f t="shared" si="10"/>
        <v>5008727100</v>
      </c>
      <c r="L376">
        <v>217</v>
      </c>
      <c r="M376">
        <v>193</v>
      </c>
      <c r="N376" t="s">
        <v>221</v>
      </c>
      <c r="O376">
        <v>2</v>
      </c>
      <c r="P376" t="s">
        <v>34</v>
      </c>
      <c r="Q376" s="6">
        <v>42169</v>
      </c>
      <c r="R376" s="3">
        <v>1515</v>
      </c>
      <c r="S376" s="3">
        <v>1639</v>
      </c>
      <c r="T376" t="s">
        <v>55</v>
      </c>
      <c r="V376" s="3">
        <v>67940</v>
      </c>
      <c r="AB376" s="3">
        <v>493664912</v>
      </c>
      <c r="AC376" s="3">
        <v>534070489</v>
      </c>
      <c r="AD376">
        <v>184.08</v>
      </c>
      <c r="AE376" s="5">
        <f t="shared" si="11"/>
        <v>375185333.12</v>
      </c>
      <c r="AF376">
        <v>199.14</v>
      </c>
      <c r="AG376" s="4">
        <v>0.76</v>
      </c>
      <c r="AH376" t="s">
        <v>33</v>
      </c>
      <c r="AI376" t="s">
        <v>36</v>
      </c>
      <c r="AJ376">
        <v>36.778261000000001</v>
      </c>
      <c r="AK376">
        <v>-119.41793199999999</v>
      </c>
    </row>
    <row r="377" spans="1:37" ht="14.45" x14ac:dyDescent="0.3">
      <c r="A377">
        <v>375</v>
      </c>
      <c r="B377">
        <v>481</v>
      </c>
      <c r="C377" t="s">
        <v>222</v>
      </c>
      <c r="D377" t="s">
        <v>213</v>
      </c>
      <c r="E377" t="s">
        <v>31</v>
      </c>
      <c r="F377" s="2">
        <v>34700</v>
      </c>
      <c r="G377" s="2">
        <v>38352</v>
      </c>
      <c r="H377">
        <v>12515</v>
      </c>
      <c r="I377">
        <v>12135</v>
      </c>
      <c r="J377">
        <v>250</v>
      </c>
      <c r="K377">
        <f t="shared" si="10"/>
        <v>1141993750</v>
      </c>
      <c r="L377">
        <v>225</v>
      </c>
      <c r="M377">
        <v>200</v>
      </c>
      <c r="N377" t="s">
        <v>222</v>
      </c>
      <c r="O377">
        <v>2</v>
      </c>
      <c r="P377" t="s">
        <v>39</v>
      </c>
      <c r="Q377" s="6">
        <v>42050</v>
      </c>
      <c r="R377">
        <v>96</v>
      </c>
      <c r="S377">
        <v>109</v>
      </c>
      <c r="T377" t="s">
        <v>55</v>
      </c>
      <c r="V377" s="3">
        <v>12113</v>
      </c>
      <c r="W377">
        <v>62</v>
      </c>
      <c r="AB377" s="3">
        <v>31281737</v>
      </c>
      <c r="AC377" s="3">
        <v>35517806</v>
      </c>
      <c r="AD377">
        <v>62.72</v>
      </c>
      <c r="AE377" s="5">
        <f t="shared" si="11"/>
        <v>21271581.16</v>
      </c>
      <c r="AF377">
        <v>71.209999999999994</v>
      </c>
      <c r="AG377" s="4">
        <v>0.68</v>
      </c>
      <c r="AH377" t="s">
        <v>33</v>
      </c>
      <c r="AI377" t="s">
        <v>213</v>
      </c>
      <c r="AJ377">
        <v>39.145724999999999</v>
      </c>
      <c r="AK377">
        <v>-121.59135499999999</v>
      </c>
    </row>
    <row r="378" spans="1:37" ht="14.45" x14ac:dyDescent="0.3">
      <c r="A378">
        <v>376</v>
      </c>
      <c r="B378">
        <v>481</v>
      </c>
      <c r="C378" t="s">
        <v>222</v>
      </c>
      <c r="D378" t="s">
        <v>213</v>
      </c>
      <c r="E378" t="s">
        <v>31</v>
      </c>
      <c r="F378" s="2">
        <v>34700</v>
      </c>
      <c r="G378" s="2">
        <v>38352</v>
      </c>
      <c r="H378">
        <v>12515</v>
      </c>
      <c r="I378">
        <v>12135</v>
      </c>
      <c r="J378">
        <v>250</v>
      </c>
      <c r="K378">
        <f t="shared" si="10"/>
        <v>1141993750</v>
      </c>
      <c r="L378">
        <v>225</v>
      </c>
      <c r="M378">
        <v>200</v>
      </c>
      <c r="N378" t="s">
        <v>222</v>
      </c>
      <c r="O378">
        <v>2</v>
      </c>
      <c r="P378" t="s">
        <v>39</v>
      </c>
      <c r="Q378" s="6">
        <v>42019</v>
      </c>
      <c r="R378">
        <v>102</v>
      </c>
      <c r="S378">
        <v>127</v>
      </c>
      <c r="T378" t="s">
        <v>55</v>
      </c>
      <c r="V378" s="3">
        <v>12106</v>
      </c>
      <c r="W378">
        <v>57</v>
      </c>
      <c r="AB378" s="3">
        <v>33236846</v>
      </c>
      <c r="AC378" s="3">
        <v>41383131</v>
      </c>
      <c r="AD378">
        <v>56.68</v>
      </c>
      <c r="AE378" s="5">
        <f t="shared" si="11"/>
        <v>21271581.440000001</v>
      </c>
      <c r="AF378">
        <v>70.569999999999993</v>
      </c>
      <c r="AG378" s="4">
        <v>0.64</v>
      </c>
      <c r="AH378" t="s">
        <v>33</v>
      </c>
      <c r="AI378" t="s">
        <v>213</v>
      </c>
      <c r="AJ378">
        <v>39.145724999999999</v>
      </c>
      <c r="AK378">
        <v>-121.59135499999999</v>
      </c>
    </row>
    <row r="379" spans="1:37" ht="14.45" x14ac:dyDescent="0.3">
      <c r="A379">
        <v>377</v>
      </c>
      <c r="B379">
        <v>481</v>
      </c>
      <c r="C379" t="s">
        <v>222</v>
      </c>
      <c r="D379" t="s">
        <v>213</v>
      </c>
      <c r="E379" t="s">
        <v>31</v>
      </c>
      <c r="F379" s="2">
        <v>34700</v>
      </c>
      <c r="G379" s="2">
        <v>38352</v>
      </c>
      <c r="H379">
        <v>12515</v>
      </c>
      <c r="I379">
        <v>12135</v>
      </c>
      <c r="J379">
        <v>250</v>
      </c>
      <c r="K379">
        <f t="shared" si="10"/>
        <v>1141993750</v>
      </c>
      <c r="L379">
        <v>225</v>
      </c>
      <c r="M379">
        <v>200</v>
      </c>
      <c r="N379" t="s">
        <v>222</v>
      </c>
      <c r="O379">
        <v>2</v>
      </c>
      <c r="P379" t="s">
        <v>39</v>
      </c>
      <c r="Q379" s="6">
        <v>42352</v>
      </c>
      <c r="R379">
        <v>106</v>
      </c>
      <c r="S379">
        <v>134</v>
      </c>
      <c r="T379" t="s">
        <v>55</v>
      </c>
      <c r="V379" s="3">
        <v>12092</v>
      </c>
      <c r="W379">
        <v>57</v>
      </c>
      <c r="AB379" s="3">
        <v>34540251</v>
      </c>
      <c r="AC379" s="3">
        <v>43664091</v>
      </c>
      <c r="AD379">
        <v>57.13</v>
      </c>
      <c r="AE379" s="5">
        <f t="shared" si="11"/>
        <v>21414955.620000001</v>
      </c>
      <c r="AF379">
        <v>72.22</v>
      </c>
      <c r="AG379" s="4">
        <v>0.62</v>
      </c>
      <c r="AH379" t="s">
        <v>33</v>
      </c>
      <c r="AI379" t="s">
        <v>213</v>
      </c>
      <c r="AJ379">
        <v>39.145724999999999</v>
      </c>
      <c r="AK379">
        <v>-121.59135499999999</v>
      </c>
    </row>
    <row r="380" spans="1:37" ht="14.45" x14ac:dyDescent="0.3">
      <c r="A380">
        <v>378</v>
      </c>
      <c r="B380">
        <v>481</v>
      </c>
      <c r="C380" t="s">
        <v>222</v>
      </c>
      <c r="D380" t="s">
        <v>213</v>
      </c>
      <c r="E380" t="s">
        <v>31</v>
      </c>
      <c r="F380" s="2">
        <v>34700</v>
      </c>
      <c r="G380" s="2">
        <v>38352</v>
      </c>
      <c r="H380">
        <v>12515</v>
      </c>
      <c r="I380">
        <v>12135</v>
      </c>
      <c r="J380">
        <v>250</v>
      </c>
      <c r="K380">
        <f t="shared" si="10"/>
        <v>1141993750</v>
      </c>
      <c r="L380">
        <v>225</v>
      </c>
      <c r="M380">
        <v>200</v>
      </c>
      <c r="N380" t="s">
        <v>222</v>
      </c>
      <c r="O380">
        <v>2</v>
      </c>
      <c r="P380" t="s">
        <v>39</v>
      </c>
      <c r="Q380" s="6">
        <v>42322</v>
      </c>
      <c r="R380">
        <v>116</v>
      </c>
      <c r="S380">
        <v>152</v>
      </c>
      <c r="T380" t="s">
        <v>55</v>
      </c>
      <c r="V380" s="3">
        <v>12099</v>
      </c>
      <c r="W380">
        <v>68</v>
      </c>
      <c r="AB380" s="3">
        <v>37798766</v>
      </c>
      <c r="AC380" s="3">
        <v>49529417</v>
      </c>
      <c r="AD380">
        <v>67.69</v>
      </c>
      <c r="AE380" s="5">
        <f t="shared" si="11"/>
        <v>24569197.900000002</v>
      </c>
      <c r="AF380">
        <v>88.7</v>
      </c>
      <c r="AG380" s="4">
        <v>0.65</v>
      </c>
      <c r="AH380" t="s">
        <v>33</v>
      </c>
      <c r="AI380" t="s">
        <v>213</v>
      </c>
      <c r="AJ380">
        <v>39.145724999999999</v>
      </c>
      <c r="AK380">
        <v>-121.59135499999999</v>
      </c>
    </row>
    <row r="381" spans="1:37" ht="14.45" x14ac:dyDescent="0.3">
      <c r="A381">
        <v>379</v>
      </c>
      <c r="B381">
        <v>481</v>
      </c>
      <c r="C381" t="s">
        <v>222</v>
      </c>
      <c r="D381" t="s">
        <v>213</v>
      </c>
      <c r="E381" t="s">
        <v>31</v>
      </c>
      <c r="F381" s="2">
        <v>34700</v>
      </c>
      <c r="G381" s="2">
        <v>38352</v>
      </c>
      <c r="H381">
        <v>12515</v>
      </c>
      <c r="I381">
        <v>12135</v>
      </c>
      <c r="J381">
        <v>250</v>
      </c>
      <c r="K381">
        <f t="shared" si="10"/>
        <v>1141993750</v>
      </c>
      <c r="L381">
        <v>225</v>
      </c>
      <c r="M381">
        <v>200</v>
      </c>
      <c r="N381" t="s">
        <v>222</v>
      </c>
      <c r="O381">
        <v>2</v>
      </c>
      <c r="P381" t="s">
        <v>39</v>
      </c>
      <c r="Q381" s="6">
        <v>42291</v>
      </c>
      <c r="R381">
        <v>165</v>
      </c>
      <c r="S381">
        <v>191</v>
      </c>
      <c r="T381" t="s">
        <v>55</v>
      </c>
      <c r="V381" s="3">
        <v>12117</v>
      </c>
      <c r="W381">
        <v>78</v>
      </c>
      <c r="AB381" s="3">
        <v>53765485</v>
      </c>
      <c r="AC381" s="3">
        <v>62237623</v>
      </c>
      <c r="AD381">
        <v>77.290000000000006</v>
      </c>
      <c r="AE381" s="5">
        <f t="shared" si="11"/>
        <v>29033361.900000002</v>
      </c>
      <c r="AF381">
        <v>89.47</v>
      </c>
      <c r="AG381" s="4">
        <v>0.54</v>
      </c>
      <c r="AH381" t="s">
        <v>33</v>
      </c>
      <c r="AI381" t="s">
        <v>213</v>
      </c>
      <c r="AJ381">
        <v>39.145724999999999</v>
      </c>
      <c r="AK381">
        <v>-121.59135499999999</v>
      </c>
    </row>
    <row r="382" spans="1:37" ht="14.45" x14ac:dyDescent="0.3">
      <c r="A382">
        <v>380</v>
      </c>
      <c r="B382">
        <v>481</v>
      </c>
      <c r="C382" t="s">
        <v>222</v>
      </c>
      <c r="D382" t="s">
        <v>213</v>
      </c>
      <c r="E382" t="s">
        <v>31</v>
      </c>
      <c r="F382" s="2">
        <v>34700</v>
      </c>
      <c r="G382" s="2">
        <v>38352</v>
      </c>
      <c r="H382">
        <v>12515</v>
      </c>
      <c r="I382">
        <v>12135</v>
      </c>
      <c r="J382">
        <v>250</v>
      </c>
      <c r="K382">
        <f t="shared" si="10"/>
        <v>1141993750</v>
      </c>
      <c r="L382">
        <v>225</v>
      </c>
      <c r="M382">
        <v>200</v>
      </c>
      <c r="N382" t="s">
        <v>222</v>
      </c>
      <c r="O382">
        <v>2</v>
      </c>
      <c r="P382" t="s">
        <v>39</v>
      </c>
      <c r="Q382" s="6">
        <v>42261</v>
      </c>
      <c r="R382">
        <v>204</v>
      </c>
      <c r="S382">
        <v>222</v>
      </c>
      <c r="T382" t="s">
        <v>55</v>
      </c>
      <c r="V382" s="3">
        <v>12110</v>
      </c>
      <c r="W382">
        <v>116</v>
      </c>
      <c r="AB382" s="3">
        <v>66473691</v>
      </c>
      <c r="AC382" s="3">
        <v>72339017</v>
      </c>
      <c r="AD382">
        <v>117.1</v>
      </c>
      <c r="AE382" s="5">
        <f t="shared" si="11"/>
        <v>42543162.240000002</v>
      </c>
      <c r="AF382">
        <v>127.43</v>
      </c>
      <c r="AG382" s="4">
        <v>0.64</v>
      </c>
      <c r="AH382" t="s">
        <v>33</v>
      </c>
      <c r="AI382" t="s">
        <v>213</v>
      </c>
      <c r="AJ382">
        <v>39.145724999999999</v>
      </c>
      <c r="AK382">
        <v>-121.59135499999999</v>
      </c>
    </row>
    <row r="383" spans="1:37" ht="14.45" x14ac:dyDescent="0.3">
      <c r="A383">
        <v>381</v>
      </c>
      <c r="B383">
        <v>481</v>
      </c>
      <c r="C383" t="s">
        <v>222</v>
      </c>
      <c r="D383" t="s">
        <v>213</v>
      </c>
      <c r="E383" t="s">
        <v>31</v>
      </c>
      <c r="F383" s="2">
        <v>34700</v>
      </c>
      <c r="G383" s="2">
        <v>38352</v>
      </c>
      <c r="H383">
        <v>12515</v>
      </c>
      <c r="I383">
        <v>12135</v>
      </c>
      <c r="J383">
        <v>250</v>
      </c>
      <c r="K383">
        <f t="shared" si="10"/>
        <v>1141993750</v>
      </c>
      <c r="L383">
        <v>225</v>
      </c>
      <c r="M383">
        <v>200</v>
      </c>
      <c r="N383" t="s">
        <v>222</v>
      </c>
      <c r="O383">
        <v>2</v>
      </c>
      <c r="P383" t="s">
        <v>34</v>
      </c>
      <c r="Q383" s="6">
        <v>42230</v>
      </c>
      <c r="R383">
        <v>232</v>
      </c>
      <c r="S383">
        <v>271</v>
      </c>
      <c r="T383" t="s">
        <v>55</v>
      </c>
      <c r="V383" s="3">
        <v>12069</v>
      </c>
      <c r="AB383" s="3">
        <v>75597531</v>
      </c>
      <c r="AC383" s="3">
        <v>88305737</v>
      </c>
      <c r="AD383">
        <v>119.21</v>
      </c>
      <c r="AE383" s="5">
        <f t="shared" si="11"/>
        <v>44602543.289999999</v>
      </c>
      <c r="AF383">
        <v>139.25</v>
      </c>
      <c r="AG383" s="4">
        <v>0.59</v>
      </c>
      <c r="AH383" t="s">
        <v>33</v>
      </c>
      <c r="AI383" t="s">
        <v>213</v>
      </c>
      <c r="AJ383">
        <v>39.145724999999999</v>
      </c>
      <c r="AK383">
        <v>-121.59135499999999</v>
      </c>
    </row>
    <row r="384" spans="1:37" ht="14.45" x14ac:dyDescent="0.3">
      <c r="A384">
        <v>382</v>
      </c>
      <c r="B384">
        <v>481</v>
      </c>
      <c r="C384" t="s">
        <v>222</v>
      </c>
      <c r="D384" t="s">
        <v>213</v>
      </c>
      <c r="E384" t="s">
        <v>31</v>
      </c>
      <c r="F384" s="2">
        <v>34700</v>
      </c>
      <c r="G384" s="2">
        <v>38352</v>
      </c>
      <c r="H384">
        <v>12515</v>
      </c>
      <c r="I384">
        <v>12135</v>
      </c>
      <c r="J384">
        <v>250</v>
      </c>
      <c r="K384">
        <f t="shared" si="10"/>
        <v>1141993750</v>
      </c>
      <c r="L384">
        <v>225</v>
      </c>
      <c r="M384">
        <v>200</v>
      </c>
      <c r="N384" t="s">
        <v>222</v>
      </c>
      <c r="O384">
        <v>2</v>
      </c>
      <c r="P384" t="s">
        <v>34</v>
      </c>
      <c r="Q384" s="6">
        <v>42199</v>
      </c>
      <c r="R384">
        <v>259</v>
      </c>
      <c r="S384">
        <v>289</v>
      </c>
      <c r="T384" t="s">
        <v>55</v>
      </c>
      <c r="V384" s="3">
        <v>12069</v>
      </c>
      <c r="AB384" s="3">
        <v>84395520</v>
      </c>
      <c r="AC384" s="3">
        <v>94171062</v>
      </c>
      <c r="AD384">
        <v>139.86000000000001</v>
      </c>
      <c r="AE384" s="5">
        <f t="shared" si="11"/>
        <v>52325222.399999999</v>
      </c>
      <c r="AF384">
        <v>156.05000000000001</v>
      </c>
      <c r="AG384" s="4">
        <v>0.62</v>
      </c>
      <c r="AH384" t="s">
        <v>33</v>
      </c>
      <c r="AI384" t="s">
        <v>213</v>
      </c>
      <c r="AJ384">
        <v>39.145724999999999</v>
      </c>
      <c r="AK384">
        <v>-121.59135499999999</v>
      </c>
    </row>
    <row r="385" spans="1:37" ht="14.45" x14ac:dyDescent="0.3">
      <c r="A385">
        <v>383</v>
      </c>
      <c r="B385">
        <v>481</v>
      </c>
      <c r="C385" t="s">
        <v>222</v>
      </c>
      <c r="D385" t="s">
        <v>213</v>
      </c>
      <c r="E385" t="s">
        <v>31</v>
      </c>
      <c r="F385" s="2">
        <v>34700</v>
      </c>
      <c r="G385" s="2">
        <v>38352</v>
      </c>
      <c r="H385">
        <v>12515</v>
      </c>
      <c r="I385">
        <v>12135</v>
      </c>
      <c r="J385">
        <v>250</v>
      </c>
      <c r="K385">
        <f t="shared" si="10"/>
        <v>1141993750</v>
      </c>
      <c r="L385">
        <v>225</v>
      </c>
      <c r="M385">
        <v>200</v>
      </c>
      <c r="N385" t="s">
        <v>222</v>
      </c>
      <c r="O385">
        <v>2</v>
      </c>
      <c r="P385" t="s">
        <v>34</v>
      </c>
      <c r="Q385" s="6">
        <v>42169</v>
      </c>
      <c r="R385">
        <v>244</v>
      </c>
      <c r="S385">
        <v>270</v>
      </c>
      <c r="T385" t="s">
        <v>55</v>
      </c>
      <c r="V385" s="3">
        <v>12069</v>
      </c>
      <c r="AB385" s="3">
        <v>79507748</v>
      </c>
      <c r="AC385" s="3">
        <v>87979885</v>
      </c>
      <c r="AD385">
        <v>133.94999999999999</v>
      </c>
      <c r="AE385" s="5">
        <f t="shared" si="11"/>
        <v>48499726.280000001</v>
      </c>
      <c r="AF385">
        <v>148.22</v>
      </c>
      <c r="AG385" s="4">
        <v>0.61</v>
      </c>
      <c r="AH385" t="s">
        <v>33</v>
      </c>
      <c r="AI385" t="s">
        <v>213</v>
      </c>
      <c r="AJ385">
        <v>39.145724999999999</v>
      </c>
      <c r="AK385">
        <v>-121.59135499999999</v>
      </c>
    </row>
    <row r="386" spans="1:37" ht="14.45" x14ac:dyDescent="0.3">
      <c r="A386">
        <v>384</v>
      </c>
      <c r="B386">
        <v>489</v>
      </c>
      <c r="C386" t="s">
        <v>223</v>
      </c>
      <c r="D386" t="s">
        <v>36</v>
      </c>
      <c r="E386" t="s">
        <v>53</v>
      </c>
      <c r="F386" s="2">
        <v>35431</v>
      </c>
      <c r="G386" s="2">
        <v>39082</v>
      </c>
      <c r="H386">
        <v>126850</v>
      </c>
      <c r="I386">
        <v>120766</v>
      </c>
      <c r="J386">
        <v>137</v>
      </c>
      <c r="K386">
        <f t="shared" si="10"/>
        <v>6343134250</v>
      </c>
      <c r="L386">
        <v>131</v>
      </c>
      <c r="M386">
        <v>124</v>
      </c>
      <c r="N386" t="s">
        <v>223</v>
      </c>
      <c r="O386">
        <v>2</v>
      </c>
      <c r="P386" t="s">
        <v>39</v>
      </c>
      <c r="Q386" s="6">
        <v>42050</v>
      </c>
      <c r="R386">
        <v>880</v>
      </c>
      <c r="S386">
        <v>897</v>
      </c>
      <c r="T386" t="s">
        <v>55</v>
      </c>
      <c r="V386" s="3">
        <v>132415</v>
      </c>
      <c r="W386">
        <v>52</v>
      </c>
      <c r="AB386" s="3">
        <v>286749256</v>
      </c>
      <c r="AC386" s="3">
        <v>292288730</v>
      </c>
      <c r="AD386">
        <v>57.23</v>
      </c>
      <c r="AE386" s="5">
        <f t="shared" si="11"/>
        <v>212194449.44</v>
      </c>
      <c r="AF386">
        <v>58.34</v>
      </c>
      <c r="AG386" s="4">
        <v>0.74</v>
      </c>
      <c r="AH386" t="s">
        <v>33</v>
      </c>
      <c r="AI386" t="s">
        <v>36</v>
      </c>
      <c r="AJ386">
        <v>36.778261000000001</v>
      </c>
      <c r="AK386">
        <v>-119.41793199999999</v>
      </c>
    </row>
    <row r="387" spans="1:37" ht="14.45" x14ac:dyDescent="0.3">
      <c r="A387">
        <v>385</v>
      </c>
      <c r="B387">
        <v>489</v>
      </c>
      <c r="C387" t="s">
        <v>223</v>
      </c>
      <c r="D387" t="s">
        <v>36</v>
      </c>
      <c r="E387" t="s">
        <v>53</v>
      </c>
      <c r="F387" s="2">
        <v>35431</v>
      </c>
      <c r="G387" s="2">
        <v>39082</v>
      </c>
      <c r="H387">
        <v>126850</v>
      </c>
      <c r="I387">
        <v>120766</v>
      </c>
      <c r="J387">
        <v>137</v>
      </c>
      <c r="K387">
        <f t="shared" ref="K387:K450" si="12">J387*H387*365</f>
        <v>6343134250</v>
      </c>
      <c r="L387">
        <v>131</v>
      </c>
      <c r="M387">
        <v>124</v>
      </c>
      <c r="N387" t="s">
        <v>223</v>
      </c>
      <c r="O387">
        <v>2</v>
      </c>
      <c r="P387" t="s">
        <v>39</v>
      </c>
      <c r="Q387" s="6">
        <v>42019</v>
      </c>
      <c r="R387">
        <v>945</v>
      </c>
      <c r="S387">
        <v>905</v>
      </c>
      <c r="T387" t="s">
        <v>55</v>
      </c>
      <c r="V387" s="3">
        <v>135918</v>
      </c>
      <c r="W387">
        <v>54</v>
      </c>
      <c r="AB387" s="3">
        <v>307929599</v>
      </c>
      <c r="AC387" s="3">
        <v>294895541</v>
      </c>
      <c r="AD387">
        <v>54.08</v>
      </c>
      <c r="AE387" s="5">
        <f t="shared" ref="AE387:AE450" si="13">AB387*AG387</f>
        <v>227867903.25999999</v>
      </c>
      <c r="AF387">
        <v>51.79</v>
      </c>
      <c r="AG387" s="4">
        <v>0.74</v>
      </c>
      <c r="AH387" t="s">
        <v>33</v>
      </c>
      <c r="AI387" t="s">
        <v>36</v>
      </c>
      <c r="AJ387">
        <v>36.778261000000001</v>
      </c>
      <c r="AK387">
        <v>-119.41793199999999</v>
      </c>
    </row>
    <row r="388" spans="1:37" ht="14.45" x14ac:dyDescent="0.3">
      <c r="A388">
        <v>386</v>
      </c>
      <c r="B388">
        <v>489</v>
      </c>
      <c r="C388" t="s">
        <v>223</v>
      </c>
      <c r="D388" t="s">
        <v>36</v>
      </c>
      <c r="E388" t="s">
        <v>53</v>
      </c>
      <c r="F388" s="2">
        <v>35431</v>
      </c>
      <c r="G388" s="2">
        <v>39082</v>
      </c>
      <c r="H388">
        <v>126850</v>
      </c>
      <c r="I388">
        <v>120766</v>
      </c>
      <c r="J388">
        <v>137</v>
      </c>
      <c r="K388">
        <f t="shared" si="12"/>
        <v>6343134250</v>
      </c>
      <c r="L388">
        <v>131</v>
      </c>
      <c r="M388">
        <v>124</v>
      </c>
      <c r="N388" t="s">
        <v>223</v>
      </c>
      <c r="O388">
        <v>2</v>
      </c>
      <c r="P388" t="s">
        <v>39</v>
      </c>
      <c r="Q388" s="6">
        <v>42352</v>
      </c>
      <c r="R388">
        <v>848</v>
      </c>
      <c r="S388" s="3">
        <v>1087</v>
      </c>
      <c r="T388" t="s">
        <v>55</v>
      </c>
      <c r="V388" s="3">
        <v>135813</v>
      </c>
      <c r="W388">
        <v>48</v>
      </c>
      <c r="AB388" s="3">
        <v>276322010</v>
      </c>
      <c r="AC388" s="3">
        <v>354200501</v>
      </c>
      <c r="AD388">
        <v>47.91</v>
      </c>
      <c r="AE388" s="5">
        <f t="shared" si="13"/>
        <v>201715067.29999998</v>
      </c>
      <c r="AF388">
        <v>61.41</v>
      </c>
      <c r="AG388" s="4">
        <v>0.73</v>
      </c>
      <c r="AH388" t="s">
        <v>33</v>
      </c>
      <c r="AI388" t="s">
        <v>36</v>
      </c>
      <c r="AJ388">
        <v>36.778261000000001</v>
      </c>
      <c r="AK388">
        <v>-119.41793199999999</v>
      </c>
    </row>
    <row r="389" spans="1:37" ht="14.45" x14ac:dyDescent="0.3">
      <c r="A389">
        <v>387</v>
      </c>
      <c r="B389">
        <v>489</v>
      </c>
      <c r="C389" t="s">
        <v>223</v>
      </c>
      <c r="D389" t="s">
        <v>36</v>
      </c>
      <c r="E389" t="s">
        <v>53</v>
      </c>
      <c r="F389" s="2">
        <v>35431</v>
      </c>
      <c r="G389" s="2">
        <v>39082</v>
      </c>
      <c r="H389">
        <v>126850</v>
      </c>
      <c r="I389">
        <v>120766</v>
      </c>
      <c r="J389">
        <v>137</v>
      </c>
      <c r="K389">
        <f t="shared" si="12"/>
        <v>6343134250</v>
      </c>
      <c r="L389">
        <v>131</v>
      </c>
      <c r="M389">
        <v>124</v>
      </c>
      <c r="N389" t="s">
        <v>223</v>
      </c>
      <c r="O389">
        <v>2</v>
      </c>
      <c r="P389" t="s">
        <v>39</v>
      </c>
      <c r="Q389" s="6">
        <v>42322</v>
      </c>
      <c r="R389">
        <v>999</v>
      </c>
      <c r="S389" s="3">
        <v>1214</v>
      </c>
      <c r="T389" t="s">
        <v>55</v>
      </c>
      <c r="V389" s="3">
        <v>135308</v>
      </c>
      <c r="W389">
        <v>59</v>
      </c>
      <c r="AB389" s="3">
        <v>325525576</v>
      </c>
      <c r="AC389" s="3">
        <v>395583632</v>
      </c>
      <c r="AD389">
        <v>58.54</v>
      </c>
      <c r="AE389" s="5">
        <f t="shared" si="13"/>
        <v>237633670.47999999</v>
      </c>
      <c r="AF389">
        <v>71.14</v>
      </c>
      <c r="AG389" s="4">
        <v>0.73</v>
      </c>
      <c r="AH389" t="s">
        <v>33</v>
      </c>
      <c r="AI389" t="s">
        <v>36</v>
      </c>
      <c r="AJ389">
        <v>36.778261000000001</v>
      </c>
      <c r="AK389">
        <v>-119.41793199999999</v>
      </c>
    </row>
    <row r="390" spans="1:37" ht="14.45" x14ac:dyDescent="0.3">
      <c r="A390">
        <v>388</v>
      </c>
      <c r="B390">
        <v>489</v>
      </c>
      <c r="C390" t="s">
        <v>223</v>
      </c>
      <c r="D390" t="s">
        <v>36</v>
      </c>
      <c r="E390" t="s">
        <v>53</v>
      </c>
      <c r="F390" s="2">
        <v>35431</v>
      </c>
      <c r="G390" s="2">
        <v>39082</v>
      </c>
      <c r="H390">
        <v>126850</v>
      </c>
      <c r="I390">
        <v>120766</v>
      </c>
      <c r="J390">
        <v>137</v>
      </c>
      <c r="K390">
        <f t="shared" si="12"/>
        <v>6343134250</v>
      </c>
      <c r="L390">
        <v>131</v>
      </c>
      <c r="M390">
        <v>124</v>
      </c>
      <c r="N390" t="s">
        <v>223</v>
      </c>
      <c r="O390">
        <v>2</v>
      </c>
      <c r="P390" t="s">
        <v>39</v>
      </c>
      <c r="Q390" s="6">
        <v>42291</v>
      </c>
      <c r="R390" s="3">
        <v>1277</v>
      </c>
      <c r="S390" s="3">
        <v>1516</v>
      </c>
      <c r="T390" t="s">
        <v>55</v>
      </c>
      <c r="V390" s="3">
        <v>135019</v>
      </c>
      <c r="W390">
        <v>72</v>
      </c>
      <c r="AB390" s="3">
        <v>416112272</v>
      </c>
      <c r="AC390" s="3">
        <v>493990763</v>
      </c>
      <c r="AD390">
        <v>71.58</v>
      </c>
      <c r="AE390" s="5">
        <f t="shared" si="13"/>
        <v>299600835.83999997</v>
      </c>
      <c r="AF390">
        <v>84.98</v>
      </c>
      <c r="AG390" s="4">
        <v>0.72</v>
      </c>
      <c r="AH390" t="s">
        <v>33</v>
      </c>
      <c r="AI390" t="s">
        <v>36</v>
      </c>
      <c r="AJ390">
        <v>36.778261000000001</v>
      </c>
      <c r="AK390">
        <v>-119.41793199999999</v>
      </c>
    </row>
    <row r="391" spans="1:37" ht="14.45" x14ac:dyDescent="0.3">
      <c r="A391">
        <v>389</v>
      </c>
      <c r="B391">
        <v>489</v>
      </c>
      <c r="C391" t="s">
        <v>223</v>
      </c>
      <c r="D391" t="s">
        <v>36</v>
      </c>
      <c r="E391" t="s">
        <v>53</v>
      </c>
      <c r="F391" s="2">
        <v>35431</v>
      </c>
      <c r="G391" s="2">
        <v>39082</v>
      </c>
      <c r="H391">
        <v>126850</v>
      </c>
      <c r="I391">
        <v>120766</v>
      </c>
      <c r="J391">
        <v>137</v>
      </c>
      <c r="K391">
        <f t="shared" si="12"/>
        <v>6343134250</v>
      </c>
      <c r="L391">
        <v>131</v>
      </c>
      <c r="M391">
        <v>124</v>
      </c>
      <c r="N391" t="s">
        <v>223</v>
      </c>
      <c r="O391">
        <v>2</v>
      </c>
      <c r="P391" t="s">
        <v>39</v>
      </c>
      <c r="Q391" s="6">
        <v>42261</v>
      </c>
      <c r="R391" s="3">
        <v>1348</v>
      </c>
      <c r="S391" s="3">
        <v>1606</v>
      </c>
      <c r="T391" t="s">
        <v>55</v>
      </c>
      <c r="V391" s="3">
        <v>131069</v>
      </c>
      <c r="W391">
        <v>81</v>
      </c>
      <c r="AB391" s="3">
        <v>439247724</v>
      </c>
      <c r="AC391" s="3">
        <v>523317392</v>
      </c>
      <c r="AD391">
        <v>81.55</v>
      </c>
      <c r="AE391" s="5">
        <f t="shared" si="13"/>
        <v>320650838.51999998</v>
      </c>
      <c r="AF391">
        <v>97.16</v>
      </c>
      <c r="AG391" s="4">
        <v>0.73</v>
      </c>
      <c r="AH391" t="s">
        <v>33</v>
      </c>
      <c r="AI391" t="s">
        <v>36</v>
      </c>
      <c r="AJ391">
        <v>36.778261000000001</v>
      </c>
      <c r="AK391">
        <v>-119.41793199999999</v>
      </c>
    </row>
    <row r="392" spans="1:37" ht="14.45" x14ac:dyDescent="0.3">
      <c r="A392">
        <v>390</v>
      </c>
      <c r="B392">
        <v>489</v>
      </c>
      <c r="C392" t="s">
        <v>223</v>
      </c>
      <c r="D392" t="s">
        <v>36</v>
      </c>
      <c r="E392" t="s">
        <v>53</v>
      </c>
      <c r="F392" s="2">
        <v>35431</v>
      </c>
      <c r="G392" s="2">
        <v>39082</v>
      </c>
      <c r="H392">
        <v>126850</v>
      </c>
      <c r="I392">
        <v>120766</v>
      </c>
      <c r="J392">
        <v>137</v>
      </c>
      <c r="K392">
        <f t="shared" si="12"/>
        <v>6343134250</v>
      </c>
      <c r="L392">
        <v>131</v>
      </c>
      <c r="M392">
        <v>124</v>
      </c>
      <c r="N392" t="s">
        <v>223</v>
      </c>
      <c r="O392">
        <v>2</v>
      </c>
      <c r="P392" t="s">
        <v>34</v>
      </c>
      <c r="Q392" s="6">
        <v>42230</v>
      </c>
      <c r="R392" s="3">
        <v>1495</v>
      </c>
      <c r="S392" s="3">
        <v>1764</v>
      </c>
      <c r="T392" t="s">
        <v>55</v>
      </c>
      <c r="V392" s="3">
        <v>129037</v>
      </c>
      <c r="AB392" s="3">
        <v>487147883</v>
      </c>
      <c r="AC392" s="3">
        <v>574801917</v>
      </c>
      <c r="AD392">
        <v>87.68</v>
      </c>
      <c r="AE392" s="5">
        <f t="shared" si="13"/>
        <v>350746475.75999999</v>
      </c>
      <c r="AF392">
        <v>103.46</v>
      </c>
      <c r="AG392" s="4">
        <v>0.72</v>
      </c>
      <c r="AH392" t="s">
        <v>33</v>
      </c>
      <c r="AI392" t="s">
        <v>36</v>
      </c>
      <c r="AJ392">
        <v>36.778261000000001</v>
      </c>
      <c r="AK392">
        <v>-119.41793199999999</v>
      </c>
    </row>
    <row r="393" spans="1:37" ht="14.45" x14ac:dyDescent="0.3">
      <c r="A393">
        <v>391</v>
      </c>
      <c r="B393">
        <v>489</v>
      </c>
      <c r="C393" t="s">
        <v>223</v>
      </c>
      <c r="D393" t="s">
        <v>36</v>
      </c>
      <c r="E393" t="s">
        <v>53</v>
      </c>
      <c r="F393" s="2">
        <v>35431</v>
      </c>
      <c r="G393" s="2">
        <v>39082</v>
      </c>
      <c r="H393">
        <v>126850</v>
      </c>
      <c r="I393">
        <v>120766</v>
      </c>
      <c r="J393">
        <v>137</v>
      </c>
      <c r="K393">
        <f t="shared" si="12"/>
        <v>6343134250</v>
      </c>
      <c r="L393">
        <v>131</v>
      </c>
      <c r="M393">
        <v>124</v>
      </c>
      <c r="N393" t="s">
        <v>223</v>
      </c>
      <c r="O393">
        <v>2</v>
      </c>
      <c r="P393" t="s">
        <v>34</v>
      </c>
      <c r="Q393" s="6">
        <v>42199</v>
      </c>
      <c r="R393" s="3">
        <v>1560</v>
      </c>
      <c r="S393" s="3">
        <v>1635</v>
      </c>
      <c r="T393" t="s">
        <v>55</v>
      </c>
      <c r="V393" s="3">
        <v>129037</v>
      </c>
      <c r="AB393" s="3">
        <v>508328226</v>
      </c>
      <c r="AC393" s="3">
        <v>532767083</v>
      </c>
      <c r="AD393">
        <v>92.77</v>
      </c>
      <c r="AE393" s="5">
        <f t="shared" si="13"/>
        <v>371079604.98000002</v>
      </c>
      <c r="AF393">
        <v>97.23</v>
      </c>
      <c r="AG393" s="4">
        <v>0.73</v>
      </c>
      <c r="AH393" t="s">
        <v>33</v>
      </c>
      <c r="AI393" t="s">
        <v>36</v>
      </c>
      <c r="AJ393">
        <v>36.778261000000001</v>
      </c>
      <c r="AK393">
        <v>-119.41793199999999</v>
      </c>
    </row>
    <row r="394" spans="1:37" ht="14.45" x14ac:dyDescent="0.3">
      <c r="A394">
        <v>392</v>
      </c>
      <c r="B394">
        <v>489</v>
      </c>
      <c r="C394" t="s">
        <v>223</v>
      </c>
      <c r="D394" t="s">
        <v>36</v>
      </c>
      <c r="E394" t="s">
        <v>53</v>
      </c>
      <c r="F394" s="2">
        <v>35431</v>
      </c>
      <c r="G394" s="2">
        <v>39082</v>
      </c>
      <c r="H394">
        <v>126850</v>
      </c>
      <c r="I394">
        <v>120766</v>
      </c>
      <c r="J394">
        <v>137</v>
      </c>
      <c r="K394">
        <f t="shared" si="12"/>
        <v>6343134250</v>
      </c>
      <c r="L394">
        <v>131</v>
      </c>
      <c r="M394">
        <v>124</v>
      </c>
      <c r="N394" t="s">
        <v>223</v>
      </c>
      <c r="O394">
        <v>2</v>
      </c>
      <c r="P394" t="s">
        <v>34</v>
      </c>
      <c r="Q394" s="6">
        <v>42169</v>
      </c>
      <c r="R394" s="3">
        <v>1548</v>
      </c>
      <c r="S394" s="3">
        <v>1611</v>
      </c>
      <c r="T394" t="s">
        <v>55</v>
      </c>
      <c r="V394" s="3">
        <v>129037</v>
      </c>
      <c r="AB394" s="3">
        <v>504418009</v>
      </c>
      <c r="AC394" s="3">
        <v>524946649</v>
      </c>
      <c r="AD394">
        <v>95.12</v>
      </c>
      <c r="AE394" s="5">
        <f t="shared" si="13"/>
        <v>368225146.56999999</v>
      </c>
      <c r="AF394">
        <v>98.99</v>
      </c>
      <c r="AG394" s="4">
        <v>0.73</v>
      </c>
      <c r="AH394" t="s">
        <v>33</v>
      </c>
      <c r="AI394" t="s">
        <v>36</v>
      </c>
      <c r="AJ394">
        <v>36.778261000000001</v>
      </c>
      <c r="AK394">
        <v>-119.41793199999999</v>
      </c>
    </row>
    <row r="395" spans="1:37" ht="14.45" x14ac:dyDescent="0.3">
      <c r="A395">
        <v>393</v>
      </c>
      <c r="B395">
        <v>422</v>
      </c>
      <c r="C395" t="s">
        <v>224</v>
      </c>
      <c r="D395" t="s">
        <v>213</v>
      </c>
      <c r="E395" t="s">
        <v>31</v>
      </c>
      <c r="F395" s="2">
        <v>36161</v>
      </c>
      <c r="G395" s="2">
        <v>39813</v>
      </c>
      <c r="H395">
        <v>9920</v>
      </c>
      <c r="I395">
        <v>9760</v>
      </c>
      <c r="J395">
        <v>335</v>
      </c>
      <c r="K395">
        <f t="shared" si="12"/>
        <v>1212968000</v>
      </c>
      <c r="L395">
        <v>301</v>
      </c>
      <c r="M395">
        <v>268</v>
      </c>
      <c r="N395" t="s">
        <v>224</v>
      </c>
      <c r="O395">
        <v>2</v>
      </c>
      <c r="P395" t="s">
        <v>39</v>
      </c>
      <c r="Q395" s="6">
        <v>42050</v>
      </c>
      <c r="R395">
        <v>100</v>
      </c>
      <c r="S395">
        <v>130</v>
      </c>
      <c r="T395" t="s">
        <v>55</v>
      </c>
      <c r="V395" s="3">
        <v>10640</v>
      </c>
      <c r="W395">
        <v>57</v>
      </c>
      <c r="AB395" s="3">
        <v>32585143</v>
      </c>
      <c r="AC395" s="3">
        <v>42360686</v>
      </c>
      <c r="AD395">
        <v>56.88</v>
      </c>
      <c r="AE395" s="5">
        <f t="shared" si="13"/>
        <v>16944274.359999999</v>
      </c>
      <c r="AF395">
        <v>73.94</v>
      </c>
      <c r="AG395" s="4">
        <v>0.52</v>
      </c>
      <c r="AH395" t="s">
        <v>33</v>
      </c>
      <c r="AI395" t="s">
        <v>213</v>
      </c>
      <c r="AJ395">
        <v>39.513775000000003</v>
      </c>
      <c r="AK395">
        <v>-121.556359</v>
      </c>
    </row>
    <row r="396" spans="1:37" ht="14.45" x14ac:dyDescent="0.3">
      <c r="A396">
        <v>394</v>
      </c>
      <c r="B396">
        <v>422</v>
      </c>
      <c r="C396" t="s">
        <v>224</v>
      </c>
      <c r="D396" t="s">
        <v>213</v>
      </c>
      <c r="E396" t="s">
        <v>31</v>
      </c>
      <c r="F396" s="2">
        <v>36161</v>
      </c>
      <c r="G396" s="2">
        <v>39813</v>
      </c>
      <c r="H396">
        <v>9920</v>
      </c>
      <c r="I396">
        <v>9760</v>
      </c>
      <c r="J396">
        <v>335</v>
      </c>
      <c r="K396">
        <f t="shared" si="12"/>
        <v>1212968000</v>
      </c>
      <c r="L396">
        <v>301</v>
      </c>
      <c r="M396">
        <v>268</v>
      </c>
      <c r="N396" t="s">
        <v>224</v>
      </c>
      <c r="O396">
        <v>2</v>
      </c>
      <c r="P396" t="s">
        <v>39</v>
      </c>
      <c r="Q396" s="6">
        <v>42019</v>
      </c>
      <c r="R396">
        <v>111</v>
      </c>
      <c r="S396">
        <v>163</v>
      </c>
      <c r="T396" t="s">
        <v>55</v>
      </c>
      <c r="V396" s="3">
        <v>10640</v>
      </c>
      <c r="W396">
        <v>59</v>
      </c>
      <c r="AB396" s="3">
        <v>36169508</v>
      </c>
      <c r="AC396" s="3">
        <v>53113783</v>
      </c>
      <c r="AD396">
        <v>59.22</v>
      </c>
      <c r="AE396" s="5">
        <f t="shared" si="13"/>
        <v>19531534.32</v>
      </c>
      <c r="AF396">
        <v>86.96</v>
      </c>
      <c r="AG396" s="4">
        <v>0.54</v>
      </c>
      <c r="AH396" t="s">
        <v>33</v>
      </c>
      <c r="AI396" t="s">
        <v>213</v>
      </c>
      <c r="AJ396">
        <v>39.513775000000003</v>
      </c>
      <c r="AK396">
        <v>-121.556359</v>
      </c>
    </row>
    <row r="397" spans="1:37" ht="14.45" x14ac:dyDescent="0.3">
      <c r="A397">
        <v>395</v>
      </c>
      <c r="B397">
        <v>422</v>
      </c>
      <c r="C397" t="s">
        <v>224</v>
      </c>
      <c r="D397" t="s">
        <v>213</v>
      </c>
      <c r="E397" t="s">
        <v>31</v>
      </c>
      <c r="F397" s="2">
        <v>36161</v>
      </c>
      <c r="G397" s="2">
        <v>39813</v>
      </c>
      <c r="H397">
        <v>9920</v>
      </c>
      <c r="I397">
        <v>9760</v>
      </c>
      <c r="J397">
        <v>335</v>
      </c>
      <c r="K397">
        <f t="shared" si="12"/>
        <v>1212968000</v>
      </c>
      <c r="L397">
        <v>301</v>
      </c>
      <c r="M397">
        <v>268</v>
      </c>
      <c r="N397" t="s">
        <v>224</v>
      </c>
      <c r="O397">
        <v>2</v>
      </c>
      <c r="P397" t="s">
        <v>39</v>
      </c>
      <c r="Q397" s="6">
        <v>42352</v>
      </c>
      <c r="R397">
        <v>117</v>
      </c>
      <c r="S397">
        <v>146</v>
      </c>
      <c r="T397" t="s">
        <v>55</v>
      </c>
      <c r="V397" s="3">
        <v>11201</v>
      </c>
      <c r="W397">
        <v>56</v>
      </c>
      <c r="AB397" s="3">
        <v>38124617</v>
      </c>
      <c r="AC397" s="3">
        <v>47574308</v>
      </c>
      <c r="AD397">
        <v>56</v>
      </c>
      <c r="AE397" s="5">
        <f t="shared" si="13"/>
        <v>19443554.670000002</v>
      </c>
      <c r="AF397">
        <v>69.88</v>
      </c>
      <c r="AG397" s="4">
        <v>0.51</v>
      </c>
      <c r="AH397" t="s">
        <v>33</v>
      </c>
      <c r="AI397" t="s">
        <v>213</v>
      </c>
      <c r="AJ397">
        <v>39.513775000000003</v>
      </c>
      <c r="AK397">
        <v>-121.556359</v>
      </c>
    </row>
    <row r="398" spans="1:37" ht="14.45" x14ac:dyDescent="0.3">
      <c r="A398">
        <v>396</v>
      </c>
      <c r="B398">
        <v>422</v>
      </c>
      <c r="C398" t="s">
        <v>224</v>
      </c>
      <c r="D398" t="s">
        <v>213</v>
      </c>
      <c r="E398" t="s">
        <v>31</v>
      </c>
      <c r="F398" s="2">
        <v>36161</v>
      </c>
      <c r="G398" s="2">
        <v>39813</v>
      </c>
      <c r="H398">
        <v>9920</v>
      </c>
      <c r="I398">
        <v>9760</v>
      </c>
      <c r="J398">
        <v>335</v>
      </c>
      <c r="K398">
        <f t="shared" si="12"/>
        <v>1212968000</v>
      </c>
      <c r="L398">
        <v>301</v>
      </c>
      <c r="M398">
        <v>268</v>
      </c>
      <c r="N398" t="s">
        <v>224</v>
      </c>
      <c r="O398">
        <v>2</v>
      </c>
      <c r="P398" t="s">
        <v>39</v>
      </c>
      <c r="Q398" s="6">
        <v>42322</v>
      </c>
      <c r="R398">
        <v>126</v>
      </c>
      <c r="S398">
        <v>180</v>
      </c>
      <c r="T398" t="s">
        <v>55</v>
      </c>
      <c r="V398" s="3">
        <v>11196</v>
      </c>
      <c r="W398">
        <v>48</v>
      </c>
      <c r="AB398" s="3">
        <v>41057280</v>
      </c>
      <c r="AC398" s="3">
        <v>58653257</v>
      </c>
      <c r="AD398">
        <v>47.67</v>
      </c>
      <c r="AE398" s="5">
        <f t="shared" si="13"/>
        <v>16012339.200000001</v>
      </c>
      <c r="AF398">
        <v>68.099999999999994</v>
      </c>
      <c r="AG398" s="4">
        <v>0.39</v>
      </c>
      <c r="AH398" t="s">
        <v>33</v>
      </c>
      <c r="AI398" t="s">
        <v>213</v>
      </c>
      <c r="AJ398">
        <v>39.513775000000003</v>
      </c>
      <c r="AK398">
        <v>-121.556359</v>
      </c>
    </row>
    <row r="399" spans="1:37" ht="14.45" x14ac:dyDescent="0.3">
      <c r="A399">
        <v>397</v>
      </c>
      <c r="B399">
        <v>422</v>
      </c>
      <c r="C399" t="s">
        <v>224</v>
      </c>
      <c r="D399" t="s">
        <v>213</v>
      </c>
      <c r="E399" t="s">
        <v>31</v>
      </c>
      <c r="F399" s="2">
        <v>36161</v>
      </c>
      <c r="G399" s="2">
        <v>39813</v>
      </c>
      <c r="H399">
        <v>9920</v>
      </c>
      <c r="I399">
        <v>9760</v>
      </c>
      <c r="J399">
        <v>335</v>
      </c>
      <c r="K399">
        <f t="shared" si="12"/>
        <v>1212968000</v>
      </c>
      <c r="L399">
        <v>301</v>
      </c>
      <c r="M399">
        <v>268</v>
      </c>
      <c r="N399" t="s">
        <v>224</v>
      </c>
      <c r="O399">
        <v>2</v>
      </c>
      <c r="P399" t="s">
        <v>39</v>
      </c>
      <c r="Q399" s="6">
        <v>42291</v>
      </c>
      <c r="R399">
        <v>225</v>
      </c>
      <c r="S399">
        <v>260</v>
      </c>
      <c r="T399" t="s">
        <v>55</v>
      </c>
      <c r="V399" s="3">
        <v>11208</v>
      </c>
      <c r="W399">
        <v>70</v>
      </c>
      <c r="AB399" s="3">
        <v>73316571</v>
      </c>
      <c r="AC399" s="3">
        <v>84721371</v>
      </c>
      <c r="AD399">
        <v>69.63</v>
      </c>
      <c r="AE399" s="5">
        <f t="shared" si="13"/>
        <v>24194468.43</v>
      </c>
      <c r="AF399">
        <v>80.47</v>
      </c>
      <c r="AG399" s="4">
        <v>0.33</v>
      </c>
      <c r="AH399" t="s">
        <v>33</v>
      </c>
      <c r="AI399" t="s">
        <v>213</v>
      </c>
      <c r="AJ399">
        <v>39.513775000000003</v>
      </c>
      <c r="AK399">
        <v>-121.556359</v>
      </c>
    </row>
    <row r="400" spans="1:37" ht="14.45" x14ac:dyDescent="0.3">
      <c r="A400">
        <v>398</v>
      </c>
      <c r="B400">
        <v>422</v>
      </c>
      <c r="C400" t="s">
        <v>224</v>
      </c>
      <c r="D400" t="s">
        <v>213</v>
      </c>
      <c r="E400" t="s">
        <v>31</v>
      </c>
      <c r="F400" s="2">
        <v>36161</v>
      </c>
      <c r="G400" s="2">
        <v>39813</v>
      </c>
      <c r="H400">
        <v>9920</v>
      </c>
      <c r="I400">
        <v>9760</v>
      </c>
      <c r="J400">
        <v>335</v>
      </c>
      <c r="K400">
        <f t="shared" si="12"/>
        <v>1212968000</v>
      </c>
      <c r="L400">
        <v>301</v>
      </c>
      <c r="M400">
        <v>268</v>
      </c>
      <c r="N400" t="s">
        <v>224</v>
      </c>
      <c r="O400">
        <v>2</v>
      </c>
      <c r="P400" t="s">
        <v>39</v>
      </c>
      <c r="Q400" s="6">
        <v>42261</v>
      </c>
      <c r="R400">
        <v>322</v>
      </c>
      <c r="S400">
        <v>371</v>
      </c>
      <c r="T400" t="s">
        <v>55</v>
      </c>
      <c r="V400" s="3">
        <v>11121</v>
      </c>
      <c r="W400">
        <v>88</v>
      </c>
      <c r="AB400" s="3">
        <v>104924159</v>
      </c>
      <c r="AC400" s="3">
        <v>120890879</v>
      </c>
      <c r="AD400">
        <v>88.06</v>
      </c>
      <c r="AE400" s="5">
        <f t="shared" si="13"/>
        <v>29378764.520000003</v>
      </c>
      <c r="AF400">
        <v>101.46</v>
      </c>
      <c r="AG400" s="4">
        <v>0.28000000000000003</v>
      </c>
      <c r="AH400" t="s">
        <v>33</v>
      </c>
      <c r="AI400" t="s">
        <v>213</v>
      </c>
      <c r="AJ400">
        <v>39.513775000000003</v>
      </c>
      <c r="AK400">
        <v>-121.556359</v>
      </c>
    </row>
    <row r="401" spans="1:37" ht="14.45" x14ac:dyDescent="0.3">
      <c r="A401">
        <v>399</v>
      </c>
      <c r="B401">
        <v>422</v>
      </c>
      <c r="C401" t="s">
        <v>224</v>
      </c>
      <c r="D401" t="s">
        <v>213</v>
      </c>
      <c r="E401" t="s">
        <v>31</v>
      </c>
      <c r="F401" s="2">
        <v>36161</v>
      </c>
      <c r="G401" s="2">
        <v>39813</v>
      </c>
      <c r="H401">
        <v>9920</v>
      </c>
      <c r="I401">
        <v>9760</v>
      </c>
      <c r="J401">
        <v>335</v>
      </c>
      <c r="K401">
        <f t="shared" si="12"/>
        <v>1212968000</v>
      </c>
      <c r="L401">
        <v>301</v>
      </c>
      <c r="M401">
        <v>268</v>
      </c>
      <c r="N401" t="s">
        <v>224</v>
      </c>
      <c r="O401">
        <v>2</v>
      </c>
      <c r="P401" t="s">
        <v>34</v>
      </c>
      <c r="Q401" s="6">
        <v>42230</v>
      </c>
      <c r="R401">
        <v>433</v>
      </c>
      <c r="S401">
        <v>510</v>
      </c>
      <c r="T401" t="s">
        <v>55</v>
      </c>
      <c r="V401" s="3">
        <v>10370</v>
      </c>
      <c r="AB401" s="3">
        <v>141093668</v>
      </c>
      <c r="AC401" s="3">
        <v>166184228</v>
      </c>
      <c r="AD401">
        <v>136.06</v>
      </c>
      <c r="AE401" s="5">
        <f t="shared" si="13"/>
        <v>43739037.079999998</v>
      </c>
      <c r="AF401">
        <v>160.25</v>
      </c>
      <c r="AG401" s="4">
        <v>0.31</v>
      </c>
      <c r="AH401" t="s">
        <v>33</v>
      </c>
      <c r="AI401" t="s">
        <v>213</v>
      </c>
      <c r="AJ401">
        <v>39.513775000000003</v>
      </c>
      <c r="AK401">
        <v>-121.556359</v>
      </c>
    </row>
    <row r="402" spans="1:37" ht="14.45" x14ac:dyDescent="0.3">
      <c r="A402">
        <v>400</v>
      </c>
      <c r="B402">
        <v>422</v>
      </c>
      <c r="C402" t="s">
        <v>224</v>
      </c>
      <c r="D402" t="s">
        <v>213</v>
      </c>
      <c r="E402" t="s">
        <v>31</v>
      </c>
      <c r="F402" s="2">
        <v>36161</v>
      </c>
      <c r="G402" s="2">
        <v>39813</v>
      </c>
      <c r="H402">
        <v>9920</v>
      </c>
      <c r="I402">
        <v>9760</v>
      </c>
      <c r="J402">
        <v>335</v>
      </c>
      <c r="K402">
        <f t="shared" si="12"/>
        <v>1212968000</v>
      </c>
      <c r="L402">
        <v>301</v>
      </c>
      <c r="M402">
        <v>268</v>
      </c>
      <c r="N402" t="s">
        <v>224</v>
      </c>
      <c r="O402">
        <v>2</v>
      </c>
      <c r="P402" t="s">
        <v>34</v>
      </c>
      <c r="Q402" s="6">
        <v>42199</v>
      </c>
      <c r="R402">
        <v>378</v>
      </c>
      <c r="S402">
        <v>467</v>
      </c>
      <c r="T402" t="s">
        <v>55</v>
      </c>
      <c r="V402" s="3">
        <v>10370</v>
      </c>
      <c r="AB402" s="3">
        <v>123171839</v>
      </c>
      <c r="AC402" s="3">
        <v>152172616</v>
      </c>
      <c r="AD402">
        <v>172.42</v>
      </c>
      <c r="AE402" s="5">
        <f t="shared" si="13"/>
        <v>55427327.550000004</v>
      </c>
      <c r="AF402">
        <v>213.01</v>
      </c>
      <c r="AG402" s="4">
        <v>0.45</v>
      </c>
      <c r="AH402" t="s">
        <v>33</v>
      </c>
      <c r="AI402" t="s">
        <v>213</v>
      </c>
      <c r="AJ402">
        <v>39.513775000000003</v>
      </c>
      <c r="AK402">
        <v>-121.556359</v>
      </c>
    </row>
    <row r="403" spans="1:37" ht="14.45" x14ac:dyDescent="0.3">
      <c r="A403">
        <v>401</v>
      </c>
      <c r="B403">
        <v>422</v>
      </c>
      <c r="C403" t="s">
        <v>224</v>
      </c>
      <c r="D403" t="s">
        <v>213</v>
      </c>
      <c r="E403" t="s">
        <v>31</v>
      </c>
      <c r="F403" s="2">
        <v>36161</v>
      </c>
      <c r="G403" s="2">
        <v>39813</v>
      </c>
      <c r="H403">
        <v>9920</v>
      </c>
      <c r="I403">
        <v>9760</v>
      </c>
      <c r="J403">
        <v>335</v>
      </c>
      <c r="K403">
        <f t="shared" si="12"/>
        <v>1212968000</v>
      </c>
      <c r="L403">
        <v>301</v>
      </c>
      <c r="M403">
        <v>268</v>
      </c>
      <c r="N403" t="s">
        <v>224</v>
      </c>
      <c r="O403">
        <v>2</v>
      </c>
      <c r="P403" t="s">
        <v>34</v>
      </c>
      <c r="Q403" s="6">
        <v>42169</v>
      </c>
      <c r="R403">
        <v>281</v>
      </c>
      <c r="S403">
        <v>322</v>
      </c>
      <c r="T403" t="s">
        <v>55</v>
      </c>
      <c r="V403" s="3">
        <v>10370</v>
      </c>
      <c r="AB403" s="3">
        <v>91564251</v>
      </c>
      <c r="AC403" s="3">
        <v>104924159</v>
      </c>
      <c r="AD403">
        <v>147.16</v>
      </c>
      <c r="AE403" s="5">
        <f t="shared" si="13"/>
        <v>45782125.5</v>
      </c>
      <c r="AF403">
        <v>168.63</v>
      </c>
      <c r="AG403" s="4">
        <v>0.5</v>
      </c>
      <c r="AH403" t="s">
        <v>33</v>
      </c>
      <c r="AI403" t="s">
        <v>213</v>
      </c>
      <c r="AJ403">
        <v>39.513775000000003</v>
      </c>
      <c r="AK403">
        <v>-121.556359</v>
      </c>
    </row>
    <row r="404" spans="1:37" ht="14.45" x14ac:dyDescent="0.3">
      <c r="A404">
        <v>402</v>
      </c>
      <c r="B404">
        <v>491</v>
      </c>
      <c r="C404" t="s">
        <v>225</v>
      </c>
      <c r="D404" t="s">
        <v>52</v>
      </c>
      <c r="E404" t="s">
        <v>31</v>
      </c>
      <c r="F404" s="2">
        <v>36161</v>
      </c>
      <c r="G404" s="2">
        <v>39813</v>
      </c>
      <c r="H404">
        <v>69020</v>
      </c>
      <c r="I404">
        <v>68407</v>
      </c>
      <c r="J404">
        <v>282</v>
      </c>
      <c r="K404">
        <f t="shared" si="12"/>
        <v>7104228600</v>
      </c>
      <c r="L404">
        <v>253</v>
      </c>
      <c r="M404">
        <v>225</v>
      </c>
      <c r="N404" t="s">
        <v>225</v>
      </c>
      <c r="O404">
        <v>2</v>
      </c>
      <c r="P404" t="s">
        <v>39</v>
      </c>
      <c r="Q404" s="6">
        <v>42050</v>
      </c>
      <c r="R404" s="3">
        <v>1213</v>
      </c>
      <c r="S404" s="3">
        <v>1196</v>
      </c>
      <c r="T404" t="s">
        <v>55</v>
      </c>
      <c r="V404" s="3">
        <v>69869</v>
      </c>
      <c r="W404">
        <v>175</v>
      </c>
      <c r="AB404" s="3">
        <v>395257781</v>
      </c>
      <c r="AC404" s="3">
        <v>389718307</v>
      </c>
      <c r="AD404">
        <v>175.78</v>
      </c>
      <c r="AE404" s="5">
        <f t="shared" si="13"/>
        <v>343874269.46999997</v>
      </c>
      <c r="AF404">
        <v>173.31</v>
      </c>
      <c r="AG404" s="4">
        <v>0.87</v>
      </c>
      <c r="AH404" t="s">
        <v>33</v>
      </c>
      <c r="AI404" t="s">
        <v>52</v>
      </c>
      <c r="AJ404">
        <v>33.755297999999897</v>
      </c>
      <c r="AK404">
        <v>-118.359861</v>
      </c>
    </row>
    <row r="405" spans="1:37" ht="14.45" x14ac:dyDescent="0.3">
      <c r="A405">
        <v>403</v>
      </c>
      <c r="B405">
        <v>491</v>
      </c>
      <c r="C405" t="s">
        <v>225</v>
      </c>
      <c r="D405" t="s">
        <v>52</v>
      </c>
      <c r="E405" t="s">
        <v>31</v>
      </c>
      <c r="F405" s="2">
        <v>36161</v>
      </c>
      <c r="G405" s="2">
        <v>39813</v>
      </c>
      <c r="H405">
        <v>69020</v>
      </c>
      <c r="I405">
        <v>68407</v>
      </c>
      <c r="J405">
        <v>282</v>
      </c>
      <c r="K405">
        <f t="shared" si="12"/>
        <v>7104228600</v>
      </c>
      <c r="L405">
        <v>253</v>
      </c>
      <c r="M405">
        <v>225</v>
      </c>
      <c r="N405" t="s">
        <v>225</v>
      </c>
      <c r="O405">
        <v>2</v>
      </c>
      <c r="P405" t="s">
        <v>39</v>
      </c>
      <c r="Q405" s="6">
        <v>42019</v>
      </c>
      <c r="R405" s="3">
        <v>1177</v>
      </c>
      <c r="S405" s="3">
        <v>1175</v>
      </c>
      <c r="T405" t="s">
        <v>55</v>
      </c>
      <c r="V405" s="3">
        <v>69872</v>
      </c>
      <c r="W405">
        <v>152</v>
      </c>
      <c r="AB405" s="3">
        <v>383527130</v>
      </c>
      <c r="AC405" s="3">
        <v>382875427</v>
      </c>
      <c r="AD405">
        <v>152.28</v>
      </c>
      <c r="AE405" s="5">
        <f t="shared" si="13"/>
        <v>329833331.80000001</v>
      </c>
      <c r="AF405">
        <v>152.02000000000001</v>
      </c>
      <c r="AG405" s="4">
        <v>0.86</v>
      </c>
      <c r="AH405" t="s">
        <v>33</v>
      </c>
      <c r="AI405" t="s">
        <v>52</v>
      </c>
      <c r="AJ405">
        <v>33.755297999999897</v>
      </c>
      <c r="AK405">
        <v>-118.359861</v>
      </c>
    </row>
    <row r="406" spans="1:37" ht="14.45" x14ac:dyDescent="0.3">
      <c r="A406">
        <v>404</v>
      </c>
      <c r="B406">
        <v>491</v>
      </c>
      <c r="C406" t="s">
        <v>225</v>
      </c>
      <c r="D406" t="s">
        <v>52</v>
      </c>
      <c r="E406" t="s">
        <v>31</v>
      </c>
      <c r="F406" s="2">
        <v>36161</v>
      </c>
      <c r="G406" s="2">
        <v>39813</v>
      </c>
      <c r="H406">
        <v>69020</v>
      </c>
      <c r="I406">
        <v>68407</v>
      </c>
      <c r="J406">
        <v>282</v>
      </c>
      <c r="K406">
        <f t="shared" si="12"/>
        <v>7104228600</v>
      </c>
      <c r="L406">
        <v>253</v>
      </c>
      <c r="M406">
        <v>225</v>
      </c>
      <c r="N406" t="s">
        <v>225</v>
      </c>
      <c r="O406">
        <v>2</v>
      </c>
      <c r="P406" t="s">
        <v>39</v>
      </c>
      <c r="Q406" s="6">
        <v>42352</v>
      </c>
      <c r="R406">
        <v>921</v>
      </c>
      <c r="S406" s="3">
        <v>1435</v>
      </c>
      <c r="T406" t="s">
        <v>55</v>
      </c>
      <c r="V406" s="3">
        <v>69849</v>
      </c>
      <c r="W406">
        <v>115</v>
      </c>
      <c r="AB406" s="3">
        <v>300109164</v>
      </c>
      <c r="AC406" s="3">
        <v>467596798</v>
      </c>
      <c r="AD406">
        <v>115.04</v>
      </c>
      <c r="AE406" s="5">
        <f t="shared" si="13"/>
        <v>249090606.11999997</v>
      </c>
      <c r="AF406">
        <v>179.24</v>
      </c>
      <c r="AG406" s="4">
        <v>0.83</v>
      </c>
      <c r="AH406" t="s">
        <v>33</v>
      </c>
      <c r="AI406" t="s">
        <v>52</v>
      </c>
      <c r="AJ406">
        <v>33.755297999999897</v>
      </c>
      <c r="AK406">
        <v>-118.359861</v>
      </c>
    </row>
    <row r="407" spans="1:37" ht="14.45" x14ac:dyDescent="0.3">
      <c r="A407">
        <v>405</v>
      </c>
      <c r="B407">
        <v>491</v>
      </c>
      <c r="C407" t="s">
        <v>225</v>
      </c>
      <c r="D407" t="s">
        <v>52</v>
      </c>
      <c r="E407" t="s">
        <v>31</v>
      </c>
      <c r="F407" s="2">
        <v>36161</v>
      </c>
      <c r="G407" s="2">
        <v>39813</v>
      </c>
      <c r="H407">
        <v>69020</v>
      </c>
      <c r="I407">
        <v>68407</v>
      </c>
      <c r="J407">
        <v>282</v>
      </c>
      <c r="K407">
        <f t="shared" si="12"/>
        <v>7104228600</v>
      </c>
      <c r="L407">
        <v>253</v>
      </c>
      <c r="M407">
        <v>225</v>
      </c>
      <c r="N407" t="s">
        <v>225</v>
      </c>
      <c r="O407">
        <v>2</v>
      </c>
      <c r="P407" t="s">
        <v>39</v>
      </c>
      <c r="Q407" s="6">
        <v>42322</v>
      </c>
      <c r="R407" s="3">
        <v>1544</v>
      </c>
      <c r="S407" s="3">
        <v>1586</v>
      </c>
      <c r="T407" t="s">
        <v>55</v>
      </c>
      <c r="V407" s="3">
        <v>69857</v>
      </c>
      <c r="W407">
        <v>199</v>
      </c>
      <c r="AB407" s="3">
        <v>503114603</v>
      </c>
      <c r="AC407" s="3">
        <v>516800363</v>
      </c>
      <c r="AD407">
        <v>199.26</v>
      </c>
      <c r="AE407" s="5">
        <f t="shared" si="13"/>
        <v>417585120.49000001</v>
      </c>
      <c r="AF407">
        <v>204.68</v>
      </c>
      <c r="AG407" s="4">
        <v>0.83</v>
      </c>
      <c r="AH407" t="s">
        <v>33</v>
      </c>
      <c r="AI407" t="s">
        <v>52</v>
      </c>
      <c r="AJ407">
        <v>33.755297999999897</v>
      </c>
      <c r="AK407">
        <v>-118.359861</v>
      </c>
    </row>
    <row r="408" spans="1:37" ht="14.45" x14ac:dyDescent="0.3">
      <c r="A408">
        <v>406</v>
      </c>
      <c r="B408">
        <v>491</v>
      </c>
      <c r="C408" t="s">
        <v>225</v>
      </c>
      <c r="D408" t="s">
        <v>52</v>
      </c>
      <c r="E408" t="s">
        <v>31</v>
      </c>
      <c r="F408" s="2">
        <v>36161</v>
      </c>
      <c r="G408" s="2">
        <v>39813</v>
      </c>
      <c r="H408">
        <v>69020</v>
      </c>
      <c r="I408">
        <v>68407</v>
      </c>
      <c r="J408">
        <v>282</v>
      </c>
      <c r="K408">
        <f t="shared" si="12"/>
        <v>7104228600</v>
      </c>
      <c r="L408">
        <v>253</v>
      </c>
      <c r="M408">
        <v>225</v>
      </c>
      <c r="N408" t="s">
        <v>225</v>
      </c>
      <c r="O408">
        <v>2</v>
      </c>
      <c r="P408" t="s">
        <v>39</v>
      </c>
      <c r="Q408" s="6">
        <v>42291</v>
      </c>
      <c r="R408" s="3">
        <v>1896</v>
      </c>
      <c r="S408" s="3">
        <v>1937</v>
      </c>
      <c r="T408" t="s">
        <v>55</v>
      </c>
      <c r="V408" s="3">
        <v>69877</v>
      </c>
      <c r="W408">
        <v>226</v>
      </c>
      <c r="AB408" s="3">
        <v>617814306</v>
      </c>
      <c r="AC408" s="3">
        <v>631174214</v>
      </c>
      <c r="AD408">
        <v>225.31</v>
      </c>
      <c r="AE408" s="5">
        <f t="shared" si="13"/>
        <v>488073301.74000001</v>
      </c>
      <c r="AF408">
        <v>230.19</v>
      </c>
      <c r="AG408" s="4">
        <v>0.79</v>
      </c>
      <c r="AH408" t="s">
        <v>33</v>
      </c>
      <c r="AI408" t="s">
        <v>52</v>
      </c>
      <c r="AJ408">
        <v>33.755297999999897</v>
      </c>
      <c r="AK408">
        <v>-118.359861</v>
      </c>
    </row>
    <row r="409" spans="1:37" ht="14.45" x14ac:dyDescent="0.3">
      <c r="A409">
        <v>407</v>
      </c>
      <c r="B409">
        <v>491</v>
      </c>
      <c r="C409" t="s">
        <v>225</v>
      </c>
      <c r="D409" t="s">
        <v>52</v>
      </c>
      <c r="E409" t="s">
        <v>31</v>
      </c>
      <c r="F409" s="2">
        <v>36161</v>
      </c>
      <c r="G409" s="2">
        <v>39813</v>
      </c>
      <c r="H409">
        <v>69020</v>
      </c>
      <c r="I409">
        <v>68407</v>
      </c>
      <c r="J409">
        <v>282</v>
      </c>
      <c r="K409">
        <f t="shared" si="12"/>
        <v>7104228600</v>
      </c>
      <c r="L409">
        <v>253</v>
      </c>
      <c r="M409">
        <v>225</v>
      </c>
      <c r="N409" t="s">
        <v>225</v>
      </c>
      <c r="O409">
        <v>2</v>
      </c>
      <c r="P409" t="s">
        <v>39</v>
      </c>
      <c r="Q409" s="6">
        <v>42261</v>
      </c>
      <c r="R409" s="3">
        <v>2044</v>
      </c>
      <c r="S409" s="3">
        <v>2176</v>
      </c>
      <c r="T409" t="s">
        <v>55</v>
      </c>
      <c r="V409" s="3">
        <v>69892</v>
      </c>
      <c r="W409">
        <v>250</v>
      </c>
      <c r="AB409" s="3">
        <v>666040317</v>
      </c>
      <c r="AC409" s="3">
        <v>709052705</v>
      </c>
      <c r="AD409">
        <v>250.95</v>
      </c>
      <c r="AE409" s="5">
        <f t="shared" si="13"/>
        <v>526171850.43000001</v>
      </c>
      <c r="AF409">
        <v>267.14999999999998</v>
      </c>
      <c r="AG409" s="4">
        <v>0.79</v>
      </c>
      <c r="AH409" t="s">
        <v>33</v>
      </c>
      <c r="AI409" t="s">
        <v>52</v>
      </c>
      <c r="AJ409">
        <v>33.755297999999897</v>
      </c>
      <c r="AK409">
        <v>-118.359861</v>
      </c>
    </row>
    <row r="410" spans="1:37" ht="14.45" x14ac:dyDescent="0.3">
      <c r="A410">
        <v>408</v>
      </c>
      <c r="B410">
        <v>491</v>
      </c>
      <c r="C410" t="s">
        <v>225</v>
      </c>
      <c r="D410" t="s">
        <v>52</v>
      </c>
      <c r="E410" t="s">
        <v>31</v>
      </c>
      <c r="F410" s="2">
        <v>36161</v>
      </c>
      <c r="G410" s="2">
        <v>39813</v>
      </c>
      <c r="H410">
        <v>69020</v>
      </c>
      <c r="I410">
        <v>68407</v>
      </c>
      <c r="J410">
        <v>282</v>
      </c>
      <c r="K410">
        <f t="shared" si="12"/>
        <v>7104228600</v>
      </c>
      <c r="L410">
        <v>253</v>
      </c>
      <c r="M410">
        <v>225</v>
      </c>
      <c r="N410" t="s">
        <v>225</v>
      </c>
      <c r="O410">
        <v>2</v>
      </c>
      <c r="P410" t="s">
        <v>34</v>
      </c>
      <c r="Q410" s="6">
        <v>42230</v>
      </c>
      <c r="R410" s="3">
        <v>2086</v>
      </c>
      <c r="S410" s="3">
        <v>2208</v>
      </c>
      <c r="T410" t="s">
        <v>55</v>
      </c>
      <c r="V410" s="3">
        <v>69801</v>
      </c>
      <c r="AB410" s="3">
        <v>679726077</v>
      </c>
      <c r="AC410" s="3">
        <v>719479951</v>
      </c>
      <c r="AD410">
        <v>251.3</v>
      </c>
      <c r="AE410" s="5">
        <f t="shared" si="13"/>
        <v>543780861.60000002</v>
      </c>
      <c r="AF410">
        <v>266</v>
      </c>
      <c r="AG410" s="4">
        <v>0.8</v>
      </c>
      <c r="AH410" t="s">
        <v>33</v>
      </c>
      <c r="AI410" t="s">
        <v>52</v>
      </c>
      <c r="AJ410">
        <v>33.755297999999897</v>
      </c>
      <c r="AK410">
        <v>-118.359861</v>
      </c>
    </row>
    <row r="411" spans="1:37" ht="14.45" x14ac:dyDescent="0.3">
      <c r="A411">
        <v>409</v>
      </c>
      <c r="B411">
        <v>491</v>
      </c>
      <c r="C411" t="s">
        <v>225</v>
      </c>
      <c r="D411" t="s">
        <v>52</v>
      </c>
      <c r="E411" t="s">
        <v>31</v>
      </c>
      <c r="F411" s="2">
        <v>36161</v>
      </c>
      <c r="G411" s="2">
        <v>39813</v>
      </c>
      <c r="H411">
        <v>69020</v>
      </c>
      <c r="I411">
        <v>68407</v>
      </c>
      <c r="J411">
        <v>282</v>
      </c>
      <c r="K411">
        <f t="shared" si="12"/>
        <v>7104228600</v>
      </c>
      <c r="L411">
        <v>253</v>
      </c>
      <c r="M411">
        <v>225</v>
      </c>
      <c r="N411" t="s">
        <v>225</v>
      </c>
      <c r="O411">
        <v>2</v>
      </c>
      <c r="P411" t="s">
        <v>34</v>
      </c>
      <c r="Q411" s="6">
        <v>42199</v>
      </c>
      <c r="R411" s="3">
        <v>2218</v>
      </c>
      <c r="S411" s="3">
        <v>2164</v>
      </c>
      <c r="T411" t="s">
        <v>55</v>
      </c>
      <c r="V411" s="3">
        <v>69801</v>
      </c>
      <c r="AB411" s="3">
        <v>722738465</v>
      </c>
      <c r="AC411" s="3">
        <v>705142488</v>
      </c>
      <c r="AD411">
        <v>263.87</v>
      </c>
      <c r="AE411" s="5">
        <f t="shared" si="13"/>
        <v>570963387.35000002</v>
      </c>
      <c r="AF411">
        <v>257.44</v>
      </c>
      <c r="AG411" s="4">
        <v>0.79</v>
      </c>
      <c r="AH411" t="s">
        <v>33</v>
      </c>
      <c r="AI411" t="s">
        <v>52</v>
      </c>
      <c r="AJ411">
        <v>33.755297999999897</v>
      </c>
      <c r="AK411">
        <v>-118.359861</v>
      </c>
    </row>
    <row r="412" spans="1:37" ht="14.45" x14ac:dyDescent="0.3">
      <c r="A412">
        <v>410</v>
      </c>
      <c r="B412">
        <v>491</v>
      </c>
      <c r="C412" t="s">
        <v>225</v>
      </c>
      <c r="D412" t="s">
        <v>52</v>
      </c>
      <c r="E412" t="s">
        <v>31</v>
      </c>
      <c r="F412" s="2">
        <v>36161</v>
      </c>
      <c r="G412" s="2">
        <v>39813</v>
      </c>
      <c r="H412">
        <v>69020</v>
      </c>
      <c r="I412">
        <v>68407</v>
      </c>
      <c r="J412">
        <v>282</v>
      </c>
      <c r="K412">
        <f t="shared" si="12"/>
        <v>7104228600</v>
      </c>
      <c r="L412">
        <v>253</v>
      </c>
      <c r="M412">
        <v>225</v>
      </c>
      <c r="N412" t="s">
        <v>225</v>
      </c>
      <c r="O412">
        <v>2</v>
      </c>
      <c r="P412" t="s">
        <v>34</v>
      </c>
      <c r="Q412" s="6">
        <v>42169</v>
      </c>
      <c r="R412" s="3">
        <v>2183</v>
      </c>
      <c r="S412" s="3">
        <v>2034</v>
      </c>
      <c r="T412" t="s">
        <v>55</v>
      </c>
      <c r="V412" s="3">
        <v>69801</v>
      </c>
      <c r="AB412" s="3">
        <v>711333665</v>
      </c>
      <c r="AC412" s="3">
        <v>662781803</v>
      </c>
      <c r="AD412">
        <v>271.76</v>
      </c>
      <c r="AE412" s="5">
        <f t="shared" si="13"/>
        <v>569066932</v>
      </c>
      <c r="AF412">
        <v>253.21</v>
      </c>
      <c r="AG412" s="4">
        <v>0.8</v>
      </c>
      <c r="AH412" t="s">
        <v>33</v>
      </c>
      <c r="AI412" t="s">
        <v>52</v>
      </c>
      <c r="AJ412">
        <v>33.755297999999897</v>
      </c>
      <c r="AK412">
        <v>-118.359861</v>
      </c>
    </row>
    <row r="413" spans="1:37" ht="14.45" x14ac:dyDescent="0.3">
      <c r="A413">
        <v>411</v>
      </c>
      <c r="B413">
        <v>493</v>
      </c>
      <c r="C413" t="s">
        <v>226</v>
      </c>
      <c r="D413" t="s">
        <v>100</v>
      </c>
      <c r="E413" t="s">
        <v>53</v>
      </c>
      <c r="F413" s="2">
        <v>36526</v>
      </c>
      <c r="G413" s="2">
        <v>39813</v>
      </c>
      <c r="H413">
        <v>3183</v>
      </c>
      <c r="I413">
        <v>3120</v>
      </c>
      <c r="J413">
        <v>176</v>
      </c>
      <c r="K413">
        <f t="shared" si="12"/>
        <v>204475920</v>
      </c>
      <c r="L413">
        <v>188</v>
      </c>
      <c r="M413">
        <v>157</v>
      </c>
      <c r="N413" t="s">
        <v>226</v>
      </c>
      <c r="O413">
        <v>2</v>
      </c>
      <c r="P413" t="s">
        <v>39</v>
      </c>
      <c r="Q413" s="6">
        <v>42050</v>
      </c>
      <c r="R413">
        <v>19</v>
      </c>
      <c r="S413">
        <v>29</v>
      </c>
      <c r="T413" t="s">
        <v>55</v>
      </c>
      <c r="V413" s="3">
        <v>3600</v>
      </c>
      <c r="W413">
        <v>59</v>
      </c>
      <c r="AB413" s="3">
        <v>6191177</v>
      </c>
      <c r="AC413" s="3">
        <v>9449691</v>
      </c>
      <c r="AD413">
        <v>58.96</v>
      </c>
      <c r="AE413" s="5">
        <f t="shared" si="13"/>
        <v>5943529.9199999999</v>
      </c>
      <c r="AF413">
        <v>90</v>
      </c>
      <c r="AG413" s="4">
        <v>0.96</v>
      </c>
      <c r="AH413" t="s">
        <v>33</v>
      </c>
      <c r="AI413" t="s">
        <v>100</v>
      </c>
      <c r="AJ413">
        <v>39.265248999999997</v>
      </c>
      <c r="AK413">
        <v>-123.20414299999899</v>
      </c>
    </row>
    <row r="414" spans="1:37" ht="14.45" x14ac:dyDescent="0.3">
      <c r="A414">
        <v>412</v>
      </c>
      <c r="B414">
        <v>493</v>
      </c>
      <c r="C414" t="s">
        <v>226</v>
      </c>
      <c r="D414" t="s">
        <v>100</v>
      </c>
      <c r="E414" t="s">
        <v>53</v>
      </c>
      <c r="F414" s="2">
        <v>36526</v>
      </c>
      <c r="G414" s="2">
        <v>39813</v>
      </c>
      <c r="H414">
        <v>3183</v>
      </c>
      <c r="I414">
        <v>3120</v>
      </c>
      <c r="J414">
        <v>176</v>
      </c>
      <c r="K414">
        <f t="shared" si="12"/>
        <v>204475920</v>
      </c>
      <c r="L414">
        <v>188</v>
      </c>
      <c r="M414">
        <v>157</v>
      </c>
      <c r="N414" t="s">
        <v>226</v>
      </c>
      <c r="O414">
        <v>2</v>
      </c>
      <c r="P414" t="s">
        <v>39</v>
      </c>
      <c r="Q414" s="6">
        <v>42019</v>
      </c>
      <c r="R414">
        <v>24</v>
      </c>
      <c r="S414">
        <v>34</v>
      </c>
      <c r="T414" t="s">
        <v>55</v>
      </c>
      <c r="V414" s="3">
        <v>3602</v>
      </c>
      <c r="W414">
        <v>62</v>
      </c>
      <c r="AB414" s="3">
        <v>7820434</v>
      </c>
      <c r="AC414" s="3">
        <v>11078949</v>
      </c>
      <c r="AD414">
        <v>63.03</v>
      </c>
      <c r="AE414" s="5">
        <f t="shared" si="13"/>
        <v>7038390.6000000006</v>
      </c>
      <c r="AF414">
        <v>89.3</v>
      </c>
      <c r="AG414" s="4">
        <v>0.9</v>
      </c>
      <c r="AH414" t="s">
        <v>33</v>
      </c>
      <c r="AI414" t="s">
        <v>100</v>
      </c>
      <c r="AJ414">
        <v>39.265248999999997</v>
      </c>
      <c r="AK414">
        <v>-123.20414299999899</v>
      </c>
    </row>
    <row r="415" spans="1:37" ht="14.45" x14ac:dyDescent="0.3">
      <c r="A415">
        <v>413</v>
      </c>
      <c r="B415">
        <v>493</v>
      </c>
      <c r="C415" t="s">
        <v>226</v>
      </c>
      <c r="D415" t="s">
        <v>100</v>
      </c>
      <c r="E415" t="s">
        <v>53</v>
      </c>
      <c r="F415" s="2">
        <v>36526</v>
      </c>
      <c r="G415" s="2">
        <v>39813</v>
      </c>
      <c r="H415">
        <v>3183</v>
      </c>
      <c r="I415">
        <v>3120</v>
      </c>
      <c r="J415">
        <v>176</v>
      </c>
      <c r="K415">
        <f t="shared" si="12"/>
        <v>204475920</v>
      </c>
      <c r="L415">
        <v>188</v>
      </c>
      <c r="M415">
        <v>157</v>
      </c>
      <c r="N415" t="s">
        <v>226</v>
      </c>
      <c r="O415">
        <v>2</v>
      </c>
      <c r="P415" t="s">
        <v>39</v>
      </c>
      <c r="Q415" s="6">
        <v>42352</v>
      </c>
      <c r="R415">
        <v>23</v>
      </c>
      <c r="S415">
        <v>30</v>
      </c>
      <c r="T415" t="s">
        <v>55</v>
      </c>
      <c r="V415" s="3">
        <v>3613</v>
      </c>
      <c r="W415">
        <v>65</v>
      </c>
      <c r="AB415" s="3">
        <v>7494583</v>
      </c>
      <c r="AC415" s="3">
        <v>9775543</v>
      </c>
      <c r="AD415">
        <v>64.239999999999995</v>
      </c>
      <c r="AE415" s="5">
        <f t="shared" si="13"/>
        <v>7194799.6799999997</v>
      </c>
      <c r="AF415">
        <v>83.79</v>
      </c>
      <c r="AG415" s="4">
        <v>0.96</v>
      </c>
      <c r="AH415" t="s">
        <v>33</v>
      </c>
      <c r="AI415" t="s">
        <v>100</v>
      </c>
      <c r="AJ415">
        <v>39.265248999999997</v>
      </c>
      <c r="AK415">
        <v>-123.20414299999899</v>
      </c>
    </row>
    <row r="416" spans="1:37" ht="14.45" x14ac:dyDescent="0.3">
      <c r="A416">
        <v>414</v>
      </c>
      <c r="B416">
        <v>493</v>
      </c>
      <c r="C416" t="s">
        <v>226</v>
      </c>
      <c r="D416" t="s">
        <v>100</v>
      </c>
      <c r="E416" t="s">
        <v>53</v>
      </c>
      <c r="F416" s="2">
        <v>36526</v>
      </c>
      <c r="G416" s="2">
        <v>39813</v>
      </c>
      <c r="H416">
        <v>3183</v>
      </c>
      <c r="I416">
        <v>3120</v>
      </c>
      <c r="J416">
        <v>176</v>
      </c>
      <c r="K416">
        <f t="shared" si="12"/>
        <v>204475920</v>
      </c>
      <c r="L416">
        <v>188</v>
      </c>
      <c r="M416">
        <v>157</v>
      </c>
      <c r="N416" t="s">
        <v>226</v>
      </c>
      <c r="O416">
        <v>2</v>
      </c>
      <c r="P416" t="s">
        <v>39</v>
      </c>
      <c r="Q416" s="6">
        <v>42322</v>
      </c>
      <c r="R416">
        <v>22</v>
      </c>
      <c r="S416">
        <v>26</v>
      </c>
      <c r="T416" t="s">
        <v>55</v>
      </c>
      <c r="V416" s="3">
        <v>3576</v>
      </c>
      <c r="W416">
        <v>60</v>
      </c>
      <c r="AB416" s="3">
        <v>7168731</v>
      </c>
      <c r="AC416" s="3">
        <v>8472137</v>
      </c>
      <c r="AD416">
        <v>59.47</v>
      </c>
      <c r="AE416" s="5">
        <f t="shared" si="13"/>
        <v>6380170.5899999999</v>
      </c>
      <c r="AF416">
        <v>70.290000000000006</v>
      </c>
      <c r="AG416" s="4">
        <v>0.89</v>
      </c>
      <c r="AH416" t="s">
        <v>33</v>
      </c>
      <c r="AI416" t="s">
        <v>100</v>
      </c>
      <c r="AJ416">
        <v>39.265248999999997</v>
      </c>
      <c r="AK416">
        <v>-123.20414299999899</v>
      </c>
    </row>
    <row r="417" spans="1:37" ht="14.45" x14ac:dyDescent="0.3">
      <c r="A417">
        <v>415</v>
      </c>
      <c r="B417">
        <v>493</v>
      </c>
      <c r="C417" t="s">
        <v>226</v>
      </c>
      <c r="D417" t="s">
        <v>100</v>
      </c>
      <c r="E417" t="s">
        <v>53</v>
      </c>
      <c r="F417" s="2">
        <v>36526</v>
      </c>
      <c r="G417" s="2">
        <v>39813</v>
      </c>
      <c r="H417">
        <v>3183</v>
      </c>
      <c r="I417">
        <v>3120</v>
      </c>
      <c r="J417">
        <v>176</v>
      </c>
      <c r="K417">
        <f t="shared" si="12"/>
        <v>204475920</v>
      </c>
      <c r="L417">
        <v>188</v>
      </c>
      <c r="M417">
        <v>157</v>
      </c>
      <c r="N417" t="s">
        <v>226</v>
      </c>
      <c r="O417">
        <v>2</v>
      </c>
      <c r="P417" t="s">
        <v>39</v>
      </c>
      <c r="Q417" s="6">
        <v>42291</v>
      </c>
      <c r="R417">
        <v>27</v>
      </c>
      <c r="S417">
        <v>34</v>
      </c>
      <c r="T417" t="s">
        <v>55</v>
      </c>
      <c r="V417" s="3">
        <v>3587</v>
      </c>
      <c r="W417">
        <v>77</v>
      </c>
      <c r="AB417" s="3">
        <v>8797989</v>
      </c>
      <c r="AC417" s="3">
        <v>11078949</v>
      </c>
      <c r="AD417">
        <v>75.959999999999994</v>
      </c>
      <c r="AE417" s="5">
        <f t="shared" si="13"/>
        <v>8446069.4399999995</v>
      </c>
      <c r="AF417">
        <v>95.65</v>
      </c>
      <c r="AG417" s="4">
        <v>0.96</v>
      </c>
      <c r="AH417" t="s">
        <v>33</v>
      </c>
      <c r="AI417" t="s">
        <v>100</v>
      </c>
      <c r="AJ417">
        <v>39.265248999999997</v>
      </c>
      <c r="AK417">
        <v>-123.20414299999899</v>
      </c>
    </row>
    <row r="418" spans="1:37" ht="14.45" x14ac:dyDescent="0.3">
      <c r="A418">
        <v>416</v>
      </c>
      <c r="B418">
        <v>493</v>
      </c>
      <c r="C418" t="s">
        <v>226</v>
      </c>
      <c r="D418" t="s">
        <v>100</v>
      </c>
      <c r="E418" t="s">
        <v>53</v>
      </c>
      <c r="F418" s="2">
        <v>36526</v>
      </c>
      <c r="G418" s="2">
        <v>39813</v>
      </c>
      <c r="H418">
        <v>3183</v>
      </c>
      <c r="I418">
        <v>3120</v>
      </c>
      <c r="J418">
        <v>176</v>
      </c>
      <c r="K418">
        <f t="shared" si="12"/>
        <v>204475920</v>
      </c>
      <c r="L418">
        <v>188</v>
      </c>
      <c r="M418">
        <v>157</v>
      </c>
      <c r="N418" t="s">
        <v>226</v>
      </c>
      <c r="O418">
        <v>2</v>
      </c>
      <c r="P418" t="s">
        <v>39</v>
      </c>
      <c r="Q418" s="6">
        <v>42261</v>
      </c>
      <c r="R418">
        <v>31</v>
      </c>
      <c r="S418">
        <v>36</v>
      </c>
      <c r="T418" t="s">
        <v>55</v>
      </c>
      <c r="V418" s="3">
        <v>3592</v>
      </c>
      <c r="W418">
        <v>82</v>
      </c>
      <c r="AB418" s="3">
        <v>10101394</v>
      </c>
      <c r="AC418" s="3">
        <v>11730651</v>
      </c>
      <c r="AD418">
        <v>80.62</v>
      </c>
      <c r="AE418" s="5">
        <f t="shared" si="13"/>
        <v>8687198.8399999999</v>
      </c>
      <c r="AF418">
        <v>93.62</v>
      </c>
      <c r="AG418" s="4">
        <v>0.86</v>
      </c>
      <c r="AH418" t="s">
        <v>33</v>
      </c>
      <c r="AI418" t="s">
        <v>100</v>
      </c>
      <c r="AJ418">
        <v>39.265248999999997</v>
      </c>
      <c r="AK418">
        <v>-123.20414299999899</v>
      </c>
    </row>
    <row r="419" spans="1:37" ht="14.45" x14ac:dyDescent="0.3">
      <c r="A419">
        <v>417</v>
      </c>
      <c r="B419">
        <v>493</v>
      </c>
      <c r="C419" t="s">
        <v>226</v>
      </c>
      <c r="D419" t="s">
        <v>100</v>
      </c>
      <c r="E419" t="s">
        <v>53</v>
      </c>
      <c r="F419" s="2">
        <v>36526</v>
      </c>
      <c r="G419" s="2">
        <v>39813</v>
      </c>
      <c r="H419">
        <v>3183</v>
      </c>
      <c r="I419">
        <v>3120</v>
      </c>
      <c r="J419">
        <v>176</v>
      </c>
      <c r="K419">
        <f t="shared" si="12"/>
        <v>204475920</v>
      </c>
      <c r="L419">
        <v>188</v>
      </c>
      <c r="M419">
        <v>157</v>
      </c>
      <c r="N419" t="s">
        <v>226</v>
      </c>
      <c r="O419">
        <v>2</v>
      </c>
      <c r="P419" t="s">
        <v>34</v>
      </c>
      <c r="Q419" s="6">
        <v>42230</v>
      </c>
      <c r="R419">
        <v>35</v>
      </c>
      <c r="S419">
        <v>48</v>
      </c>
      <c r="T419" t="s">
        <v>55</v>
      </c>
      <c r="V419" s="3">
        <v>3590</v>
      </c>
      <c r="AB419" s="3">
        <v>11404800</v>
      </c>
      <c r="AC419" s="3">
        <v>15640868</v>
      </c>
      <c r="AD419">
        <v>98.38</v>
      </c>
      <c r="AE419" s="5">
        <f t="shared" si="13"/>
        <v>10948608</v>
      </c>
      <c r="AF419">
        <v>134.91999999999999</v>
      </c>
      <c r="AG419" s="4">
        <v>0.96</v>
      </c>
      <c r="AH419" t="s">
        <v>33</v>
      </c>
      <c r="AI419" t="s">
        <v>100</v>
      </c>
      <c r="AJ419">
        <v>39.265248999999997</v>
      </c>
      <c r="AK419">
        <v>-123.20414299999899</v>
      </c>
    </row>
    <row r="420" spans="1:37" ht="14.45" x14ac:dyDescent="0.3">
      <c r="A420">
        <v>418</v>
      </c>
      <c r="B420">
        <v>493</v>
      </c>
      <c r="C420" t="s">
        <v>226</v>
      </c>
      <c r="D420" t="s">
        <v>100</v>
      </c>
      <c r="E420" t="s">
        <v>53</v>
      </c>
      <c r="F420" s="2">
        <v>36526</v>
      </c>
      <c r="G420" s="2">
        <v>39813</v>
      </c>
      <c r="H420">
        <v>3183</v>
      </c>
      <c r="I420">
        <v>3120</v>
      </c>
      <c r="J420">
        <v>176</v>
      </c>
      <c r="K420">
        <f t="shared" si="12"/>
        <v>204475920</v>
      </c>
      <c r="L420">
        <v>188</v>
      </c>
      <c r="M420">
        <v>157</v>
      </c>
      <c r="N420" t="s">
        <v>226</v>
      </c>
      <c r="O420">
        <v>2</v>
      </c>
      <c r="P420" t="s">
        <v>34</v>
      </c>
      <c r="Q420" s="6">
        <v>42199</v>
      </c>
      <c r="R420">
        <v>39</v>
      </c>
      <c r="S420">
        <v>50</v>
      </c>
      <c r="T420" t="s">
        <v>55</v>
      </c>
      <c r="V420" s="3">
        <v>3590</v>
      </c>
      <c r="AB420" s="3">
        <v>12708206</v>
      </c>
      <c r="AC420" s="3">
        <v>16292571</v>
      </c>
      <c r="AD420">
        <v>100.49</v>
      </c>
      <c r="AE420" s="5">
        <f t="shared" si="13"/>
        <v>11183221.279999999</v>
      </c>
      <c r="AF420">
        <v>128.83000000000001</v>
      </c>
      <c r="AG420" s="4">
        <v>0.88</v>
      </c>
      <c r="AH420" t="s">
        <v>33</v>
      </c>
      <c r="AI420" t="s">
        <v>100</v>
      </c>
      <c r="AJ420">
        <v>39.265248999999997</v>
      </c>
      <c r="AK420">
        <v>-123.20414299999899</v>
      </c>
    </row>
    <row r="421" spans="1:37" ht="14.45" x14ac:dyDescent="0.3">
      <c r="A421">
        <v>419</v>
      </c>
      <c r="B421">
        <v>493</v>
      </c>
      <c r="C421" t="s">
        <v>226</v>
      </c>
      <c r="D421" t="s">
        <v>100</v>
      </c>
      <c r="E421" t="s">
        <v>53</v>
      </c>
      <c r="F421" s="2">
        <v>36526</v>
      </c>
      <c r="G421" s="2">
        <v>39813</v>
      </c>
      <c r="H421">
        <v>3183</v>
      </c>
      <c r="I421">
        <v>3120</v>
      </c>
      <c r="J421">
        <v>176</v>
      </c>
      <c r="K421">
        <f t="shared" si="12"/>
        <v>204475920</v>
      </c>
      <c r="L421">
        <v>188</v>
      </c>
      <c r="M421">
        <v>157</v>
      </c>
      <c r="N421" t="s">
        <v>226</v>
      </c>
      <c r="O421">
        <v>2</v>
      </c>
      <c r="P421" t="s">
        <v>34</v>
      </c>
      <c r="Q421" s="6">
        <v>42169</v>
      </c>
      <c r="R421">
        <v>33</v>
      </c>
      <c r="S421">
        <v>45</v>
      </c>
      <c r="T421" t="s">
        <v>55</v>
      </c>
      <c r="V421" s="3">
        <v>3590</v>
      </c>
      <c r="AB421" s="3">
        <v>10753097</v>
      </c>
      <c r="AC421" s="3">
        <v>14663314</v>
      </c>
      <c r="AD421">
        <v>94.85</v>
      </c>
      <c r="AE421" s="5">
        <f t="shared" si="13"/>
        <v>10215442.15</v>
      </c>
      <c r="AF421">
        <v>129.34</v>
      </c>
      <c r="AG421" s="4">
        <v>0.95</v>
      </c>
      <c r="AH421" t="s">
        <v>33</v>
      </c>
      <c r="AI421" t="s">
        <v>100</v>
      </c>
      <c r="AJ421">
        <v>39.265248999999997</v>
      </c>
      <c r="AK421">
        <v>-123.20414299999899</v>
      </c>
    </row>
    <row r="422" spans="1:37" ht="14.45" x14ac:dyDescent="0.3">
      <c r="A422">
        <v>420</v>
      </c>
      <c r="B422">
        <v>495</v>
      </c>
      <c r="C422" t="s">
        <v>227</v>
      </c>
      <c r="D422" t="s">
        <v>108</v>
      </c>
      <c r="E422" t="s">
        <v>53</v>
      </c>
      <c r="F422" s="2">
        <v>35431</v>
      </c>
      <c r="G422" s="2">
        <v>39447</v>
      </c>
      <c r="H422">
        <v>134870</v>
      </c>
      <c r="I422">
        <v>120790</v>
      </c>
      <c r="J422">
        <v>146</v>
      </c>
      <c r="K422">
        <f t="shared" si="12"/>
        <v>7187222300</v>
      </c>
      <c r="L422">
        <v>131</v>
      </c>
      <c r="M422">
        <v>117</v>
      </c>
      <c r="N422" t="s">
        <v>227</v>
      </c>
      <c r="O422">
        <v>2</v>
      </c>
      <c r="P422" t="s">
        <v>39</v>
      </c>
      <c r="Q422" s="6">
        <v>42050</v>
      </c>
      <c r="R422">
        <v>926</v>
      </c>
      <c r="S422" s="3">
        <v>1079</v>
      </c>
      <c r="T422" t="s">
        <v>55</v>
      </c>
      <c r="V422" s="3">
        <v>120844</v>
      </c>
      <c r="W422">
        <v>56</v>
      </c>
      <c r="AB422" s="3">
        <v>301738421</v>
      </c>
      <c r="AC422" s="3">
        <v>351593690</v>
      </c>
      <c r="AD422">
        <v>55.29</v>
      </c>
      <c r="AE422" s="5">
        <f t="shared" si="13"/>
        <v>187077821.02000001</v>
      </c>
      <c r="AF422">
        <v>64.42</v>
      </c>
      <c r="AG422" s="4">
        <v>0.62</v>
      </c>
      <c r="AH422" t="s">
        <v>33</v>
      </c>
      <c r="AI422" t="s">
        <v>108</v>
      </c>
      <c r="AJ422">
        <v>36.778261000000001</v>
      </c>
      <c r="AK422">
        <v>-119.41793199999999</v>
      </c>
    </row>
    <row r="423" spans="1:37" ht="14.45" x14ac:dyDescent="0.3">
      <c r="A423">
        <v>421</v>
      </c>
      <c r="B423">
        <v>495</v>
      </c>
      <c r="C423" t="s">
        <v>227</v>
      </c>
      <c r="D423" t="s">
        <v>108</v>
      </c>
      <c r="E423" t="s">
        <v>53</v>
      </c>
      <c r="F423" s="2">
        <v>35431</v>
      </c>
      <c r="G423" s="2">
        <v>39447</v>
      </c>
      <c r="H423">
        <v>134870</v>
      </c>
      <c r="I423">
        <v>120790</v>
      </c>
      <c r="J423">
        <v>146</v>
      </c>
      <c r="K423">
        <f t="shared" si="12"/>
        <v>7187222300</v>
      </c>
      <c r="L423">
        <v>131</v>
      </c>
      <c r="M423">
        <v>117</v>
      </c>
      <c r="N423" t="s">
        <v>227</v>
      </c>
      <c r="O423">
        <v>2</v>
      </c>
      <c r="P423" t="s">
        <v>39</v>
      </c>
      <c r="Q423" s="6">
        <v>42019</v>
      </c>
      <c r="R423" s="3">
        <v>1042</v>
      </c>
      <c r="S423" s="3">
        <v>1098</v>
      </c>
      <c r="T423" t="s">
        <v>55</v>
      </c>
      <c r="V423" s="3">
        <v>120730</v>
      </c>
      <c r="W423">
        <v>60</v>
      </c>
      <c r="AB423" s="3">
        <v>339537187</v>
      </c>
      <c r="AC423" s="3">
        <v>357784867</v>
      </c>
      <c r="AD423">
        <v>59.88</v>
      </c>
      <c r="AE423" s="5">
        <f t="shared" si="13"/>
        <v>224094543.42000002</v>
      </c>
      <c r="AF423">
        <v>63.09</v>
      </c>
      <c r="AG423" s="4">
        <v>0.66</v>
      </c>
      <c r="AH423" t="s">
        <v>33</v>
      </c>
      <c r="AI423" t="s">
        <v>108</v>
      </c>
      <c r="AJ423">
        <v>36.778261000000001</v>
      </c>
      <c r="AK423">
        <v>-119.41793199999999</v>
      </c>
    </row>
    <row r="424" spans="1:37" ht="14.45" x14ac:dyDescent="0.3">
      <c r="A424">
        <v>422</v>
      </c>
      <c r="B424">
        <v>495</v>
      </c>
      <c r="C424" t="s">
        <v>227</v>
      </c>
      <c r="D424" t="s">
        <v>108</v>
      </c>
      <c r="E424" t="s">
        <v>53</v>
      </c>
      <c r="F424" s="2">
        <v>35431</v>
      </c>
      <c r="G424" s="2">
        <v>39447</v>
      </c>
      <c r="H424">
        <v>134870</v>
      </c>
      <c r="I424">
        <v>120790</v>
      </c>
      <c r="J424">
        <v>146</v>
      </c>
      <c r="K424">
        <f t="shared" si="12"/>
        <v>7187222300</v>
      </c>
      <c r="L424">
        <v>131</v>
      </c>
      <c r="M424">
        <v>117</v>
      </c>
      <c r="N424" t="s">
        <v>227</v>
      </c>
      <c r="O424">
        <v>2</v>
      </c>
      <c r="P424" t="s">
        <v>39</v>
      </c>
      <c r="Q424" s="6">
        <v>42352</v>
      </c>
      <c r="R424">
        <v>874</v>
      </c>
      <c r="S424" s="3">
        <v>1153</v>
      </c>
      <c r="T424" t="s">
        <v>55</v>
      </c>
      <c r="V424" s="3">
        <v>120761</v>
      </c>
      <c r="W424">
        <v>53</v>
      </c>
      <c r="AB424" s="3">
        <v>284794147</v>
      </c>
      <c r="AC424" s="3">
        <v>375706695</v>
      </c>
      <c r="AD424">
        <v>52.49</v>
      </c>
      <c r="AE424" s="5">
        <f t="shared" si="13"/>
        <v>196507961.42999998</v>
      </c>
      <c r="AF424">
        <v>69.25</v>
      </c>
      <c r="AG424" s="4">
        <v>0.69</v>
      </c>
      <c r="AH424" t="s">
        <v>33</v>
      </c>
      <c r="AI424" t="s">
        <v>108</v>
      </c>
      <c r="AJ424">
        <v>36.778261000000001</v>
      </c>
      <c r="AK424">
        <v>-119.41793199999999</v>
      </c>
    </row>
    <row r="425" spans="1:37" ht="14.45" x14ac:dyDescent="0.3">
      <c r="A425">
        <v>423</v>
      </c>
      <c r="B425">
        <v>495</v>
      </c>
      <c r="C425" t="s">
        <v>227</v>
      </c>
      <c r="D425" t="s">
        <v>108</v>
      </c>
      <c r="E425" t="s">
        <v>53</v>
      </c>
      <c r="F425" s="2">
        <v>35431</v>
      </c>
      <c r="G425" s="2">
        <v>39447</v>
      </c>
      <c r="H425">
        <v>134870</v>
      </c>
      <c r="I425">
        <v>120790</v>
      </c>
      <c r="J425">
        <v>146</v>
      </c>
      <c r="K425">
        <f t="shared" si="12"/>
        <v>7187222300</v>
      </c>
      <c r="L425">
        <v>131</v>
      </c>
      <c r="M425">
        <v>117</v>
      </c>
      <c r="N425" t="s">
        <v>227</v>
      </c>
      <c r="O425">
        <v>2</v>
      </c>
      <c r="P425" t="s">
        <v>39</v>
      </c>
      <c r="Q425" s="6">
        <v>42322</v>
      </c>
      <c r="R425" s="3">
        <v>1119</v>
      </c>
      <c r="S425" s="3">
        <v>1264</v>
      </c>
      <c r="T425" t="s">
        <v>55</v>
      </c>
      <c r="V425" s="3">
        <v>120583</v>
      </c>
      <c r="W425">
        <v>70</v>
      </c>
      <c r="AB425" s="3">
        <v>364627747</v>
      </c>
      <c r="AC425" s="3">
        <v>411876204</v>
      </c>
      <c r="AD425">
        <v>69.55</v>
      </c>
      <c r="AE425" s="5">
        <f t="shared" si="13"/>
        <v>251593145.42999998</v>
      </c>
      <c r="AF425">
        <v>78.56</v>
      </c>
      <c r="AG425" s="4">
        <v>0.69</v>
      </c>
      <c r="AH425" t="s">
        <v>33</v>
      </c>
      <c r="AI425" t="s">
        <v>108</v>
      </c>
      <c r="AJ425">
        <v>36.778261000000001</v>
      </c>
      <c r="AK425">
        <v>-119.41793199999999</v>
      </c>
    </row>
    <row r="426" spans="1:37" ht="14.45" x14ac:dyDescent="0.3">
      <c r="A426">
        <v>424</v>
      </c>
      <c r="B426">
        <v>495</v>
      </c>
      <c r="C426" t="s">
        <v>227</v>
      </c>
      <c r="D426" t="s">
        <v>108</v>
      </c>
      <c r="E426" t="s">
        <v>53</v>
      </c>
      <c r="F426" s="2">
        <v>35431</v>
      </c>
      <c r="G426" s="2">
        <v>39447</v>
      </c>
      <c r="H426">
        <v>134870</v>
      </c>
      <c r="I426">
        <v>120790</v>
      </c>
      <c r="J426">
        <v>146</v>
      </c>
      <c r="K426">
        <f t="shared" si="12"/>
        <v>7187222300</v>
      </c>
      <c r="L426">
        <v>131</v>
      </c>
      <c r="M426">
        <v>117</v>
      </c>
      <c r="N426" t="s">
        <v>227</v>
      </c>
      <c r="O426">
        <v>2</v>
      </c>
      <c r="P426" t="s">
        <v>39</v>
      </c>
      <c r="Q426" s="6">
        <v>42291</v>
      </c>
      <c r="R426" s="3">
        <v>1481</v>
      </c>
      <c r="S426" s="3">
        <v>1710</v>
      </c>
      <c r="T426" t="s">
        <v>55</v>
      </c>
      <c r="V426" s="3">
        <v>120675</v>
      </c>
      <c r="W426">
        <v>76</v>
      </c>
      <c r="AB426" s="3">
        <v>482585963</v>
      </c>
      <c r="AC426" s="3">
        <v>557205940</v>
      </c>
      <c r="AD426">
        <v>76.11</v>
      </c>
      <c r="AE426" s="5">
        <f t="shared" si="13"/>
        <v>284725718.16999996</v>
      </c>
      <c r="AF426">
        <v>87.88</v>
      </c>
      <c r="AG426" s="4">
        <v>0.59</v>
      </c>
      <c r="AH426" t="s">
        <v>33</v>
      </c>
      <c r="AI426" t="s">
        <v>108</v>
      </c>
      <c r="AJ426">
        <v>36.778261000000001</v>
      </c>
      <c r="AK426">
        <v>-119.41793199999999</v>
      </c>
    </row>
    <row r="427" spans="1:37" ht="14.45" x14ac:dyDescent="0.3">
      <c r="A427">
        <v>425</v>
      </c>
      <c r="B427">
        <v>495</v>
      </c>
      <c r="C427" t="s">
        <v>227</v>
      </c>
      <c r="D427" t="s">
        <v>108</v>
      </c>
      <c r="E427" t="s">
        <v>53</v>
      </c>
      <c r="F427" s="2">
        <v>35431</v>
      </c>
      <c r="G427" s="2">
        <v>39447</v>
      </c>
      <c r="H427">
        <v>134870</v>
      </c>
      <c r="I427">
        <v>120790</v>
      </c>
      <c r="J427">
        <v>146</v>
      </c>
      <c r="K427">
        <f t="shared" si="12"/>
        <v>7187222300</v>
      </c>
      <c r="L427">
        <v>131</v>
      </c>
      <c r="M427">
        <v>117</v>
      </c>
      <c r="N427" t="s">
        <v>227</v>
      </c>
      <c r="O427">
        <v>2</v>
      </c>
      <c r="P427" t="s">
        <v>39</v>
      </c>
      <c r="Q427" s="6">
        <v>42261</v>
      </c>
      <c r="R427" s="3">
        <v>1560</v>
      </c>
      <c r="S427" s="3">
        <v>1810</v>
      </c>
      <c r="T427" t="s">
        <v>55</v>
      </c>
      <c r="V427" s="3">
        <v>120592</v>
      </c>
      <c r="W427">
        <v>83</v>
      </c>
      <c r="AB427" s="3">
        <v>508328226</v>
      </c>
      <c r="AC427" s="3">
        <v>589791083</v>
      </c>
      <c r="AD427">
        <v>82.9</v>
      </c>
      <c r="AE427" s="5">
        <f t="shared" si="13"/>
        <v>299913653.33999997</v>
      </c>
      <c r="AF427">
        <v>96.19</v>
      </c>
      <c r="AG427" s="4">
        <v>0.59</v>
      </c>
      <c r="AH427" t="s">
        <v>33</v>
      </c>
      <c r="AI427" t="s">
        <v>108</v>
      </c>
      <c r="AJ427">
        <v>36.778261000000001</v>
      </c>
      <c r="AK427">
        <v>-119.41793199999999</v>
      </c>
    </row>
    <row r="428" spans="1:37" ht="14.45" x14ac:dyDescent="0.3">
      <c r="A428">
        <v>426</v>
      </c>
      <c r="B428">
        <v>495</v>
      </c>
      <c r="C428" t="s">
        <v>227</v>
      </c>
      <c r="D428" t="s">
        <v>108</v>
      </c>
      <c r="E428" t="s">
        <v>53</v>
      </c>
      <c r="F428" s="2">
        <v>35431</v>
      </c>
      <c r="G428" s="2">
        <v>39447</v>
      </c>
      <c r="H428">
        <v>134870</v>
      </c>
      <c r="I428">
        <v>120790</v>
      </c>
      <c r="J428">
        <v>146</v>
      </c>
      <c r="K428">
        <f t="shared" si="12"/>
        <v>7187222300</v>
      </c>
      <c r="L428">
        <v>131</v>
      </c>
      <c r="M428">
        <v>117</v>
      </c>
      <c r="N428" t="s">
        <v>227</v>
      </c>
      <c r="O428">
        <v>2</v>
      </c>
      <c r="P428" t="s">
        <v>34</v>
      </c>
      <c r="Q428" s="6">
        <v>42230</v>
      </c>
      <c r="R428" s="3">
        <v>1737</v>
      </c>
      <c r="S428" s="3">
        <v>2014</v>
      </c>
      <c r="T428" t="s">
        <v>55</v>
      </c>
      <c r="V428" s="3">
        <v>119516</v>
      </c>
      <c r="AB428" s="3">
        <v>566003929</v>
      </c>
      <c r="AC428" s="3">
        <v>656264774</v>
      </c>
      <c r="AD428">
        <v>82.49</v>
      </c>
      <c r="AE428" s="5">
        <f t="shared" si="13"/>
        <v>305642121.66000003</v>
      </c>
      <c r="AF428">
        <v>95.65</v>
      </c>
      <c r="AG428" s="4">
        <v>0.54</v>
      </c>
      <c r="AH428" t="s">
        <v>33</v>
      </c>
      <c r="AI428" t="s">
        <v>108</v>
      </c>
      <c r="AJ428">
        <v>36.778261000000001</v>
      </c>
      <c r="AK428">
        <v>-119.41793199999999</v>
      </c>
    </row>
    <row r="429" spans="1:37" ht="14.45" x14ac:dyDescent="0.3">
      <c r="A429">
        <v>427</v>
      </c>
      <c r="B429">
        <v>495</v>
      </c>
      <c r="C429" t="s">
        <v>227</v>
      </c>
      <c r="D429" t="s">
        <v>108</v>
      </c>
      <c r="E429" t="s">
        <v>53</v>
      </c>
      <c r="F429" s="2">
        <v>35431</v>
      </c>
      <c r="G429" s="2">
        <v>39447</v>
      </c>
      <c r="H429">
        <v>134870</v>
      </c>
      <c r="I429">
        <v>120790</v>
      </c>
      <c r="J429">
        <v>146</v>
      </c>
      <c r="K429">
        <f t="shared" si="12"/>
        <v>7187222300</v>
      </c>
      <c r="L429">
        <v>131</v>
      </c>
      <c r="M429">
        <v>117</v>
      </c>
      <c r="N429" t="s">
        <v>227</v>
      </c>
      <c r="O429">
        <v>2</v>
      </c>
      <c r="P429" t="s">
        <v>34</v>
      </c>
      <c r="Q429" s="6">
        <v>42199</v>
      </c>
      <c r="R429" s="3">
        <v>1914</v>
      </c>
      <c r="S429" s="3">
        <v>2061</v>
      </c>
      <c r="T429" t="s">
        <v>55</v>
      </c>
      <c r="V429" s="3">
        <v>119516</v>
      </c>
      <c r="AB429" s="3">
        <v>623679631</v>
      </c>
      <c r="AC429" s="3">
        <v>671579791</v>
      </c>
      <c r="AD429">
        <v>92.58</v>
      </c>
      <c r="AE429" s="5">
        <f t="shared" si="13"/>
        <v>343023797.05000001</v>
      </c>
      <c r="AF429">
        <v>99.69</v>
      </c>
      <c r="AG429" s="4">
        <v>0.55000000000000004</v>
      </c>
      <c r="AH429" t="s">
        <v>33</v>
      </c>
      <c r="AI429" t="s">
        <v>108</v>
      </c>
      <c r="AJ429">
        <v>36.778261000000001</v>
      </c>
      <c r="AK429">
        <v>-119.41793199999999</v>
      </c>
    </row>
    <row r="430" spans="1:37" ht="14.45" x14ac:dyDescent="0.3">
      <c r="A430">
        <v>428</v>
      </c>
      <c r="B430">
        <v>495</v>
      </c>
      <c r="C430" t="s">
        <v>227</v>
      </c>
      <c r="D430" t="s">
        <v>108</v>
      </c>
      <c r="E430" t="s">
        <v>53</v>
      </c>
      <c r="F430" s="2">
        <v>35431</v>
      </c>
      <c r="G430" s="2">
        <v>39447</v>
      </c>
      <c r="H430">
        <v>134870</v>
      </c>
      <c r="I430">
        <v>120790</v>
      </c>
      <c r="J430">
        <v>146</v>
      </c>
      <c r="K430">
        <f t="shared" si="12"/>
        <v>7187222300</v>
      </c>
      <c r="L430">
        <v>131</v>
      </c>
      <c r="M430">
        <v>117</v>
      </c>
      <c r="N430" t="s">
        <v>227</v>
      </c>
      <c r="O430">
        <v>2</v>
      </c>
      <c r="P430" t="s">
        <v>34</v>
      </c>
      <c r="Q430" s="6">
        <v>42169</v>
      </c>
      <c r="R430" s="3">
        <v>1825</v>
      </c>
      <c r="S430" s="3">
        <v>1965</v>
      </c>
      <c r="T430" t="s">
        <v>55</v>
      </c>
      <c r="V430" s="3">
        <v>119516</v>
      </c>
      <c r="AB430" s="3">
        <v>594678854</v>
      </c>
      <c r="AC430" s="3">
        <v>640298054</v>
      </c>
      <c r="AD430">
        <v>92.88</v>
      </c>
      <c r="AE430" s="5">
        <f t="shared" si="13"/>
        <v>333020158.24000001</v>
      </c>
      <c r="AF430">
        <v>100.01</v>
      </c>
      <c r="AG430" s="4">
        <v>0.56000000000000005</v>
      </c>
      <c r="AH430" t="s">
        <v>33</v>
      </c>
      <c r="AI430" t="s">
        <v>108</v>
      </c>
      <c r="AJ430">
        <v>36.778261000000001</v>
      </c>
      <c r="AK430">
        <v>-119.41793199999999</v>
      </c>
    </row>
    <row r="431" spans="1:37" ht="14.45" x14ac:dyDescent="0.3">
      <c r="A431">
        <v>429</v>
      </c>
      <c r="B431">
        <v>453</v>
      </c>
      <c r="C431" t="s">
        <v>228</v>
      </c>
      <c r="D431" t="s">
        <v>116</v>
      </c>
      <c r="E431" t="s">
        <v>31</v>
      </c>
      <c r="F431" s="2">
        <v>36161</v>
      </c>
      <c r="G431" s="2">
        <v>39813</v>
      </c>
      <c r="H431">
        <v>25650</v>
      </c>
      <c r="I431">
        <v>22319</v>
      </c>
      <c r="J431">
        <v>269</v>
      </c>
      <c r="K431">
        <f t="shared" si="12"/>
        <v>2518445250</v>
      </c>
      <c r="L431">
        <v>242</v>
      </c>
      <c r="M431">
        <v>215</v>
      </c>
      <c r="N431" t="s">
        <v>228</v>
      </c>
      <c r="O431">
        <v>2</v>
      </c>
      <c r="P431" t="s">
        <v>39</v>
      </c>
      <c r="Q431" s="6">
        <v>42050</v>
      </c>
      <c r="R431">
        <v>213</v>
      </c>
      <c r="S431">
        <v>250</v>
      </c>
      <c r="T431" t="s">
        <v>55</v>
      </c>
      <c r="V431" s="3">
        <v>24583</v>
      </c>
      <c r="W431">
        <v>81</v>
      </c>
      <c r="AB431" s="3">
        <v>69406354</v>
      </c>
      <c r="AC431" s="3">
        <v>81462857</v>
      </c>
      <c r="AD431">
        <v>80.67</v>
      </c>
      <c r="AE431" s="5">
        <f t="shared" si="13"/>
        <v>55525083.200000003</v>
      </c>
      <c r="AF431">
        <v>94.68</v>
      </c>
      <c r="AG431" s="4">
        <v>0.8</v>
      </c>
      <c r="AH431" t="s">
        <v>33</v>
      </c>
      <c r="AI431" t="s">
        <v>116</v>
      </c>
      <c r="AJ431">
        <v>36.570784000000003</v>
      </c>
      <c r="AK431">
        <v>-119.612076</v>
      </c>
    </row>
    <row r="432" spans="1:37" ht="14.45" x14ac:dyDescent="0.3">
      <c r="A432">
        <v>430</v>
      </c>
      <c r="B432">
        <v>453</v>
      </c>
      <c r="C432" t="s">
        <v>228</v>
      </c>
      <c r="D432" t="s">
        <v>116</v>
      </c>
      <c r="E432" t="s">
        <v>31</v>
      </c>
      <c r="F432" s="2">
        <v>36161</v>
      </c>
      <c r="G432" s="2">
        <v>39813</v>
      </c>
      <c r="H432">
        <v>25650</v>
      </c>
      <c r="I432">
        <v>22319</v>
      </c>
      <c r="J432">
        <v>269</v>
      </c>
      <c r="K432">
        <f t="shared" si="12"/>
        <v>2518445250</v>
      </c>
      <c r="L432">
        <v>242</v>
      </c>
      <c r="M432">
        <v>215</v>
      </c>
      <c r="N432" t="s">
        <v>228</v>
      </c>
      <c r="O432">
        <v>2</v>
      </c>
      <c r="P432" t="s">
        <v>39</v>
      </c>
      <c r="Q432" s="6">
        <v>42019</v>
      </c>
      <c r="R432">
        <v>232</v>
      </c>
      <c r="S432">
        <v>241</v>
      </c>
      <c r="T432" t="s">
        <v>55</v>
      </c>
      <c r="V432" s="3">
        <v>24556</v>
      </c>
      <c r="W432">
        <v>79</v>
      </c>
      <c r="AB432" s="3">
        <v>75597531</v>
      </c>
      <c r="AC432" s="3">
        <v>78530194</v>
      </c>
      <c r="AD432">
        <v>78.45</v>
      </c>
      <c r="AE432" s="5">
        <f t="shared" si="13"/>
        <v>59722049.490000002</v>
      </c>
      <c r="AF432">
        <v>81.5</v>
      </c>
      <c r="AG432" s="4">
        <v>0.79</v>
      </c>
      <c r="AH432" t="s">
        <v>33</v>
      </c>
      <c r="AI432" t="s">
        <v>116</v>
      </c>
      <c r="AJ432">
        <v>36.570784000000003</v>
      </c>
      <c r="AK432">
        <v>-119.612076</v>
      </c>
    </row>
    <row r="433" spans="1:37" ht="14.45" x14ac:dyDescent="0.3">
      <c r="A433">
        <v>431</v>
      </c>
      <c r="B433">
        <v>453</v>
      </c>
      <c r="C433" t="s">
        <v>228</v>
      </c>
      <c r="D433" t="s">
        <v>116</v>
      </c>
      <c r="E433" t="s">
        <v>31</v>
      </c>
      <c r="F433" s="2">
        <v>36161</v>
      </c>
      <c r="G433" s="2">
        <v>39813</v>
      </c>
      <c r="H433">
        <v>25650</v>
      </c>
      <c r="I433">
        <v>22319</v>
      </c>
      <c r="J433">
        <v>269</v>
      </c>
      <c r="K433">
        <f t="shared" si="12"/>
        <v>2518445250</v>
      </c>
      <c r="L433">
        <v>242</v>
      </c>
      <c r="M433">
        <v>215</v>
      </c>
      <c r="N433" t="s">
        <v>228</v>
      </c>
      <c r="O433">
        <v>2</v>
      </c>
      <c r="P433" t="s">
        <v>39</v>
      </c>
      <c r="Q433" s="6">
        <v>42352</v>
      </c>
      <c r="R433">
        <v>232</v>
      </c>
      <c r="S433">
        <v>311</v>
      </c>
      <c r="T433" t="s">
        <v>55</v>
      </c>
      <c r="V433" s="3">
        <v>24586</v>
      </c>
      <c r="W433">
        <v>74</v>
      </c>
      <c r="AB433" s="3">
        <v>75597531</v>
      </c>
      <c r="AC433" s="3">
        <v>101339794</v>
      </c>
      <c r="AD433">
        <v>74.39</v>
      </c>
      <c r="AE433" s="5">
        <f t="shared" si="13"/>
        <v>56698148.25</v>
      </c>
      <c r="AF433">
        <v>99.72</v>
      </c>
      <c r="AG433" s="4">
        <v>0.75</v>
      </c>
      <c r="AH433" t="s">
        <v>33</v>
      </c>
      <c r="AI433" t="s">
        <v>116</v>
      </c>
      <c r="AJ433">
        <v>36.570784000000003</v>
      </c>
      <c r="AK433">
        <v>-119.612076</v>
      </c>
    </row>
    <row r="434" spans="1:37" ht="14.45" x14ac:dyDescent="0.3">
      <c r="A434">
        <v>432</v>
      </c>
      <c r="B434">
        <v>453</v>
      </c>
      <c r="C434" t="s">
        <v>228</v>
      </c>
      <c r="D434" t="s">
        <v>116</v>
      </c>
      <c r="E434" t="s">
        <v>31</v>
      </c>
      <c r="F434" s="2">
        <v>36161</v>
      </c>
      <c r="G434" s="2">
        <v>39813</v>
      </c>
      <c r="H434">
        <v>25650</v>
      </c>
      <c r="I434">
        <v>22319</v>
      </c>
      <c r="J434">
        <v>269</v>
      </c>
      <c r="K434">
        <f t="shared" si="12"/>
        <v>2518445250</v>
      </c>
      <c r="L434">
        <v>242</v>
      </c>
      <c r="M434">
        <v>215</v>
      </c>
      <c r="N434" t="s">
        <v>228</v>
      </c>
      <c r="O434">
        <v>2</v>
      </c>
      <c r="P434" t="s">
        <v>39</v>
      </c>
      <c r="Q434" s="6">
        <v>42322</v>
      </c>
      <c r="R434">
        <v>286</v>
      </c>
      <c r="S434">
        <v>372</v>
      </c>
      <c r="T434" t="s">
        <v>55</v>
      </c>
      <c r="V434" s="3">
        <v>24590</v>
      </c>
      <c r="W434">
        <v>91</v>
      </c>
      <c r="AB434" s="3">
        <v>93193508</v>
      </c>
      <c r="AC434" s="3">
        <v>121216731</v>
      </c>
      <c r="AD434">
        <v>90.96</v>
      </c>
      <c r="AE434" s="5">
        <f t="shared" si="13"/>
        <v>67099325.759999998</v>
      </c>
      <c r="AF434">
        <v>118.31</v>
      </c>
      <c r="AG434" s="4">
        <v>0.72</v>
      </c>
      <c r="AH434" t="s">
        <v>33</v>
      </c>
      <c r="AI434" t="s">
        <v>116</v>
      </c>
      <c r="AJ434">
        <v>36.570784000000003</v>
      </c>
      <c r="AK434">
        <v>-119.612076</v>
      </c>
    </row>
    <row r="435" spans="1:37" ht="14.45" x14ac:dyDescent="0.3">
      <c r="A435">
        <v>433</v>
      </c>
      <c r="B435">
        <v>453</v>
      </c>
      <c r="C435" t="s">
        <v>228</v>
      </c>
      <c r="D435" t="s">
        <v>116</v>
      </c>
      <c r="E435" t="s">
        <v>31</v>
      </c>
      <c r="F435" s="2">
        <v>36161</v>
      </c>
      <c r="G435" s="2">
        <v>39813</v>
      </c>
      <c r="H435">
        <v>25650</v>
      </c>
      <c r="I435">
        <v>22319</v>
      </c>
      <c r="J435">
        <v>269</v>
      </c>
      <c r="K435">
        <f t="shared" si="12"/>
        <v>2518445250</v>
      </c>
      <c r="L435">
        <v>242</v>
      </c>
      <c r="M435">
        <v>215</v>
      </c>
      <c r="N435" t="s">
        <v>228</v>
      </c>
      <c r="O435">
        <v>2</v>
      </c>
      <c r="P435" t="s">
        <v>39</v>
      </c>
      <c r="Q435" s="6">
        <v>42291</v>
      </c>
      <c r="R435">
        <v>439</v>
      </c>
      <c r="S435">
        <v>502</v>
      </c>
      <c r="T435" t="s">
        <v>55</v>
      </c>
      <c r="V435" s="3">
        <v>24617</v>
      </c>
      <c r="W435">
        <v>143</v>
      </c>
      <c r="AB435" s="3">
        <v>143048776</v>
      </c>
      <c r="AC435" s="3">
        <v>163577416</v>
      </c>
      <c r="AD435">
        <v>142.46</v>
      </c>
      <c r="AE435" s="5">
        <f t="shared" si="13"/>
        <v>108717069.76000001</v>
      </c>
      <c r="AF435">
        <v>162.91</v>
      </c>
      <c r="AG435" s="4">
        <v>0.76</v>
      </c>
      <c r="AH435" t="s">
        <v>33</v>
      </c>
      <c r="AI435" t="s">
        <v>116</v>
      </c>
      <c r="AJ435">
        <v>36.570784000000003</v>
      </c>
      <c r="AK435">
        <v>-119.612076</v>
      </c>
    </row>
    <row r="436" spans="1:37" ht="14.45" x14ac:dyDescent="0.3">
      <c r="A436">
        <v>434</v>
      </c>
      <c r="B436">
        <v>453</v>
      </c>
      <c r="C436" t="s">
        <v>228</v>
      </c>
      <c r="D436" t="s">
        <v>116</v>
      </c>
      <c r="E436" t="s">
        <v>31</v>
      </c>
      <c r="F436" s="2">
        <v>36161</v>
      </c>
      <c r="G436" s="2">
        <v>39813</v>
      </c>
      <c r="H436">
        <v>25650</v>
      </c>
      <c r="I436">
        <v>22319</v>
      </c>
      <c r="J436">
        <v>269</v>
      </c>
      <c r="K436">
        <f t="shared" si="12"/>
        <v>2518445250</v>
      </c>
      <c r="L436">
        <v>242</v>
      </c>
      <c r="M436">
        <v>215</v>
      </c>
      <c r="N436" t="s">
        <v>228</v>
      </c>
      <c r="O436">
        <v>2</v>
      </c>
      <c r="P436" t="s">
        <v>39</v>
      </c>
      <c r="Q436" s="6">
        <v>42261</v>
      </c>
      <c r="R436">
        <v>518</v>
      </c>
      <c r="S436">
        <v>637</v>
      </c>
      <c r="T436" t="s">
        <v>55</v>
      </c>
      <c r="V436" s="3">
        <v>24637</v>
      </c>
      <c r="W436">
        <v>177</v>
      </c>
      <c r="AB436" s="3">
        <v>168791039</v>
      </c>
      <c r="AC436" s="3">
        <v>207567359</v>
      </c>
      <c r="AD436">
        <v>175.85</v>
      </c>
      <c r="AE436" s="5">
        <f t="shared" si="13"/>
        <v>129969100.03</v>
      </c>
      <c r="AF436">
        <v>216.24</v>
      </c>
      <c r="AG436" s="4">
        <v>0.77</v>
      </c>
      <c r="AH436" t="s">
        <v>33</v>
      </c>
      <c r="AI436" t="s">
        <v>116</v>
      </c>
      <c r="AJ436">
        <v>36.570784000000003</v>
      </c>
      <c r="AK436">
        <v>-119.612076</v>
      </c>
    </row>
    <row r="437" spans="1:37" ht="14.45" x14ac:dyDescent="0.3">
      <c r="A437">
        <v>435</v>
      </c>
      <c r="B437">
        <v>453</v>
      </c>
      <c r="C437" t="s">
        <v>228</v>
      </c>
      <c r="D437" t="s">
        <v>116</v>
      </c>
      <c r="E437" t="s">
        <v>31</v>
      </c>
      <c r="F437" s="2">
        <v>36161</v>
      </c>
      <c r="G437" s="2">
        <v>39813</v>
      </c>
      <c r="H437">
        <v>25650</v>
      </c>
      <c r="I437">
        <v>22319</v>
      </c>
      <c r="J437">
        <v>269</v>
      </c>
      <c r="K437">
        <f t="shared" si="12"/>
        <v>2518445250</v>
      </c>
      <c r="L437">
        <v>242</v>
      </c>
      <c r="M437">
        <v>215</v>
      </c>
      <c r="N437" t="s">
        <v>228</v>
      </c>
      <c r="O437">
        <v>2</v>
      </c>
      <c r="P437" t="s">
        <v>34</v>
      </c>
      <c r="Q437" s="6">
        <v>42230</v>
      </c>
      <c r="R437">
        <v>592</v>
      </c>
      <c r="S437">
        <v>739</v>
      </c>
      <c r="T437" t="s">
        <v>55</v>
      </c>
      <c r="V437" s="3">
        <v>24521</v>
      </c>
      <c r="AB437" s="3">
        <v>192904045</v>
      </c>
      <c r="AC437" s="3">
        <v>240804205</v>
      </c>
      <c r="AD437">
        <v>182.71</v>
      </c>
      <c r="AE437" s="5">
        <f t="shared" si="13"/>
        <v>138890912.40000001</v>
      </c>
      <c r="AF437">
        <v>228.08</v>
      </c>
      <c r="AG437" s="4">
        <v>0.72</v>
      </c>
      <c r="AH437" t="s">
        <v>33</v>
      </c>
      <c r="AI437" t="s">
        <v>116</v>
      </c>
      <c r="AJ437">
        <v>36.570784000000003</v>
      </c>
      <c r="AK437">
        <v>-119.612076</v>
      </c>
    </row>
    <row r="438" spans="1:37" ht="14.45" x14ac:dyDescent="0.3">
      <c r="A438">
        <v>436</v>
      </c>
      <c r="B438">
        <v>453</v>
      </c>
      <c r="C438" t="s">
        <v>228</v>
      </c>
      <c r="D438" t="s">
        <v>116</v>
      </c>
      <c r="E438" t="s">
        <v>31</v>
      </c>
      <c r="F438" s="2">
        <v>36161</v>
      </c>
      <c r="G438" s="2">
        <v>39813</v>
      </c>
      <c r="H438">
        <v>25650</v>
      </c>
      <c r="I438">
        <v>22319</v>
      </c>
      <c r="J438">
        <v>269</v>
      </c>
      <c r="K438">
        <f t="shared" si="12"/>
        <v>2518445250</v>
      </c>
      <c r="L438">
        <v>242</v>
      </c>
      <c r="M438">
        <v>215</v>
      </c>
      <c r="N438" t="s">
        <v>228</v>
      </c>
      <c r="O438">
        <v>2</v>
      </c>
      <c r="P438" t="s">
        <v>34</v>
      </c>
      <c r="Q438" s="6">
        <v>42199</v>
      </c>
      <c r="R438">
        <v>658</v>
      </c>
      <c r="S438">
        <v>795</v>
      </c>
      <c r="T438" t="s">
        <v>55</v>
      </c>
      <c r="V438" s="3">
        <v>24521</v>
      </c>
      <c r="AB438" s="3">
        <v>214410239</v>
      </c>
      <c r="AC438" s="3">
        <v>259051884</v>
      </c>
      <c r="AD438">
        <v>208.73</v>
      </c>
      <c r="AE438" s="5">
        <f t="shared" si="13"/>
        <v>158663576.85999998</v>
      </c>
      <c r="AF438">
        <v>252.18</v>
      </c>
      <c r="AG438" s="4">
        <v>0.74</v>
      </c>
      <c r="AH438" t="s">
        <v>33</v>
      </c>
      <c r="AI438" t="s">
        <v>116</v>
      </c>
      <c r="AJ438">
        <v>36.570784000000003</v>
      </c>
      <c r="AK438">
        <v>-119.612076</v>
      </c>
    </row>
    <row r="439" spans="1:37" ht="14.45" x14ac:dyDescent="0.3">
      <c r="A439">
        <v>437</v>
      </c>
      <c r="B439">
        <v>453</v>
      </c>
      <c r="C439" t="s">
        <v>228</v>
      </c>
      <c r="D439" t="s">
        <v>116</v>
      </c>
      <c r="E439" t="s">
        <v>31</v>
      </c>
      <c r="F439" s="2">
        <v>36161</v>
      </c>
      <c r="G439" s="2">
        <v>39813</v>
      </c>
      <c r="H439">
        <v>25650</v>
      </c>
      <c r="I439">
        <v>22319</v>
      </c>
      <c r="J439">
        <v>269</v>
      </c>
      <c r="K439">
        <f t="shared" si="12"/>
        <v>2518445250</v>
      </c>
      <c r="L439">
        <v>242</v>
      </c>
      <c r="M439">
        <v>215</v>
      </c>
      <c r="N439" t="s">
        <v>228</v>
      </c>
      <c r="O439">
        <v>2</v>
      </c>
      <c r="P439" t="s">
        <v>34</v>
      </c>
      <c r="Q439" s="6">
        <v>42169</v>
      </c>
      <c r="R439">
        <v>633</v>
      </c>
      <c r="S439">
        <v>733</v>
      </c>
      <c r="T439" t="s">
        <v>55</v>
      </c>
      <c r="V439" s="3">
        <v>24521</v>
      </c>
      <c r="AB439" s="3">
        <v>206263953</v>
      </c>
      <c r="AC439" s="3">
        <v>238849096</v>
      </c>
      <c r="AD439">
        <v>207.49</v>
      </c>
      <c r="AE439" s="5">
        <f t="shared" si="13"/>
        <v>152635325.22</v>
      </c>
      <c r="AF439">
        <v>240.27</v>
      </c>
      <c r="AG439" s="4">
        <v>0.74</v>
      </c>
      <c r="AH439" t="s">
        <v>33</v>
      </c>
      <c r="AI439" t="s">
        <v>116</v>
      </c>
      <c r="AJ439">
        <v>36.570784000000003</v>
      </c>
      <c r="AK439">
        <v>-119.612076</v>
      </c>
    </row>
    <row r="440" spans="1:37" ht="14.45" x14ac:dyDescent="0.3">
      <c r="A440">
        <v>438</v>
      </c>
      <c r="B440">
        <v>498</v>
      </c>
      <c r="C440" t="s">
        <v>229</v>
      </c>
      <c r="D440" t="s">
        <v>36</v>
      </c>
      <c r="E440" t="s">
        <v>53</v>
      </c>
      <c r="F440" s="2">
        <v>34700</v>
      </c>
      <c r="G440" s="2">
        <v>38352</v>
      </c>
      <c r="H440">
        <v>58658</v>
      </c>
      <c r="I440">
        <v>54251</v>
      </c>
      <c r="J440">
        <v>151</v>
      </c>
      <c r="K440">
        <f t="shared" si="12"/>
        <v>3232935670</v>
      </c>
      <c r="L440">
        <v>137</v>
      </c>
      <c r="M440">
        <v>124</v>
      </c>
      <c r="N440" t="s">
        <v>229</v>
      </c>
      <c r="O440">
        <v>2</v>
      </c>
      <c r="P440" t="s">
        <v>39</v>
      </c>
      <c r="Q440" s="6">
        <v>42019</v>
      </c>
      <c r="R440">
        <v>606</v>
      </c>
      <c r="S440">
        <v>559</v>
      </c>
      <c r="T440" t="s">
        <v>55</v>
      </c>
      <c r="V440" s="3">
        <v>60664</v>
      </c>
      <c r="W440">
        <v>47</v>
      </c>
      <c r="AB440" s="3">
        <v>197465965</v>
      </c>
      <c r="AC440" s="3">
        <v>182150948</v>
      </c>
      <c r="AD440">
        <v>46.2</v>
      </c>
      <c r="AE440" s="5">
        <f t="shared" si="13"/>
        <v>86885024.599999994</v>
      </c>
      <c r="AF440">
        <v>42.62</v>
      </c>
      <c r="AG440" s="4">
        <v>0.44</v>
      </c>
      <c r="AH440" t="s">
        <v>33</v>
      </c>
      <c r="AI440" t="s">
        <v>36</v>
      </c>
      <c r="AJ440">
        <v>37.654656000000003</v>
      </c>
      <c r="AK440">
        <v>-122.40774999999999</v>
      </c>
    </row>
    <row r="441" spans="1:37" ht="14.45" x14ac:dyDescent="0.3">
      <c r="A441">
        <v>439</v>
      </c>
      <c r="B441">
        <v>498</v>
      </c>
      <c r="C441" t="s">
        <v>229</v>
      </c>
      <c r="D441" t="s">
        <v>36</v>
      </c>
      <c r="E441" t="s">
        <v>53</v>
      </c>
      <c r="F441" s="2">
        <v>34700</v>
      </c>
      <c r="G441" s="2">
        <v>38352</v>
      </c>
      <c r="H441">
        <v>58658</v>
      </c>
      <c r="I441">
        <v>54251</v>
      </c>
      <c r="J441">
        <v>151</v>
      </c>
      <c r="K441">
        <f t="shared" si="12"/>
        <v>3232935670</v>
      </c>
      <c r="L441">
        <v>137</v>
      </c>
      <c r="M441">
        <v>124</v>
      </c>
      <c r="N441" t="s">
        <v>229</v>
      </c>
      <c r="O441">
        <v>2</v>
      </c>
      <c r="P441" t="s">
        <v>39</v>
      </c>
      <c r="Q441" s="6">
        <v>42352</v>
      </c>
      <c r="R441">
        <v>529</v>
      </c>
      <c r="S441">
        <v>618</v>
      </c>
      <c r="T441" t="s">
        <v>55</v>
      </c>
      <c r="V441" s="3">
        <v>60653</v>
      </c>
      <c r="W441">
        <v>39</v>
      </c>
      <c r="AB441" s="3">
        <v>172375405</v>
      </c>
      <c r="AC441" s="3">
        <v>201376182</v>
      </c>
      <c r="AD441">
        <v>38.5</v>
      </c>
      <c r="AE441" s="5">
        <f t="shared" si="13"/>
        <v>72397670.099999994</v>
      </c>
      <c r="AF441">
        <v>44.98</v>
      </c>
      <c r="AG441" s="4">
        <v>0.42</v>
      </c>
      <c r="AH441" t="s">
        <v>33</v>
      </c>
      <c r="AI441" t="s">
        <v>36</v>
      </c>
      <c r="AJ441">
        <v>37.654656000000003</v>
      </c>
      <c r="AK441">
        <v>-122.40774999999999</v>
      </c>
    </row>
    <row r="442" spans="1:37" ht="14.45" x14ac:dyDescent="0.3">
      <c r="A442">
        <v>440</v>
      </c>
      <c r="B442">
        <v>498</v>
      </c>
      <c r="C442" t="s">
        <v>229</v>
      </c>
      <c r="D442" t="s">
        <v>36</v>
      </c>
      <c r="E442" t="s">
        <v>53</v>
      </c>
      <c r="F442" s="2">
        <v>34700</v>
      </c>
      <c r="G442" s="2">
        <v>38352</v>
      </c>
      <c r="H442">
        <v>58658</v>
      </c>
      <c r="I442">
        <v>54251</v>
      </c>
      <c r="J442">
        <v>151</v>
      </c>
      <c r="K442">
        <f t="shared" si="12"/>
        <v>3232935670</v>
      </c>
      <c r="L442">
        <v>137</v>
      </c>
      <c r="M442">
        <v>124</v>
      </c>
      <c r="N442" t="s">
        <v>229</v>
      </c>
      <c r="O442">
        <v>2</v>
      </c>
      <c r="P442" t="s">
        <v>39</v>
      </c>
      <c r="Q442" s="6">
        <v>42322</v>
      </c>
      <c r="R442">
        <v>555</v>
      </c>
      <c r="S442">
        <v>661</v>
      </c>
      <c r="T442" t="s">
        <v>55</v>
      </c>
      <c r="V442" s="3">
        <v>60679</v>
      </c>
      <c r="W442">
        <v>40</v>
      </c>
      <c r="AB442" s="3">
        <v>180847542</v>
      </c>
      <c r="AC442" s="3">
        <v>215387793</v>
      </c>
      <c r="AD442">
        <v>40.729999999999997</v>
      </c>
      <c r="AE442" s="5">
        <f t="shared" si="13"/>
        <v>74147492.219999999</v>
      </c>
      <c r="AF442">
        <v>48.51</v>
      </c>
      <c r="AG442" s="4">
        <v>0.41</v>
      </c>
      <c r="AH442" t="s">
        <v>33</v>
      </c>
      <c r="AI442" t="s">
        <v>36</v>
      </c>
      <c r="AJ442">
        <v>37.654656000000003</v>
      </c>
      <c r="AK442">
        <v>-122.40774999999999</v>
      </c>
    </row>
    <row r="443" spans="1:37" ht="14.45" x14ac:dyDescent="0.3">
      <c r="A443">
        <v>441</v>
      </c>
      <c r="B443">
        <v>498</v>
      </c>
      <c r="C443" t="s">
        <v>229</v>
      </c>
      <c r="D443" t="s">
        <v>36</v>
      </c>
      <c r="E443" t="s">
        <v>53</v>
      </c>
      <c r="F443" s="2">
        <v>34700</v>
      </c>
      <c r="G443" s="2">
        <v>38352</v>
      </c>
      <c r="H443">
        <v>58658</v>
      </c>
      <c r="I443">
        <v>54251</v>
      </c>
      <c r="J443">
        <v>151</v>
      </c>
      <c r="K443">
        <f t="shared" si="12"/>
        <v>3232935670</v>
      </c>
      <c r="L443">
        <v>137</v>
      </c>
      <c r="M443">
        <v>124</v>
      </c>
      <c r="N443" t="s">
        <v>229</v>
      </c>
      <c r="O443">
        <v>2</v>
      </c>
      <c r="P443" t="s">
        <v>39</v>
      </c>
      <c r="Q443" s="6">
        <v>42291</v>
      </c>
      <c r="R443">
        <v>676</v>
      </c>
      <c r="S443">
        <v>774</v>
      </c>
      <c r="T443" t="s">
        <v>55</v>
      </c>
      <c r="V443" s="3">
        <v>60690</v>
      </c>
      <c r="W443">
        <v>45</v>
      </c>
      <c r="AB443" s="3">
        <v>220275565</v>
      </c>
      <c r="AC443" s="3">
        <v>252209004</v>
      </c>
      <c r="AD443">
        <v>44.49</v>
      </c>
      <c r="AE443" s="5">
        <f t="shared" si="13"/>
        <v>83704714.700000003</v>
      </c>
      <c r="AF443">
        <v>50.94</v>
      </c>
      <c r="AG443" s="4">
        <v>0.38</v>
      </c>
      <c r="AH443" t="s">
        <v>33</v>
      </c>
      <c r="AI443" t="s">
        <v>36</v>
      </c>
      <c r="AJ443">
        <v>37.654656000000003</v>
      </c>
      <c r="AK443">
        <v>-122.40774999999999</v>
      </c>
    </row>
    <row r="444" spans="1:37" ht="14.45" x14ac:dyDescent="0.3">
      <c r="A444">
        <v>442</v>
      </c>
      <c r="B444">
        <v>498</v>
      </c>
      <c r="C444" t="s">
        <v>229</v>
      </c>
      <c r="D444" t="s">
        <v>36</v>
      </c>
      <c r="E444" t="s">
        <v>53</v>
      </c>
      <c r="F444" s="2">
        <v>34700</v>
      </c>
      <c r="G444" s="2">
        <v>38352</v>
      </c>
      <c r="H444">
        <v>58658</v>
      </c>
      <c r="I444">
        <v>54251</v>
      </c>
      <c r="J444">
        <v>151</v>
      </c>
      <c r="K444">
        <f t="shared" si="12"/>
        <v>3232935670</v>
      </c>
      <c r="L444">
        <v>137</v>
      </c>
      <c r="M444">
        <v>124</v>
      </c>
      <c r="N444" t="s">
        <v>229</v>
      </c>
      <c r="O444">
        <v>2</v>
      </c>
      <c r="P444" t="s">
        <v>39</v>
      </c>
      <c r="Q444" s="6">
        <v>42261</v>
      </c>
      <c r="R444">
        <v>696</v>
      </c>
      <c r="S444">
        <v>760</v>
      </c>
      <c r="T444" t="s">
        <v>55</v>
      </c>
      <c r="V444" s="3">
        <v>60667</v>
      </c>
      <c r="W444">
        <v>46</v>
      </c>
      <c r="AB444" s="3">
        <v>226792593</v>
      </c>
      <c r="AC444" s="3">
        <v>247647085</v>
      </c>
      <c r="AD444">
        <v>46.11</v>
      </c>
      <c r="AE444" s="5">
        <f t="shared" si="13"/>
        <v>83913259.409999996</v>
      </c>
      <c r="AF444">
        <v>50.35</v>
      </c>
      <c r="AG444" s="4">
        <v>0.37</v>
      </c>
      <c r="AH444" t="s">
        <v>33</v>
      </c>
      <c r="AI444" t="s">
        <v>36</v>
      </c>
      <c r="AJ444">
        <v>37.654656000000003</v>
      </c>
      <c r="AK444">
        <v>-122.40774999999999</v>
      </c>
    </row>
    <row r="445" spans="1:37" ht="14.45" x14ac:dyDescent="0.3">
      <c r="A445">
        <v>443</v>
      </c>
      <c r="B445">
        <v>498</v>
      </c>
      <c r="C445" t="s">
        <v>229</v>
      </c>
      <c r="D445" t="s">
        <v>36</v>
      </c>
      <c r="E445" t="s">
        <v>53</v>
      </c>
      <c r="F445" s="2">
        <v>34700</v>
      </c>
      <c r="G445" s="2">
        <v>38352</v>
      </c>
      <c r="H445">
        <v>58658</v>
      </c>
      <c r="I445">
        <v>54251</v>
      </c>
      <c r="J445">
        <v>151</v>
      </c>
      <c r="K445">
        <f t="shared" si="12"/>
        <v>3232935670</v>
      </c>
      <c r="L445">
        <v>137</v>
      </c>
      <c r="M445">
        <v>124</v>
      </c>
      <c r="N445" t="s">
        <v>229</v>
      </c>
      <c r="O445">
        <v>2</v>
      </c>
      <c r="P445" t="s">
        <v>34</v>
      </c>
      <c r="Q445" s="6">
        <v>42230</v>
      </c>
      <c r="R445">
        <v>740</v>
      </c>
      <c r="S445">
        <v>806</v>
      </c>
      <c r="T445" t="s">
        <v>55</v>
      </c>
      <c r="V445" s="3">
        <v>60172</v>
      </c>
      <c r="AB445" s="3">
        <v>241130056</v>
      </c>
      <c r="AC445" s="3">
        <v>262636250</v>
      </c>
      <c r="AD445">
        <v>49.12</v>
      </c>
      <c r="AE445" s="5">
        <f t="shared" si="13"/>
        <v>91629421.280000001</v>
      </c>
      <c r="AF445">
        <v>53.5</v>
      </c>
      <c r="AG445" s="4">
        <v>0.38</v>
      </c>
      <c r="AH445" t="s">
        <v>33</v>
      </c>
      <c r="AI445" t="s">
        <v>36</v>
      </c>
      <c r="AJ445">
        <v>37.654656000000003</v>
      </c>
      <c r="AK445">
        <v>-122.40774999999999</v>
      </c>
    </row>
    <row r="446" spans="1:37" ht="14.45" x14ac:dyDescent="0.3">
      <c r="A446">
        <v>444</v>
      </c>
      <c r="B446">
        <v>498</v>
      </c>
      <c r="C446" t="s">
        <v>229</v>
      </c>
      <c r="D446" t="s">
        <v>36</v>
      </c>
      <c r="E446" t="s">
        <v>53</v>
      </c>
      <c r="F446" s="2">
        <v>34700</v>
      </c>
      <c r="G446" s="2">
        <v>38352</v>
      </c>
      <c r="H446">
        <v>58658</v>
      </c>
      <c r="I446">
        <v>54251</v>
      </c>
      <c r="J446">
        <v>151</v>
      </c>
      <c r="K446">
        <f t="shared" si="12"/>
        <v>3232935670</v>
      </c>
      <c r="L446">
        <v>137</v>
      </c>
      <c r="M446">
        <v>124</v>
      </c>
      <c r="N446" t="s">
        <v>229</v>
      </c>
      <c r="O446">
        <v>2</v>
      </c>
      <c r="P446" t="s">
        <v>34</v>
      </c>
      <c r="Q446" s="6">
        <v>42199</v>
      </c>
      <c r="R446">
        <v>772</v>
      </c>
      <c r="S446">
        <v>836</v>
      </c>
      <c r="T446" t="s">
        <v>55</v>
      </c>
      <c r="V446" s="3">
        <v>60172</v>
      </c>
      <c r="AB446" s="3">
        <v>251557302</v>
      </c>
      <c r="AC446" s="3">
        <v>272411793</v>
      </c>
      <c r="AD446">
        <v>51.25</v>
      </c>
      <c r="AE446" s="5">
        <f t="shared" si="13"/>
        <v>95591774.760000005</v>
      </c>
      <c r="AF446">
        <v>55.49</v>
      </c>
      <c r="AG446" s="4">
        <v>0.38</v>
      </c>
      <c r="AH446" t="s">
        <v>33</v>
      </c>
      <c r="AI446" t="s">
        <v>36</v>
      </c>
      <c r="AJ446">
        <v>37.654656000000003</v>
      </c>
      <c r="AK446">
        <v>-122.40774999999999</v>
      </c>
    </row>
    <row r="447" spans="1:37" ht="14.45" x14ac:dyDescent="0.3">
      <c r="A447">
        <v>445</v>
      </c>
      <c r="B447">
        <v>498</v>
      </c>
      <c r="C447" t="s">
        <v>229</v>
      </c>
      <c r="D447" t="s">
        <v>36</v>
      </c>
      <c r="E447" t="s">
        <v>53</v>
      </c>
      <c r="F447" s="2">
        <v>34700</v>
      </c>
      <c r="G447" s="2">
        <v>38352</v>
      </c>
      <c r="H447">
        <v>58658</v>
      </c>
      <c r="I447">
        <v>54251</v>
      </c>
      <c r="J447">
        <v>151</v>
      </c>
      <c r="K447">
        <f t="shared" si="12"/>
        <v>3232935670</v>
      </c>
      <c r="L447">
        <v>137</v>
      </c>
      <c r="M447">
        <v>124</v>
      </c>
      <c r="N447" t="s">
        <v>229</v>
      </c>
      <c r="O447">
        <v>2</v>
      </c>
      <c r="P447" t="s">
        <v>34</v>
      </c>
      <c r="Q447" s="6">
        <v>42169</v>
      </c>
      <c r="R447">
        <v>757</v>
      </c>
      <c r="S447">
        <v>807</v>
      </c>
      <c r="T447" t="s">
        <v>55</v>
      </c>
      <c r="V447" s="3">
        <v>60172</v>
      </c>
      <c r="AB447" s="3">
        <v>246669530</v>
      </c>
      <c r="AC447" s="3">
        <v>262962102</v>
      </c>
      <c r="AD447">
        <v>53.29</v>
      </c>
      <c r="AE447" s="5">
        <f t="shared" si="13"/>
        <v>96201116.700000003</v>
      </c>
      <c r="AF447">
        <v>56.81</v>
      </c>
      <c r="AG447" s="4">
        <v>0.39</v>
      </c>
      <c r="AH447" t="s">
        <v>33</v>
      </c>
      <c r="AI447" t="s">
        <v>36</v>
      </c>
      <c r="AJ447">
        <v>37.654656000000003</v>
      </c>
      <c r="AK447">
        <v>-122.40774999999999</v>
      </c>
    </row>
    <row r="448" spans="1:37" ht="14.45" x14ac:dyDescent="0.3">
      <c r="A448">
        <v>446</v>
      </c>
      <c r="B448">
        <v>498</v>
      </c>
      <c r="C448" t="s">
        <v>229</v>
      </c>
      <c r="D448" t="s">
        <v>36</v>
      </c>
      <c r="E448" t="s">
        <v>53</v>
      </c>
      <c r="F448" s="2">
        <v>34700</v>
      </c>
      <c r="G448" s="2">
        <v>38352</v>
      </c>
      <c r="H448">
        <v>58658</v>
      </c>
      <c r="I448">
        <v>54251</v>
      </c>
      <c r="J448">
        <v>151</v>
      </c>
      <c r="K448">
        <f t="shared" si="12"/>
        <v>3232935670</v>
      </c>
      <c r="L448">
        <v>137</v>
      </c>
      <c r="M448">
        <v>124</v>
      </c>
      <c r="N448" t="s">
        <v>229</v>
      </c>
      <c r="O448">
        <v>2</v>
      </c>
      <c r="P448" t="s">
        <v>39</v>
      </c>
      <c r="Q448" s="6">
        <v>42050</v>
      </c>
      <c r="R448">
        <v>523</v>
      </c>
      <c r="S448">
        <v>549</v>
      </c>
      <c r="T448" t="s">
        <v>55</v>
      </c>
      <c r="V448" s="3">
        <v>60804</v>
      </c>
      <c r="W448">
        <v>43</v>
      </c>
      <c r="AB448" s="3">
        <v>170420296</v>
      </c>
      <c r="AC448" s="3">
        <v>178892433</v>
      </c>
      <c r="AD448">
        <v>43.04</v>
      </c>
      <c r="AE448" s="5">
        <f t="shared" si="13"/>
        <v>73280727.280000001</v>
      </c>
      <c r="AF448">
        <v>45.18</v>
      </c>
      <c r="AG448" s="4">
        <v>0.43</v>
      </c>
      <c r="AH448" t="s">
        <v>33</v>
      </c>
      <c r="AI448" t="s">
        <v>36</v>
      </c>
      <c r="AJ448">
        <v>37.654656000000003</v>
      </c>
      <c r="AK448">
        <v>-122.40774999999999</v>
      </c>
    </row>
    <row r="449" spans="1:37" ht="14.45" x14ac:dyDescent="0.3">
      <c r="A449">
        <v>447</v>
      </c>
      <c r="B449">
        <v>500</v>
      </c>
      <c r="C449" t="s">
        <v>230</v>
      </c>
      <c r="D449" t="s">
        <v>59</v>
      </c>
      <c r="E449" t="s">
        <v>53</v>
      </c>
      <c r="F449" s="2">
        <v>35065</v>
      </c>
      <c r="G449" s="2">
        <v>38717</v>
      </c>
      <c r="H449">
        <v>162860</v>
      </c>
      <c r="I449">
        <v>161432</v>
      </c>
      <c r="J449">
        <v>182</v>
      </c>
      <c r="K449">
        <f t="shared" si="12"/>
        <v>10818789800</v>
      </c>
      <c r="L449">
        <v>174</v>
      </c>
      <c r="M449">
        <v>165</v>
      </c>
      <c r="N449" t="s">
        <v>230</v>
      </c>
      <c r="O449">
        <v>2</v>
      </c>
      <c r="P449" t="s">
        <v>39</v>
      </c>
      <c r="Q449" s="6">
        <v>42050</v>
      </c>
      <c r="R449" s="3">
        <v>1361</v>
      </c>
      <c r="S449" s="3">
        <v>1456</v>
      </c>
      <c r="T449" t="s">
        <v>55</v>
      </c>
      <c r="V449" s="3">
        <v>170098</v>
      </c>
      <c r="W449">
        <v>54</v>
      </c>
      <c r="AB449" s="3">
        <v>443483792</v>
      </c>
      <c r="AC449" s="3">
        <v>474439678</v>
      </c>
      <c r="AD449">
        <v>54.01</v>
      </c>
      <c r="AE449" s="5">
        <f t="shared" si="13"/>
        <v>257220599.35999998</v>
      </c>
      <c r="AF449">
        <v>57.78</v>
      </c>
      <c r="AG449" s="4">
        <v>0.57999999999999996</v>
      </c>
      <c r="AH449" t="s">
        <v>33</v>
      </c>
      <c r="AI449" t="s">
        <v>59</v>
      </c>
      <c r="AJ449">
        <v>37.957701999999998</v>
      </c>
      <c r="AK449">
        <v>-121.29078</v>
      </c>
    </row>
    <row r="450" spans="1:37" ht="14.45" x14ac:dyDescent="0.3">
      <c r="A450">
        <v>448</v>
      </c>
      <c r="B450">
        <v>500</v>
      </c>
      <c r="C450" t="s">
        <v>230</v>
      </c>
      <c r="D450" t="s">
        <v>59</v>
      </c>
      <c r="E450" t="s">
        <v>53</v>
      </c>
      <c r="F450" s="2">
        <v>35065</v>
      </c>
      <c r="G450" s="2">
        <v>38717</v>
      </c>
      <c r="H450">
        <v>162860</v>
      </c>
      <c r="I450">
        <v>161432</v>
      </c>
      <c r="J450">
        <v>182</v>
      </c>
      <c r="K450">
        <f t="shared" si="12"/>
        <v>10818789800</v>
      </c>
      <c r="L450">
        <v>174</v>
      </c>
      <c r="M450">
        <v>165</v>
      </c>
      <c r="N450" t="s">
        <v>230</v>
      </c>
      <c r="O450">
        <v>2</v>
      </c>
      <c r="P450" t="s">
        <v>39</v>
      </c>
      <c r="Q450" s="6">
        <v>42019</v>
      </c>
      <c r="R450" s="3">
        <v>1568</v>
      </c>
      <c r="S450" s="3">
        <v>1481</v>
      </c>
      <c r="T450" t="s">
        <v>55</v>
      </c>
      <c r="V450" s="3">
        <v>169856</v>
      </c>
      <c r="W450">
        <v>55</v>
      </c>
      <c r="AB450" s="3">
        <v>510935038</v>
      </c>
      <c r="AC450" s="3">
        <v>482585963</v>
      </c>
      <c r="AD450">
        <v>54.34</v>
      </c>
      <c r="AE450" s="5">
        <f t="shared" si="13"/>
        <v>286123621.28000003</v>
      </c>
      <c r="AF450">
        <v>51.32</v>
      </c>
      <c r="AG450" s="4">
        <v>0.56000000000000005</v>
      </c>
      <c r="AH450" t="s">
        <v>33</v>
      </c>
      <c r="AI450" t="s">
        <v>59</v>
      </c>
      <c r="AJ450">
        <v>37.957701999999998</v>
      </c>
      <c r="AK450">
        <v>-121.29078</v>
      </c>
    </row>
    <row r="451" spans="1:37" ht="14.45" x14ac:dyDescent="0.3">
      <c r="A451">
        <v>449</v>
      </c>
      <c r="B451">
        <v>500</v>
      </c>
      <c r="C451" t="s">
        <v>230</v>
      </c>
      <c r="D451" t="s">
        <v>59</v>
      </c>
      <c r="E451" t="s">
        <v>53</v>
      </c>
      <c r="F451" s="2">
        <v>35065</v>
      </c>
      <c r="G451" s="2">
        <v>38717</v>
      </c>
      <c r="H451">
        <v>162860</v>
      </c>
      <c r="I451">
        <v>161432</v>
      </c>
      <c r="J451">
        <v>182</v>
      </c>
      <c r="K451">
        <f t="shared" ref="K451:K514" si="14">J451*H451*365</f>
        <v>10818789800</v>
      </c>
      <c r="L451">
        <v>174</v>
      </c>
      <c r="M451">
        <v>165</v>
      </c>
      <c r="N451" t="s">
        <v>230</v>
      </c>
      <c r="O451">
        <v>2</v>
      </c>
      <c r="P451" t="s">
        <v>39</v>
      </c>
      <c r="Q451" s="6">
        <v>42352</v>
      </c>
      <c r="R451" s="3">
        <v>1537</v>
      </c>
      <c r="S451" s="3">
        <v>1608</v>
      </c>
      <c r="T451" t="s">
        <v>55</v>
      </c>
      <c r="V451" s="3">
        <v>170262</v>
      </c>
      <c r="W451">
        <v>56</v>
      </c>
      <c r="AB451" s="3">
        <v>500833643</v>
      </c>
      <c r="AC451" s="3">
        <v>523969095</v>
      </c>
      <c r="AD451">
        <v>55.98</v>
      </c>
      <c r="AE451" s="5">
        <f t="shared" ref="AE451:AE514" si="15">AB451*AG451</f>
        <v>295491849.37</v>
      </c>
      <c r="AF451">
        <v>58.57</v>
      </c>
      <c r="AG451" s="4">
        <v>0.59</v>
      </c>
      <c r="AH451" t="s">
        <v>33</v>
      </c>
      <c r="AI451" t="s">
        <v>59</v>
      </c>
      <c r="AJ451">
        <v>37.957701999999998</v>
      </c>
      <c r="AK451">
        <v>-121.29078</v>
      </c>
    </row>
    <row r="452" spans="1:37" ht="14.45" x14ac:dyDescent="0.3">
      <c r="A452">
        <v>450</v>
      </c>
      <c r="B452">
        <v>500</v>
      </c>
      <c r="C452" t="s">
        <v>230</v>
      </c>
      <c r="D452" t="s">
        <v>59</v>
      </c>
      <c r="E452" t="s">
        <v>53</v>
      </c>
      <c r="F452" s="2">
        <v>35065</v>
      </c>
      <c r="G452" s="2">
        <v>38717</v>
      </c>
      <c r="H452">
        <v>162860</v>
      </c>
      <c r="I452">
        <v>161432</v>
      </c>
      <c r="J452">
        <v>182</v>
      </c>
      <c r="K452">
        <f t="shared" si="14"/>
        <v>10818789800</v>
      </c>
      <c r="L452">
        <v>174</v>
      </c>
      <c r="M452">
        <v>165</v>
      </c>
      <c r="N452" t="s">
        <v>230</v>
      </c>
      <c r="O452">
        <v>2</v>
      </c>
      <c r="P452" t="s">
        <v>39</v>
      </c>
      <c r="Q452" s="6">
        <v>42322</v>
      </c>
      <c r="R452" s="3">
        <v>1728</v>
      </c>
      <c r="S452" s="3">
        <v>1895</v>
      </c>
      <c r="T452" t="s">
        <v>55</v>
      </c>
      <c r="V452" s="3">
        <v>170167</v>
      </c>
      <c r="W452">
        <v>61</v>
      </c>
      <c r="AB452" s="3">
        <v>563071266</v>
      </c>
      <c r="AC452" s="3">
        <v>617488454</v>
      </c>
      <c r="AD452">
        <v>60.66</v>
      </c>
      <c r="AE452" s="5">
        <f t="shared" si="15"/>
        <v>309689196.30000001</v>
      </c>
      <c r="AF452">
        <v>66.53</v>
      </c>
      <c r="AG452" s="4">
        <v>0.55000000000000004</v>
      </c>
      <c r="AH452" t="s">
        <v>33</v>
      </c>
      <c r="AI452" t="s">
        <v>59</v>
      </c>
      <c r="AJ452">
        <v>37.957701999999998</v>
      </c>
      <c r="AK452">
        <v>-121.29078</v>
      </c>
    </row>
    <row r="453" spans="1:37" ht="14.45" x14ac:dyDescent="0.3">
      <c r="A453">
        <v>451</v>
      </c>
      <c r="B453">
        <v>500</v>
      </c>
      <c r="C453" t="s">
        <v>230</v>
      </c>
      <c r="D453" t="s">
        <v>59</v>
      </c>
      <c r="E453" t="s">
        <v>53</v>
      </c>
      <c r="F453" s="2">
        <v>35065</v>
      </c>
      <c r="G453" s="2">
        <v>38717</v>
      </c>
      <c r="H453">
        <v>162860</v>
      </c>
      <c r="I453">
        <v>161432</v>
      </c>
      <c r="J453">
        <v>182</v>
      </c>
      <c r="K453">
        <f t="shared" si="14"/>
        <v>10818789800</v>
      </c>
      <c r="L453">
        <v>174</v>
      </c>
      <c r="M453">
        <v>165</v>
      </c>
      <c r="N453" t="s">
        <v>230</v>
      </c>
      <c r="O453">
        <v>2</v>
      </c>
      <c r="P453" t="s">
        <v>39</v>
      </c>
      <c r="Q453" s="6">
        <v>42291</v>
      </c>
      <c r="R453" s="3">
        <v>2149</v>
      </c>
      <c r="S453" s="3">
        <v>2398</v>
      </c>
      <c r="T453" t="s">
        <v>55</v>
      </c>
      <c r="V453" s="3">
        <v>169792</v>
      </c>
      <c r="W453">
        <v>72</v>
      </c>
      <c r="AB453" s="3">
        <v>700254717</v>
      </c>
      <c r="AC453" s="3">
        <v>781391722</v>
      </c>
      <c r="AD453">
        <v>71.84</v>
      </c>
      <c r="AE453" s="5">
        <f t="shared" si="15"/>
        <v>378137547.18000001</v>
      </c>
      <c r="AF453">
        <v>80.16</v>
      </c>
      <c r="AG453" s="4">
        <v>0.54</v>
      </c>
      <c r="AH453" t="s">
        <v>33</v>
      </c>
      <c r="AI453" t="s">
        <v>59</v>
      </c>
      <c r="AJ453">
        <v>37.957701999999998</v>
      </c>
      <c r="AK453">
        <v>-121.29078</v>
      </c>
    </row>
    <row r="454" spans="1:37" ht="14.45" x14ac:dyDescent="0.3">
      <c r="A454">
        <v>452</v>
      </c>
      <c r="B454">
        <v>500</v>
      </c>
      <c r="C454" t="s">
        <v>230</v>
      </c>
      <c r="D454" t="s">
        <v>59</v>
      </c>
      <c r="E454" t="s">
        <v>53</v>
      </c>
      <c r="F454" s="2">
        <v>35065</v>
      </c>
      <c r="G454" s="2">
        <v>38717</v>
      </c>
      <c r="H454">
        <v>162860</v>
      </c>
      <c r="I454">
        <v>161432</v>
      </c>
      <c r="J454">
        <v>182</v>
      </c>
      <c r="K454">
        <f t="shared" si="14"/>
        <v>10818789800</v>
      </c>
      <c r="L454">
        <v>174</v>
      </c>
      <c r="M454">
        <v>165</v>
      </c>
      <c r="N454" t="s">
        <v>230</v>
      </c>
      <c r="O454">
        <v>2</v>
      </c>
      <c r="P454" t="s">
        <v>39</v>
      </c>
      <c r="Q454" s="6">
        <v>42261</v>
      </c>
      <c r="R454" s="3">
        <v>2471</v>
      </c>
      <c r="S454" s="3">
        <v>2648</v>
      </c>
      <c r="T454" t="s">
        <v>55</v>
      </c>
      <c r="V454" s="3">
        <v>170457</v>
      </c>
      <c r="W454">
        <v>91</v>
      </c>
      <c r="AB454" s="3">
        <v>805178876</v>
      </c>
      <c r="AC454" s="3">
        <v>862854579</v>
      </c>
      <c r="AD454">
        <v>91.32</v>
      </c>
      <c r="AE454" s="5">
        <f t="shared" si="15"/>
        <v>467003748.07999998</v>
      </c>
      <c r="AF454">
        <v>97.87</v>
      </c>
      <c r="AG454" s="4">
        <v>0.57999999999999996</v>
      </c>
      <c r="AH454" t="s">
        <v>33</v>
      </c>
      <c r="AI454" t="s">
        <v>59</v>
      </c>
      <c r="AJ454">
        <v>37.957701999999998</v>
      </c>
      <c r="AK454">
        <v>-121.29078</v>
      </c>
    </row>
    <row r="455" spans="1:37" ht="14.45" x14ac:dyDescent="0.3">
      <c r="A455">
        <v>453</v>
      </c>
      <c r="B455">
        <v>500</v>
      </c>
      <c r="C455" t="s">
        <v>230</v>
      </c>
      <c r="D455" t="s">
        <v>59</v>
      </c>
      <c r="E455" t="s">
        <v>53</v>
      </c>
      <c r="F455" s="2">
        <v>35065</v>
      </c>
      <c r="G455" s="2">
        <v>38717</v>
      </c>
      <c r="H455">
        <v>162860</v>
      </c>
      <c r="I455">
        <v>161432</v>
      </c>
      <c r="J455">
        <v>182</v>
      </c>
      <c r="K455">
        <f t="shared" si="14"/>
        <v>10818789800</v>
      </c>
      <c r="L455">
        <v>174</v>
      </c>
      <c r="M455">
        <v>165</v>
      </c>
      <c r="N455" t="s">
        <v>230</v>
      </c>
      <c r="O455">
        <v>2</v>
      </c>
      <c r="P455" t="s">
        <v>34</v>
      </c>
      <c r="Q455" s="6">
        <v>42230</v>
      </c>
      <c r="R455" s="3">
        <v>2764</v>
      </c>
      <c r="S455" s="3">
        <v>3082</v>
      </c>
      <c r="T455" t="s">
        <v>55</v>
      </c>
      <c r="V455" s="3">
        <v>168836</v>
      </c>
      <c r="AB455" s="3">
        <v>900653344</v>
      </c>
      <c r="AC455" s="3">
        <v>1004274098</v>
      </c>
      <c r="AD455">
        <v>96.36</v>
      </c>
      <c r="AE455" s="5">
        <f t="shared" si="15"/>
        <v>504365872.64000005</v>
      </c>
      <c r="AF455">
        <v>107.45</v>
      </c>
      <c r="AG455" s="4">
        <v>0.56000000000000005</v>
      </c>
      <c r="AH455" t="s">
        <v>33</v>
      </c>
      <c r="AI455" t="s">
        <v>59</v>
      </c>
      <c r="AJ455">
        <v>37.957701999999998</v>
      </c>
      <c r="AK455">
        <v>-121.29078</v>
      </c>
    </row>
    <row r="456" spans="1:37" ht="14.45" x14ac:dyDescent="0.3">
      <c r="A456">
        <v>454</v>
      </c>
      <c r="B456">
        <v>500</v>
      </c>
      <c r="C456" t="s">
        <v>230</v>
      </c>
      <c r="D456" t="s">
        <v>59</v>
      </c>
      <c r="E456" t="s">
        <v>53</v>
      </c>
      <c r="F456" s="2">
        <v>35065</v>
      </c>
      <c r="G456" s="2">
        <v>38717</v>
      </c>
      <c r="H456">
        <v>162860</v>
      </c>
      <c r="I456">
        <v>161432</v>
      </c>
      <c r="J456">
        <v>182</v>
      </c>
      <c r="K456">
        <f t="shared" si="14"/>
        <v>10818789800</v>
      </c>
      <c r="L456">
        <v>174</v>
      </c>
      <c r="M456">
        <v>165</v>
      </c>
      <c r="N456" t="s">
        <v>230</v>
      </c>
      <c r="O456">
        <v>2</v>
      </c>
      <c r="P456" t="s">
        <v>34</v>
      </c>
      <c r="Q456" s="6">
        <v>42199</v>
      </c>
      <c r="R456" s="3">
        <v>2956</v>
      </c>
      <c r="S456" s="3">
        <v>3287</v>
      </c>
      <c r="T456" t="s">
        <v>55</v>
      </c>
      <c r="V456" s="3">
        <v>168836</v>
      </c>
      <c r="AB456" s="3">
        <v>963216818</v>
      </c>
      <c r="AC456" s="3">
        <v>1071073641</v>
      </c>
      <c r="AD456">
        <v>104.9</v>
      </c>
      <c r="AE456" s="5">
        <f t="shared" si="15"/>
        <v>549033586.25999999</v>
      </c>
      <c r="AF456">
        <v>116.65</v>
      </c>
      <c r="AG456" s="4">
        <v>0.56999999999999995</v>
      </c>
      <c r="AH456" t="s">
        <v>33</v>
      </c>
      <c r="AI456" t="s">
        <v>59</v>
      </c>
      <c r="AJ456">
        <v>37.957701999999998</v>
      </c>
      <c r="AK456">
        <v>-121.29078</v>
      </c>
    </row>
    <row r="457" spans="1:37" ht="14.45" x14ac:dyDescent="0.3">
      <c r="A457">
        <v>455</v>
      </c>
      <c r="B457">
        <v>500</v>
      </c>
      <c r="C457" t="s">
        <v>230</v>
      </c>
      <c r="D457" t="s">
        <v>59</v>
      </c>
      <c r="E457" t="s">
        <v>53</v>
      </c>
      <c r="F457" s="2">
        <v>35065</v>
      </c>
      <c r="G457" s="2">
        <v>38717</v>
      </c>
      <c r="H457">
        <v>162860</v>
      </c>
      <c r="I457">
        <v>161432</v>
      </c>
      <c r="J457">
        <v>182</v>
      </c>
      <c r="K457">
        <f t="shared" si="14"/>
        <v>10818789800</v>
      </c>
      <c r="L457">
        <v>174</v>
      </c>
      <c r="M457">
        <v>165</v>
      </c>
      <c r="N457" t="s">
        <v>230</v>
      </c>
      <c r="O457">
        <v>2</v>
      </c>
      <c r="P457" t="s">
        <v>34</v>
      </c>
      <c r="Q457" s="6">
        <v>42169</v>
      </c>
      <c r="R457" s="3">
        <v>2858</v>
      </c>
      <c r="S457" s="3">
        <v>3040</v>
      </c>
      <c r="T457" t="s">
        <v>55</v>
      </c>
      <c r="V457" s="3">
        <v>168836</v>
      </c>
      <c r="AB457" s="3">
        <v>931283378</v>
      </c>
      <c r="AC457" s="3">
        <v>990588338</v>
      </c>
      <c r="AD457">
        <v>114</v>
      </c>
      <c r="AE457" s="5">
        <f t="shared" si="15"/>
        <v>577395694.36000001</v>
      </c>
      <c r="AF457">
        <v>121.25</v>
      </c>
      <c r="AG457" s="4">
        <v>0.62</v>
      </c>
      <c r="AH457" t="s">
        <v>33</v>
      </c>
      <c r="AI457" t="s">
        <v>59</v>
      </c>
      <c r="AJ457">
        <v>37.957701999999998</v>
      </c>
      <c r="AK457">
        <v>-121.29078</v>
      </c>
    </row>
    <row r="458" spans="1:37" ht="14.45" x14ac:dyDescent="0.3">
      <c r="A458">
        <v>456</v>
      </c>
      <c r="B458">
        <v>451</v>
      </c>
      <c r="C458" t="s">
        <v>231</v>
      </c>
      <c r="D458" t="s">
        <v>116</v>
      </c>
      <c r="E458" t="s">
        <v>31</v>
      </c>
      <c r="F458" s="2">
        <v>35065</v>
      </c>
      <c r="G458" s="2">
        <v>38717</v>
      </c>
      <c r="H458">
        <v>134410</v>
      </c>
      <c r="I458">
        <v>103392</v>
      </c>
      <c r="J458">
        <v>243</v>
      </c>
      <c r="K458">
        <f t="shared" si="14"/>
        <v>11921494950</v>
      </c>
      <c r="L458">
        <v>219</v>
      </c>
      <c r="M458">
        <v>194</v>
      </c>
      <c r="N458" t="s">
        <v>231</v>
      </c>
      <c r="O458">
        <v>2</v>
      </c>
      <c r="P458" t="s">
        <v>39</v>
      </c>
      <c r="Q458" s="6">
        <v>42050</v>
      </c>
      <c r="R458" s="3">
        <v>1197</v>
      </c>
      <c r="S458" s="3">
        <v>1399</v>
      </c>
      <c r="T458" t="s">
        <v>55</v>
      </c>
      <c r="V458" s="3">
        <v>137337</v>
      </c>
      <c r="W458">
        <v>72</v>
      </c>
      <c r="AB458" s="3">
        <v>390044158</v>
      </c>
      <c r="AC458" s="3">
        <v>455866146</v>
      </c>
      <c r="AD458">
        <v>72.02</v>
      </c>
      <c r="AE458" s="5">
        <f t="shared" si="15"/>
        <v>276931352.18000001</v>
      </c>
      <c r="AF458">
        <v>84.17</v>
      </c>
      <c r="AG458" s="4">
        <v>0.71</v>
      </c>
      <c r="AH458" t="s">
        <v>33</v>
      </c>
      <c r="AI458" t="s">
        <v>116</v>
      </c>
      <c r="AJ458">
        <v>36.330227999999998</v>
      </c>
      <c r="AK458">
        <v>-119.292058</v>
      </c>
    </row>
    <row r="459" spans="1:37" ht="14.45" x14ac:dyDescent="0.3">
      <c r="A459">
        <v>457</v>
      </c>
      <c r="B459">
        <v>451</v>
      </c>
      <c r="C459" t="s">
        <v>231</v>
      </c>
      <c r="D459" t="s">
        <v>116</v>
      </c>
      <c r="E459" t="s">
        <v>31</v>
      </c>
      <c r="F459" s="2">
        <v>35065</v>
      </c>
      <c r="G459" s="2">
        <v>38717</v>
      </c>
      <c r="H459">
        <v>134410</v>
      </c>
      <c r="I459">
        <v>103392</v>
      </c>
      <c r="J459">
        <v>243</v>
      </c>
      <c r="K459">
        <f t="shared" si="14"/>
        <v>11921494950</v>
      </c>
      <c r="L459">
        <v>219</v>
      </c>
      <c r="M459">
        <v>194</v>
      </c>
      <c r="N459" t="s">
        <v>231</v>
      </c>
      <c r="O459">
        <v>2</v>
      </c>
      <c r="P459" t="s">
        <v>39</v>
      </c>
      <c r="Q459" s="6">
        <v>42019</v>
      </c>
      <c r="R459" s="3">
        <v>1316</v>
      </c>
      <c r="S459" s="3">
        <v>1425</v>
      </c>
      <c r="T459" t="s">
        <v>55</v>
      </c>
      <c r="V459" s="3">
        <v>137140</v>
      </c>
      <c r="W459">
        <v>73</v>
      </c>
      <c r="AB459" s="3">
        <v>428820478</v>
      </c>
      <c r="AC459" s="3">
        <v>464338283</v>
      </c>
      <c r="AD459">
        <v>73.63</v>
      </c>
      <c r="AE459" s="5">
        <f t="shared" si="15"/>
        <v>313038948.94</v>
      </c>
      <c r="AF459">
        <v>79.73</v>
      </c>
      <c r="AG459" s="4">
        <v>0.73</v>
      </c>
      <c r="AH459" t="s">
        <v>33</v>
      </c>
      <c r="AI459" t="s">
        <v>116</v>
      </c>
      <c r="AJ459">
        <v>36.330227999999998</v>
      </c>
      <c r="AK459">
        <v>-119.292058</v>
      </c>
    </row>
    <row r="460" spans="1:37" ht="14.45" x14ac:dyDescent="0.3">
      <c r="A460">
        <v>458</v>
      </c>
      <c r="B460">
        <v>451</v>
      </c>
      <c r="C460" t="s">
        <v>231</v>
      </c>
      <c r="D460" t="s">
        <v>116</v>
      </c>
      <c r="E460" t="s">
        <v>31</v>
      </c>
      <c r="F460" s="2">
        <v>35065</v>
      </c>
      <c r="G460" s="2">
        <v>38717</v>
      </c>
      <c r="H460">
        <v>134410</v>
      </c>
      <c r="I460">
        <v>103392</v>
      </c>
      <c r="J460">
        <v>243</v>
      </c>
      <c r="K460">
        <f t="shared" si="14"/>
        <v>11921494950</v>
      </c>
      <c r="L460">
        <v>219</v>
      </c>
      <c r="M460">
        <v>194</v>
      </c>
      <c r="N460" t="s">
        <v>231</v>
      </c>
      <c r="O460">
        <v>2</v>
      </c>
      <c r="P460" t="s">
        <v>39</v>
      </c>
      <c r="Q460" s="6">
        <v>42352</v>
      </c>
      <c r="R460" s="3">
        <v>1380</v>
      </c>
      <c r="S460" s="3">
        <v>1728</v>
      </c>
      <c r="T460" t="s">
        <v>55</v>
      </c>
      <c r="V460" s="3">
        <v>136986</v>
      </c>
      <c r="W460">
        <v>74</v>
      </c>
      <c r="AB460" s="3">
        <v>449674969</v>
      </c>
      <c r="AC460" s="3">
        <v>563071266</v>
      </c>
      <c r="AD460">
        <v>74.12</v>
      </c>
      <c r="AE460" s="5">
        <f t="shared" si="15"/>
        <v>314772478.29999995</v>
      </c>
      <c r="AF460">
        <v>92.82</v>
      </c>
      <c r="AG460" s="4">
        <v>0.7</v>
      </c>
      <c r="AH460" t="s">
        <v>33</v>
      </c>
      <c r="AI460" t="s">
        <v>116</v>
      </c>
      <c r="AJ460">
        <v>36.330227999999998</v>
      </c>
      <c r="AK460">
        <v>-119.292058</v>
      </c>
    </row>
    <row r="461" spans="1:37" ht="14.45" x14ac:dyDescent="0.3">
      <c r="A461">
        <v>459</v>
      </c>
      <c r="B461">
        <v>451</v>
      </c>
      <c r="C461" t="s">
        <v>231</v>
      </c>
      <c r="D461" t="s">
        <v>116</v>
      </c>
      <c r="E461" t="s">
        <v>31</v>
      </c>
      <c r="F461" s="2">
        <v>35065</v>
      </c>
      <c r="G461" s="2">
        <v>38717</v>
      </c>
      <c r="H461">
        <v>134410</v>
      </c>
      <c r="I461">
        <v>103392</v>
      </c>
      <c r="J461">
        <v>243</v>
      </c>
      <c r="K461">
        <f t="shared" si="14"/>
        <v>11921494950</v>
      </c>
      <c r="L461">
        <v>219</v>
      </c>
      <c r="M461">
        <v>194</v>
      </c>
      <c r="N461" t="s">
        <v>231</v>
      </c>
      <c r="O461">
        <v>2</v>
      </c>
      <c r="P461" t="s">
        <v>39</v>
      </c>
      <c r="Q461" s="6">
        <v>42322</v>
      </c>
      <c r="R461" s="3">
        <v>1779</v>
      </c>
      <c r="S461" s="3">
        <v>2195</v>
      </c>
      <c r="T461" t="s">
        <v>55</v>
      </c>
      <c r="V461" s="3">
        <v>136875</v>
      </c>
      <c r="W461">
        <v>98</v>
      </c>
      <c r="AB461" s="3">
        <v>579689689</v>
      </c>
      <c r="AC461" s="3">
        <v>715243882</v>
      </c>
      <c r="AD461">
        <v>97.41</v>
      </c>
      <c r="AE461" s="5">
        <f t="shared" si="15"/>
        <v>399985885.40999997</v>
      </c>
      <c r="AF461">
        <v>120.19</v>
      </c>
      <c r="AG461" s="4">
        <v>0.69</v>
      </c>
      <c r="AH461" t="s">
        <v>33</v>
      </c>
      <c r="AI461" t="s">
        <v>116</v>
      </c>
      <c r="AJ461">
        <v>36.330227999999998</v>
      </c>
      <c r="AK461">
        <v>-119.292058</v>
      </c>
    </row>
    <row r="462" spans="1:37" ht="14.45" x14ac:dyDescent="0.3">
      <c r="A462">
        <v>460</v>
      </c>
      <c r="B462">
        <v>451</v>
      </c>
      <c r="C462" t="s">
        <v>231</v>
      </c>
      <c r="D462" t="s">
        <v>116</v>
      </c>
      <c r="E462" t="s">
        <v>31</v>
      </c>
      <c r="F462" s="2">
        <v>35065</v>
      </c>
      <c r="G462" s="2">
        <v>38717</v>
      </c>
      <c r="H462">
        <v>134410</v>
      </c>
      <c r="I462">
        <v>103392</v>
      </c>
      <c r="J462">
        <v>243</v>
      </c>
      <c r="K462">
        <f t="shared" si="14"/>
        <v>11921494950</v>
      </c>
      <c r="L462">
        <v>219</v>
      </c>
      <c r="M462">
        <v>194</v>
      </c>
      <c r="N462" t="s">
        <v>231</v>
      </c>
      <c r="O462">
        <v>2</v>
      </c>
      <c r="P462" t="s">
        <v>39</v>
      </c>
      <c r="Q462" s="6">
        <v>42291</v>
      </c>
      <c r="R462" s="3">
        <v>2648</v>
      </c>
      <c r="S462" s="3">
        <v>2933</v>
      </c>
      <c r="T462" t="s">
        <v>55</v>
      </c>
      <c r="V462" s="3">
        <v>136622</v>
      </c>
      <c r="W462">
        <v>143</v>
      </c>
      <c r="AB462" s="3">
        <v>862854579</v>
      </c>
      <c r="AC462" s="3">
        <v>955722235</v>
      </c>
      <c r="AD462">
        <v>142.61000000000001</v>
      </c>
      <c r="AE462" s="5">
        <f t="shared" si="15"/>
        <v>603998205.29999995</v>
      </c>
      <c r="AF462">
        <v>157.96</v>
      </c>
      <c r="AG462" s="4">
        <v>0.7</v>
      </c>
      <c r="AH462" t="s">
        <v>33</v>
      </c>
      <c r="AI462" t="s">
        <v>116</v>
      </c>
      <c r="AJ462">
        <v>36.330227999999998</v>
      </c>
      <c r="AK462">
        <v>-119.292058</v>
      </c>
    </row>
    <row r="463" spans="1:37" ht="14.45" x14ac:dyDescent="0.3">
      <c r="A463">
        <v>461</v>
      </c>
      <c r="B463">
        <v>451</v>
      </c>
      <c r="C463" t="s">
        <v>231</v>
      </c>
      <c r="D463" t="s">
        <v>116</v>
      </c>
      <c r="E463" t="s">
        <v>31</v>
      </c>
      <c r="F463" s="2">
        <v>35065</v>
      </c>
      <c r="G463" s="2">
        <v>38717</v>
      </c>
      <c r="H463">
        <v>134410</v>
      </c>
      <c r="I463">
        <v>103392</v>
      </c>
      <c r="J463">
        <v>243</v>
      </c>
      <c r="K463">
        <f t="shared" si="14"/>
        <v>11921494950</v>
      </c>
      <c r="L463">
        <v>219</v>
      </c>
      <c r="M463">
        <v>194</v>
      </c>
      <c r="N463" t="s">
        <v>231</v>
      </c>
      <c r="O463">
        <v>2</v>
      </c>
      <c r="P463" t="s">
        <v>39</v>
      </c>
      <c r="Q463" s="6">
        <v>42261</v>
      </c>
      <c r="R463" s="3">
        <v>3126</v>
      </c>
      <c r="S463" s="3">
        <v>3391</v>
      </c>
      <c r="T463" t="s">
        <v>55</v>
      </c>
      <c r="V463" s="3">
        <v>136484</v>
      </c>
      <c r="W463">
        <v>176</v>
      </c>
      <c r="AB463" s="3">
        <v>1018611561</v>
      </c>
      <c r="AC463" s="3">
        <v>1104962189</v>
      </c>
      <c r="AD463">
        <v>176.63</v>
      </c>
      <c r="AE463" s="5">
        <f t="shared" si="15"/>
        <v>723214208.30999994</v>
      </c>
      <c r="AF463">
        <v>191.6</v>
      </c>
      <c r="AG463" s="4">
        <v>0.71</v>
      </c>
      <c r="AH463" t="s">
        <v>33</v>
      </c>
      <c r="AI463" t="s">
        <v>116</v>
      </c>
      <c r="AJ463">
        <v>36.330227999999998</v>
      </c>
      <c r="AK463">
        <v>-119.292058</v>
      </c>
    </row>
    <row r="464" spans="1:37" ht="14.45" x14ac:dyDescent="0.3">
      <c r="A464">
        <v>462</v>
      </c>
      <c r="B464">
        <v>451</v>
      </c>
      <c r="C464" t="s">
        <v>231</v>
      </c>
      <c r="D464" t="s">
        <v>116</v>
      </c>
      <c r="E464" t="s">
        <v>31</v>
      </c>
      <c r="F464" s="2">
        <v>35065</v>
      </c>
      <c r="G464" s="2">
        <v>38717</v>
      </c>
      <c r="H464">
        <v>134410</v>
      </c>
      <c r="I464">
        <v>103392</v>
      </c>
      <c r="J464">
        <v>243</v>
      </c>
      <c r="K464">
        <f t="shared" si="14"/>
        <v>11921494950</v>
      </c>
      <c r="L464">
        <v>219</v>
      </c>
      <c r="M464">
        <v>194</v>
      </c>
      <c r="N464" t="s">
        <v>231</v>
      </c>
      <c r="O464">
        <v>2</v>
      </c>
      <c r="P464" t="s">
        <v>34</v>
      </c>
      <c r="Q464" s="6">
        <v>42230</v>
      </c>
      <c r="R464" s="3">
        <v>3436</v>
      </c>
      <c r="S464" s="3">
        <v>3820</v>
      </c>
      <c r="T464" t="s">
        <v>55</v>
      </c>
      <c r="V464" s="3">
        <v>134033</v>
      </c>
      <c r="AB464" s="3">
        <v>1119625503</v>
      </c>
      <c r="AC464" s="3">
        <v>1244752451</v>
      </c>
      <c r="AD464">
        <v>191.32</v>
      </c>
      <c r="AE464" s="5">
        <f t="shared" si="15"/>
        <v>794934107.13</v>
      </c>
      <c r="AF464">
        <v>212.7</v>
      </c>
      <c r="AG464" s="4">
        <v>0.71</v>
      </c>
      <c r="AH464" t="s">
        <v>33</v>
      </c>
      <c r="AI464" t="s">
        <v>116</v>
      </c>
      <c r="AJ464">
        <v>36.330227999999998</v>
      </c>
      <c r="AK464">
        <v>-119.292058</v>
      </c>
    </row>
    <row r="465" spans="1:37" ht="14.45" x14ac:dyDescent="0.3">
      <c r="A465">
        <v>463</v>
      </c>
      <c r="B465">
        <v>451</v>
      </c>
      <c r="C465" t="s">
        <v>231</v>
      </c>
      <c r="D465" t="s">
        <v>116</v>
      </c>
      <c r="E465" t="s">
        <v>31</v>
      </c>
      <c r="F465" s="2">
        <v>35065</v>
      </c>
      <c r="G465" s="2">
        <v>38717</v>
      </c>
      <c r="H465">
        <v>134410</v>
      </c>
      <c r="I465">
        <v>103392</v>
      </c>
      <c r="J465">
        <v>243</v>
      </c>
      <c r="K465">
        <f t="shared" si="14"/>
        <v>11921494950</v>
      </c>
      <c r="L465">
        <v>219</v>
      </c>
      <c r="M465">
        <v>194</v>
      </c>
      <c r="N465" t="s">
        <v>231</v>
      </c>
      <c r="O465">
        <v>2</v>
      </c>
      <c r="P465" t="s">
        <v>34</v>
      </c>
      <c r="Q465" s="6">
        <v>42199</v>
      </c>
      <c r="R465" s="3">
        <v>3618</v>
      </c>
      <c r="S465" s="3">
        <v>3991</v>
      </c>
      <c r="T465" t="s">
        <v>55</v>
      </c>
      <c r="V465" s="3">
        <v>134033</v>
      </c>
      <c r="AB465" s="3">
        <v>1178930463</v>
      </c>
      <c r="AC465" s="3">
        <v>1300473045</v>
      </c>
      <c r="AD465">
        <v>207.13</v>
      </c>
      <c r="AE465" s="5">
        <f t="shared" si="15"/>
        <v>860619237.99000001</v>
      </c>
      <c r="AF465">
        <v>228.48</v>
      </c>
      <c r="AG465" s="4">
        <v>0.73</v>
      </c>
      <c r="AH465" t="s">
        <v>33</v>
      </c>
      <c r="AI465" t="s">
        <v>116</v>
      </c>
      <c r="AJ465">
        <v>36.330227999999998</v>
      </c>
      <c r="AK465">
        <v>-119.292058</v>
      </c>
    </row>
    <row r="466" spans="1:37" ht="14.45" x14ac:dyDescent="0.3">
      <c r="A466">
        <v>464</v>
      </c>
      <c r="B466">
        <v>451</v>
      </c>
      <c r="C466" t="s">
        <v>231</v>
      </c>
      <c r="D466" t="s">
        <v>116</v>
      </c>
      <c r="E466" t="s">
        <v>31</v>
      </c>
      <c r="F466" s="2">
        <v>35065</v>
      </c>
      <c r="G466" s="2">
        <v>38717</v>
      </c>
      <c r="H466">
        <v>134410</v>
      </c>
      <c r="I466">
        <v>103392</v>
      </c>
      <c r="J466">
        <v>243</v>
      </c>
      <c r="K466">
        <f t="shared" si="14"/>
        <v>11921494950</v>
      </c>
      <c r="L466">
        <v>219</v>
      </c>
      <c r="M466">
        <v>194</v>
      </c>
      <c r="N466" t="s">
        <v>231</v>
      </c>
      <c r="O466">
        <v>2</v>
      </c>
      <c r="P466" t="s">
        <v>34</v>
      </c>
      <c r="Q466" s="6">
        <v>42169</v>
      </c>
      <c r="R466" s="3">
        <v>3425</v>
      </c>
      <c r="S466" s="3">
        <v>3771</v>
      </c>
      <c r="T466" t="s">
        <v>55</v>
      </c>
      <c r="V466" s="3">
        <v>134033</v>
      </c>
      <c r="AB466" s="3">
        <v>1116041137</v>
      </c>
      <c r="AC466" s="3">
        <v>1228785731</v>
      </c>
      <c r="AD466">
        <v>199.84</v>
      </c>
      <c r="AE466" s="5">
        <f t="shared" si="15"/>
        <v>803549618.63999999</v>
      </c>
      <c r="AF466">
        <v>220.03</v>
      </c>
      <c r="AG466" s="4">
        <v>0.72</v>
      </c>
      <c r="AH466" t="s">
        <v>33</v>
      </c>
      <c r="AI466" t="s">
        <v>116</v>
      </c>
      <c r="AJ466">
        <v>36.330227999999998</v>
      </c>
      <c r="AK466">
        <v>-119.292058</v>
      </c>
    </row>
    <row r="467" spans="1:37" ht="14.45" x14ac:dyDescent="0.3">
      <c r="A467">
        <v>465</v>
      </c>
      <c r="B467">
        <v>503</v>
      </c>
      <c r="C467" t="s">
        <v>232</v>
      </c>
      <c r="D467" t="s">
        <v>52</v>
      </c>
      <c r="E467" t="s">
        <v>31</v>
      </c>
      <c r="F467" s="2">
        <v>36161</v>
      </c>
      <c r="G467" s="2">
        <v>39813</v>
      </c>
      <c r="H467">
        <v>16880</v>
      </c>
      <c r="I467">
        <v>16788</v>
      </c>
      <c r="J467">
        <v>491</v>
      </c>
      <c r="K467">
        <f t="shared" si="14"/>
        <v>3025149200</v>
      </c>
      <c r="L467">
        <v>442</v>
      </c>
      <c r="M467">
        <v>393</v>
      </c>
      <c r="N467" t="s">
        <v>232</v>
      </c>
      <c r="O467">
        <v>2</v>
      </c>
      <c r="P467" t="s">
        <v>39</v>
      </c>
      <c r="Q467" s="6">
        <v>42050</v>
      </c>
      <c r="R467">
        <v>429</v>
      </c>
      <c r="S467">
        <v>429</v>
      </c>
      <c r="T467" t="s">
        <v>55</v>
      </c>
      <c r="V467" s="3">
        <v>19468</v>
      </c>
      <c r="W467">
        <v>188</v>
      </c>
      <c r="AB467" s="3">
        <v>139790262</v>
      </c>
      <c r="AC467" s="3">
        <v>139790262</v>
      </c>
      <c r="AD467">
        <v>187.21</v>
      </c>
      <c r="AE467" s="5">
        <f t="shared" si="15"/>
        <v>102046891.25999999</v>
      </c>
      <c r="AF467">
        <v>187.21</v>
      </c>
      <c r="AG467" s="4">
        <v>0.73</v>
      </c>
      <c r="AH467" t="s">
        <v>33</v>
      </c>
      <c r="AI467" t="s">
        <v>52</v>
      </c>
      <c r="AJ467">
        <v>34.058042999999998</v>
      </c>
      <c r="AK467">
        <v>-118.273127</v>
      </c>
    </row>
    <row r="468" spans="1:37" ht="14.45" x14ac:dyDescent="0.3">
      <c r="A468">
        <v>466</v>
      </c>
      <c r="B468">
        <v>503</v>
      </c>
      <c r="C468" t="s">
        <v>232</v>
      </c>
      <c r="D468" t="s">
        <v>52</v>
      </c>
      <c r="E468" t="s">
        <v>31</v>
      </c>
      <c r="F468" s="2">
        <v>36161</v>
      </c>
      <c r="G468" s="2">
        <v>39813</v>
      </c>
      <c r="H468">
        <v>16880</v>
      </c>
      <c r="I468">
        <v>16788</v>
      </c>
      <c r="J468">
        <v>491</v>
      </c>
      <c r="K468">
        <f t="shared" si="14"/>
        <v>3025149200</v>
      </c>
      <c r="L468">
        <v>442</v>
      </c>
      <c r="M468">
        <v>393</v>
      </c>
      <c r="N468" t="s">
        <v>232</v>
      </c>
      <c r="O468">
        <v>2</v>
      </c>
      <c r="P468" t="s">
        <v>39</v>
      </c>
      <c r="Q468" s="6">
        <v>42019</v>
      </c>
      <c r="R468">
        <v>455</v>
      </c>
      <c r="S468">
        <v>447</v>
      </c>
      <c r="T468" t="s">
        <v>55</v>
      </c>
      <c r="V468" s="3">
        <v>19463</v>
      </c>
      <c r="W468">
        <v>184</v>
      </c>
      <c r="AB468" s="3">
        <v>148262399</v>
      </c>
      <c r="AC468" s="3">
        <v>145655588</v>
      </c>
      <c r="AD468">
        <v>184.3</v>
      </c>
      <c r="AE468" s="5">
        <f t="shared" si="15"/>
        <v>111196799.25</v>
      </c>
      <c r="AF468">
        <v>181.06</v>
      </c>
      <c r="AG468" s="4">
        <v>0.75</v>
      </c>
      <c r="AH468" t="s">
        <v>33</v>
      </c>
      <c r="AI468" t="s">
        <v>52</v>
      </c>
      <c r="AJ468">
        <v>34.058042999999998</v>
      </c>
      <c r="AK468">
        <v>-118.273127</v>
      </c>
    </row>
    <row r="469" spans="1:37" ht="14.45" x14ac:dyDescent="0.3">
      <c r="A469">
        <v>467</v>
      </c>
      <c r="B469">
        <v>503</v>
      </c>
      <c r="C469" t="s">
        <v>232</v>
      </c>
      <c r="D469" t="s">
        <v>52</v>
      </c>
      <c r="E469" t="s">
        <v>31</v>
      </c>
      <c r="F469" s="2">
        <v>36161</v>
      </c>
      <c r="G469" s="2">
        <v>39813</v>
      </c>
      <c r="H469">
        <v>16880</v>
      </c>
      <c r="I469">
        <v>16788</v>
      </c>
      <c r="J469">
        <v>491</v>
      </c>
      <c r="K469">
        <f t="shared" si="14"/>
        <v>3025149200</v>
      </c>
      <c r="L469">
        <v>442</v>
      </c>
      <c r="M469">
        <v>393</v>
      </c>
      <c r="N469" t="s">
        <v>232</v>
      </c>
      <c r="O469">
        <v>2</v>
      </c>
      <c r="P469" t="s">
        <v>39</v>
      </c>
      <c r="Q469" s="6">
        <v>42352</v>
      </c>
      <c r="R469">
        <v>294</v>
      </c>
      <c r="S469">
        <v>567</v>
      </c>
      <c r="T469" t="s">
        <v>55</v>
      </c>
      <c r="V469" s="3">
        <v>19463</v>
      </c>
      <c r="W469">
        <v>114</v>
      </c>
      <c r="AB469" s="3">
        <v>95800320</v>
      </c>
      <c r="AC469" s="3">
        <v>184757759</v>
      </c>
      <c r="AD469">
        <v>112.73</v>
      </c>
      <c r="AE469" s="5">
        <f t="shared" si="15"/>
        <v>68018227.200000003</v>
      </c>
      <c r="AF469">
        <v>217.42</v>
      </c>
      <c r="AG469" s="4">
        <v>0.71</v>
      </c>
      <c r="AH469" t="s">
        <v>33</v>
      </c>
      <c r="AI469" t="s">
        <v>52</v>
      </c>
      <c r="AJ469">
        <v>34.058042999999998</v>
      </c>
      <c r="AK469">
        <v>-118.273127</v>
      </c>
    </row>
    <row r="470" spans="1:37" ht="14.45" x14ac:dyDescent="0.3">
      <c r="A470">
        <v>468</v>
      </c>
      <c r="B470">
        <v>503</v>
      </c>
      <c r="C470" t="s">
        <v>232</v>
      </c>
      <c r="D470" t="s">
        <v>52</v>
      </c>
      <c r="E470" t="s">
        <v>31</v>
      </c>
      <c r="F470" s="2">
        <v>36161</v>
      </c>
      <c r="G470" s="2">
        <v>39813</v>
      </c>
      <c r="H470">
        <v>16880</v>
      </c>
      <c r="I470">
        <v>16788</v>
      </c>
      <c r="J470">
        <v>491</v>
      </c>
      <c r="K470">
        <f t="shared" si="14"/>
        <v>3025149200</v>
      </c>
      <c r="L470">
        <v>442</v>
      </c>
      <c r="M470">
        <v>393</v>
      </c>
      <c r="N470" t="s">
        <v>232</v>
      </c>
      <c r="O470">
        <v>2</v>
      </c>
      <c r="P470" t="s">
        <v>39</v>
      </c>
      <c r="Q470" s="6">
        <v>42322</v>
      </c>
      <c r="R470">
        <v>570</v>
      </c>
      <c r="S470">
        <v>613</v>
      </c>
      <c r="T470" t="s">
        <v>55</v>
      </c>
      <c r="V470" s="3">
        <v>19456</v>
      </c>
      <c r="W470">
        <v>237</v>
      </c>
      <c r="AB470" s="3">
        <v>185735313</v>
      </c>
      <c r="AC470" s="3">
        <v>199746925</v>
      </c>
      <c r="AD470">
        <v>238.66</v>
      </c>
      <c r="AE470" s="5">
        <f t="shared" si="15"/>
        <v>139301484.75</v>
      </c>
      <c r="AF470">
        <v>256.66000000000003</v>
      </c>
      <c r="AG470" s="4">
        <v>0.75</v>
      </c>
      <c r="AH470" t="s">
        <v>33</v>
      </c>
      <c r="AI470" t="s">
        <v>52</v>
      </c>
      <c r="AJ470">
        <v>34.058042999999998</v>
      </c>
      <c r="AK470">
        <v>-118.273127</v>
      </c>
    </row>
    <row r="471" spans="1:37" ht="14.45" x14ac:dyDescent="0.3">
      <c r="A471">
        <v>469</v>
      </c>
      <c r="B471">
        <v>503</v>
      </c>
      <c r="C471" t="s">
        <v>232</v>
      </c>
      <c r="D471" t="s">
        <v>52</v>
      </c>
      <c r="E471" t="s">
        <v>31</v>
      </c>
      <c r="F471" s="2">
        <v>36161</v>
      </c>
      <c r="G471" s="2">
        <v>39813</v>
      </c>
      <c r="H471">
        <v>16880</v>
      </c>
      <c r="I471">
        <v>16788</v>
      </c>
      <c r="J471">
        <v>491</v>
      </c>
      <c r="K471">
        <f t="shared" si="14"/>
        <v>3025149200</v>
      </c>
      <c r="L471">
        <v>442</v>
      </c>
      <c r="M471">
        <v>393</v>
      </c>
      <c r="N471" t="s">
        <v>232</v>
      </c>
      <c r="O471">
        <v>2</v>
      </c>
      <c r="P471" t="s">
        <v>39</v>
      </c>
      <c r="Q471" s="6">
        <v>42291</v>
      </c>
      <c r="R471">
        <v>771</v>
      </c>
      <c r="S471">
        <v>781</v>
      </c>
      <c r="T471" t="s">
        <v>55</v>
      </c>
      <c r="V471" s="3">
        <v>19454</v>
      </c>
      <c r="W471">
        <v>280</v>
      </c>
      <c r="AB471" s="3">
        <v>251231450</v>
      </c>
      <c r="AC471" s="3">
        <v>254489964</v>
      </c>
      <c r="AD471">
        <v>279.11</v>
      </c>
      <c r="AE471" s="5">
        <f t="shared" si="15"/>
        <v>168325071.5</v>
      </c>
      <c r="AF471">
        <v>282.73</v>
      </c>
      <c r="AG471" s="4">
        <v>0.67</v>
      </c>
      <c r="AH471" t="s">
        <v>33</v>
      </c>
      <c r="AI471" t="s">
        <v>52</v>
      </c>
      <c r="AJ471">
        <v>34.058042999999998</v>
      </c>
      <c r="AK471">
        <v>-118.273127</v>
      </c>
    </row>
    <row r="472" spans="1:37" ht="14.45" x14ac:dyDescent="0.3">
      <c r="A472">
        <v>470</v>
      </c>
      <c r="B472">
        <v>503</v>
      </c>
      <c r="C472" t="s">
        <v>232</v>
      </c>
      <c r="D472" t="s">
        <v>52</v>
      </c>
      <c r="E472" t="s">
        <v>31</v>
      </c>
      <c r="F472" s="2">
        <v>36161</v>
      </c>
      <c r="G472" s="2">
        <v>39813</v>
      </c>
      <c r="H472">
        <v>16880</v>
      </c>
      <c r="I472">
        <v>16788</v>
      </c>
      <c r="J472">
        <v>491</v>
      </c>
      <c r="K472">
        <f t="shared" si="14"/>
        <v>3025149200</v>
      </c>
      <c r="L472">
        <v>442</v>
      </c>
      <c r="M472">
        <v>393</v>
      </c>
      <c r="N472" t="s">
        <v>232</v>
      </c>
      <c r="O472">
        <v>2</v>
      </c>
      <c r="P472" t="s">
        <v>39</v>
      </c>
      <c r="Q472" s="6">
        <v>42261</v>
      </c>
      <c r="R472">
        <v>824</v>
      </c>
      <c r="S472">
        <v>902</v>
      </c>
      <c r="T472" t="s">
        <v>55</v>
      </c>
      <c r="V472" s="3">
        <v>19461</v>
      </c>
      <c r="W472">
        <v>328</v>
      </c>
      <c r="AB472" s="3">
        <v>268501576</v>
      </c>
      <c r="AC472" s="3">
        <v>293917987</v>
      </c>
      <c r="AD472">
        <v>326.52999999999997</v>
      </c>
      <c r="AE472" s="5">
        <f t="shared" si="15"/>
        <v>190636118.95999998</v>
      </c>
      <c r="AF472">
        <v>357.44</v>
      </c>
      <c r="AG472" s="4">
        <v>0.71</v>
      </c>
      <c r="AH472" t="s">
        <v>33</v>
      </c>
      <c r="AI472" t="s">
        <v>52</v>
      </c>
      <c r="AJ472">
        <v>34.058042999999998</v>
      </c>
      <c r="AK472">
        <v>-118.273127</v>
      </c>
    </row>
    <row r="473" spans="1:37" ht="14.45" x14ac:dyDescent="0.3">
      <c r="A473">
        <v>471</v>
      </c>
      <c r="B473">
        <v>503</v>
      </c>
      <c r="C473" t="s">
        <v>232</v>
      </c>
      <c r="D473" t="s">
        <v>52</v>
      </c>
      <c r="E473" t="s">
        <v>31</v>
      </c>
      <c r="F473" s="2">
        <v>36161</v>
      </c>
      <c r="G473" s="2">
        <v>39813</v>
      </c>
      <c r="H473">
        <v>16880</v>
      </c>
      <c r="I473">
        <v>16788</v>
      </c>
      <c r="J473">
        <v>491</v>
      </c>
      <c r="K473">
        <f t="shared" si="14"/>
        <v>3025149200</v>
      </c>
      <c r="L473">
        <v>442</v>
      </c>
      <c r="M473">
        <v>393</v>
      </c>
      <c r="N473" t="s">
        <v>232</v>
      </c>
      <c r="O473">
        <v>2</v>
      </c>
      <c r="P473" t="s">
        <v>34</v>
      </c>
      <c r="Q473" s="6">
        <v>42230</v>
      </c>
      <c r="R473">
        <v>850</v>
      </c>
      <c r="S473">
        <v>906</v>
      </c>
      <c r="T473" t="s">
        <v>55</v>
      </c>
      <c r="V473" s="3">
        <v>19434</v>
      </c>
      <c r="AB473" s="3">
        <v>276973713</v>
      </c>
      <c r="AC473" s="3">
        <v>295221393</v>
      </c>
      <c r="AD473">
        <v>340.21</v>
      </c>
      <c r="AE473" s="5">
        <f t="shared" si="15"/>
        <v>204960547.62</v>
      </c>
      <c r="AF473">
        <v>362.62</v>
      </c>
      <c r="AG473" s="4">
        <v>0.74</v>
      </c>
      <c r="AH473" t="s">
        <v>33</v>
      </c>
      <c r="AI473" t="s">
        <v>52</v>
      </c>
      <c r="AJ473">
        <v>34.058042999999998</v>
      </c>
      <c r="AK473">
        <v>-118.273127</v>
      </c>
    </row>
    <row r="474" spans="1:37" ht="14.45" x14ac:dyDescent="0.3">
      <c r="A474">
        <v>472</v>
      </c>
      <c r="B474">
        <v>503</v>
      </c>
      <c r="C474" t="s">
        <v>232</v>
      </c>
      <c r="D474" t="s">
        <v>52</v>
      </c>
      <c r="E474" t="s">
        <v>31</v>
      </c>
      <c r="F474" s="2">
        <v>36161</v>
      </c>
      <c r="G474" s="2">
        <v>39813</v>
      </c>
      <c r="H474">
        <v>16880</v>
      </c>
      <c r="I474">
        <v>16788</v>
      </c>
      <c r="J474">
        <v>491</v>
      </c>
      <c r="K474">
        <f t="shared" si="14"/>
        <v>3025149200</v>
      </c>
      <c r="L474">
        <v>442</v>
      </c>
      <c r="M474">
        <v>393</v>
      </c>
      <c r="N474" t="s">
        <v>232</v>
      </c>
      <c r="O474">
        <v>2</v>
      </c>
      <c r="P474" t="s">
        <v>34</v>
      </c>
      <c r="Q474" s="6">
        <v>42199</v>
      </c>
      <c r="R474">
        <v>893</v>
      </c>
      <c r="S474">
        <v>921</v>
      </c>
      <c r="T474" t="s">
        <v>55</v>
      </c>
      <c r="V474" s="3">
        <v>19434</v>
      </c>
      <c r="AB474" s="3">
        <v>290985324</v>
      </c>
      <c r="AC474" s="3">
        <v>300109164</v>
      </c>
      <c r="AD474">
        <v>342.93</v>
      </c>
      <c r="AE474" s="5">
        <f t="shared" si="15"/>
        <v>206599580.03999999</v>
      </c>
      <c r="AF474">
        <v>353.68</v>
      </c>
      <c r="AG474" s="4">
        <v>0.71</v>
      </c>
      <c r="AH474" t="s">
        <v>33</v>
      </c>
      <c r="AI474" t="s">
        <v>52</v>
      </c>
      <c r="AJ474">
        <v>34.058042999999998</v>
      </c>
      <c r="AK474">
        <v>-118.273127</v>
      </c>
    </row>
    <row r="475" spans="1:37" ht="14.45" x14ac:dyDescent="0.3">
      <c r="A475">
        <v>473</v>
      </c>
      <c r="B475">
        <v>503</v>
      </c>
      <c r="C475" t="s">
        <v>232</v>
      </c>
      <c r="D475" t="s">
        <v>52</v>
      </c>
      <c r="E475" t="s">
        <v>31</v>
      </c>
      <c r="F475" s="2">
        <v>36161</v>
      </c>
      <c r="G475" s="2">
        <v>39813</v>
      </c>
      <c r="H475">
        <v>16880</v>
      </c>
      <c r="I475">
        <v>16788</v>
      </c>
      <c r="J475">
        <v>491</v>
      </c>
      <c r="K475">
        <f t="shared" si="14"/>
        <v>3025149200</v>
      </c>
      <c r="L475">
        <v>442</v>
      </c>
      <c r="M475">
        <v>393</v>
      </c>
      <c r="N475" t="s">
        <v>232</v>
      </c>
      <c r="O475">
        <v>2</v>
      </c>
      <c r="P475" t="s">
        <v>34</v>
      </c>
      <c r="Q475" s="6">
        <v>42169</v>
      </c>
      <c r="R475">
        <v>832</v>
      </c>
      <c r="S475">
        <v>834</v>
      </c>
      <c r="T475" t="s">
        <v>55</v>
      </c>
      <c r="V475" s="3">
        <v>19434</v>
      </c>
      <c r="AB475" s="3">
        <v>271108387</v>
      </c>
      <c r="AC475" s="3">
        <v>271760090</v>
      </c>
      <c r="AD475">
        <v>334.81</v>
      </c>
      <c r="AE475" s="5">
        <f t="shared" si="15"/>
        <v>195198038.63999999</v>
      </c>
      <c r="AF475">
        <v>335.61</v>
      </c>
      <c r="AG475" s="4">
        <v>0.72</v>
      </c>
      <c r="AH475" t="s">
        <v>33</v>
      </c>
      <c r="AI475" t="s">
        <v>52</v>
      </c>
      <c r="AJ475">
        <v>34.058042999999998</v>
      </c>
      <c r="AK475">
        <v>-118.273127</v>
      </c>
    </row>
    <row r="476" spans="1:37" ht="14.45" x14ac:dyDescent="0.3">
      <c r="A476">
        <v>474</v>
      </c>
      <c r="B476">
        <v>502</v>
      </c>
      <c r="C476" t="s">
        <v>233</v>
      </c>
      <c r="D476" t="s">
        <v>213</v>
      </c>
      <c r="E476" t="s">
        <v>31</v>
      </c>
      <c r="F476" s="2">
        <v>36161</v>
      </c>
      <c r="G476" s="2">
        <v>39813</v>
      </c>
      <c r="H476">
        <v>7200</v>
      </c>
      <c r="I476">
        <v>7087</v>
      </c>
      <c r="J476">
        <v>248</v>
      </c>
      <c r="K476">
        <f t="shared" si="14"/>
        <v>651744000</v>
      </c>
      <c r="L476">
        <v>223</v>
      </c>
      <c r="M476">
        <v>198</v>
      </c>
      <c r="N476" t="s">
        <v>233</v>
      </c>
      <c r="O476">
        <v>2</v>
      </c>
      <c r="P476" t="s">
        <v>39</v>
      </c>
      <c r="Q476" s="6">
        <v>42050</v>
      </c>
      <c r="R476">
        <v>51</v>
      </c>
      <c r="S476">
        <v>69</v>
      </c>
      <c r="T476" t="s">
        <v>55</v>
      </c>
      <c r="V476" s="3">
        <v>7063</v>
      </c>
      <c r="W476">
        <v>62</v>
      </c>
      <c r="AB476" s="3">
        <v>16618423</v>
      </c>
      <c r="AC476" s="3">
        <v>22483748</v>
      </c>
      <c r="AD476">
        <v>62.18</v>
      </c>
      <c r="AE476" s="5">
        <f t="shared" si="15"/>
        <v>12297633.02</v>
      </c>
      <c r="AF476">
        <v>84.13</v>
      </c>
      <c r="AG476" s="4">
        <v>0.74</v>
      </c>
      <c r="AH476" t="s">
        <v>33</v>
      </c>
      <c r="AI476" t="s">
        <v>213</v>
      </c>
      <c r="AJ476">
        <v>39.524327</v>
      </c>
      <c r="AK476">
        <v>-122.193592999999</v>
      </c>
    </row>
    <row r="477" spans="1:37" ht="14.45" x14ac:dyDescent="0.3">
      <c r="A477">
        <v>475</v>
      </c>
      <c r="B477">
        <v>502</v>
      </c>
      <c r="C477" t="s">
        <v>233</v>
      </c>
      <c r="D477" t="s">
        <v>213</v>
      </c>
      <c r="E477" t="s">
        <v>31</v>
      </c>
      <c r="F477" s="2">
        <v>36161</v>
      </c>
      <c r="G477" s="2">
        <v>39813</v>
      </c>
      <c r="H477">
        <v>7200</v>
      </c>
      <c r="I477">
        <v>7087</v>
      </c>
      <c r="J477">
        <v>248</v>
      </c>
      <c r="K477">
        <f t="shared" si="14"/>
        <v>651744000</v>
      </c>
      <c r="L477">
        <v>223</v>
      </c>
      <c r="M477">
        <v>198</v>
      </c>
      <c r="N477" t="s">
        <v>233</v>
      </c>
      <c r="O477">
        <v>2</v>
      </c>
      <c r="P477" t="s">
        <v>39</v>
      </c>
      <c r="Q477" s="6">
        <v>42019</v>
      </c>
      <c r="R477">
        <v>56</v>
      </c>
      <c r="S477">
        <v>63</v>
      </c>
      <c r="T477" t="s">
        <v>55</v>
      </c>
      <c r="V477" s="3">
        <v>7058</v>
      </c>
      <c r="W477">
        <v>61</v>
      </c>
      <c r="AB477" s="3">
        <v>18247680</v>
      </c>
      <c r="AC477" s="3">
        <v>20528640</v>
      </c>
      <c r="AD477">
        <v>60.88</v>
      </c>
      <c r="AE477" s="5">
        <f t="shared" si="15"/>
        <v>13320806.4</v>
      </c>
      <c r="AF477">
        <v>68.489999999999995</v>
      </c>
      <c r="AG477" s="4">
        <v>0.73</v>
      </c>
      <c r="AH477" t="s">
        <v>33</v>
      </c>
      <c r="AI477" t="s">
        <v>213</v>
      </c>
      <c r="AJ477">
        <v>39.524327</v>
      </c>
      <c r="AK477">
        <v>-122.193592999999</v>
      </c>
    </row>
    <row r="478" spans="1:37" ht="14.45" x14ac:dyDescent="0.3">
      <c r="A478">
        <v>476</v>
      </c>
      <c r="B478">
        <v>502</v>
      </c>
      <c r="C478" t="s">
        <v>233</v>
      </c>
      <c r="D478" t="s">
        <v>213</v>
      </c>
      <c r="E478" t="s">
        <v>31</v>
      </c>
      <c r="F478" s="2">
        <v>36161</v>
      </c>
      <c r="G478" s="2">
        <v>39813</v>
      </c>
      <c r="H478">
        <v>7200</v>
      </c>
      <c r="I478">
        <v>7087</v>
      </c>
      <c r="J478">
        <v>248</v>
      </c>
      <c r="K478">
        <f t="shared" si="14"/>
        <v>651744000</v>
      </c>
      <c r="L478">
        <v>223</v>
      </c>
      <c r="M478">
        <v>198</v>
      </c>
      <c r="N478" t="s">
        <v>233</v>
      </c>
      <c r="O478">
        <v>2</v>
      </c>
      <c r="P478" t="s">
        <v>39</v>
      </c>
      <c r="Q478" s="6">
        <v>42352</v>
      </c>
      <c r="R478">
        <v>57</v>
      </c>
      <c r="S478">
        <v>74</v>
      </c>
      <c r="T478" t="s">
        <v>55</v>
      </c>
      <c r="V478" s="3">
        <v>7074</v>
      </c>
      <c r="W478">
        <v>59</v>
      </c>
      <c r="AB478" s="3">
        <v>18573531</v>
      </c>
      <c r="AC478" s="3">
        <v>24113006</v>
      </c>
      <c r="AD478">
        <v>59.29</v>
      </c>
      <c r="AE478" s="5">
        <f t="shared" si="15"/>
        <v>13001471.699999999</v>
      </c>
      <c r="AF478">
        <v>76.97</v>
      </c>
      <c r="AG478" s="4">
        <v>0.7</v>
      </c>
      <c r="AH478" t="s">
        <v>33</v>
      </c>
      <c r="AI478" t="s">
        <v>213</v>
      </c>
      <c r="AJ478">
        <v>39.524327</v>
      </c>
      <c r="AK478">
        <v>-122.193592999999</v>
      </c>
    </row>
    <row r="479" spans="1:37" ht="14.45" x14ac:dyDescent="0.3">
      <c r="A479">
        <v>477</v>
      </c>
      <c r="B479">
        <v>502</v>
      </c>
      <c r="C479" t="s">
        <v>233</v>
      </c>
      <c r="D479" t="s">
        <v>213</v>
      </c>
      <c r="E479" t="s">
        <v>31</v>
      </c>
      <c r="F479" s="2">
        <v>36161</v>
      </c>
      <c r="G479" s="2">
        <v>39813</v>
      </c>
      <c r="H479">
        <v>7200</v>
      </c>
      <c r="I479">
        <v>7087</v>
      </c>
      <c r="J479">
        <v>248</v>
      </c>
      <c r="K479">
        <f t="shared" si="14"/>
        <v>651744000</v>
      </c>
      <c r="L479">
        <v>223</v>
      </c>
      <c r="M479">
        <v>198</v>
      </c>
      <c r="N479" t="s">
        <v>233</v>
      </c>
      <c r="O479">
        <v>2</v>
      </c>
      <c r="P479" t="s">
        <v>39</v>
      </c>
      <c r="Q479" s="6">
        <v>42322</v>
      </c>
      <c r="R479">
        <v>73</v>
      </c>
      <c r="S479">
        <v>92</v>
      </c>
      <c r="T479" t="s">
        <v>55</v>
      </c>
      <c r="V479" s="3">
        <v>7071</v>
      </c>
      <c r="W479">
        <v>82</v>
      </c>
      <c r="AB479" s="3">
        <v>23787154</v>
      </c>
      <c r="AC479" s="3">
        <v>29978331</v>
      </c>
      <c r="AD479">
        <v>81.86</v>
      </c>
      <c r="AE479" s="5">
        <f t="shared" si="15"/>
        <v>17364622.419999998</v>
      </c>
      <c r="AF479">
        <v>103.16</v>
      </c>
      <c r="AG479" s="4">
        <v>0.73</v>
      </c>
      <c r="AH479" t="s">
        <v>33</v>
      </c>
      <c r="AI479" t="s">
        <v>213</v>
      </c>
      <c r="AJ479">
        <v>39.524327</v>
      </c>
      <c r="AK479">
        <v>-122.193592999999</v>
      </c>
    </row>
    <row r="480" spans="1:37" ht="14.45" x14ac:dyDescent="0.3">
      <c r="A480">
        <v>478</v>
      </c>
      <c r="B480">
        <v>502</v>
      </c>
      <c r="C480" t="s">
        <v>233</v>
      </c>
      <c r="D480" t="s">
        <v>213</v>
      </c>
      <c r="E480" t="s">
        <v>31</v>
      </c>
      <c r="F480" s="2">
        <v>36161</v>
      </c>
      <c r="G480" s="2">
        <v>39813</v>
      </c>
      <c r="H480">
        <v>7200</v>
      </c>
      <c r="I480">
        <v>7087</v>
      </c>
      <c r="J480">
        <v>248</v>
      </c>
      <c r="K480">
        <f t="shared" si="14"/>
        <v>651744000</v>
      </c>
      <c r="L480">
        <v>223</v>
      </c>
      <c r="M480">
        <v>198</v>
      </c>
      <c r="N480" t="s">
        <v>233</v>
      </c>
      <c r="O480">
        <v>2</v>
      </c>
      <c r="P480" t="s">
        <v>39</v>
      </c>
      <c r="Q480" s="6">
        <v>42291</v>
      </c>
      <c r="R480">
        <v>110</v>
      </c>
      <c r="S480">
        <v>120</v>
      </c>
      <c r="T480" t="s">
        <v>55</v>
      </c>
      <c r="V480" s="3">
        <v>7058</v>
      </c>
      <c r="W480">
        <v>116</v>
      </c>
      <c r="AB480" s="3">
        <v>35843657</v>
      </c>
      <c r="AC480" s="3">
        <v>39102171</v>
      </c>
      <c r="AD480">
        <v>116.31</v>
      </c>
      <c r="AE480" s="5">
        <f t="shared" si="15"/>
        <v>25448996.469999999</v>
      </c>
      <c r="AF480">
        <v>126.89</v>
      </c>
      <c r="AG480" s="4">
        <v>0.71</v>
      </c>
      <c r="AH480" t="s">
        <v>33</v>
      </c>
      <c r="AI480" t="s">
        <v>213</v>
      </c>
      <c r="AJ480">
        <v>39.524327</v>
      </c>
      <c r="AK480">
        <v>-122.193592999999</v>
      </c>
    </row>
    <row r="481" spans="1:37" ht="14.45" x14ac:dyDescent="0.3">
      <c r="A481">
        <v>479</v>
      </c>
      <c r="B481">
        <v>502</v>
      </c>
      <c r="C481" t="s">
        <v>233</v>
      </c>
      <c r="D481" t="s">
        <v>213</v>
      </c>
      <c r="E481" t="s">
        <v>31</v>
      </c>
      <c r="F481" s="2">
        <v>36161</v>
      </c>
      <c r="G481" s="2">
        <v>39813</v>
      </c>
      <c r="H481">
        <v>7200</v>
      </c>
      <c r="I481">
        <v>7087</v>
      </c>
      <c r="J481">
        <v>248</v>
      </c>
      <c r="K481">
        <f t="shared" si="14"/>
        <v>651744000</v>
      </c>
      <c r="L481">
        <v>223</v>
      </c>
      <c r="M481">
        <v>198</v>
      </c>
      <c r="N481" t="s">
        <v>233</v>
      </c>
      <c r="O481">
        <v>2</v>
      </c>
      <c r="P481" t="s">
        <v>39</v>
      </c>
      <c r="Q481" s="6">
        <v>42261</v>
      </c>
      <c r="R481">
        <v>122</v>
      </c>
      <c r="S481">
        <v>144</v>
      </c>
      <c r="T481" t="s">
        <v>55</v>
      </c>
      <c r="V481" s="3">
        <v>7086</v>
      </c>
      <c r="W481">
        <v>128</v>
      </c>
      <c r="AB481" s="3">
        <v>39753874</v>
      </c>
      <c r="AC481" s="3">
        <v>46922605</v>
      </c>
      <c r="AD481">
        <v>129.03</v>
      </c>
      <c r="AE481" s="5">
        <f t="shared" si="15"/>
        <v>27430173.059999999</v>
      </c>
      <c r="AF481">
        <v>152.30000000000001</v>
      </c>
      <c r="AG481" s="4">
        <v>0.69</v>
      </c>
      <c r="AH481" t="s">
        <v>33</v>
      </c>
      <c r="AI481" t="s">
        <v>213</v>
      </c>
      <c r="AJ481">
        <v>39.524327</v>
      </c>
      <c r="AK481">
        <v>-122.193592999999</v>
      </c>
    </row>
    <row r="482" spans="1:37" ht="14.45" x14ac:dyDescent="0.3">
      <c r="A482">
        <v>480</v>
      </c>
      <c r="B482">
        <v>502</v>
      </c>
      <c r="C482" t="s">
        <v>233</v>
      </c>
      <c r="D482" t="s">
        <v>213</v>
      </c>
      <c r="E482" t="s">
        <v>31</v>
      </c>
      <c r="F482" s="2">
        <v>36161</v>
      </c>
      <c r="G482" s="2">
        <v>39813</v>
      </c>
      <c r="H482">
        <v>7200</v>
      </c>
      <c r="I482">
        <v>7087</v>
      </c>
      <c r="J482">
        <v>248</v>
      </c>
      <c r="K482">
        <f t="shared" si="14"/>
        <v>651744000</v>
      </c>
      <c r="L482">
        <v>223</v>
      </c>
      <c r="M482">
        <v>198</v>
      </c>
      <c r="N482" t="s">
        <v>233</v>
      </c>
      <c r="O482">
        <v>2</v>
      </c>
      <c r="P482" t="s">
        <v>34</v>
      </c>
      <c r="Q482" s="6">
        <v>42230</v>
      </c>
      <c r="R482">
        <v>148</v>
      </c>
      <c r="S482">
        <v>172</v>
      </c>
      <c r="T482" t="s">
        <v>55</v>
      </c>
      <c r="V482" s="3">
        <v>7028</v>
      </c>
      <c r="AB482" s="3">
        <v>48226011</v>
      </c>
      <c r="AC482" s="3">
        <v>56046445</v>
      </c>
      <c r="AD482">
        <v>163.80000000000001</v>
      </c>
      <c r="AE482" s="5">
        <f t="shared" si="15"/>
        <v>35687248.140000001</v>
      </c>
      <c r="AF482">
        <v>190.36</v>
      </c>
      <c r="AG482" s="4">
        <v>0.74</v>
      </c>
      <c r="AH482" t="s">
        <v>33</v>
      </c>
      <c r="AI482" t="s">
        <v>213</v>
      </c>
      <c r="AJ482">
        <v>39.524327</v>
      </c>
      <c r="AK482">
        <v>-122.193592999999</v>
      </c>
    </row>
    <row r="483" spans="1:37" ht="14.45" x14ac:dyDescent="0.3">
      <c r="A483">
        <v>481</v>
      </c>
      <c r="B483">
        <v>502</v>
      </c>
      <c r="C483" t="s">
        <v>233</v>
      </c>
      <c r="D483" t="s">
        <v>213</v>
      </c>
      <c r="E483" t="s">
        <v>31</v>
      </c>
      <c r="F483" s="2">
        <v>36161</v>
      </c>
      <c r="G483" s="2">
        <v>39813</v>
      </c>
      <c r="H483">
        <v>7200</v>
      </c>
      <c r="I483">
        <v>7087</v>
      </c>
      <c r="J483">
        <v>248</v>
      </c>
      <c r="K483">
        <f t="shared" si="14"/>
        <v>651744000</v>
      </c>
      <c r="L483">
        <v>223</v>
      </c>
      <c r="M483">
        <v>198</v>
      </c>
      <c r="N483" t="s">
        <v>233</v>
      </c>
      <c r="O483">
        <v>2</v>
      </c>
      <c r="P483" t="s">
        <v>34</v>
      </c>
      <c r="Q483" s="6">
        <v>42199</v>
      </c>
      <c r="R483">
        <v>184</v>
      </c>
      <c r="S483">
        <v>200</v>
      </c>
      <c r="T483" t="s">
        <v>55</v>
      </c>
      <c r="V483" s="3">
        <v>7028</v>
      </c>
      <c r="AB483" s="3">
        <v>59956663</v>
      </c>
      <c r="AC483" s="3">
        <v>65170285</v>
      </c>
      <c r="AD483">
        <v>211.9</v>
      </c>
      <c r="AE483" s="5">
        <f t="shared" si="15"/>
        <v>46166630.509999998</v>
      </c>
      <c r="AF483">
        <v>230.33</v>
      </c>
      <c r="AG483" s="4">
        <v>0.77</v>
      </c>
      <c r="AH483" t="s">
        <v>33</v>
      </c>
      <c r="AI483" t="s">
        <v>213</v>
      </c>
      <c r="AJ483">
        <v>39.524327</v>
      </c>
      <c r="AK483">
        <v>-122.193592999999</v>
      </c>
    </row>
    <row r="484" spans="1:37" ht="14.45" x14ac:dyDescent="0.3">
      <c r="A484">
        <v>482</v>
      </c>
      <c r="B484">
        <v>502</v>
      </c>
      <c r="C484" t="s">
        <v>233</v>
      </c>
      <c r="D484" t="s">
        <v>213</v>
      </c>
      <c r="E484" t="s">
        <v>31</v>
      </c>
      <c r="F484" s="2">
        <v>36161</v>
      </c>
      <c r="G484" s="2">
        <v>39813</v>
      </c>
      <c r="H484">
        <v>7200</v>
      </c>
      <c r="I484">
        <v>7087</v>
      </c>
      <c r="J484">
        <v>248</v>
      </c>
      <c r="K484">
        <f t="shared" si="14"/>
        <v>651744000</v>
      </c>
      <c r="L484">
        <v>223</v>
      </c>
      <c r="M484">
        <v>198</v>
      </c>
      <c r="N484" t="s">
        <v>233</v>
      </c>
      <c r="O484">
        <v>2</v>
      </c>
      <c r="P484" t="s">
        <v>34</v>
      </c>
      <c r="Q484" s="6">
        <v>42169</v>
      </c>
      <c r="R484">
        <v>177</v>
      </c>
      <c r="S484">
        <v>184</v>
      </c>
      <c r="T484" t="s">
        <v>55</v>
      </c>
      <c r="V484" s="3">
        <v>7028</v>
      </c>
      <c r="AB484" s="3">
        <v>57675703</v>
      </c>
      <c r="AC484" s="3">
        <v>59956663</v>
      </c>
      <c r="AD484">
        <v>207.9</v>
      </c>
      <c r="AE484" s="5">
        <f t="shared" si="15"/>
        <v>43833534.280000001</v>
      </c>
      <c r="AF484">
        <v>216.12</v>
      </c>
      <c r="AG484" s="4">
        <v>0.76</v>
      </c>
      <c r="AH484" t="s">
        <v>33</v>
      </c>
      <c r="AI484" t="s">
        <v>213</v>
      </c>
      <c r="AJ484">
        <v>39.524327</v>
      </c>
      <c r="AK484">
        <v>-122.193592999999</v>
      </c>
    </row>
    <row r="485" spans="1:37" ht="14.45" x14ac:dyDescent="0.3">
      <c r="A485">
        <v>483</v>
      </c>
      <c r="B485">
        <v>592</v>
      </c>
      <c r="C485" t="s">
        <v>234</v>
      </c>
      <c r="D485" t="s">
        <v>52</v>
      </c>
      <c r="E485" t="s">
        <v>37</v>
      </c>
      <c r="F485" s="2">
        <v>34700</v>
      </c>
      <c r="G485" s="2">
        <v>38352</v>
      </c>
      <c r="H485">
        <v>102889</v>
      </c>
      <c r="I485">
        <v>92391</v>
      </c>
      <c r="J485">
        <v>215</v>
      </c>
      <c r="K485">
        <f t="shared" si="14"/>
        <v>8074214275</v>
      </c>
      <c r="L485">
        <v>201</v>
      </c>
      <c r="M485">
        <v>187</v>
      </c>
      <c r="N485" t="s">
        <v>234</v>
      </c>
      <c r="O485" t="s">
        <v>127</v>
      </c>
      <c r="P485" t="s">
        <v>39</v>
      </c>
      <c r="Q485" s="6">
        <v>42050</v>
      </c>
      <c r="R485" s="3">
        <v>1219</v>
      </c>
      <c r="S485" s="3">
        <v>1251</v>
      </c>
      <c r="T485" t="s">
        <v>55</v>
      </c>
      <c r="V485" s="3">
        <v>102889</v>
      </c>
      <c r="W485">
        <v>105.3</v>
      </c>
      <c r="AB485" s="3">
        <v>397225924</v>
      </c>
      <c r="AC485" s="3">
        <v>407721598</v>
      </c>
      <c r="AD485">
        <v>105.34</v>
      </c>
      <c r="AE485" s="5">
        <f t="shared" si="15"/>
        <v>301891702.24000001</v>
      </c>
      <c r="AF485">
        <v>108.13</v>
      </c>
      <c r="AG485" s="4">
        <v>0.76</v>
      </c>
      <c r="AH485" t="s">
        <v>33</v>
      </c>
      <c r="AI485" t="s">
        <v>52</v>
      </c>
      <c r="AJ485">
        <v>36.778261000000001</v>
      </c>
      <c r="AK485">
        <v>-119.41793199999999</v>
      </c>
    </row>
    <row r="486" spans="1:37" ht="14.45" x14ac:dyDescent="0.3">
      <c r="A486">
        <v>484</v>
      </c>
      <c r="B486">
        <v>592</v>
      </c>
      <c r="C486" t="s">
        <v>234</v>
      </c>
      <c r="D486" t="s">
        <v>52</v>
      </c>
      <c r="E486" t="s">
        <v>37</v>
      </c>
      <c r="F486" s="2">
        <v>34700</v>
      </c>
      <c r="G486" s="2">
        <v>38352</v>
      </c>
      <c r="H486">
        <v>102889</v>
      </c>
      <c r="I486">
        <v>92391</v>
      </c>
      <c r="J486">
        <v>215</v>
      </c>
      <c r="K486">
        <f t="shared" si="14"/>
        <v>8074214275</v>
      </c>
      <c r="L486">
        <v>201</v>
      </c>
      <c r="M486">
        <v>187</v>
      </c>
      <c r="N486" t="s">
        <v>234</v>
      </c>
      <c r="O486" t="s">
        <v>127</v>
      </c>
      <c r="P486" t="s">
        <v>39</v>
      </c>
      <c r="Q486" s="6">
        <v>42019</v>
      </c>
      <c r="R486" s="3">
        <v>1257</v>
      </c>
      <c r="S486" s="3">
        <v>1319</v>
      </c>
      <c r="T486" t="s">
        <v>55</v>
      </c>
      <c r="V486" s="3">
        <v>102889</v>
      </c>
      <c r="W486">
        <v>101.8</v>
      </c>
      <c r="AB486" s="3">
        <v>409647380</v>
      </c>
      <c r="AC486" s="3">
        <v>429915339</v>
      </c>
      <c r="AD486">
        <v>101.46</v>
      </c>
      <c r="AE486" s="5">
        <f t="shared" si="15"/>
        <v>323621430.19999999</v>
      </c>
      <c r="AF486">
        <v>106.48</v>
      </c>
      <c r="AG486" s="4">
        <v>0.79</v>
      </c>
      <c r="AH486" t="s">
        <v>33</v>
      </c>
      <c r="AI486" t="s">
        <v>52</v>
      </c>
      <c r="AJ486">
        <v>36.778261000000001</v>
      </c>
      <c r="AK486">
        <v>-119.41793199999999</v>
      </c>
    </row>
    <row r="487" spans="1:37" ht="14.45" x14ac:dyDescent="0.3">
      <c r="A487">
        <v>485</v>
      </c>
      <c r="B487">
        <v>592</v>
      </c>
      <c r="C487" t="s">
        <v>234</v>
      </c>
      <c r="D487" t="s">
        <v>52</v>
      </c>
      <c r="E487" t="s">
        <v>37</v>
      </c>
      <c r="F487" s="2">
        <v>34700</v>
      </c>
      <c r="G487" s="2">
        <v>38352</v>
      </c>
      <c r="H487">
        <v>102889</v>
      </c>
      <c r="I487">
        <v>92391</v>
      </c>
      <c r="J487">
        <v>215</v>
      </c>
      <c r="K487">
        <f t="shared" si="14"/>
        <v>8074214275</v>
      </c>
      <c r="L487">
        <v>201</v>
      </c>
      <c r="M487">
        <v>187</v>
      </c>
      <c r="N487" t="s">
        <v>234</v>
      </c>
      <c r="O487" t="s">
        <v>127</v>
      </c>
      <c r="P487" t="s">
        <v>39</v>
      </c>
      <c r="Q487" s="6">
        <v>42352</v>
      </c>
      <c r="R487" s="3">
        <v>1236</v>
      </c>
      <c r="S487" s="3">
        <v>1540</v>
      </c>
      <c r="T487" t="s">
        <v>55</v>
      </c>
      <c r="V487" s="3">
        <v>102889</v>
      </c>
      <c r="W487">
        <v>96.1</v>
      </c>
      <c r="AB487" s="3">
        <v>402752364</v>
      </c>
      <c r="AC487" s="3">
        <v>501811198</v>
      </c>
      <c r="AD487">
        <v>95.97</v>
      </c>
      <c r="AE487" s="5">
        <f t="shared" si="15"/>
        <v>306091796.63999999</v>
      </c>
      <c r="AF487">
        <v>119.57</v>
      </c>
      <c r="AG487" s="4">
        <v>0.76</v>
      </c>
      <c r="AH487" t="s">
        <v>33</v>
      </c>
      <c r="AI487" t="s">
        <v>52</v>
      </c>
      <c r="AJ487">
        <v>36.778261000000001</v>
      </c>
      <c r="AK487">
        <v>-119.41793199999999</v>
      </c>
    </row>
    <row r="488" spans="1:37" ht="14.45" x14ac:dyDescent="0.3">
      <c r="A488">
        <v>486</v>
      </c>
      <c r="B488">
        <v>592</v>
      </c>
      <c r="C488" t="s">
        <v>234</v>
      </c>
      <c r="D488" t="s">
        <v>52</v>
      </c>
      <c r="E488" t="s">
        <v>37</v>
      </c>
      <c r="F488" s="2">
        <v>34700</v>
      </c>
      <c r="G488" s="2">
        <v>38352</v>
      </c>
      <c r="H488">
        <v>102889</v>
      </c>
      <c r="I488">
        <v>92391</v>
      </c>
      <c r="J488">
        <v>215</v>
      </c>
      <c r="K488">
        <f t="shared" si="14"/>
        <v>8074214275</v>
      </c>
      <c r="L488">
        <v>201</v>
      </c>
      <c r="M488">
        <v>187</v>
      </c>
      <c r="N488" t="s">
        <v>234</v>
      </c>
      <c r="O488" t="s">
        <v>127</v>
      </c>
      <c r="P488" t="s">
        <v>39</v>
      </c>
      <c r="Q488" s="6">
        <v>42322</v>
      </c>
      <c r="R488" s="3">
        <v>1506</v>
      </c>
      <c r="S488" s="3">
        <v>1679</v>
      </c>
      <c r="T488" t="s">
        <v>55</v>
      </c>
      <c r="V488" s="3">
        <v>102889</v>
      </c>
      <c r="W488">
        <v>109.5</v>
      </c>
      <c r="AB488" s="3">
        <v>490732249</v>
      </c>
      <c r="AC488" s="3">
        <v>547104546</v>
      </c>
      <c r="AD488">
        <v>109.7</v>
      </c>
      <c r="AE488" s="5">
        <f t="shared" si="15"/>
        <v>338605251.81</v>
      </c>
      <c r="AF488">
        <v>122.3</v>
      </c>
      <c r="AG488" s="4">
        <v>0.69</v>
      </c>
      <c r="AH488" t="s">
        <v>33</v>
      </c>
      <c r="AI488" t="s">
        <v>52</v>
      </c>
      <c r="AJ488">
        <v>36.778261000000001</v>
      </c>
      <c r="AK488">
        <v>-119.41793199999999</v>
      </c>
    </row>
    <row r="489" spans="1:37" ht="14.45" x14ac:dyDescent="0.3">
      <c r="A489">
        <v>487</v>
      </c>
      <c r="B489">
        <v>592</v>
      </c>
      <c r="C489" t="s">
        <v>234</v>
      </c>
      <c r="D489" t="s">
        <v>52</v>
      </c>
      <c r="E489" t="s">
        <v>37</v>
      </c>
      <c r="F489" s="2">
        <v>34700</v>
      </c>
      <c r="G489" s="2">
        <v>38352</v>
      </c>
      <c r="H489">
        <v>102889</v>
      </c>
      <c r="I489">
        <v>92391</v>
      </c>
      <c r="J489">
        <v>215</v>
      </c>
      <c r="K489">
        <f t="shared" si="14"/>
        <v>8074214275</v>
      </c>
      <c r="L489">
        <v>201</v>
      </c>
      <c r="M489">
        <v>187</v>
      </c>
      <c r="N489" t="s">
        <v>234</v>
      </c>
      <c r="O489" t="s">
        <v>235</v>
      </c>
      <c r="P489" t="s">
        <v>34</v>
      </c>
      <c r="Q489" s="6">
        <v>42291</v>
      </c>
      <c r="R489" s="3">
        <v>1977</v>
      </c>
      <c r="S489" s="3">
        <v>2090</v>
      </c>
      <c r="T489" t="s">
        <v>55</v>
      </c>
      <c r="V489" s="3">
        <v>102889</v>
      </c>
      <c r="W489">
        <v>139.4</v>
      </c>
      <c r="AB489" s="3">
        <v>644208271</v>
      </c>
      <c r="AC489" s="3">
        <v>681029482</v>
      </c>
      <c r="AD489">
        <v>139.36000000000001</v>
      </c>
      <c r="AE489" s="5">
        <f t="shared" si="15"/>
        <v>444503706.98999995</v>
      </c>
      <c r="AF489">
        <v>147.33000000000001</v>
      </c>
      <c r="AG489" s="4">
        <v>0.69</v>
      </c>
      <c r="AH489" t="s">
        <v>33</v>
      </c>
      <c r="AI489" t="s">
        <v>52</v>
      </c>
      <c r="AJ489">
        <v>36.778261000000001</v>
      </c>
      <c r="AK489">
        <v>-119.41793199999999</v>
      </c>
    </row>
    <row r="490" spans="1:37" ht="14.45" x14ac:dyDescent="0.3">
      <c r="A490">
        <v>488</v>
      </c>
      <c r="B490">
        <v>592</v>
      </c>
      <c r="C490" t="s">
        <v>234</v>
      </c>
      <c r="D490" t="s">
        <v>52</v>
      </c>
      <c r="E490" t="s">
        <v>37</v>
      </c>
      <c r="F490" s="2">
        <v>34700</v>
      </c>
      <c r="G490" s="2">
        <v>38352</v>
      </c>
      <c r="H490">
        <v>102889</v>
      </c>
      <c r="I490">
        <v>92391</v>
      </c>
      <c r="J490">
        <v>215</v>
      </c>
      <c r="K490">
        <f t="shared" si="14"/>
        <v>8074214275</v>
      </c>
      <c r="L490">
        <v>201</v>
      </c>
      <c r="M490">
        <v>187</v>
      </c>
      <c r="N490" t="s">
        <v>234</v>
      </c>
      <c r="O490" t="s">
        <v>236</v>
      </c>
      <c r="P490" t="s">
        <v>34</v>
      </c>
      <c r="Q490" s="6">
        <v>42261</v>
      </c>
      <c r="R490" s="3">
        <v>2078</v>
      </c>
      <c r="S490" s="3">
        <v>2283</v>
      </c>
      <c r="T490" t="s">
        <v>55</v>
      </c>
      <c r="V490" s="3">
        <v>102889</v>
      </c>
      <c r="W490">
        <v>151.30000000000001</v>
      </c>
      <c r="AB490" s="3">
        <v>677119265</v>
      </c>
      <c r="AC490" s="3">
        <v>743918808</v>
      </c>
      <c r="AD490">
        <v>151.36000000000001</v>
      </c>
      <c r="AE490" s="5">
        <f t="shared" si="15"/>
        <v>467212292.84999996</v>
      </c>
      <c r="AF490">
        <v>166.3</v>
      </c>
      <c r="AG490" s="4">
        <v>0.69</v>
      </c>
      <c r="AH490" t="s">
        <v>33</v>
      </c>
      <c r="AI490" t="s">
        <v>52</v>
      </c>
      <c r="AJ490">
        <v>36.778261000000001</v>
      </c>
      <c r="AK490">
        <v>-119.41793199999999</v>
      </c>
    </row>
    <row r="491" spans="1:37" ht="14.45" x14ac:dyDescent="0.3">
      <c r="A491">
        <v>489</v>
      </c>
      <c r="B491">
        <v>592</v>
      </c>
      <c r="C491" t="s">
        <v>234</v>
      </c>
      <c r="D491" t="s">
        <v>52</v>
      </c>
      <c r="E491" t="s">
        <v>37</v>
      </c>
      <c r="F491" s="2">
        <v>34700</v>
      </c>
      <c r="G491" s="2">
        <v>38352</v>
      </c>
      <c r="H491">
        <v>102889</v>
      </c>
      <c r="I491">
        <v>92391</v>
      </c>
      <c r="J491">
        <v>215</v>
      </c>
      <c r="K491">
        <f t="shared" si="14"/>
        <v>8074214275</v>
      </c>
      <c r="L491">
        <v>201</v>
      </c>
      <c r="M491">
        <v>187</v>
      </c>
      <c r="N491" t="s">
        <v>234</v>
      </c>
      <c r="O491" t="s">
        <v>235</v>
      </c>
      <c r="P491" t="s">
        <v>34</v>
      </c>
      <c r="Q491" s="6">
        <v>42230</v>
      </c>
      <c r="R491" s="3">
        <v>2185</v>
      </c>
      <c r="S491" s="3">
        <v>2363</v>
      </c>
      <c r="T491" t="s">
        <v>55</v>
      </c>
      <c r="V491" s="3">
        <v>102889</v>
      </c>
      <c r="AB491" s="3">
        <v>711985368</v>
      </c>
      <c r="AC491" s="3">
        <v>769986922</v>
      </c>
      <c r="AD491">
        <v>156.26</v>
      </c>
      <c r="AE491" s="5">
        <f t="shared" si="15"/>
        <v>498389757.59999996</v>
      </c>
      <c r="AF491">
        <v>168.99</v>
      </c>
      <c r="AG491" s="4">
        <v>0.7</v>
      </c>
      <c r="AH491" t="s">
        <v>33</v>
      </c>
      <c r="AI491" t="s">
        <v>52</v>
      </c>
      <c r="AJ491">
        <v>36.778261000000001</v>
      </c>
      <c r="AK491">
        <v>-119.41793199999999</v>
      </c>
    </row>
    <row r="492" spans="1:37" ht="14.45" x14ac:dyDescent="0.3">
      <c r="A492">
        <v>490</v>
      </c>
      <c r="B492">
        <v>592</v>
      </c>
      <c r="C492" t="s">
        <v>234</v>
      </c>
      <c r="D492" t="s">
        <v>52</v>
      </c>
      <c r="E492" t="s">
        <v>37</v>
      </c>
      <c r="F492" s="2">
        <v>34700</v>
      </c>
      <c r="G492" s="2">
        <v>38352</v>
      </c>
      <c r="H492">
        <v>102889</v>
      </c>
      <c r="I492">
        <v>92391</v>
      </c>
      <c r="J492">
        <v>215</v>
      </c>
      <c r="K492">
        <f t="shared" si="14"/>
        <v>8074214275</v>
      </c>
      <c r="L492">
        <v>201</v>
      </c>
      <c r="M492">
        <v>187</v>
      </c>
      <c r="N492" t="s">
        <v>234</v>
      </c>
      <c r="O492" t="s">
        <v>235</v>
      </c>
      <c r="P492" t="s">
        <v>34</v>
      </c>
      <c r="Q492" s="6">
        <v>42199</v>
      </c>
      <c r="R492" s="3">
        <v>2272</v>
      </c>
      <c r="S492" s="3">
        <v>2358</v>
      </c>
      <c r="T492" t="s">
        <v>55</v>
      </c>
      <c r="V492" s="3">
        <v>102889</v>
      </c>
      <c r="AB492" s="3">
        <v>740334442</v>
      </c>
      <c r="AC492" s="3">
        <v>768357665</v>
      </c>
      <c r="AD492">
        <v>162.47999999999999</v>
      </c>
      <c r="AE492" s="5">
        <f t="shared" si="15"/>
        <v>518234109.39999998</v>
      </c>
      <c r="AF492">
        <v>168.63</v>
      </c>
      <c r="AG492" s="4">
        <v>0.7</v>
      </c>
      <c r="AH492" t="s">
        <v>33</v>
      </c>
      <c r="AI492" t="s">
        <v>52</v>
      </c>
      <c r="AJ492">
        <v>36.778261000000001</v>
      </c>
      <c r="AK492">
        <v>-119.41793199999999</v>
      </c>
    </row>
    <row r="493" spans="1:37" ht="14.45" x14ac:dyDescent="0.3">
      <c r="A493">
        <v>491</v>
      </c>
      <c r="B493">
        <v>592</v>
      </c>
      <c r="C493" t="s">
        <v>234</v>
      </c>
      <c r="D493" t="s">
        <v>52</v>
      </c>
      <c r="E493" t="s">
        <v>37</v>
      </c>
      <c r="F493" s="2">
        <v>34700</v>
      </c>
      <c r="G493" s="2">
        <v>38352</v>
      </c>
      <c r="H493">
        <v>102889</v>
      </c>
      <c r="I493">
        <v>92391</v>
      </c>
      <c r="J493">
        <v>215</v>
      </c>
      <c r="K493">
        <f t="shared" si="14"/>
        <v>8074214275</v>
      </c>
      <c r="L493">
        <v>201</v>
      </c>
      <c r="M493">
        <v>187</v>
      </c>
      <c r="N493" t="s">
        <v>234</v>
      </c>
      <c r="O493" t="s">
        <v>235</v>
      </c>
      <c r="P493" t="s">
        <v>34</v>
      </c>
      <c r="Q493" s="6">
        <v>42169</v>
      </c>
      <c r="R493" s="3">
        <v>2165</v>
      </c>
      <c r="S493" s="3">
        <v>2240</v>
      </c>
      <c r="T493" t="s">
        <v>55</v>
      </c>
      <c r="V493" s="3">
        <v>102889</v>
      </c>
      <c r="AB493" s="3">
        <v>705468339</v>
      </c>
      <c r="AC493" s="3">
        <v>729907196</v>
      </c>
      <c r="AD493">
        <v>141.69999999999999</v>
      </c>
      <c r="AE493" s="5">
        <f t="shared" si="15"/>
        <v>437390370.18000001</v>
      </c>
      <c r="AF493">
        <v>146.61000000000001</v>
      </c>
      <c r="AG493" s="4">
        <v>0.62</v>
      </c>
      <c r="AH493" t="s">
        <v>33</v>
      </c>
      <c r="AI493" t="s">
        <v>52</v>
      </c>
      <c r="AJ493">
        <v>36.778261000000001</v>
      </c>
      <c r="AK493">
        <v>-119.41793199999999</v>
      </c>
    </row>
    <row r="494" spans="1:37" ht="14.45" x14ac:dyDescent="0.3">
      <c r="A494">
        <v>492</v>
      </c>
      <c r="B494">
        <v>607</v>
      </c>
      <c r="C494" t="s">
        <v>237</v>
      </c>
      <c r="D494" t="s">
        <v>108</v>
      </c>
      <c r="E494" t="s">
        <v>37</v>
      </c>
      <c r="F494" s="2">
        <v>35065</v>
      </c>
      <c r="G494" s="2">
        <v>38717</v>
      </c>
      <c r="H494">
        <v>99396</v>
      </c>
      <c r="I494">
        <v>96135</v>
      </c>
      <c r="J494">
        <v>144</v>
      </c>
      <c r="K494">
        <f t="shared" si="14"/>
        <v>5224253760</v>
      </c>
      <c r="L494">
        <v>131</v>
      </c>
      <c r="M494">
        <v>118</v>
      </c>
      <c r="N494" t="s">
        <v>237</v>
      </c>
      <c r="O494" t="s">
        <v>96</v>
      </c>
      <c r="P494" t="s">
        <v>39</v>
      </c>
      <c r="Q494" s="6">
        <v>42050</v>
      </c>
      <c r="R494">
        <v>699</v>
      </c>
      <c r="S494">
        <v>735</v>
      </c>
      <c r="T494" t="s">
        <v>55</v>
      </c>
      <c r="U494" t="s">
        <v>238</v>
      </c>
      <c r="V494" s="3">
        <v>109817</v>
      </c>
      <c r="W494">
        <v>51.6</v>
      </c>
      <c r="Y494" t="s">
        <v>239</v>
      </c>
      <c r="AB494" s="3">
        <v>227753855</v>
      </c>
      <c r="AC494" s="3">
        <v>239657208</v>
      </c>
      <c r="AD494">
        <v>51.85</v>
      </c>
      <c r="AE494" s="5">
        <f t="shared" si="15"/>
        <v>159427698.5</v>
      </c>
      <c r="AF494">
        <v>54.56</v>
      </c>
      <c r="AG494" s="4">
        <v>0.7</v>
      </c>
      <c r="AH494" t="s">
        <v>33</v>
      </c>
      <c r="AI494" t="s">
        <v>108</v>
      </c>
      <c r="AJ494">
        <v>36.778261000000001</v>
      </c>
      <c r="AK494">
        <v>-119.41793199999999</v>
      </c>
    </row>
    <row r="495" spans="1:37" ht="14.45" x14ac:dyDescent="0.3">
      <c r="A495">
        <v>493</v>
      </c>
      <c r="B495">
        <v>607</v>
      </c>
      <c r="C495" t="s">
        <v>237</v>
      </c>
      <c r="D495" t="s">
        <v>108</v>
      </c>
      <c r="E495" t="s">
        <v>37</v>
      </c>
      <c r="F495" s="2">
        <v>35065</v>
      </c>
      <c r="G495" s="2">
        <v>38717</v>
      </c>
      <c r="H495">
        <v>99396</v>
      </c>
      <c r="I495">
        <v>96135</v>
      </c>
      <c r="J495">
        <v>144</v>
      </c>
      <c r="K495">
        <f t="shared" si="14"/>
        <v>5224253760</v>
      </c>
      <c r="L495">
        <v>131</v>
      </c>
      <c r="M495">
        <v>118</v>
      </c>
      <c r="N495" t="s">
        <v>237</v>
      </c>
      <c r="O495" t="s">
        <v>96</v>
      </c>
      <c r="P495" t="s">
        <v>39</v>
      </c>
      <c r="Q495" s="6">
        <v>42019</v>
      </c>
      <c r="R495">
        <v>760</v>
      </c>
      <c r="S495">
        <v>771</v>
      </c>
      <c r="T495" t="s">
        <v>55</v>
      </c>
      <c r="U495" t="s">
        <v>238</v>
      </c>
      <c r="V495" s="3">
        <v>109817</v>
      </c>
      <c r="W495">
        <v>52.6</v>
      </c>
      <c r="Y495" t="s">
        <v>239</v>
      </c>
      <c r="AB495" s="3">
        <v>247575397</v>
      </c>
      <c r="AC495" s="3">
        <v>251381342</v>
      </c>
      <c r="AD495">
        <v>52.36</v>
      </c>
      <c r="AE495" s="5">
        <f t="shared" si="15"/>
        <v>178254285.84</v>
      </c>
      <c r="AF495">
        <v>53.17</v>
      </c>
      <c r="AG495" s="4">
        <v>0.72</v>
      </c>
      <c r="AH495" t="s">
        <v>33</v>
      </c>
      <c r="AI495" t="s">
        <v>108</v>
      </c>
      <c r="AJ495">
        <v>36.778261000000001</v>
      </c>
      <c r="AK495">
        <v>-119.41793199999999</v>
      </c>
    </row>
    <row r="496" spans="1:37" ht="14.45" x14ac:dyDescent="0.3">
      <c r="A496">
        <v>494</v>
      </c>
      <c r="B496">
        <v>607</v>
      </c>
      <c r="C496" t="s">
        <v>237</v>
      </c>
      <c r="D496" t="s">
        <v>108</v>
      </c>
      <c r="E496" t="s">
        <v>37</v>
      </c>
      <c r="F496" s="2">
        <v>35065</v>
      </c>
      <c r="G496" s="2">
        <v>38717</v>
      </c>
      <c r="H496">
        <v>99396</v>
      </c>
      <c r="I496">
        <v>96135</v>
      </c>
      <c r="J496">
        <v>144</v>
      </c>
      <c r="K496">
        <f t="shared" si="14"/>
        <v>5224253760</v>
      </c>
      <c r="L496">
        <v>131</v>
      </c>
      <c r="M496">
        <v>118</v>
      </c>
      <c r="N496" t="s">
        <v>237</v>
      </c>
      <c r="O496" t="s">
        <v>96</v>
      </c>
      <c r="P496" t="s">
        <v>39</v>
      </c>
      <c r="Q496" s="6">
        <v>42352</v>
      </c>
      <c r="R496">
        <v>652</v>
      </c>
      <c r="S496">
        <v>847</v>
      </c>
      <c r="T496" t="s">
        <v>55</v>
      </c>
      <c r="U496" t="s">
        <v>240</v>
      </c>
      <c r="V496" s="3">
        <v>109817</v>
      </c>
      <c r="W496">
        <v>33</v>
      </c>
      <c r="Y496" t="s">
        <v>239</v>
      </c>
      <c r="AB496" s="3">
        <v>212445355</v>
      </c>
      <c r="AC496" s="3">
        <v>276155826</v>
      </c>
      <c r="AD496">
        <v>33.07</v>
      </c>
      <c r="AE496" s="5">
        <f t="shared" si="15"/>
        <v>112596038.15000001</v>
      </c>
      <c r="AF496">
        <v>42.99</v>
      </c>
      <c r="AG496" s="4">
        <v>0.53</v>
      </c>
      <c r="AH496" t="s">
        <v>33</v>
      </c>
      <c r="AI496" t="s">
        <v>108</v>
      </c>
      <c r="AJ496">
        <v>36.778261000000001</v>
      </c>
      <c r="AK496">
        <v>-119.41793199999999</v>
      </c>
    </row>
    <row r="497" spans="1:37" ht="14.45" x14ac:dyDescent="0.3">
      <c r="A497">
        <v>495</v>
      </c>
      <c r="B497">
        <v>607</v>
      </c>
      <c r="C497" t="s">
        <v>237</v>
      </c>
      <c r="D497" t="s">
        <v>108</v>
      </c>
      <c r="E497" t="s">
        <v>37</v>
      </c>
      <c r="F497" s="2">
        <v>35065</v>
      </c>
      <c r="G497" s="2">
        <v>38717</v>
      </c>
      <c r="H497">
        <v>99396</v>
      </c>
      <c r="I497">
        <v>96135</v>
      </c>
      <c r="J497">
        <v>144</v>
      </c>
      <c r="K497">
        <f t="shared" si="14"/>
        <v>5224253760</v>
      </c>
      <c r="L497">
        <v>131</v>
      </c>
      <c r="M497">
        <v>118</v>
      </c>
      <c r="N497" t="s">
        <v>237</v>
      </c>
      <c r="O497" t="s">
        <v>96</v>
      </c>
      <c r="P497" t="s">
        <v>39</v>
      </c>
      <c r="Q497" s="6">
        <v>42322</v>
      </c>
      <c r="R497">
        <v>739</v>
      </c>
      <c r="S497">
        <v>900</v>
      </c>
      <c r="T497" t="s">
        <v>55</v>
      </c>
      <c r="U497" t="s">
        <v>238</v>
      </c>
      <c r="V497" s="3">
        <v>109817</v>
      </c>
      <c r="W497">
        <v>41.4</v>
      </c>
      <c r="Y497" t="s">
        <v>239</v>
      </c>
      <c r="AB497" s="3">
        <v>240862858</v>
      </c>
      <c r="AC497" s="3">
        <v>293155495</v>
      </c>
      <c r="AD497">
        <v>41.67</v>
      </c>
      <c r="AE497" s="5">
        <f t="shared" si="15"/>
        <v>137291829.06</v>
      </c>
      <c r="AF497">
        <v>50.72</v>
      </c>
      <c r="AG497" s="4">
        <v>0.56999999999999995</v>
      </c>
      <c r="AH497" t="s">
        <v>33</v>
      </c>
      <c r="AI497" t="s">
        <v>108</v>
      </c>
      <c r="AJ497">
        <v>36.778261000000001</v>
      </c>
      <c r="AK497">
        <v>-119.41793199999999</v>
      </c>
    </row>
    <row r="498" spans="1:37" ht="14.45" x14ac:dyDescent="0.3">
      <c r="A498">
        <v>496</v>
      </c>
      <c r="B498">
        <v>607</v>
      </c>
      <c r="C498" t="s">
        <v>237</v>
      </c>
      <c r="D498" t="s">
        <v>108</v>
      </c>
      <c r="E498" t="s">
        <v>37</v>
      </c>
      <c r="F498" s="2">
        <v>35065</v>
      </c>
      <c r="G498" s="2">
        <v>38717</v>
      </c>
      <c r="H498">
        <v>99396</v>
      </c>
      <c r="I498">
        <v>96135</v>
      </c>
      <c r="J498">
        <v>144</v>
      </c>
      <c r="K498">
        <f t="shared" si="14"/>
        <v>5224253760</v>
      </c>
      <c r="L498">
        <v>131</v>
      </c>
      <c r="M498">
        <v>118</v>
      </c>
      <c r="N498" t="s">
        <v>237</v>
      </c>
      <c r="O498">
        <v>1</v>
      </c>
      <c r="P498" t="s">
        <v>39</v>
      </c>
      <c r="Q498" s="6">
        <v>42291</v>
      </c>
      <c r="R498">
        <v>946</v>
      </c>
      <c r="S498" s="3">
        <v>1056</v>
      </c>
      <c r="T498" t="s">
        <v>55</v>
      </c>
      <c r="U498" t="s">
        <v>241</v>
      </c>
      <c r="V498" s="3">
        <v>109817</v>
      </c>
      <c r="W498">
        <v>48.3</v>
      </c>
      <c r="Y498" t="s">
        <v>239</v>
      </c>
      <c r="AB498" s="3">
        <v>308327137</v>
      </c>
      <c r="AC498" s="3">
        <v>343988317</v>
      </c>
      <c r="AD498">
        <v>48</v>
      </c>
      <c r="AE498" s="5">
        <f t="shared" si="15"/>
        <v>163413382.61000001</v>
      </c>
      <c r="AF498">
        <v>53.55</v>
      </c>
      <c r="AG498" s="4">
        <v>0.53</v>
      </c>
      <c r="AH498" t="s">
        <v>33</v>
      </c>
      <c r="AI498" t="s">
        <v>108</v>
      </c>
      <c r="AJ498">
        <v>36.778261000000001</v>
      </c>
      <c r="AK498">
        <v>-119.41793199999999</v>
      </c>
    </row>
    <row r="499" spans="1:37" ht="14.45" x14ac:dyDescent="0.3">
      <c r="A499">
        <v>497</v>
      </c>
      <c r="B499">
        <v>607</v>
      </c>
      <c r="C499" t="s">
        <v>237</v>
      </c>
      <c r="D499" t="s">
        <v>108</v>
      </c>
      <c r="E499" t="s">
        <v>37</v>
      </c>
      <c r="F499" s="2">
        <v>35065</v>
      </c>
      <c r="G499" s="2">
        <v>38717</v>
      </c>
      <c r="H499">
        <v>99396</v>
      </c>
      <c r="I499">
        <v>96135</v>
      </c>
      <c r="J499">
        <v>144</v>
      </c>
      <c r="K499">
        <f t="shared" si="14"/>
        <v>5224253760</v>
      </c>
      <c r="L499">
        <v>131</v>
      </c>
      <c r="M499">
        <v>118</v>
      </c>
      <c r="N499" t="s">
        <v>237</v>
      </c>
      <c r="O499">
        <v>1</v>
      </c>
      <c r="P499" t="s">
        <v>39</v>
      </c>
      <c r="Q499" s="6">
        <v>42261</v>
      </c>
      <c r="R499">
        <v>958</v>
      </c>
      <c r="S499" s="3">
        <v>1087</v>
      </c>
      <c r="T499" t="s">
        <v>55</v>
      </c>
      <c r="U499" t="s">
        <v>238</v>
      </c>
      <c r="V499" s="3">
        <v>109817</v>
      </c>
      <c r="W499">
        <v>49.7</v>
      </c>
      <c r="Y499" t="s">
        <v>239</v>
      </c>
      <c r="AB499" s="3">
        <v>312253647</v>
      </c>
      <c r="AC499" s="3">
        <v>354343876</v>
      </c>
      <c r="AD499">
        <v>49.29</v>
      </c>
      <c r="AE499" s="5">
        <f t="shared" si="15"/>
        <v>162371896.44</v>
      </c>
      <c r="AF499">
        <v>55.93</v>
      </c>
      <c r="AG499" s="4">
        <v>0.52</v>
      </c>
      <c r="AH499" t="s">
        <v>33</v>
      </c>
      <c r="AI499" t="s">
        <v>108</v>
      </c>
      <c r="AJ499">
        <v>36.778261000000001</v>
      </c>
      <c r="AK499">
        <v>-119.41793199999999</v>
      </c>
    </row>
    <row r="500" spans="1:37" ht="14.45" x14ac:dyDescent="0.3">
      <c r="A500">
        <v>498</v>
      </c>
      <c r="B500">
        <v>607</v>
      </c>
      <c r="C500" t="s">
        <v>237</v>
      </c>
      <c r="D500" t="s">
        <v>108</v>
      </c>
      <c r="E500" t="s">
        <v>37</v>
      </c>
      <c r="F500" s="2">
        <v>35065</v>
      </c>
      <c r="G500" s="2">
        <v>38717</v>
      </c>
      <c r="H500">
        <v>99396</v>
      </c>
      <c r="I500">
        <v>96135</v>
      </c>
      <c r="J500">
        <v>144</v>
      </c>
      <c r="K500">
        <f t="shared" si="14"/>
        <v>5224253760</v>
      </c>
      <c r="L500">
        <v>131</v>
      </c>
      <c r="M500">
        <v>118</v>
      </c>
      <c r="N500" t="s">
        <v>237</v>
      </c>
      <c r="O500" t="s">
        <v>96</v>
      </c>
      <c r="P500" t="s">
        <v>39</v>
      </c>
      <c r="Q500" s="6">
        <v>42230</v>
      </c>
      <c r="R500" s="3">
        <v>1083</v>
      </c>
      <c r="S500" s="3">
        <v>1196</v>
      </c>
      <c r="T500" t="s">
        <v>55</v>
      </c>
      <c r="U500" t="s">
        <v>238</v>
      </c>
      <c r="V500" s="3">
        <v>109817</v>
      </c>
      <c r="Y500" t="s">
        <v>242</v>
      </c>
      <c r="AB500" s="3">
        <v>352871027</v>
      </c>
      <c r="AC500" s="3">
        <v>389822579</v>
      </c>
      <c r="AD500">
        <v>52.86</v>
      </c>
      <c r="AE500" s="5">
        <f t="shared" si="15"/>
        <v>179964223.77000001</v>
      </c>
      <c r="AF500">
        <v>58.4</v>
      </c>
      <c r="AG500" s="4">
        <v>0.51</v>
      </c>
      <c r="AH500" t="s">
        <v>33</v>
      </c>
      <c r="AI500" t="s">
        <v>108</v>
      </c>
      <c r="AJ500">
        <v>36.778261000000001</v>
      </c>
      <c r="AK500">
        <v>-119.41793199999999</v>
      </c>
    </row>
    <row r="501" spans="1:37" ht="14.45" x14ac:dyDescent="0.3">
      <c r="A501">
        <v>499</v>
      </c>
      <c r="B501">
        <v>607</v>
      </c>
      <c r="C501" t="s">
        <v>237</v>
      </c>
      <c r="D501" t="s">
        <v>108</v>
      </c>
      <c r="E501" t="s">
        <v>37</v>
      </c>
      <c r="F501" s="2">
        <v>35065</v>
      </c>
      <c r="G501" s="2">
        <v>38717</v>
      </c>
      <c r="H501">
        <v>99396</v>
      </c>
      <c r="I501">
        <v>96135</v>
      </c>
      <c r="J501">
        <v>144</v>
      </c>
      <c r="K501">
        <f t="shared" si="14"/>
        <v>5224253760</v>
      </c>
      <c r="L501">
        <v>131</v>
      </c>
      <c r="M501">
        <v>118</v>
      </c>
      <c r="N501" t="s">
        <v>237</v>
      </c>
      <c r="O501" t="s">
        <v>96</v>
      </c>
      <c r="P501" t="s">
        <v>39</v>
      </c>
      <c r="Q501" s="6">
        <v>42199</v>
      </c>
      <c r="R501" s="3">
        <v>1080</v>
      </c>
      <c r="S501" s="3">
        <v>1197</v>
      </c>
      <c r="T501" t="s">
        <v>55</v>
      </c>
      <c r="U501" t="s">
        <v>243</v>
      </c>
      <c r="V501" s="3">
        <v>109817</v>
      </c>
      <c r="AB501" s="3">
        <v>351919541</v>
      </c>
      <c r="AC501" s="3">
        <v>390141914</v>
      </c>
      <c r="AD501">
        <v>51.69</v>
      </c>
      <c r="AE501" s="5">
        <f t="shared" si="15"/>
        <v>175959770.5</v>
      </c>
      <c r="AF501">
        <v>57.3</v>
      </c>
      <c r="AG501" s="4">
        <v>0.5</v>
      </c>
      <c r="AH501" t="s">
        <v>33</v>
      </c>
      <c r="AI501" t="s">
        <v>108</v>
      </c>
      <c r="AJ501">
        <v>36.778261000000001</v>
      </c>
      <c r="AK501">
        <v>-119.41793199999999</v>
      </c>
    </row>
    <row r="502" spans="1:37" ht="14.45" x14ac:dyDescent="0.3">
      <c r="A502">
        <v>500</v>
      </c>
      <c r="B502">
        <v>607</v>
      </c>
      <c r="C502" t="s">
        <v>237</v>
      </c>
      <c r="D502" t="s">
        <v>108</v>
      </c>
      <c r="E502" t="s">
        <v>37</v>
      </c>
      <c r="F502" s="2">
        <v>35065</v>
      </c>
      <c r="G502" s="2">
        <v>38717</v>
      </c>
      <c r="H502">
        <v>99396</v>
      </c>
      <c r="I502">
        <v>96135</v>
      </c>
      <c r="J502">
        <v>144</v>
      </c>
      <c r="K502">
        <f t="shared" si="14"/>
        <v>5224253760</v>
      </c>
      <c r="L502">
        <v>131</v>
      </c>
      <c r="M502">
        <v>118</v>
      </c>
      <c r="N502" t="s">
        <v>237</v>
      </c>
      <c r="O502" t="s">
        <v>96</v>
      </c>
      <c r="P502" t="s">
        <v>39</v>
      </c>
      <c r="Q502" s="6">
        <v>42169</v>
      </c>
      <c r="R502" s="3">
        <v>1032</v>
      </c>
      <c r="S502" s="3">
        <v>1121</v>
      </c>
      <c r="T502" t="s">
        <v>55</v>
      </c>
      <c r="U502" t="s">
        <v>243</v>
      </c>
      <c r="V502" s="3">
        <v>109817</v>
      </c>
      <c r="AB502" s="3">
        <v>336327550</v>
      </c>
      <c r="AC502" s="3">
        <v>365197987</v>
      </c>
      <c r="AD502">
        <v>54.11</v>
      </c>
      <c r="AE502" s="5">
        <f t="shared" si="15"/>
        <v>178253601.5</v>
      </c>
      <c r="AF502">
        <v>58.75</v>
      </c>
      <c r="AG502" s="4">
        <v>0.53</v>
      </c>
      <c r="AH502" t="s">
        <v>33</v>
      </c>
      <c r="AI502" t="s">
        <v>108</v>
      </c>
      <c r="AJ502">
        <v>36.778261000000001</v>
      </c>
      <c r="AK502">
        <v>-119.41793199999999</v>
      </c>
    </row>
    <row r="503" spans="1:37" ht="14.45" x14ac:dyDescent="0.3">
      <c r="A503">
        <v>501</v>
      </c>
      <c r="B503">
        <v>777</v>
      </c>
      <c r="C503" t="s">
        <v>244</v>
      </c>
      <c r="D503" t="s">
        <v>213</v>
      </c>
      <c r="E503" t="s">
        <v>31</v>
      </c>
      <c r="F503" s="2">
        <v>36161</v>
      </c>
      <c r="G503" s="2">
        <v>39813</v>
      </c>
      <c r="H503">
        <v>201418</v>
      </c>
      <c r="I503">
        <v>194878</v>
      </c>
      <c r="J503">
        <v>217</v>
      </c>
      <c r="K503">
        <f t="shared" si="14"/>
        <v>15953312690</v>
      </c>
      <c r="L503">
        <v>195</v>
      </c>
      <c r="M503">
        <v>173</v>
      </c>
      <c r="N503" t="s">
        <v>244</v>
      </c>
      <c r="O503" t="s">
        <v>127</v>
      </c>
      <c r="P503" t="s">
        <v>39</v>
      </c>
      <c r="Q503" s="6">
        <v>42050</v>
      </c>
      <c r="R503" s="3">
        <v>1454</v>
      </c>
      <c r="S503" s="3">
        <v>1710</v>
      </c>
      <c r="T503" t="s">
        <v>55</v>
      </c>
      <c r="V503" s="3">
        <v>201418</v>
      </c>
      <c r="W503">
        <v>64.5</v>
      </c>
      <c r="AB503" s="3">
        <v>473677185</v>
      </c>
      <c r="AC503" s="3">
        <v>557114702</v>
      </c>
      <c r="AD503">
        <v>64.5</v>
      </c>
      <c r="AE503" s="5">
        <f t="shared" si="15"/>
        <v>364731432.44999999</v>
      </c>
      <c r="AF503">
        <v>75.87</v>
      </c>
      <c r="AG503" s="4">
        <v>0.77</v>
      </c>
      <c r="AH503" t="s">
        <v>33</v>
      </c>
      <c r="AI503" t="s">
        <v>213</v>
      </c>
      <c r="AJ503">
        <v>36.778261000000001</v>
      </c>
      <c r="AK503">
        <v>-119.41793199999999</v>
      </c>
    </row>
    <row r="504" spans="1:37" ht="14.45" x14ac:dyDescent="0.3">
      <c r="A504">
        <v>502</v>
      </c>
      <c r="B504">
        <v>777</v>
      </c>
      <c r="C504" t="s">
        <v>244</v>
      </c>
      <c r="D504" t="s">
        <v>213</v>
      </c>
      <c r="E504" t="s">
        <v>31</v>
      </c>
      <c r="F504" s="2">
        <v>36161</v>
      </c>
      <c r="G504" s="2">
        <v>39813</v>
      </c>
      <c r="H504">
        <v>201418</v>
      </c>
      <c r="I504">
        <v>194878</v>
      </c>
      <c r="J504">
        <v>217</v>
      </c>
      <c r="K504">
        <f t="shared" si="14"/>
        <v>15953312690</v>
      </c>
      <c r="L504">
        <v>195</v>
      </c>
      <c r="M504">
        <v>173</v>
      </c>
      <c r="N504" t="s">
        <v>244</v>
      </c>
      <c r="O504" t="s">
        <v>127</v>
      </c>
      <c r="P504" t="s">
        <v>39</v>
      </c>
      <c r="Q504" s="6">
        <v>42019</v>
      </c>
      <c r="R504" s="3">
        <v>1483</v>
      </c>
      <c r="S504" s="3">
        <v>1773</v>
      </c>
      <c r="T504" t="s">
        <v>55</v>
      </c>
      <c r="V504" s="3">
        <v>201418</v>
      </c>
      <c r="W504">
        <v>64.7</v>
      </c>
      <c r="AB504" s="3">
        <v>483201823</v>
      </c>
      <c r="AC504" s="3">
        <v>577770424</v>
      </c>
      <c r="AD504">
        <v>65.010000000000005</v>
      </c>
      <c r="AE504" s="5">
        <f t="shared" si="15"/>
        <v>405889531.31999999</v>
      </c>
      <c r="AF504">
        <v>77.73</v>
      </c>
      <c r="AG504" s="4">
        <v>0.84</v>
      </c>
      <c r="AH504" t="s">
        <v>33</v>
      </c>
      <c r="AI504" t="s">
        <v>213</v>
      </c>
      <c r="AJ504">
        <v>36.778261000000001</v>
      </c>
      <c r="AK504">
        <v>-119.41793199999999</v>
      </c>
    </row>
    <row r="505" spans="1:37" ht="14.45" x14ac:dyDescent="0.3">
      <c r="A505">
        <v>503</v>
      </c>
      <c r="B505">
        <v>777</v>
      </c>
      <c r="C505" t="s">
        <v>244</v>
      </c>
      <c r="D505" t="s">
        <v>213</v>
      </c>
      <c r="E505" t="s">
        <v>31</v>
      </c>
      <c r="F505" s="2">
        <v>36161</v>
      </c>
      <c r="G505" s="2">
        <v>39813</v>
      </c>
      <c r="H505">
        <v>201418</v>
      </c>
      <c r="I505">
        <v>194878</v>
      </c>
      <c r="J505">
        <v>217</v>
      </c>
      <c r="K505">
        <f t="shared" si="14"/>
        <v>15953312690</v>
      </c>
      <c r="L505">
        <v>195</v>
      </c>
      <c r="M505">
        <v>173</v>
      </c>
      <c r="N505" t="s">
        <v>244</v>
      </c>
      <c r="O505" t="s">
        <v>127</v>
      </c>
      <c r="P505" t="s">
        <v>39</v>
      </c>
      <c r="Q505" s="6">
        <v>42352</v>
      </c>
      <c r="R505" s="3">
        <v>1600</v>
      </c>
      <c r="S505" s="3">
        <v>1898</v>
      </c>
      <c r="T505" t="s">
        <v>55</v>
      </c>
      <c r="V505" s="3">
        <v>201418</v>
      </c>
      <c r="W505">
        <v>63.5</v>
      </c>
      <c r="AB505" s="3">
        <v>521362283</v>
      </c>
      <c r="AC505" s="3">
        <v>618466008</v>
      </c>
      <c r="AD505">
        <v>63.46</v>
      </c>
      <c r="AE505" s="5">
        <f t="shared" si="15"/>
        <v>396235335.07999998</v>
      </c>
      <c r="AF505">
        <v>75.28</v>
      </c>
      <c r="AG505" s="4">
        <v>0.76</v>
      </c>
      <c r="AH505" t="s">
        <v>33</v>
      </c>
      <c r="AI505" t="s">
        <v>213</v>
      </c>
      <c r="AJ505">
        <v>36.778261000000001</v>
      </c>
      <c r="AK505">
        <v>-119.41793199999999</v>
      </c>
    </row>
    <row r="506" spans="1:37" ht="14.45" x14ac:dyDescent="0.3">
      <c r="A506">
        <v>504</v>
      </c>
      <c r="B506">
        <v>777</v>
      </c>
      <c r="C506" t="s">
        <v>244</v>
      </c>
      <c r="D506" t="s">
        <v>213</v>
      </c>
      <c r="E506" t="s">
        <v>31</v>
      </c>
      <c r="F506" s="2">
        <v>36161</v>
      </c>
      <c r="G506" s="2">
        <v>39813</v>
      </c>
      <c r="H506">
        <v>201418</v>
      </c>
      <c r="I506">
        <v>194878</v>
      </c>
      <c r="J506">
        <v>217</v>
      </c>
      <c r="K506">
        <f t="shared" si="14"/>
        <v>15953312690</v>
      </c>
      <c r="L506">
        <v>195</v>
      </c>
      <c r="M506">
        <v>173</v>
      </c>
      <c r="N506" t="s">
        <v>244</v>
      </c>
      <c r="O506" t="s">
        <v>127</v>
      </c>
      <c r="P506" t="s">
        <v>39</v>
      </c>
      <c r="Q506" s="6">
        <v>42322</v>
      </c>
      <c r="R506" s="3">
        <v>1695</v>
      </c>
      <c r="S506" s="3">
        <v>2300</v>
      </c>
      <c r="T506" t="s">
        <v>55</v>
      </c>
      <c r="V506" s="3">
        <v>201418</v>
      </c>
      <c r="W506">
        <v>55.6</v>
      </c>
      <c r="AB506" s="3">
        <v>552318169</v>
      </c>
      <c r="AC506" s="3">
        <v>749458282</v>
      </c>
      <c r="AD506">
        <v>55.76</v>
      </c>
      <c r="AE506" s="5">
        <f t="shared" si="15"/>
        <v>336914083.08999997</v>
      </c>
      <c r="AF506">
        <v>75.66</v>
      </c>
      <c r="AG506" s="4">
        <v>0.61</v>
      </c>
      <c r="AH506" t="s">
        <v>33</v>
      </c>
      <c r="AI506" t="s">
        <v>213</v>
      </c>
      <c r="AJ506">
        <v>36.778261000000001</v>
      </c>
      <c r="AK506">
        <v>-119.41793199999999</v>
      </c>
    </row>
    <row r="507" spans="1:37" ht="14.45" x14ac:dyDescent="0.3">
      <c r="A507">
        <v>505</v>
      </c>
      <c r="B507">
        <v>777</v>
      </c>
      <c r="C507" t="s">
        <v>244</v>
      </c>
      <c r="D507" t="s">
        <v>213</v>
      </c>
      <c r="E507" t="s">
        <v>31</v>
      </c>
      <c r="F507" s="2">
        <v>36161</v>
      </c>
      <c r="G507" s="2">
        <v>39813</v>
      </c>
      <c r="H507">
        <v>201418</v>
      </c>
      <c r="I507">
        <v>194878</v>
      </c>
      <c r="J507">
        <v>217</v>
      </c>
      <c r="K507">
        <f t="shared" si="14"/>
        <v>15953312690</v>
      </c>
      <c r="L507">
        <v>195</v>
      </c>
      <c r="M507">
        <v>173</v>
      </c>
      <c r="N507" t="s">
        <v>244</v>
      </c>
      <c r="O507" t="s">
        <v>235</v>
      </c>
      <c r="P507" t="s">
        <v>34</v>
      </c>
      <c r="Q507" s="6">
        <v>42291</v>
      </c>
      <c r="R507" s="3">
        <v>2549</v>
      </c>
      <c r="S507" s="3">
        <v>3101</v>
      </c>
      <c r="T507" t="s">
        <v>55</v>
      </c>
      <c r="V507" s="3">
        <v>201418</v>
      </c>
      <c r="W507">
        <v>78.5</v>
      </c>
      <c r="AB507" s="3">
        <v>830595287</v>
      </c>
      <c r="AC507" s="3">
        <v>1010465275</v>
      </c>
      <c r="AD507">
        <v>78.48</v>
      </c>
      <c r="AE507" s="5">
        <f t="shared" si="15"/>
        <v>490051219.32999998</v>
      </c>
      <c r="AF507">
        <v>95.48</v>
      </c>
      <c r="AG507" s="4">
        <v>0.59</v>
      </c>
      <c r="AH507" t="s">
        <v>33</v>
      </c>
      <c r="AI507" t="s">
        <v>213</v>
      </c>
      <c r="AJ507">
        <v>36.778261000000001</v>
      </c>
      <c r="AK507">
        <v>-119.41793199999999</v>
      </c>
    </row>
    <row r="508" spans="1:37" ht="14.45" x14ac:dyDescent="0.3">
      <c r="A508">
        <v>506</v>
      </c>
      <c r="B508">
        <v>777</v>
      </c>
      <c r="C508" t="s">
        <v>244</v>
      </c>
      <c r="D508" t="s">
        <v>213</v>
      </c>
      <c r="E508" t="s">
        <v>31</v>
      </c>
      <c r="F508" s="2">
        <v>36161</v>
      </c>
      <c r="G508" s="2">
        <v>39813</v>
      </c>
      <c r="H508">
        <v>201418</v>
      </c>
      <c r="I508">
        <v>194878</v>
      </c>
      <c r="J508">
        <v>217</v>
      </c>
      <c r="K508">
        <f t="shared" si="14"/>
        <v>15953312690</v>
      </c>
      <c r="L508">
        <v>195</v>
      </c>
      <c r="M508">
        <v>173</v>
      </c>
      <c r="N508" t="s">
        <v>244</v>
      </c>
      <c r="O508" t="s">
        <v>245</v>
      </c>
      <c r="P508" t="s">
        <v>34</v>
      </c>
      <c r="Q508" s="6">
        <v>42261</v>
      </c>
      <c r="R508" s="3">
        <v>3083</v>
      </c>
      <c r="S508" s="3">
        <v>3557</v>
      </c>
      <c r="T508" t="s">
        <v>55</v>
      </c>
      <c r="V508" s="3">
        <v>201418</v>
      </c>
      <c r="W508">
        <v>101.4</v>
      </c>
      <c r="AB508" s="3">
        <v>1004599949</v>
      </c>
      <c r="AC508" s="3">
        <v>1159053526</v>
      </c>
      <c r="AD508">
        <v>101.42</v>
      </c>
      <c r="AE508" s="5">
        <f t="shared" si="15"/>
        <v>612805968.88999999</v>
      </c>
      <c r="AF508">
        <v>117.01</v>
      </c>
      <c r="AG508" s="4">
        <v>0.61</v>
      </c>
      <c r="AH508" t="s">
        <v>33</v>
      </c>
      <c r="AI508" t="s">
        <v>213</v>
      </c>
      <c r="AJ508">
        <v>36.778261000000001</v>
      </c>
      <c r="AK508">
        <v>-119.41793199999999</v>
      </c>
    </row>
    <row r="509" spans="1:37" ht="14.45" x14ac:dyDescent="0.3">
      <c r="A509">
        <v>507</v>
      </c>
      <c r="B509">
        <v>777</v>
      </c>
      <c r="C509" t="s">
        <v>244</v>
      </c>
      <c r="D509" t="s">
        <v>213</v>
      </c>
      <c r="E509" t="s">
        <v>31</v>
      </c>
      <c r="F509" s="2">
        <v>36161</v>
      </c>
      <c r="G509" s="2">
        <v>39813</v>
      </c>
      <c r="H509">
        <v>201418</v>
      </c>
      <c r="I509">
        <v>194878</v>
      </c>
      <c r="J509">
        <v>217</v>
      </c>
      <c r="K509">
        <f t="shared" si="14"/>
        <v>15953312690</v>
      </c>
      <c r="L509">
        <v>195</v>
      </c>
      <c r="M509">
        <v>173</v>
      </c>
      <c r="N509" t="s">
        <v>244</v>
      </c>
      <c r="O509" t="s">
        <v>235</v>
      </c>
      <c r="P509" t="s">
        <v>34</v>
      </c>
      <c r="Q509" s="6">
        <v>42230</v>
      </c>
      <c r="R509" s="3">
        <v>3248</v>
      </c>
      <c r="S509" s="3">
        <v>4341</v>
      </c>
      <c r="T509" t="s">
        <v>55</v>
      </c>
      <c r="V509" s="3">
        <v>201418</v>
      </c>
      <c r="AB509" s="3">
        <v>1058365435</v>
      </c>
      <c r="AC509" s="3">
        <v>1414521045</v>
      </c>
      <c r="AD509">
        <v>101.7</v>
      </c>
      <c r="AE509" s="5">
        <f t="shared" si="15"/>
        <v>635019261</v>
      </c>
      <c r="AF509">
        <v>135.93</v>
      </c>
      <c r="AG509" s="4">
        <v>0.6</v>
      </c>
      <c r="AH509" t="s">
        <v>33</v>
      </c>
      <c r="AI509" t="s">
        <v>213</v>
      </c>
      <c r="AJ509">
        <v>36.778261000000001</v>
      </c>
      <c r="AK509">
        <v>-119.41793199999999</v>
      </c>
    </row>
    <row r="510" spans="1:37" ht="14.45" x14ac:dyDescent="0.3">
      <c r="A510">
        <v>508</v>
      </c>
      <c r="B510">
        <v>777</v>
      </c>
      <c r="C510" t="s">
        <v>244</v>
      </c>
      <c r="D510" t="s">
        <v>213</v>
      </c>
      <c r="E510" t="s">
        <v>31</v>
      </c>
      <c r="F510" s="2">
        <v>36161</v>
      </c>
      <c r="G510" s="2">
        <v>39813</v>
      </c>
      <c r="H510">
        <v>201418</v>
      </c>
      <c r="I510">
        <v>194878</v>
      </c>
      <c r="J510">
        <v>217</v>
      </c>
      <c r="K510">
        <f t="shared" si="14"/>
        <v>15953312690</v>
      </c>
      <c r="L510">
        <v>195</v>
      </c>
      <c r="M510">
        <v>173</v>
      </c>
      <c r="N510" t="s">
        <v>244</v>
      </c>
      <c r="O510" t="s">
        <v>235</v>
      </c>
      <c r="P510" t="s">
        <v>34</v>
      </c>
      <c r="Q510" s="6">
        <v>42199</v>
      </c>
      <c r="R510" s="3">
        <v>3772</v>
      </c>
      <c r="S510" s="3">
        <v>4691</v>
      </c>
      <c r="T510" t="s">
        <v>55</v>
      </c>
      <c r="V510" s="3">
        <v>201418</v>
      </c>
      <c r="AB510" s="3">
        <v>1229111583</v>
      </c>
      <c r="AC510" s="3">
        <v>1528569044</v>
      </c>
      <c r="AD510">
        <v>120.08</v>
      </c>
      <c r="AE510" s="5">
        <f t="shared" si="15"/>
        <v>749758065.63</v>
      </c>
      <c r="AF510">
        <v>149.33000000000001</v>
      </c>
      <c r="AG510" s="4">
        <v>0.61</v>
      </c>
      <c r="AH510" t="s">
        <v>33</v>
      </c>
      <c r="AI510" t="s">
        <v>213</v>
      </c>
      <c r="AJ510">
        <v>36.778261000000001</v>
      </c>
      <c r="AK510">
        <v>-119.41793199999999</v>
      </c>
    </row>
    <row r="511" spans="1:37" ht="14.45" x14ac:dyDescent="0.3">
      <c r="A511">
        <v>509</v>
      </c>
      <c r="B511">
        <v>777</v>
      </c>
      <c r="C511" t="s">
        <v>244</v>
      </c>
      <c r="D511" t="s">
        <v>213</v>
      </c>
      <c r="E511" t="s">
        <v>31</v>
      </c>
      <c r="F511" s="2">
        <v>36161</v>
      </c>
      <c r="G511" s="2">
        <v>39813</v>
      </c>
      <c r="H511">
        <v>201418</v>
      </c>
      <c r="I511">
        <v>194878</v>
      </c>
      <c r="J511">
        <v>217</v>
      </c>
      <c r="K511">
        <f t="shared" si="14"/>
        <v>15953312690</v>
      </c>
      <c r="L511">
        <v>195</v>
      </c>
      <c r="M511">
        <v>173</v>
      </c>
      <c r="N511" t="s">
        <v>244</v>
      </c>
      <c r="O511" t="s">
        <v>235</v>
      </c>
      <c r="P511" t="s">
        <v>34</v>
      </c>
      <c r="Q511" s="6">
        <v>42169</v>
      </c>
      <c r="R511" s="3">
        <v>3475</v>
      </c>
      <c r="S511" s="3">
        <v>3639</v>
      </c>
      <c r="T511" t="s">
        <v>55</v>
      </c>
      <c r="V511" s="3">
        <v>201418</v>
      </c>
      <c r="AB511" s="3">
        <v>1132333709</v>
      </c>
      <c r="AC511" s="3">
        <v>1185773343</v>
      </c>
      <c r="AD511">
        <v>116.18</v>
      </c>
      <c r="AE511" s="5">
        <f t="shared" si="15"/>
        <v>702046899.58000004</v>
      </c>
      <c r="AF511">
        <v>121.67</v>
      </c>
      <c r="AG511" s="4">
        <v>0.62</v>
      </c>
      <c r="AH511" t="s">
        <v>33</v>
      </c>
      <c r="AI511" t="s">
        <v>213</v>
      </c>
      <c r="AJ511">
        <v>36.778261000000001</v>
      </c>
      <c r="AK511">
        <v>-119.41793199999999</v>
      </c>
    </row>
    <row r="512" spans="1:37" ht="14.45" x14ac:dyDescent="0.3">
      <c r="A512">
        <v>510</v>
      </c>
      <c r="B512">
        <v>593</v>
      </c>
      <c r="C512" t="s">
        <v>246</v>
      </c>
      <c r="D512" t="s">
        <v>52</v>
      </c>
      <c r="E512" t="s">
        <v>53</v>
      </c>
      <c r="F512" s="2">
        <v>35796</v>
      </c>
      <c r="G512" s="2">
        <v>39083</v>
      </c>
      <c r="H512">
        <v>95359</v>
      </c>
      <c r="I512">
        <v>96924</v>
      </c>
      <c r="J512">
        <v>121</v>
      </c>
      <c r="K512">
        <f t="shared" si="14"/>
        <v>4211530235</v>
      </c>
      <c r="L512">
        <v>118</v>
      </c>
      <c r="M512">
        <v>116</v>
      </c>
      <c r="N512" t="s">
        <v>246</v>
      </c>
      <c r="O512" t="s">
        <v>127</v>
      </c>
      <c r="P512" t="s">
        <v>39</v>
      </c>
      <c r="Q512" s="6">
        <v>42050</v>
      </c>
      <c r="R512">
        <v>678</v>
      </c>
      <c r="S512">
        <v>691</v>
      </c>
      <c r="T512" t="s">
        <v>55</v>
      </c>
      <c r="V512" s="3">
        <v>95358</v>
      </c>
      <c r="W512">
        <v>58.3</v>
      </c>
      <c r="AB512" s="3">
        <v>220940302</v>
      </c>
      <c r="AC512" s="3">
        <v>225003669</v>
      </c>
      <c r="AD512">
        <v>58.34</v>
      </c>
      <c r="AE512" s="5">
        <f t="shared" si="15"/>
        <v>156867614.41999999</v>
      </c>
      <c r="AF512">
        <v>59.41</v>
      </c>
      <c r="AG512" s="4">
        <v>0.71</v>
      </c>
      <c r="AH512" t="s">
        <v>33</v>
      </c>
      <c r="AI512" t="s">
        <v>52</v>
      </c>
      <c r="AJ512">
        <v>36.778261000000001</v>
      </c>
      <c r="AK512">
        <v>-119.41793199999999</v>
      </c>
    </row>
    <row r="513" spans="1:37" ht="14.45" x14ac:dyDescent="0.3">
      <c r="A513">
        <v>511</v>
      </c>
      <c r="B513">
        <v>593</v>
      </c>
      <c r="C513" t="s">
        <v>246</v>
      </c>
      <c r="D513" t="s">
        <v>52</v>
      </c>
      <c r="E513" t="s">
        <v>53</v>
      </c>
      <c r="F513" s="2">
        <v>35796</v>
      </c>
      <c r="G513" s="2">
        <v>39083</v>
      </c>
      <c r="H513">
        <v>95359</v>
      </c>
      <c r="I513">
        <v>96924</v>
      </c>
      <c r="J513">
        <v>121</v>
      </c>
      <c r="K513">
        <f t="shared" si="14"/>
        <v>4211530235</v>
      </c>
      <c r="L513">
        <v>118</v>
      </c>
      <c r="M513">
        <v>116</v>
      </c>
      <c r="N513" t="s">
        <v>246</v>
      </c>
      <c r="O513" t="s">
        <v>127</v>
      </c>
      <c r="P513" t="s">
        <v>39</v>
      </c>
      <c r="Q513" s="6">
        <v>42019</v>
      </c>
      <c r="R513">
        <v>690</v>
      </c>
      <c r="S513">
        <v>744</v>
      </c>
      <c r="T513" t="s">
        <v>55</v>
      </c>
      <c r="V513" s="3">
        <v>95358</v>
      </c>
      <c r="W513">
        <v>59.9</v>
      </c>
      <c r="AB513" s="3">
        <v>224883104</v>
      </c>
      <c r="AC513" s="3">
        <v>242534476</v>
      </c>
      <c r="AD513">
        <v>60.1</v>
      </c>
      <c r="AE513" s="5">
        <f t="shared" si="15"/>
        <v>177657652.16</v>
      </c>
      <c r="AF513">
        <v>64.819999999999993</v>
      </c>
      <c r="AG513" s="4">
        <v>0.79</v>
      </c>
      <c r="AH513" t="s">
        <v>33</v>
      </c>
      <c r="AI513" t="s">
        <v>52</v>
      </c>
      <c r="AJ513">
        <v>36.778261000000001</v>
      </c>
      <c r="AK513">
        <v>-119.41793199999999</v>
      </c>
    </row>
    <row r="514" spans="1:37" ht="14.45" x14ac:dyDescent="0.3">
      <c r="A514">
        <v>512</v>
      </c>
      <c r="B514">
        <v>593</v>
      </c>
      <c r="C514" t="s">
        <v>246</v>
      </c>
      <c r="D514" t="s">
        <v>52</v>
      </c>
      <c r="E514" t="s">
        <v>53</v>
      </c>
      <c r="F514" s="2">
        <v>35796</v>
      </c>
      <c r="G514" s="2">
        <v>39083</v>
      </c>
      <c r="H514">
        <v>95359</v>
      </c>
      <c r="I514">
        <v>96924</v>
      </c>
      <c r="J514">
        <v>121</v>
      </c>
      <c r="K514">
        <f t="shared" si="14"/>
        <v>4211530235</v>
      </c>
      <c r="L514">
        <v>118</v>
      </c>
      <c r="M514">
        <v>116</v>
      </c>
      <c r="N514" t="s">
        <v>246</v>
      </c>
      <c r="O514" t="s">
        <v>247</v>
      </c>
      <c r="P514" t="s">
        <v>39</v>
      </c>
      <c r="Q514" s="6">
        <v>42352</v>
      </c>
      <c r="R514">
        <v>605</v>
      </c>
      <c r="S514">
        <v>786</v>
      </c>
      <c r="T514" t="s">
        <v>55</v>
      </c>
      <c r="V514" s="3">
        <v>95358</v>
      </c>
      <c r="W514">
        <v>44.8</v>
      </c>
      <c r="AB514" s="3">
        <v>197140113</v>
      </c>
      <c r="AC514" s="3">
        <v>256119222</v>
      </c>
      <c r="AD514">
        <v>44.68</v>
      </c>
      <c r="AE514" s="5">
        <f t="shared" si="15"/>
        <v>132083875.71000001</v>
      </c>
      <c r="AF514">
        <v>58.05</v>
      </c>
      <c r="AG514" s="4">
        <v>0.67</v>
      </c>
      <c r="AH514" t="s">
        <v>33</v>
      </c>
      <c r="AI514" t="s">
        <v>52</v>
      </c>
      <c r="AJ514">
        <v>36.778261000000001</v>
      </c>
      <c r="AK514">
        <v>-119.41793199999999</v>
      </c>
    </row>
    <row r="515" spans="1:37" ht="14.45" x14ac:dyDescent="0.3">
      <c r="A515">
        <v>513</v>
      </c>
      <c r="B515">
        <v>593</v>
      </c>
      <c r="C515" t="s">
        <v>246</v>
      </c>
      <c r="D515" t="s">
        <v>52</v>
      </c>
      <c r="E515" t="s">
        <v>53</v>
      </c>
      <c r="F515" s="2">
        <v>35796</v>
      </c>
      <c r="G515" s="2">
        <v>39083</v>
      </c>
      <c r="H515">
        <v>95359</v>
      </c>
      <c r="I515">
        <v>96924</v>
      </c>
      <c r="J515">
        <v>121</v>
      </c>
      <c r="K515">
        <f t="shared" ref="K515:K578" si="16">J515*H515*365</f>
        <v>4211530235</v>
      </c>
      <c r="L515">
        <v>118</v>
      </c>
      <c r="M515">
        <v>116</v>
      </c>
      <c r="N515" t="s">
        <v>246</v>
      </c>
      <c r="O515" t="s">
        <v>127</v>
      </c>
      <c r="P515" t="s">
        <v>39</v>
      </c>
      <c r="Q515" s="6">
        <v>42322</v>
      </c>
      <c r="R515">
        <v>795</v>
      </c>
      <c r="S515">
        <v>816</v>
      </c>
      <c r="T515" t="s">
        <v>55</v>
      </c>
      <c r="V515" s="3">
        <v>95358</v>
      </c>
      <c r="W515">
        <v>40.9</v>
      </c>
      <c r="AB515" s="3">
        <v>259051884</v>
      </c>
      <c r="AC515" s="3">
        <v>265894764</v>
      </c>
      <c r="AD515">
        <v>40.75</v>
      </c>
      <c r="AE515" s="5">
        <f t="shared" ref="AE515:AE578" si="17">AB515*AG515</f>
        <v>116573347.8</v>
      </c>
      <c r="AF515">
        <v>41.83</v>
      </c>
      <c r="AG515" s="4">
        <v>0.45</v>
      </c>
      <c r="AH515" t="s">
        <v>33</v>
      </c>
      <c r="AI515" t="s">
        <v>52</v>
      </c>
      <c r="AJ515">
        <v>36.778261000000001</v>
      </c>
      <c r="AK515">
        <v>-119.41793199999999</v>
      </c>
    </row>
    <row r="516" spans="1:37" ht="14.45" x14ac:dyDescent="0.3">
      <c r="A516">
        <v>514</v>
      </c>
      <c r="B516">
        <v>593</v>
      </c>
      <c r="C516" t="s">
        <v>246</v>
      </c>
      <c r="D516" t="s">
        <v>52</v>
      </c>
      <c r="E516" t="s">
        <v>53</v>
      </c>
      <c r="F516" s="2">
        <v>35796</v>
      </c>
      <c r="G516" s="2">
        <v>39083</v>
      </c>
      <c r="H516">
        <v>95359</v>
      </c>
      <c r="I516">
        <v>96924</v>
      </c>
      <c r="J516">
        <v>121</v>
      </c>
      <c r="K516">
        <f t="shared" si="16"/>
        <v>4211530235</v>
      </c>
      <c r="L516">
        <v>118</v>
      </c>
      <c r="M516">
        <v>116</v>
      </c>
      <c r="N516" t="s">
        <v>246</v>
      </c>
      <c r="O516" t="s">
        <v>235</v>
      </c>
      <c r="P516" t="s">
        <v>34</v>
      </c>
      <c r="Q516" s="6">
        <v>42291</v>
      </c>
      <c r="R516">
        <v>942</v>
      </c>
      <c r="S516">
        <v>996</v>
      </c>
      <c r="T516" t="s">
        <v>55</v>
      </c>
      <c r="V516" s="3">
        <v>95358</v>
      </c>
      <c r="W516">
        <v>47.8</v>
      </c>
      <c r="AB516" s="3">
        <v>306952044</v>
      </c>
      <c r="AC516" s="3">
        <v>324548021</v>
      </c>
      <c r="AD516">
        <v>47.76</v>
      </c>
      <c r="AE516" s="5">
        <f t="shared" si="17"/>
        <v>141197940.24000001</v>
      </c>
      <c r="AF516">
        <v>50.5</v>
      </c>
      <c r="AG516" s="4">
        <v>0.46</v>
      </c>
      <c r="AH516" t="s">
        <v>33</v>
      </c>
      <c r="AI516" t="s">
        <v>52</v>
      </c>
      <c r="AJ516">
        <v>36.778261000000001</v>
      </c>
      <c r="AK516">
        <v>-119.41793199999999</v>
      </c>
    </row>
    <row r="517" spans="1:37" ht="14.45" x14ac:dyDescent="0.3">
      <c r="A517">
        <v>515</v>
      </c>
      <c r="B517">
        <v>593</v>
      </c>
      <c r="C517" t="s">
        <v>246</v>
      </c>
      <c r="D517" t="s">
        <v>52</v>
      </c>
      <c r="E517" t="s">
        <v>53</v>
      </c>
      <c r="F517" s="2">
        <v>35796</v>
      </c>
      <c r="G517" s="2">
        <v>39083</v>
      </c>
      <c r="H517">
        <v>95359</v>
      </c>
      <c r="I517">
        <v>96924</v>
      </c>
      <c r="J517">
        <v>121</v>
      </c>
      <c r="K517">
        <f t="shared" si="16"/>
        <v>4211530235</v>
      </c>
      <c r="L517">
        <v>118</v>
      </c>
      <c r="M517">
        <v>116</v>
      </c>
      <c r="N517" t="s">
        <v>246</v>
      </c>
      <c r="O517" t="s">
        <v>235</v>
      </c>
      <c r="P517" t="s">
        <v>34</v>
      </c>
      <c r="Q517" s="6">
        <v>42261</v>
      </c>
      <c r="R517">
        <v>963</v>
      </c>
      <c r="S517" s="3">
        <v>1062</v>
      </c>
      <c r="T517" t="s">
        <v>55</v>
      </c>
      <c r="V517" s="3">
        <v>95359</v>
      </c>
      <c r="W517">
        <v>49.3</v>
      </c>
      <c r="AB517" s="3">
        <v>313794924</v>
      </c>
      <c r="AC517" s="3">
        <v>346054215</v>
      </c>
      <c r="AD517">
        <v>49.36</v>
      </c>
      <c r="AE517" s="5">
        <f t="shared" si="17"/>
        <v>141207715.80000001</v>
      </c>
      <c r="AF517">
        <v>54.43</v>
      </c>
      <c r="AG517" s="4">
        <v>0.45</v>
      </c>
      <c r="AH517" t="s">
        <v>33</v>
      </c>
      <c r="AI517" t="s">
        <v>52</v>
      </c>
      <c r="AJ517">
        <v>36.778261000000001</v>
      </c>
      <c r="AK517">
        <v>-119.41793199999999</v>
      </c>
    </row>
    <row r="518" spans="1:37" ht="14.45" x14ac:dyDescent="0.3">
      <c r="A518">
        <v>516</v>
      </c>
      <c r="B518">
        <v>593</v>
      </c>
      <c r="C518" t="s">
        <v>246</v>
      </c>
      <c r="D518" t="s">
        <v>52</v>
      </c>
      <c r="E518" t="s">
        <v>53</v>
      </c>
      <c r="F518" s="2">
        <v>35796</v>
      </c>
      <c r="G518" s="2">
        <v>39083</v>
      </c>
      <c r="H518">
        <v>95359</v>
      </c>
      <c r="I518">
        <v>96924</v>
      </c>
      <c r="J518">
        <v>121</v>
      </c>
      <c r="K518">
        <f t="shared" si="16"/>
        <v>4211530235</v>
      </c>
      <c r="L518">
        <v>118</v>
      </c>
      <c r="M518">
        <v>116</v>
      </c>
      <c r="N518" t="s">
        <v>246</v>
      </c>
      <c r="O518" t="s">
        <v>235</v>
      </c>
      <c r="P518" t="s">
        <v>34</v>
      </c>
      <c r="Q518" s="6">
        <v>42230</v>
      </c>
      <c r="R518" s="3">
        <v>1057</v>
      </c>
      <c r="S518" s="3">
        <v>1166</v>
      </c>
      <c r="T518" t="s">
        <v>55</v>
      </c>
      <c r="V518" s="3">
        <v>95358</v>
      </c>
      <c r="AB518" s="3">
        <v>344424958</v>
      </c>
      <c r="AC518" s="3">
        <v>379942764</v>
      </c>
      <c r="AD518">
        <v>52.43</v>
      </c>
      <c r="AE518" s="5">
        <f t="shared" si="17"/>
        <v>154991231.09999999</v>
      </c>
      <c r="AF518">
        <v>57.84</v>
      </c>
      <c r="AG518" s="4">
        <v>0.45</v>
      </c>
      <c r="AH518" t="s">
        <v>33</v>
      </c>
      <c r="AI518" t="s">
        <v>52</v>
      </c>
      <c r="AJ518">
        <v>36.778261000000001</v>
      </c>
      <c r="AK518">
        <v>-119.41793199999999</v>
      </c>
    </row>
    <row r="519" spans="1:37" ht="14.45" x14ac:dyDescent="0.3">
      <c r="A519">
        <v>517</v>
      </c>
      <c r="B519">
        <v>593</v>
      </c>
      <c r="C519" t="s">
        <v>246</v>
      </c>
      <c r="D519" t="s">
        <v>52</v>
      </c>
      <c r="E519" t="s">
        <v>53</v>
      </c>
      <c r="F519" s="2">
        <v>35796</v>
      </c>
      <c r="G519" s="2">
        <v>39083</v>
      </c>
      <c r="H519">
        <v>95359</v>
      </c>
      <c r="I519">
        <v>96924</v>
      </c>
      <c r="J519">
        <v>121</v>
      </c>
      <c r="K519">
        <f t="shared" si="16"/>
        <v>4211530235</v>
      </c>
      <c r="L519">
        <v>118</v>
      </c>
      <c r="M519">
        <v>116</v>
      </c>
      <c r="N519" t="s">
        <v>246</v>
      </c>
      <c r="O519" t="s">
        <v>235</v>
      </c>
      <c r="P519" t="s">
        <v>34</v>
      </c>
      <c r="Q519" s="6">
        <v>42199</v>
      </c>
      <c r="R519" s="3">
        <v>1087</v>
      </c>
      <c r="S519" s="3">
        <v>1170</v>
      </c>
      <c r="T519" t="s">
        <v>55</v>
      </c>
      <c r="V519" s="3">
        <v>95358</v>
      </c>
      <c r="AB519" s="3">
        <v>354200501</v>
      </c>
      <c r="AC519" s="3">
        <v>381246170</v>
      </c>
      <c r="AD519">
        <v>53.92</v>
      </c>
      <c r="AE519" s="5">
        <f t="shared" si="17"/>
        <v>159390225.45000002</v>
      </c>
      <c r="AF519">
        <v>58.04</v>
      </c>
      <c r="AG519" s="4">
        <v>0.45</v>
      </c>
      <c r="AH519" t="s">
        <v>33</v>
      </c>
      <c r="AI519" t="s">
        <v>52</v>
      </c>
      <c r="AJ519">
        <v>36.778261000000001</v>
      </c>
      <c r="AK519">
        <v>-119.41793199999999</v>
      </c>
    </row>
    <row r="520" spans="1:37" ht="14.45" x14ac:dyDescent="0.3">
      <c r="A520">
        <v>518</v>
      </c>
      <c r="B520">
        <v>593</v>
      </c>
      <c r="C520" t="s">
        <v>246</v>
      </c>
      <c r="D520" t="s">
        <v>52</v>
      </c>
      <c r="E520" t="s">
        <v>53</v>
      </c>
      <c r="F520" s="2">
        <v>35796</v>
      </c>
      <c r="G520" s="2">
        <v>39083</v>
      </c>
      <c r="H520">
        <v>95359</v>
      </c>
      <c r="I520">
        <v>96924</v>
      </c>
      <c r="J520">
        <v>121</v>
      </c>
      <c r="K520">
        <f t="shared" si="16"/>
        <v>4211530235</v>
      </c>
      <c r="L520">
        <v>118</v>
      </c>
      <c r="M520">
        <v>116</v>
      </c>
      <c r="N520" t="s">
        <v>246</v>
      </c>
      <c r="O520" t="s">
        <v>235</v>
      </c>
      <c r="P520" t="s">
        <v>34</v>
      </c>
      <c r="Q520" s="6">
        <v>42169</v>
      </c>
      <c r="R520" s="3">
        <v>1095</v>
      </c>
      <c r="S520" s="3">
        <v>1147</v>
      </c>
      <c r="T520" t="s">
        <v>55</v>
      </c>
      <c r="V520" s="3">
        <v>95358</v>
      </c>
      <c r="AB520" s="3">
        <v>356807313</v>
      </c>
      <c r="AC520" s="3">
        <v>373751587</v>
      </c>
      <c r="AD520">
        <v>57.37</v>
      </c>
      <c r="AE520" s="5">
        <f t="shared" si="17"/>
        <v>164131363.98000002</v>
      </c>
      <c r="AF520">
        <v>60.1</v>
      </c>
      <c r="AG520" s="4">
        <v>0.46</v>
      </c>
      <c r="AH520" t="s">
        <v>33</v>
      </c>
      <c r="AI520" t="s">
        <v>52</v>
      </c>
      <c r="AJ520">
        <v>36.778261000000001</v>
      </c>
      <c r="AK520">
        <v>-119.41793199999999</v>
      </c>
    </row>
    <row r="521" spans="1:37" ht="14.45" x14ac:dyDescent="0.3">
      <c r="A521">
        <v>519</v>
      </c>
      <c r="B521">
        <v>594</v>
      </c>
      <c r="C521" t="s">
        <v>248</v>
      </c>
      <c r="D521" t="s">
        <v>52</v>
      </c>
      <c r="E521" t="s">
        <v>37</v>
      </c>
      <c r="F521" s="2">
        <v>35065</v>
      </c>
      <c r="G521" s="2">
        <v>38717</v>
      </c>
      <c r="H521">
        <v>62144</v>
      </c>
      <c r="I521">
        <v>58682</v>
      </c>
      <c r="J521">
        <v>289</v>
      </c>
      <c r="K521">
        <f t="shared" si="16"/>
        <v>6555259840</v>
      </c>
      <c r="L521">
        <v>262</v>
      </c>
      <c r="M521">
        <v>234</v>
      </c>
      <c r="N521" t="s">
        <v>248</v>
      </c>
      <c r="O521" t="s">
        <v>127</v>
      </c>
      <c r="P521" t="s">
        <v>39</v>
      </c>
      <c r="Q521" s="6">
        <v>42050</v>
      </c>
      <c r="R521">
        <v>959</v>
      </c>
      <c r="S521">
        <v>963</v>
      </c>
      <c r="T521" t="s">
        <v>55</v>
      </c>
      <c r="V521" s="3">
        <v>62144</v>
      </c>
      <c r="W521">
        <v>118.7</v>
      </c>
      <c r="AB521" s="3">
        <v>312370953</v>
      </c>
      <c r="AC521" s="3">
        <v>313886163</v>
      </c>
      <c r="AD521">
        <v>118.66</v>
      </c>
      <c r="AE521" s="5">
        <f t="shared" si="17"/>
        <v>206164828.98000002</v>
      </c>
      <c r="AF521">
        <v>119.24</v>
      </c>
      <c r="AG521" s="4">
        <v>0.66</v>
      </c>
      <c r="AH521" t="s">
        <v>33</v>
      </c>
      <c r="AI521" t="s">
        <v>52</v>
      </c>
      <c r="AJ521">
        <v>36.778261000000001</v>
      </c>
      <c r="AK521">
        <v>-119.41793199999999</v>
      </c>
    </row>
    <row r="522" spans="1:37" ht="14.45" x14ac:dyDescent="0.3">
      <c r="A522">
        <v>520</v>
      </c>
      <c r="B522">
        <v>594</v>
      </c>
      <c r="C522" t="s">
        <v>248</v>
      </c>
      <c r="D522" t="s">
        <v>52</v>
      </c>
      <c r="E522" t="s">
        <v>37</v>
      </c>
      <c r="F522" s="2">
        <v>35065</v>
      </c>
      <c r="G522" s="2">
        <v>38717</v>
      </c>
      <c r="H522">
        <v>62144</v>
      </c>
      <c r="I522">
        <v>58682</v>
      </c>
      <c r="J522">
        <v>289</v>
      </c>
      <c r="K522">
        <f t="shared" si="16"/>
        <v>6555259840</v>
      </c>
      <c r="L522">
        <v>262</v>
      </c>
      <c r="M522">
        <v>234</v>
      </c>
      <c r="N522" t="s">
        <v>248</v>
      </c>
      <c r="O522" t="s">
        <v>127</v>
      </c>
      <c r="P522" t="s">
        <v>39</v>
      </c>
      <c r="Q522" s="6">
        <v>42019</v>
      </c>
      <c r="R522">
        <v>974</v>
      </c>
      <c r="S522" s="3">
        <v>1057</v>
      </c>
      <c r="T522" t="s">
        <v>55</v>
      </c>
      <c r="V522" s="3">
        <v>62144</v>
      </c>
      <c r="W522">
        <v>114.8</v>
      </c>
      <c r="AB522" s="3">
        <v>317532440</v>
      </c>
      <c r="AC522" s="3">
        <v>344301135</v>
      </c>
      <c r="AD522">
        <v>115.38</v>
      </c>
      <c r="AE522" s="5">
        <f t="shared" si="17"/>
        <v>222272708</v>
      </c>
      <c r="AF522">
        <v>125.11</v>
      </c>
      <c r="AG522" s="4">
        <v>0.7</v>
      </c>
      <c r="AH522" t="s">
        <v>33</v>
      </c>
      <c r="AI522" t="s">
        <v>52</v>
      </c>
      <c r="AJ522">
        <v>36.778261000000001</v>
      </c>
      <c r="AK522">
        <v>-119.41793199999999</v>
      </c>
    </row>
    <row r="523" spans="1:37" ht="14.45" x14ac:dyDescent="0.3">
      <c r="A523">
        <v>521</v>
      </c>
      <c r="B523">
        <v>594</v>
      </c>
      <c r="C523" t="s">
        <v>248</v>
      </c>
      <c r="D523" t="s">
        <v>52</v>
      </c>
      <c r="E523" t="s">
        <v>37</v>
      </c>
      <c r="F523" s="2">
        <v>35065</v>
      </c>
      <c r="G523" s="2">
        <v>38717</v>
      </c>
      <c r="H523">
        <v>62144</v>
      </c>
      <c r="I523">
        <v>58682</v>
      </c>
      <c r="J523">
        <v>289</v>
      </c>
      <c r="K523">
        <f t="shared" si="16"/>
        <v>6555259840</v>
      </c>
      <c r="L523">
        <v>262</v>
      </c>
      <c r="M523">
        <v>234</v>
      </c>
      <c r="N523" t="s">
        <v>248</v>
      </c>
      <c r="O523" t="s">
        <v>127</v>
      </c>
      <c r="P523" t="s">
        <v>39</v>
      </c>
      <c r="Q523" s="6">
        <v>42352</v>
      </c>
      <c r="R523">
        <v>733</v>
      </c>
      <c r="S523" s="3">
        <v>1257</v>
      </c>
      <c r="T523" t="s">
        <v>55</v>
      </c>
      <c r="V523" s="3">
        <v>62144</v>
      </c>
      <c r="W523">
        <v>80.400000000000006</v>
      </c>
      <c r="AB523" s="3">
        <v>238849096</v>
      </c>
      <c r="AC523" s="3">
        <v>409595244</v>
      </c>
      <c r="AD523">
        <v>80.59</v>
      </c>
      <c r="AE523" s="5">
        <f t="shared" si="17"/>
        <v>155251912.40000001</v>
      </c>
      <c r="AF523">
        <v>138.19999999999999</v>
      </c>
      <c r="AG523" s="4">
        <v>0.65</v>
      </c>
      <c r="AH523" t="s">
        <v>33</v>
      </c>
      <c r="AI523" t="s">
        <v>52</v>
      </c>
      <c r="AJ523">
        <v>36.778261000000001</v>
      </c>
      <c r="AK523">
        <v>-119.41793199999999</v>
      </c>
    </row>
    <row r="524" spans="1:37" ht="14.45" x14ac:dyDescent="0.3">
      <c r="A524">
        <v>522</v>
      </c>
      <c r="B524">
        <v>594</v>
      </c>
      <c r="C524" t="s">
        <v>248</v>
      </c>
      <c r="D524" t="s">
        <v>52</v>
      </c>
      <c r="E524" t="s">
        <v>37</v>
      </c>
      <c r="F524" s="2">
        <v>35065</v>
      </c>
      <c r="G524" s="2">
        <v>38717</v>
      </c>
      <c r="H524">
        <v>62144</v>
      </c>
      <c r="I524">
        <v>58682</v>
      </c>
      <c r="J524">
        <v>289</v>
      </c>
      <c r="K524">
        <f t="shared" si="16"/>
        <v>6555259840</v>
      </c>
      <c r="L524">
        <v>262</v>
      </c>
      <c r="M524">
        <v>234</v>
      </c>
      <c r="N524" t="s">
        <v>248</v>
      </c>
      <c r="O524" t="s">
        <v>127</v>
      </c>
      <c r="P524" t="s">
        <v>39</v>
      </c>
      <c r="Q524" s="6">
        <v>42322</v>
      </c>
      <c r="R524" s="3">
        <v>1215</v>
      </c>
      <c r="S524" s="3">
        <v>1306</v>
      </c>
      <c r="T524" t="s">
        <v>55</v>
      </c>
      <c r="V524" s="3">
        <v>62144</v>
      </c>
      <c r="W524">
        <v>127.8</v>
      </c>
      <c r="AB524" s="3">
        <v>395909484</v>
      </c>
      <c r="AC524" s="3">
        <v>425561964</v>
      </c>
      <c r="AD524">
        <v>127.42</v>
      </c>
      <c r="AE524" s="5">
        <f t="shared" si="17"/>
        <v>237545690.40000001</v>
      </c>
      <c r="AF524">
        <v>136.96</v>
      </c>
      <c r="AG524" s="4">
        <v>0.6</v>
      </c>
      <c r="AH524" t="s">
        <v>33</v>
      </c>
      <c r="AI524" t="s">
        <v>52</v>
      </c>
      <c r="AJ524">
        <v>36.778261000000001</v>
      </c>
      <c r="AK524">
        <v>-119.41793199999999</v>
      </c>
    </row>
    <row r="525" spans="1:37" ht="14.45" x14ac:dyDescent="0.3">
      <c r="A525">
        <v>523</v>
      </c>
      <c r="B525">
        <v>594</v>
      </c>
      <c r="C525" t="s">
        <v>248</v>
      </c>
      <c r="D525" t="s">
        <v>52</v>
      </c>
      <c r="E525" t="s">
        <v>37</v>
      </c>
      <c r="F525" s="2">
        <v>35065</v>
      </c>
      <c r="G525" s="2">
        <v>38717</v>
      </c>
      <c r="H525">
        <v>62144</v>
      </c>
      <c r="I525">
        <v>58682</v>
      </c>
      <c r="J525">
        <v>289</v>
      </c>
      <c r="K525">
        <f t="shared" si="16"/>
        <v>6555259840</v>
      </c>
      <c r="L525">
        <v>262</v>
      </c>
      <c r="M525">
        <v>234</v>
      </c>
      <c r="N525" t="s">
        <v>248</v>
      </c>
      <c r="O525" t="s">
        <v>235</v>
      </c>
      <c r="P525" t="s">
        <v>34</v>
      </c>
      <c r="Q525" s="6">
        <v>42291</v>
      </c>
      <c r="R525" s="3">
        <v>1518</v>
      </c>
      <c r="S525" s="3">
        <v>1662</v>
      </c>
      <c r="T525" t="s">
        <v>55</v>
      </c>
      <c r="V525" s="3">
        <v>62144</v>
      </c>
      <c r="W525">
        <v>164.3</v>
      </c>
      <c r="AB525" s="3">
        <v>494642466</v>
      </c>
      <c r="AC525" s="3">
        <v>541565072</v>
      </c>
      <c r="AD525">
        <v>164.33</v>
      </c>
      <c r="AE525" s="5">
        <f t="shared" si="17"/>
        <v>316571178.24000001</v>
      </c>
      <c r="AF525">
        <v>179.92</v>
      </c>
      <c r="AG525" s="4">
        <v>0.64</v>
      </c>
      <c r="AH525" t="s">
        <v>33</v>
      </c>
      <c r="AI525" t="s">
        <v>52</v>
      </c>
      <c r="AJ525">
        <v>36.778261000000001</v>
      </c>
      <c r="AK525">
        <v>-119.41793199999999</v>
      </c>
    </row>
    <row r="526" spans="1:37" ht="14.45" x14ac:dyDescent="0.3">
      <c r="A526">
        <v>524</v>
      </c>
      <c r="B526">
        <v>594</v>
      </c>
      <c r="C526" t="s">
        <v>248</v>
      </c>
      <c r="D526" t="s">
        <v>52</v>
      </c>
      <c r="E526" t="s">
        <v>37</v>
      </c>
      <c r="F526" s="2">
        <v>35065</v>
      </c>
      <c r="G526" s="2">
        <v>38717</v>
      </c>
      <c r="H526">
        <v>62144</v>
      </c>
      <c r="I526">
        <v>58682</v>
      </c>
      <c r="J526">
        <v>289</v>
      </c>
      <c r="K526">
        <f t="shared" si="16"/>
        <v>6555259840</v>
      </c>
      <c r="L526">
        <v>262</v>
      </c>
      <c r="M526">
        <v>234</v>
      </c>
      <c r="N526" t="s">
        <v>248</v>
      </c>
      <c r="O526" t="s">
        <v>235</v>
      </c>
      <c r="P526" t="s">
        <v>34</v>
      </c>
      <c r="Q526" s="6">
        <v>42261</v>
      </c>
      <c r="R526" s="3">
        <v>1642</v>
      </c>
      <c r="S526" s="3">
        <v>1792</v>
      </c>
      <c r="T526" t="s">
        <v>55</v>
      </c>
      <c r="V526" s="3">
        <v>62144</v>
      </c>
      <c r="W526">
        <v>163.6</v>
      </c>
      <c r="AB526" s="3">
        <v>535048043</v>
      </c>
      <c r="AC526" s="3">
        <v>583925757</v>
      </c>
      <c r="AD526">
        <v>163.59</v>
      </c>
      <c r="AE526" s="5">
        <f t="shared" si="17"/>
        <v>304977384.50999999</v>
      </c>
      <c r="AF526">
        <v>178.53</v>
      </c>
      <c r="AG526" s="4">
        <v>0.56999999999999995</v>
      </c>
      <c r="AH526" t="s">
        <v>33</v>
      </c>
      <c r="AI526" t="s">
        <v>52</v>
      </c>
      <c r="AJ526">
        <v>36.778261000000001</v>
      </c>
      <c r="AK526">
        <v>-119.41793199999999</v>
      </c>
    </row>
    <row r="527" spans="1:37" ht="14.45" x14ac:dyDescent="0.3">
      <c r="A527">
        <v>525</v>
      </c>
      <c r="B527">
        <v>594</v>
      </c>
      <c r="C527" t="s">
        <v>248</v>
      </c>
      <c r="D527" t="s">
        <v>52</v>
      </c>
      <c r="E527" t="s">
        <v>37</v>
      </c>
      <c r="F527" s="2">
        <v>35065</v>
      </c>
      <c r="G527" s="2">
        <v>38717</v>
      </c>
      <c r="H527">
        <v>62144</v>
      </c>
      <c r="I527">
        <v>58682</v>
      </c>
      <c r="J527">
        <v>289</v>
      </c>
      <c r="K527">
        <f t="shared" si="16"/>
        <v>6555259840</v>
      </c>
      <c r="L527">
        <v>262</v>
      </c>
      <c r="M527">
        <v>234</v>
      </c>
      <c r="N527" t="s">
        <v>248</v>
      </c>
      <c r="O527" t="s">
        <v>249</v>
      </c>
      <c r="P527" t="s">
        <v>34</v>
      </c>
      <c r="Q527" s="6">
        <v>42230</v>
      </c>
      <c r="R527" s="3">
        <v>1711</v>
      </c>
      <c r="S527" s="3">
        <v>1827</v>
      </c>
      <c r="T527" t="s">
        <v>55</v>
      </c>
      <c r="V527" s="3">
        <v>62144</v>
      </c>
      <c r="AB527" s="3">
        <v>557531792</v>
      </c>
      <c r="AC527" s="3">
        <v>595330557</v>
      </c>
      <c r="AD527">
        <v>199.69</v>
      </c>
      <c r="AE527" s="5">
        <f t="shared" si="17"/>
        <v>384696936.47999996</v>
      </c>
      <c r="AF527">
        <v>213.23</v>
      </c>
      <c r="AG527" s="4">
        <v>0.69</v>
      </c>
      <c r="AH527" t="s">
        <v>33</v>
      </c>
      <c r="AI527" t="s">
        <v>52</v>
      </c>
      <c r="AJ527">
        <v>36.778261000000001</v>
      </c>
      <c r="AK527">
        <v>-119.41793199999999</v>
      </c>
    </row>
    <row r="528" spans="1:37" ht="14.45" x14ac:dyDescent="0.3">
      <c r="A528">
        <v>526</v>
      </c>
      <c r="B528">
        <v>594</v>
      </c>
      <c r="C528" t="s">
        <v>248</v>
      </c>
      <c r="D528" t="s">
        <v>52</v>
      </c>
      <c r="E528" t="s">
        <v>37</v>
      </c>
      <c r="F528" s="2">
        <v>35065</v>
      </c>
      <c r="G528" s="2">
        <v>38717</v>
      </c>
      <c r="H528">
        <v>62144</v>
      </c>
      <c r="I528">
        <v>58682</v>
      </c>
      <c r="J528">
        <v>289</v>
      </c>
      <c r="K528">
        <f t="shared" si="16"/>
        <v>6555259840</v>
      </c>
      <c r="L528">
        <v>262</v>
      </c>
      <c r="M528">
        <v>234</v>
      </c>
      <c r="N528" t="s">
        <v>248</v>
      </c>
      <c r="O528" t="s">
        <v>235</v>
      </c>
      <c r="P528" t="s">
        <v>34</v>
      </c>
      <c r="Q528" s="6">
        <v>42199</v>
      </c>
      <c r="R528" s="3">
        <v>1781</v>
      </c>
      <c r="S528" s="3">
        <v>1855</v>
      </c>
      <c r="T528" t="s">
        <v>55</v>
      </c>
      <c r="V528" s="3">
        <v>62144</v>
      </c>
      <c r="AB528" s="3">
        <v>580341391</v>
      </c>
      <c r="AC528" s="3">
        <v>604454397</v>
      </c>
      <c r="AD528">
        <v>189.79</v>
      </c>
      <c r="AE528" s="5">
        <f t="shared" si="17"/>
        <v>365615076.32999998</v>
      </c>
      <c r="AF528">
        <v>197.67</v>
      </c>
      <c r="AG528" s="4">
        <v>0.63</v>
      </c>
      <c r="AH528" t="s">
        <v>33</v>
      </c>
      <c r="AI528" t="s">
        <v>52</v>
      </c>
      <c r="AJ528">
        <v>36.778261000000001</v>
      </c>
      <c r="AK528">
        <v>-119.41793199999999</v>
      </c>
    </row>
    <row r="529" spans="1:37" ht="14.45" x14ac:dyDescent="0.3">
      <c r="A529">
        <v>527</v>
      </c>
      <c r="B529">
        <v>594</v>
      </c>
      <c r="C529" t="s">
        <v>248</v>
      </c>
      <c r="D529" t="s">
        <v>52</v>
      </c>
      <c r="E529" t="s">
        <v>37</v>
      </c>
      <c r="F529" s="2">
        <v>35065</v>
      </c>
      <c r="G529" s="2">
        <v>38717</v>
      </c>
      <c r="H529">
        <v>62144</v>
      </c>
      <c r="I529">
        <v>58682</v>
      </c>
      <c r="J529">
        <v>289</v>
      </c>
      <c r="K529">
        <f t="shared" si="16"/>
        <v>6555259840</v>
      </c>
      <c r="L529">
        <v>262</v>
      </c>
      <c r="M529">
        <v>234</v>
      </c>
      <c r="N529" t="s">
        <v>248</v>
      </c>
      <c r="O529" t="s">
        <v>250</v>
      </c>
      <c r="P529" t="s">
        <v>34</v>
      </c>
      <c r="Q529" s="6">
        <v>42169</v>
      </c>
      <c r="R529" s="3">
        <v>1707</v>
      </c>
      <c r="S529" s="3">
        <v>1775</v>
      </c>
      <c r="T529" t="s">
        <v>55</v>
      </c>
      <c r="V529" s="3">
        <v>62144</v>
      </c>
      <c r="AB529" s="3">
        <v>556228386</v>
      </c>
      <c r="AC529" s="3">
        <v>578386283</v>
      </c>
      <c r="AD529">
        <v>187.96</v>
      </c>
      <c r="AE529" s="5">
        <f t="shared" si="17"/>
        <v>350423883.18000001</v>
      </c>
      <c r="AF529">
        <v>195.45</v>
      </c>
      <c r="AG529" s="4">
        <v>0.63</v>
      </c>
      <c r="AH529" t="s">
        <v>33</v>
      </c>
      <c r="AI529" t="s">
        <v>52</v>
      </c>
      <c r="AJ529">
        <v>36.778261000000001</v>
      </c>
      <c r="AK529">
        <v>-119.41793199999999</v>
      </c>
    </row>
    <row r="530" spans="1:37" ht="14.45" x14ac:dyDescent="0.3">
      <c r="A530">
        <v>528</v>
      </c>
      <c r="B530">
        <v>390</v>
      </c>
      <c r="C530" t="s">
        <v>251</v>
      </c>
      <c r="D530" t="s">
        <v>52</v>
      </c>
      <c r="E530" t="s">
        <v>31</v>
      </c>
      <c r="F530" s="2">
        <v>36161</v>
      </c>
      <c r="G530" s="2">
        <v>39813</v>
      </c>
      <c r="H530">
        <v>44071</v>
      </c>
      <c r="I530">
        <v>38028</v>
      </c>
      <c r="J530">
        <v>223</v>
      </c>
      <c r="K530">
        <f t="shared" si="16"/>
        <v>3587159045</v>
      </c>
      <c r="L530">
        <v>201</v>
      </c>
      <c r="M530">
        <v>179</v>
      </c>
      <c r="N530" t="s">
        <v>251</v>
      </c>
      <c r="O530">
        <v>2</v>
      </c>
      <c r="P530" t="s">
        <v>39</v>
      </c>
      <c r="Q530" s="6">
        <v>42050</v>
      </c>
      <c r="R530">
        <v>510</v>
      </c>
      <c r="S530">
        <v>591</v>
      </c>
      <c r="T530" t="s">
        <v>55</v>
      </c>
      <c r="V530" s="3">
        <v>46623</v>
      </c>
      <c r="W530">
        <v>75.64</v>
      </c>
      <c r="AB530" s="3">
        <v>166119057</v>
      </c>
      <c r="AC530" s="3">
        <v>192415268</v>
      </c>
      <c r="AD530">
        <v>78.13</v>
      </c>
      <c r="AE530" s="5">
        <f t="shared" si="17"/>
        <v>101332624.77</v>
      </c>
      <c r="AF530">
        <v>90.5</v>
      </c>
      <c r="AG530" s="4">
        <v>0.61</v>
      </c>
      <c r="AH530" t="s">
        <v>33</v>
      </c>
      <c r="AI530" t="s">
        <v>52</v>
      </c>
      <c r="AJ530">
        <v>34.216394000000001</v>
      </c>
      <c r="AK530">
        <v>-119.03760200000001</v>
      </c>
    </row>
    <row r="531" spans="1:37" ht="14.45" x14ac:dyDescent="0.3">
      <c r="A531">
        <v>529</v>
      </c>
      <c r="B531">
        <v>390</v>
      </c>
      <c r="C531" t="s">
        <v>251</v>
      </c>
      <c r="D531" t="s">
        <v>52</v>
      </c>
      <c r="E531" t="s">
        <v>31</v>
      </c>
      <c r="F531" s="2">
        <v>36161</v>
      </c>
      <c r="G531" s="2">
        <v>39813</v>
      </c>
      <c r="H531">
        <v>44071</v>
      </c>
      <c r="I531">
        <v>38028</v>
      </c>
      <c r="J531">
        <v>223</v>
      </c>
      <c r="K531">
        <f t="shared" si="16"/>
        <v>3587159045</v>
      </c>
      <c r="L531">
        <v>201</v>
      </c>
      <c r="M531">
        <v>179</v>
      </c>
      <c r="N531" t="s">
        <v>251</v>
      </c>
      <c r="O531">
        <v>2</v>
      </c>
      <c r="P531" t="s">
        <v>39</v>
      </c>
      <c r="Q531" s="6">
        <v>42019</v>
      </c>
      <c r="R531">
        <v>533</v>
      </c>
      <c r="S531">
        <v>588</v>
      </c>
      <c r="T531" t="s">
        <v>40</v>
      </c>
      <c r="U531" t="s">
        <v>252</v>
      </c>
      <c r="V531" s="3">
        <v>46639</v>
      </c>
      <c r="W531">
        <v>73.25</v>
      </c>
      <c r="X531" t="s">
        <v>253</v>
      </c>
      <c r="AB531" s="3">
        <v>533200000</v>
      </c>
      <c r="AC531" s="3">
        <v>587500000</v>
      </c>
      <c r="AD531">
        <v>224.81</v>
      </c>
      <c r="AE531" s="5">
        <f t="shared" si="17"/>
        <v>325252000</v>
      </c>
      <c r="AF531">
        <v>247.71</v>
      </c>
      <c r="AG531" s="4">
        <v>0.61</v>
      </c>
      <c r="AH531" t="s">
        <v>33</v>
      </c>
      <c r="AI531" t="s">
        <v>52</v>
      </c>
      <c r="AJ531">
        <v>34.216394000000001</v>
      </c>
      <c r="AK531">
        <v>-119.03760200000001</v>
      </c>
    </row>
    <row r="532" spans="1:37" ht="14.45" x14ac:dyDescent="0.3">
      <c r="A532">
        <v>530</v>
      </c>
      <c r="B532">
        <v>390</v>
      </c>
      <c r="C532" t="s">
        <v>251</v>
      </c>
      <c r="D532" t="s">
        <v>52</v>
      </c>
      <c r="E532" t="s">
        <v>31</v>
      </c>
      <c r="F532" s="2">
        <v>36161</v>
      </c>
      <c r="G532" s="2">
        <v>39813</v>
      </c>
      <c r="H532">
        <v>44071</v>
      </c>
      <c r="I532">
        <v>38028</v>
      </c>
      <c r="J532">
        <v>223</v>
      </c>
      <c r="K532">
        <f t="shared" si="16"/>
        <v>3587159045</v>
      </c>
      <c r="L532">
        <v>201</v>
      </c>
      <c r="M532">
        <v>179</v>
      </c>
      <c r="N532" t="s">
        <v>251</v>
      </c>
      <c r="O532">
        <v>2</v>
      </c>
      <c r="P532" t="s">
        <v>39</v>
      </c>
      <c r="Q532" s="6">
        <v>42352</v>
      </c>
      <c r="R532">
        <v>402</v>
      </c>
      <c r="S532">
        <v>721</v>
      </c>
      <c r="T532" t="s">
        <v>55</v>
      </c>
      <c r="V532" s="3">
        <v>46591</v>
      </c>
      <c r="W532">
        <v>55.97</v>
      </c>
      <c r="X532" t="s">
        <v>254</v>
      </c>
      <c r="AB532" s="3">
        <v>130829348</v>
      </c>
      <c r="AC532" s="3">
        <v>235069219</v>
      </c>
      <c r="AD532">
        <v>55.97</v>
      </c>
      <c r="AE532" s="5">
        <f t="shared" si="17"/>
        <v>81114195.760000005</v>
      </c>
      <c r="AF532">
        <v>100.57</v>
      </c>
      <c r="AG532" s="4">
        <v>0.62</v>
      </c>
      <c r="AH532" t="s">
        <v>33</v>
      </c>
      <c r="AI532" t="s">
        <v>52</v>
      </c>
      <c r="AJ532">
        <v>34.216394000000001</v>
      </c>
      <c r="AK532">
        <v>-119.03760200000001</v>
      </c>
    </row>
    <row r="533" spans="1:37" ht="14.45" x14ac:dyDescent="0.3">
      <c r="A533">
        <v>531</v>
      </c>
      <c r="B533">
        <v>390</v>
      </c>
      <c r="C533" t="s">
        <v>251</v>
      </c>
      <c r="D533" t="s">
        <v>52</v>
      </c>
      <c r="E533" t="s">
        <v>31</v>
      </c>
      <c r="F533" s="2">
        <v>36161</v>
      </c>
      <c r="G533" s="2">
        <v>39813</v>
      </c>
      <c r="H533">
        <v>44071</v>
      </c>
      <c r="I533">
        <v>38028</v>
      </c>
      <c r="J533">
        <v>223</v>
      </c>
      <c r="K533">
        <f t="shared" si="16"/>
        <v>3587159045</v>
      </c>
      <c r="L533">
        <v>201</v>
      </c>
      <c r="M533">
        <v>179</v>
      </c>
      <c r="N533" t="s">
        <v>251</v>
      </c>
      <c r="O533">
        <v>2</v>
      </c>
      <c r="P533" t="s">
        <v>39</v>
      </c>
      <c r="Q533" s="6">
        <v>42322</v>
      </c>
      <c r="R533">
        <v>634</v>
      </c>
      <c r="S533">
        <v>707</v>
      </c>
      <c r="T533" t="s">
        <v>55</v>
      </c>
      <c r="V533" s="3">
        <v>47207</v>
      </c>
      <c r="W533">
        <v>85.04</v>
      </c>
      <c r="X533" t="s">
        <v>255</v>
      </c>
      <c r="AB533" s="3">
        <v>206622390</v>
      </c>
      <c r="AC533" s="3">
        <v>230344374</v>
      </c>
      <c r="AD533">
        <v>85.04</v>
      </c>
      <c r="AE533" s="5">
        <f t="shared" si="17"/>
        <v>119840986.19999999</v>
      </c>
      <c r="AF533">
        <v>94.81</v>
      </c>
      <c r="AG533" s="4">
        <v>0.57999999999999996</v>
      </c>
      <c r="AH533" t="s">
        <v>33</v>
      </c>
      <c r="AI533" t="s">
        <v>52</v>
      </c>
      <c r="AJ533">
        <v>34.216394000000001</v>
      </c>
      <c r="AK533">
        <v>-119.03760200000001</v>
      </c>
    </row>
    <row r="534" spans="1:37" ht="14.45" x14ac:dyDescent="0.3">
      <c r="A534">
        <v>532</v>
      </c>
      <c r="B534">
        <v>390</v>
      </c>
      <c r="C534" t="s">
        <v>251</v>
      </c>
      <c r="D534" t="s">
        <v>52</v>
      </c>
      <c r="E534" t="s">
        <v>31</v>
      </c>
      <c r="F534" s="2">
        <v>36161</v>
      </c>
      <c r="G534" s="2">
        <v>39813</v>
      </c>
      <c r="H534">
        <v>44071</v>
      </c>
      <c r="I534">
        <v>38028</v>
      </c>
      <c r="J534">
        <v>223</v>
      </c>
      <c r="K534">
        <f t="shared" si="16"/>
        <v>3587159045</v>
      </c>
      <c r="L534">
        <v>201</v>
      </c>
      <c r="M534">
        <v>179</v>
      </c>
      <c r="N534" t="s">
        <v>251</v>
      </c>
      <c r="O534">
        <v>2</v>
      </c>
      <c r="P534" t="s">
        <v>39</v>
      </c>
      <c r="Q534" s="6">
        <v>42291</v>
      </c>
      <c r="R534">
        <v>760</v>
      </c>
      <c r="S534">
        <v>879</v>
      </c>
      <c r="T534" t="s">
        <v>55</v>
      </c>
      <c r="V534" s="3">
        <v>47207</v>
      </c>
      <c r="W534">
        <v>95.25</v>
      </c>
      <c r="X534" t="s">
        <v>256</v>
      </c>
      <c r="Y534" t="s">
        <v>257</v>
      </c>
      <c r="AB534" s="3">
        <v>247647085</v>
      </c>
      <c r="AC534" s="3">
        <v>286293064</v>
      </c>
      <c r="AD534">
        <v>95.27</v>
      </c>
      <c r="AE534" s="5">
        <f t="shared" si="17"/>
        <v>138682367.60000002</v>
      </c>
      <c r="AF534">
        <v>110.14</v>
      </c>
      <c r="AG534" s="4">
        <v>0.56000000000000005</v>
      </c>
      <c r="AH534" t="s">
        <v>33</v>
      </c>
      <c r="AI534" t="s">
        <v>52</v>
      </c>
      <c r="AJ534">
        <v>34.216394000000001</v>
      </c>
      <c r="AK534">
        <v>-119.03760200000001</v>
      </c>
    </row>
    <row r="535" spans="1:37" ht="14.45" x14ac:dyDescent="0.3">
      <c r="A535">
        <v>533</v>
      </c>
      <c r="B535">
        <v>390</v>
      </c>
      <c r="C535" t="s">
        <v>251</v>
      </c>
      <c r="D535" t="s">
        <v>52</v>
      </c>
      <c r="E535" t="s">
        <v>31</v>
      </c>
      <c r="F535" s="2">
        <v>36161</v>
      </c>
      <c r="G535" s="2">
        <v>39813</v>
      </c>
      <c r="H535">
        <v>44071</v>
      </c>
      <c r="I535">
        <v>38028</v>
      </c>
      <c r="J535">
        <v>223</v>
      </c>
      <c r="K535">
        <f t="shared" si="16"/>
        <v>3587159045</v>
      </c>
      <c r="L535">
        <v>201</v>
      </c>
      <c r="M535">
        <v>179</v>
      </c>
      <c r="N535" t="s">
        <v>251</v>
      </c>
      <c r="O535">
        <v>2</v>
      </c>
      <c r="P535" t="s">
        <v>39</v>
      </c>
      <c r="Q535" s="6">
        <v>42261</v>
      </c>
      <c r="R535">
        <v>787</v>
      </c>
      <c r="S535">
        <v>911</v>
      </c>
      <c r="T535" t="s">
        <v>55</v>
      </c>
      <c r="V535" s="3">
        <v>46958</v>
      </c>
      <c r="W535">
        <v>101.09</v>
      </c>
      <c r="X535" t="s">
        <v>258</v>
      </c>
      <c r="AB535" s="3">
        <v>256412488</v>
      </c>
      <c r="AC535" s="3">
        <v>296752895</v>
      </c>
      <c r="AD535">
        <v>101.09</v>
      </c>
      <c r="AE535" s="5">
        <f t="shared" si="17"/>
        <v>143590993.28</v>
      </c>
      <c r="AF535">
        <v>117</v>
      </c>
      <c r="AG535" s="4">
        <v>0.56000000000000005</v>
      </c>
      <c r="AH535" t="s">
        <v>33</v>
      </c>
      <c r="AI535" t="s">
        <v>52</v>
      </c>
      <c r="AJ535">
        <v>34.216394000000001</v>
      </c>
      <c r="AK535">
        <v>-119.03760200000001</v>
      </c>
    </row>
    <row r="536" spans="1:37" ht="14.45" x14ac:dyDescent="0.3">
      <c r="A536">
        <v>534</v>
      </c>
      <c r="B536">
        <v>390</v>
      </c>
      <c r="C536" t="s">
        <v>251</v>
      </c>
      <c r="D536" t="s">
        <v>52</v>
      </c>
      <c r="E536" t="s">
        <v>31</v>
      </c>
      <c r="F536" s="2">
        <v>36161</v>
      </c>
      <c r="G536" s="2">
        <v>39813</v>
      </c>
      <c r="H536">
        <v>44071</v>
      </c>
      <c r="I536">
        <v>38028</v>
      </c>
      <c r="J536">
        <v>223</v>
      </c>
      <c r="K536">
        <f t="shared" si="16"/>
        <v>3587159045</v>
      </c>
      <c r="L536">
        <v>201</v>
      </c>
      <c r="M536">
        <v>179</v>
      </c>
      <c r="N536" t="s">
        <v>251</v>
      </c>
      <c r="O536">
        <v>2</v>
      </c>
      <c r="P536" t="s">
        <v>39</v>
      </c>
      <c r="Q536" s="6">
        <v>42230</v>
      </c>
      <c r="R536">
        <v>864</v>
      </c>
      <c r="S536">
        <v>945</v>
      </c>
      <c r="T536" t="s">
        <v>55</v>
      </c>
      <c r="V536" s="3">
        <v>45717</v>
      </c>
      <c r="AB536" s="3">
        <v>281372707</v>
      </c>
      <c r="AC536" s="3">
        <v>308076232</v>
      </c>
      <c r="AD536">
        <v>109.45</v>
      </c>
      <c r="AE536" s="5">
        <f t="shared" si="17"/>
        <v>154754988.85000002</v>
      </c>
      <c r="AF536">
        <v>119.84</v>
      </c>
      <c r="AG536" s="4">
        <v>0.55000000000000004</v>
      </c>
      <c r="AH536" t="s">
        <v>33</v>
      </c>
      <c r="AI536" t="s">
        <v>52</v>
      </c>
      <c r="AJ536">
        <v>34.216394000000001</v>
      </c>
      <c r="AK536">
        <v>-119.03760200000001</v>
      </c>
    </row>
    <row r="537" spans="1:37" ht="14.45" x14ac:dyDescent="0.3">
      <c r="A537">
        <v>535</v>
      </c>
      <c r="B537">
        <v>390</v>
      </c>
      <c r="C537" t="s">
        <v>251</v>
      </c>
      <c r="D537" t="s">
        <v>52</v>
      </c>
      <c r="E537" t="s">
        <v>31</v>
      </c>
      <c r="F537" s="2">
        <v>36161</v>
      </c>
      <c r="G537" s="2">
        <v>39813</v>
      </c>
      <c r="H537">
        <v>44071</v>
      </c>
      <c r="I537">
        <v>38028</v>
      </c>
      <c r="J537">
        <v>223</v>
      </c>
      <c r="K537">
        <f t="shared" si="16"/>
        <v>3587159045</v>
      </c>
      <c r="L537">
        <v>201</v>
      </c>
      <c r="M537">
        <v>179</v>
      </c>
      <c r="N537" t="s">
        <v>251</v>
      </c>
      <c r="O537">
        <v>2</v>
      </c>
      <c r="P537" t="s">
        <v>39</v>
      </c>
      <c r="Q537" s="6">
        <v>42199</v>
      </c>
      <c r="R537">
        <v>895</v>
      </c>
      <c r="S537">
        <v>950</v>
      </c>
      <c r="T537" t="s">
        <v>55</v>
      </c>
      <c r="U537" t="s">
        <v>259</v>
      </c>
      <c r="V537" s="3">
        <v>45500</v>
      </c>
      <c r="X537" t="s">
        <v>260</v>
      </c>
      <c r="Y537" t="s">
        <v>261</v>
      </c>
      <c r="AB537" s="3">
        <v>291767368</v>
      </c>
      <c r="AC537" s="3">
        <v>309526271</v>
      </c>
      <c r="AD537">
        <v>111.99</v>
      </c>
      <c r="AE537" s="5">
        <f t="shared" si="17"/>
        <v>157554378.72</v>
      </c>
      <c r="AF537">
        <v>118.81</v>
      </c>
      <c r="AG537" s="4">
        <v>0.54</v>
      </c>
      <c r="AH537" t="s">
        <v>33</v>
      </c>
      <c r="AI537" t="s">
        <v>52</v>
      </c>
      <c r="AJ537">
        <v>34.216394000000001</v>
      </c>
      <c r="AK537">
        <v>-119.03760200000001</v>
      </c>
    </row>
    <row r="538" spans="1:37" ht="14.45" x14ac:dyDescent="0.3">
      <c r="A538">
        <v>536</v>
      </c>
      <c r="B538">
        <v>390</v>
      </c>
      <c r="C538" t="s">
        <v>251</v>
      </c>
      <c r="D538" t="s">
        <v>52</v>
      </c>
      <c r="E538" t="s">
        <v>31</v>
      </c>
      <c r="F538" s="2">
        <v>36161</v>
      </c>
      <c r="G538" s="2">
        <v>39813</v>
      </c>
      <c r="H538">
        <v>44071</v>
      </c>
      <c r="I538">
        <v>38028</v>
      </c>
      <c r="J538">
        <v>223</v>
      </c>
      <c r="K538">
        <f t="shared" si="16"/>
        <v>3587159045</v>
      </c>
      <c r="L538">
        <v>201</v>
      </c>
      <c r="M538">
        <v>179</v>
      </c>
      <c r="N538" t="s">
        <v>251</v>
      </c>
      <c r="O538">
        <v>1</v>
      </c>
      <c r="P538" t="s">
        <v>39</v>
      </c>
      <c r="Q538" s="6">
        <v>42169</v>
      </c>
      <c r="R538">
        <v>876</v>
      </c>
      <c r="S538">
        <v>927</v>
      </c>
      <c r="T538" t="s">
        <v>55</v>
      </c>
      <c r="V538" s="3">
        <v>45500</v>
      </c>
      <c r="AB538" s="3">
        <v>285445850</v>
      </c>
      <c r="AC538" s="3">
        <v>301966517</v>
      </c>
      <c r="AD538">
        <v>119.45</v>
      </c>
      <c r="AE538" s="5">
        <f t="shared" si="17"/>
        <v>162704134.5</v>
      </c>
      <c r="AF538">
        <v>126.36</v>
      </c>
      <c r="AG538" s="4">
        <v>0.56999999999999995</v>
      </c>
      <c r="AH538" t="s">
        <v>33</v>
      </c>
      <c r="AI538" t="s">
        <v>52</v>
      </c>
      <c r="AJ538">
        <v>34.216394000000001</v>
      </c>
      <c r="AK538">
        <v>-119.03760200000001</v>
      </c>
    </row>
    <row r="539" spans="1:37" ht="14.45" x14ac:dyDescent="0.3">
      <c r="A539">
        <v>537</v>
      </c>
      <c r="B539">
        <v>551</v>
      </c>
      <c r="C539" t="s">
        <v>262</v>
      </c>
      <c r="D539" t="s">
        <v>108</v>
      </c>
      <c r="E539" t="s">
        <v>53</v>
      </c>
      <c r="F539" s="2">
        <v>35431</v>
      </c>
      <c r="G539" s="2">
        <v>39082</v>
      </c>
      <c r="H539">
        <v>6032</v>
      </c>
      <c r="I539">
        <v>6139</v>
      </c>
      <c r="J539">
        <v>112</v>
      </c>
      <c r="K539">
        <f t="shared" si="16"/>
        <v>246588160</v>
      </c>
      <c r="L539">
        <v>109</v>
      </c>
      <c r="M539">
        <v>105</v>
      </c>
      <c r="N539" t="s">
        <v>262</v>
      </c>
      <c r="O539">
        <v>3</v>
      </c>
      <c r="P539" t="s">
        <v>39</v>
      </c>
      <c r="Q539" s="6">
        <v>42019</v>
      </c>
      <c r="R539">
        <v>35</v>
      </c>
      <c r="S539">
        <v>58</v>
      </c>
      <c r="T539" t="s">
        <v>55</v>
      </c>
      <c r="V539" s="3">
        <v>6032</v>
      </c>
      <c r="W539">
        <v>40</v>
      </c>
      <c r="AB539" s="3">
        <v>11313562</v>
      </c>
      <c r="AC539" s="3">
        <v>18775559</v>
      </c>
      <c r="AD539">
        <v>36.299999999999997</v>
      </c>
      <c r="AE539" s="5">
        <f t="shared" si="17"/>
        <v>6788137.2000000002</v>
      </c>
      <c r="AF539">
        <v>60.25</v>
      </c>
      <c r="AG539" s="4">
        <v>0.6</v>
      </c>
      <c r="AH539" t="s">
        <v>33</v>
      </c>
      <c r="AI539" t="s">
        <v>108</v>
      </c>
      <c r="AJ539">
        <v>35.563257999999998</v>
      </c>
      <c r="AK539">
        <v>-121.09097</v>
      </c>
    </row>
    <row r="540" spans="1:37" ht="14.45" x14ac:dyDescent="0.3">
      <c r="A540">
        <v>538</v>
      </c>
      <c r="B540">
        <v>551</v>
      </c>
      <c r="C540" t="s">
        <v>262</v>
      </c>
      <c r="D540" t="s">
        <v>108</v>
      </c>
      <c r="E540" t="s">
        <v>53</v>
      </c>
      <c r="F540" s="2">
        <v>35431</v>
      </c>
      <c r="G540" s="2">
        <v>39082</v>
      </c>
      <c r="H540">
        <v>6032</v>
      </c>
      <c r="I540">
        <v>6139</v>
      </c>
      <c r="J540">
        <v>112</v>
      </c>
      <c r="K540">
        <f t="shared" si="16"/>
        <v>246588160</v>
      </c>
      <c r="L540">
        <v>109</v>
      </c>
      <c r="M540">
        <v>105</v>
      </c>
      <c r="N540" t="s">
        <v>262</v>
      </c>
      <c r="O540">
        <v>3</v>
      </c>
      <c r="P540" t="s">
        <v>39</v>
      </c>
      <c r="Q540" s="6">
        <v>42352</v>
      </c>
      <c r="R540">
        <v>33</v>
      </c>
      <c r="S540">
        <v>54</v>
      </c>
      <c r="T540" t="s">
        <v>55</v>
      </c>
      <c r="V540" s="3">
        <v>6032</v>
      </c>
      <c r="W540">
        <v>40</v>
      </c>
      <c r="AB540" s="3">
        <v>10896472</v>
      </c>
      <c r="AC540" s="3">
        <v>17667664</v>
      </c>
      <c r="AD540">
        <v>34.96</v>
      </c>
      <c r="AE540" s="5">
        <f t="shared" si="17"/>
        <v>6537883.2000000002</v>
      </c>
      <c r="AF540">
        <v>56.69</v>
      </c>
      <c r="AG540" s="4">
        <v>0.6</v>
      </c>
      <c r="AH540" t="s">
        <v>33</v>
      </c>
      <c r="AI540" t="s">
        <v>108</v>
      </c>
      <c r="AJ540">
        <v>35.563257999999998</v>
      </c>
      <c r="AK540">
        <v>-121.09097</v>
      </c>
    </row>
    <row r="541" spans="1:37" ht="14.45" x14ac:dyDescent="0.3">
      <c r="A541">
        <v>539</v>
      </c>
      <c r="B541">
        <v>551</v>
      </c>
      <c r="C541" t="s">
        <v>262</v>
      </c>
      <c r="D541" t="s">
        <v>108</v>
      </c>
      <c r="E541" t="s">
        <v>53</v>
      </c>
      <c r="F541" s="2">
        <v>35431</v>
      </c>
      <c r="G541" s="2">
        <v>39082</v>
      </c>
      <c r="H541">
        <v>6032</v>
      </c>
      <c r="I541">
        <v>6139</v>
      </c>
      <c r="J541">
        <v>112</v>
      </c>
      <c r="K541">
        <f t="shared" si="16"/>
        <v>246588160</v>
      </c>
      <c r="L541">
        <v>109</v>
      </c>
      <c r="M541">
        <v>105</v>
      </c>
      <c r="N541" t="s">
        <v>262</v>
      </c>
      <c r="O541">
        <v>3</v>
      </c>
      <c r="P541" t="s">
        <v>39</v>
      </c>
      <c r="Q541" s="6">
        <v>42322</v>
      </c>
      <c r="R541">
        <v>32</v>
      </c>
      <c r="S541">
        <v>52</v>
      </c>
      <c r="T541" t="s">
        <v>55</v>
      </c>
      <c r="V541" s="3">
        <v>6032</v>
      </c>
      <c r="W541">
        <v>40</v>
      </c>
      <c r="AB541" s="3">
        <v>10544552</v>
      </c>
      <c r="AC541" s="3">
        <v>16980118</v>
      </c>
      <c r="AD541">
        <v>34.96</v>
      </c>
      <c r="AE541" s="5">
        <f t="shared" si="17"/>
        <v>6326731.2000000002</v>
      </c>
      <c r="AF541">
        <v>56.3</v>
      </c>
      <c r="AG541" s="4">
        <v>0.6</v>
      </c>
      <c r="AH541" t="s">
        <v>33</v>
      </c>
      <c r="AI541" t="s">
        <v>108</v>
      </c>
      <c r="AJ541">
        <v>35.563257999999998</v>
      </c>
      <c r="AK541">
        <v>-121.09097</v>
      </c>
    </row>
    <row r="542" spans="1:37" ht="14.45" x14ac:dyDescent="0.3">
      <c r="A542">
        <v>540</v>
      </c>
      <c r="B542">
        <v>551</v>
      </c>
      <c r="C542" t="s">
        <v>262</v>
      </c>
      <c r="D542" t="s">
        <v>108</v>
      </c>
      <c r="E542" t="s">
        <v>53</v>
      </c>
      <c r="F542" s="2">
        <v>35431</v>
      </c>
      <c r="G542" s="2">
        <v>39082</v>
      </c>
      <c r="H542">
        <v>6032</v>
      </c>
      <c r="I542">
        <v>6139</v>
      </c>
      <c r="J542">
        <v>112</v>
      </c>
      <c r="K542">
        <f t="shared" si="16"/>
        <v>246588160</v>
      </c>
      <c r="L542">
        <v>109</v>
      </c>
      <c r="M542">
        <v>105</v>
      </c>
      <c r="N542" t="s">
        <v>262</v>
      </c>
      <c r="O542">
        <v>3</v>
      </c>
      <c r="P542" t="s">
        <v>39</v>
      </c>
      <c r="Q542" s="6">
        <v>42291</v>
      </c>
      <c r="R542">
        <v>36</v>
      </c>
      <c r="S542">
        <v>52</v>
      </c>
      <c r="T542" t="s">
        <v>55</v>
      </c>
      <c r="V542" s="3">
        <v>6032</v>
      </c>
      <c r="W542">
        <v>1178</v>
      </c>
      <c r="AB542" s="3">
        <v>11851216</v>
      </c>
      <c r="AC542" s="3">
        <v>17074615</v>
      </c>
      <c r="AD542">
        <v>38.03</v>
      </c>
      <c r="AE542" s="5">
        <f t="shared" si="17"/>
        <v>7110729.5999999996</v>
      </c>
      <c r="AF542">
        <v>54.79</v>
      </c>
      <c r="AG542" s="4">
        <v>0.6</v>
      </c>
      <c r="AH542" t="s">
        <v>33</v>
      </c>
      <c r="AI542" t="s">
        <v>108</v>
      </c>
      <c r="AJ542">
        <v>35.563257999999998</v>
      </c>
      <c r="AK542">
        <v>-121.09097</v>
      </c>
    </row>
    <row r="543" spans="1:37" ht="14.45" x14ac:dyDescent="0.3">
      <c r="A543">
        <v>541</v>
      </c>
      <c r="B543">
        <v>551</v>
      </c>
      <c r="C543" t="s">
        <v>262</v>
      </c>
      <c r="D543" t="s">
        <v>108</v>
      </c>
      <c r="E543" t="s">
        <v>53</v>
      </c>
      <c r="F543" s="2">
        <v>35431</v>
      </c>
      <c r="G543" s="2">
        <v>39082</v>
      </c>
      <c r="H543">
        <v>6032</v>
      </c>
      <c r="I543">
        <v>6139</v>
      </c>
      <c r="J543">
        <v>112</v>
      </c>
      <c r="K543">
        <f t="shared" si="16"/>
        <v>246588160</v>
      </c>
      <c r="L543">
        <v>109</v>
      </c>
      <c r="M543">
        <v>105</v>
      </c>
      <c r="N543" t="s">
        <v>262</v>
      </c>
      <c r="O543">
        <v>3</v>
      </c>
      <c r="P543" t="s">
        <v>39</v>
      </c>
      <c r="Q543" s="6">
        <v>42261</v>
      </c>
      <c r="R543">
        <v>37</v>
      </c>
      <c r="S543">
        <v>65</v>
      </c>
      <c r="T543" t="s">
        <v>55</v>
      </c>
      <c r="U543" t="s">
        <v>263</v>
      </c>
      <c r="V543" s="3">
        <v>6032</v>
      </c>
      <c r="W543">
        <v>1199</v>
      </c>
      <c r="AB543" s="3">
        <v>12059761</v>
      </c>
      <c r="AC543" s="3">
        <v>21313942</v>
      </c>
      <c r="AD543">
        <v>39.99</v>
      </c>
      <c r="AE543" s="5">
        <f t="shared" si="17"/>
        <v>7235856.5999999996</v>
      </c>
      <c r="AF543">
        <v>70.67</v>
      </c>
      <c r="AG543" s="4">
        <v>0.6</v>
      </c>
      <c r="AH543" t="s">
        <v>33</v>
      </c>
      <c r="AI543" t="s">
        <v>108</v>
      </c>
      <c r="AJ543">
        <v>35.563257999999998</v>
      </c>
      <c r="AK543">
        <v>-121.09097</v>
      </c>
    </row>
    <row r="544" spans="1:37" ht="14.45" x14ac:dyDescent="0.3">
      <c r="A544">
        <v>542</v>
      </c>
      <c r="B544">
        <v>551</v>
      </c>
      <c r="C544" t="s">
        <v>262</v>
      </c>
      <c r="D544" t="s">
        <v>108</v>
      </c>
      <c r="E544" t="s">
        <v>53</v>
      </c>
      <c r="F544" s="2">
        <v>35431</v>
      </c>
      <c r="G544" s="2">
        <v>39082</v>
      </c>
      <c r="H544">
        <v>6032</v>
      </c>
      <c r="I544">
        <v>6139</v>
      </c>
      <c r="J544">
        <v>112</v>
      </c>
      <c r="K544">
        <f t="shared" si="16"/>
        <v>246588160</v>
      </c>
      <c r="L544">
        <v>109</v>
      </c>
      <c r="M544">
        <v>105</v>
      </c>
      <c r="N544" t="s">
        <v>262</v>
      </c>
      <c r="O544" t="s">
        <v>264</v>
      </c>
      <c r="P544" t="s">
        <v>39</v>
      </c>
      <c r="Q544" s="6">
        <v>42230</v>
      </c>
      <c r="R544">
        <v>43</v>
      </c>
      <c r="S544">
        <v>76</v>
      </c>
      <c r="T544" t="s">
        <v>55</v>
      </c>
      <c r="V544" s="3">
        <v>6032</v>
      </c>
      <c r="AB544" s="3">
        <v>14040938</v>
      </c>
      <c r="AC544" s="3">
        <v>24706055</v>
      </c>
      <c r="AD544">
        <v>75.09</v>
      </c>
      <c r="AE544" s="5">
        <f t="shared" si="17"/>
        <v>14040938</v>
      </c>
      <c r="AF544">
        <v>132.12</v>
      </c>
      <c r="AG544" s="4">
        <v>1</v>
      </c>
      <c r="AH544" t="s">
        <v>33</v>
      </c>
      <c r="AI544" t="s">
        <v>108</v>
      </c>
      <c r="AJ544">
        <v>35.563257999999998</v>
      </c>
      <c r="AK544">
        <v>-121.09097</v>
      </c>
    </row>
    <row r="545" spans="1:37" ht="14.45" x14ac:dyDescent="0.3">
      <c r="A545">
        <v>543</v>
      </c>
      <c r="B545">
        <v>551</v>
      </c>
      <c r="C545" t="s">
        <v>262</v>
      </c>
      <c r="D545" t="s">
        <v>108</v>
      </c>
      <c r="E545" t="s">
        <v>53</v>
      </c>
      <c r="F545" s="2">
        <v>35431</v>
      </c>
      <c r="G545" s="2">
        <v>39082</v>
      </c>
      <c r="H545">
        <v>6032</v>
      </c>
      <c r="I545">
        <v>6139</v>
      </c>
      <c r="J545">
        <v>112</v>
      </c>
      <c r="K545">
        <f t="shared" si="16"/>
        <v>246588160</v>
      </c>
      <c r="L545">
        <v>109</v>
      </c>
      <c r="M545">
        <v>105</v>
      </c>
      <c r="N545" t="s">
        <v>262</v>
      </c>
      <c r="O545" t="s">
        <v>264</v>
      </c>
      <c r="P545" t="s">
        <v>39</v>
      </c>
      <c r="Q545" s="6">
        <v>42199</v>
      </c>
      <c r="R545">
        <v>40</v>
      </c>
      <c r="S545">
        <v>79</v>
      </c>
      <c r="T545" t="s">
        <v>55</v>
      </c>
      <c r="V545" s="3">
        <v>6032</v>
      </c>
      <c r="AB545" s="3">
        <v>13141588</v>
      </c>
      <c r="AC545" s="3">
        <v>25722712</v>
      </c>
      <c r="AD545">
        <v>47.79</v>
      </c>
      <c r="AE545" s="5">
        <f t="shared" si="17"/>
        <v>8936279.8399999999</v>
      </c>
      <c r="AF545">
        <v>93.54</v>
      </c>
      <c r="AG545" s="4">
        <v>0.68</v>
      </c>
      <c r="AH545" t="s">
        <v>33</v>
      </c>
      <c r="AI545" t="s">
        <v>108</v>
      </c>
      <c r="AJ545">
        <v>35.563257999999998</v>
      </c>
      <c r="AK545">
        <v>-121.09097</v>
      </c>
    </row>
    <row r="546" spans="1:37" ht="14.45" x14ac:dyDescent="0.3">
      <c r="A546">
        <v>544</v>
      </c>
      <c r="B546">
        <v>551</v>
      </c>
      <c r="C546" t="s">
        <v>262</v>
      </c>
      <c r="D546" t="s">
        <v>108</v>
      </c>
      <c r="E546" t="s">
        <v>53</v>
      </c>
      <c r="F546" s="2">
        <v>35431</v>
      </c>
      <c r="G546" s="2">
        <v>39082</v>
      </c>
      <c r="H546">
        <v>6032</v>
      </c>
      <c r="I546">
        <v>6139</v>
      </c>
      <c r="J546">
        <v>112</v>
      </c>
      <c r="K546">
        <f t="shared" si="16"/>
        <v>246588160</v>
      </c>
      <c r="L546">
        <v>109</v>
      </c>
      <c r="M546">
        <v>105</v>
      </c>
      <c r="N546" t="s">
        <v>262</v>
      </c>
      <c r="O546" t="s">
        <v>264</v>
      </c>
      <c r="P546" t="s">
        <v>39</v>
      </c>
      <c r="Q546" s="6">
        <v>42169</v>
      </c>
      <c r="R546">
        <v>36</v>
      </c>
      <c r="S546">
        <v>74</v>
      </c>
      <c r="T546" t="s">
        <v>55</v>
      </c>
      <c r="V546" s="3">
        <v>6032</v>
      </c>
      <c r="AB546" s="3">
        <v>11665481</v>
      </c>
      <c r="AC546" s="3">
        <v>23976148</v>
      </c>
      <c r="AD546">
        <v>43.84</v>
      </c>
      <c r="AE546" s="5">
        <f t="shared" si="17"/>
        <v>7932527.080000001</v>
      </c>
      <c r="AF546">
        <v>90.1</v>
      </c>
      <c r="AG546" s="4">
        <v>0.68</v>
      </c>
      <c r="AH546" t="s">
        <v>33</v>
      </c>
      <c r="AI546" t="s">
        <v>108</v>
      </c>
      <c r="AJ546">
        <v>35.563257999999998</v>
      </c>
      <c r="AK546">
        <v>-121.09097</v>
      </c>
    </row>
    <row r="547" spans="1:37" ht="14.45" x14ac:dyDescent="0.3">
      <c r="A547">
        <v>545</v>
      </c>
      <c r="B547">
        <v>741</v>
      </c>
      <c r="C547" t="s">
        <v>265</v>
      </c>
      <c r="D547" t="s">
        <v>52</v>
      </c>
      <c r="E547" t="s">
        <v>31</v>
      </c>
      <c r="F547" s="2">
        <v>35796</v>
      </c>
      <c r="G547" s="2">
        <v>39447</v>
      </c>
      <c r="H547">
        <v>26931</v>
      </c>
      <c r="I547">
        <v>24060</v>
      </c>
      <c r="J547">
        <v>454</v>
      </c>
      <c r="K547">
        <f t="shared" si="16"/>
        <v>4462736010</v>
      </c>
      <c r="L547">
        <v>399</v>
      </c>
      <c r="M547">
        <v>363</v>
      </c>
      <c r="N547" t="s">
        <v>265</v>
      </c>
      <c r="O547" t="s">
        <v>2088</v>
      </c>
      <c r="P547" t="s">
        <v>39</v>
      </c>
      <c r="Q547" s="6">
        <v>42050</v>
      </c>
      <c r="R547">
        <v>494</v>
      </c>
      <c r="S547">
        <v>542</v>
      </c>
      <c r="T547" t="s">
        <v>55</v>
      </c>
      <c r="V547" s="3">
        <v>27037</v>
      </c>
      <c r="W547">
        <v>132.82</v>
      </c>
      <c r="AB547" s="3">
        <v>160807679</v>
      </c>
      <c r="AC547" s="3">
        <v>176595181</v>
      </c>
      <c r="AD547">
        <v>142.32</v>
      </c>
      <c r="AE547" s="5">
        <f t="shared" si="17"/>
        <v>107741144.93000001</v>
      </c>
      <c r="AF547">
        <v>156.29</v>
      </c>
      <c r="AG547" s="4">
        <v>0.67</v>
      </c>
      <c r="AH547" t="s">
        <v>33</v>
      </c>
      <c r="AI547" t="s">
        <v>52</v>
      </c>
      <c r="AJ547">
        <v>36.778261000000001</v>
      </c>
      <c r="AK547">
        <v>-119.41793199999999</v>
      </c>
    </row>
    <row r="548" spans="1:37" ht="14.45" x14ac:dyDescent="0.3">
      <c r="A548">
        <v>546</v>
      </c>
      <c r="B548">
        <v>741</v>
      </c>
      <c r="C548" t="s">
        <v>265</v>
      </c>
      <c r="D548" t="s">
        <v>52</v>
      </c>
      <c r="E548" t="s">
        <v>31</v>
      </c>
      <c r="F548" s="2">
        <v>35796</v>
      </c>
      <c r="G548" s="2">
        <v>39447</v>
      </c>
      <c r="H548">
        <v>26931</v>
      </c>
      <c r="I548">
        <v>24060</v>
      </c>
      <c r="J548">
        <v>454</v>
      </c>
      <c r="K548">
        <f t="shared" si="16"/>
        <v>4462736010</v>
      </c>
      <c r="L548">
        <v>399</v>
      </c>
      <c r="M548">
        <v>363</v>
      </c>
      <c r="N548" t="s">
        <v>265</v>
      </c>
      <c r="O548" t="s">
        <v>266</v>
      </c>
      <c r="P548" t="s">
        <v>34</v>
      </c>
      <c r="Q548" s="6">
        <v>42019</v>
      </c>
      <c r="R548">
        <v>501</v>
      </c>
      <c r="S548">
        <v>792</v>
      </c>
      <c r="T548" t="s">
        <v>55</v>
      </c>
      <c r="V548" s="3">
        <v>26931</v>
      </c>
      <c r="W548">
        <v>158.99</v>
      </c>
      <c r="AB548" s="3">
        <v>163248306</v>
      </c>
      <c r="AC548" s="3">
        <v>258002643</v>
      </c>
      <c r="AD548">
        <v>154.47999999999999</v>
      </c>
      <c r="AE548" s="5">
        <f t="shared" si="17"/>
        <v>128966161.74000001</v>
      </c>
      <c r="AF548">
        <v>244.14</v>
      </c>
      <c r="AG548" s="4">
        <v>0.79</v>
      </c>
      <c r="AH548" t="s">
        <v>33</v>
      </c>
      <c r="AI548" t="s">
        <v>52</v>
      </c>
      <c r="AJ548">
        <v>36.778261000000001</v>
      </c>
      <c r="AK548">
        <v>-119.41793199999999</v>
      </c>
    </row>
    <row r="549" spans="1:37" ht="14.45" x14ac:dyDescent="0.3">
      <c r="A549">
        <v>547</v>
      </c>
      <c r="B549">
        <v>741</v>
      </c>
      <c r="C549" t="s">
        <v>265</v>
      </c>
      <c r="D549" t="s">
        <v>52</v>
      </c>
      <c r="E549" t="s">
        <v>31</v>
      </c>
      <c r="F549" s="2">
        <v>35796</v>
      </c>
      <c r="G549" s="2">
        <v>39447</v>
      </c>
      <c r="H549">
        <v>26931</v>
      </c>
      <c r="I549">
        <v>24060</v>
      </c>
      <c r="J549">
        <v>454</v>
      </c>
      <c r="K549">
        <f t="shared" si="16"/>
        <v>4462736010</v>
      </c>
      <c r="L549">
        <v>399</v>
      </c>
      <c r="M549">
        <v>363</v>
      </c>
      <c r="N549" t="s">
        <v>265</v>
      </c>
      <c r="O549" t="s">
        <v>266</v>
      </c>
      <c r="P549" t="s">
        <v>39</v>
      </c>
      <c r="Q549" s="6">
        <v>42352</v>
      </c>
      <c r="R549">
        <v>333</v>
      </c>
      <c r="S549">
        <v>691</v>
      </c>
      <c r="T549" t="s">
        <v>55</v>
      </c>
      <c r="V549" s="3">
        <v>26931</v>
      </c>
      <c r="W549">
        <v>92.39</v>
      </c>
      <c r="AB549" s="3">
        <v>108609539</v>
      </c>
      <c r="AC549" s="3">
        <v>225231765</v>
      </c>
      <c r="AD549">
        <v>89.76</v>
      </c>
      <c r="AE549" s="5">
        <f t="shared" si="17"/>
        <v>74940581.909999996</v>
      </c>
      <c r="AF549">
        <v>186.15</v>
      </c>
      <c r="AG549" s="4">
        <v>0.69</v>
      </c>
      <c r="AH549" t="s">
        <v>33</v>
      </c>
      <c r="AI549" t="s">
        <v>52</v>
      </c>
      <c r="AJ549">
        <v>36.778261000000001</v>
      </c>
      <c r="AK549">
        <v>-119.41793199999999</v>
      </c>
    </row>
    <row r="550" spans="1:37" ht="14.45" x14ac:dyDescent="0.3">
      <c r="A550">
        <v>548</v>
      </c>
      <c r="B550">
        <v>741</v>
      </c>
      <c r="C550" t="s">
        <v>265</v>
      </c>
      <c r="D550" t="s">
        <v>52</v>
      </c>
      <c r="E550" t="s">
        <v>31</v>
      </c>
      <c r="F550" s="2">
        <v>35796</v>
      </c>
      <c r="G550" s="2">
        <v>39447</v>
      </c>
      <c r="H550">
        <v>26931</v>
      </c>
      <c r="I550">
        <v>24060</v>
      </c>
      <c r="J550">
        <v>454</v>
      </c>
      <c r="K550">
        <f t="shared" si="16"/>
        <v>4462736010</v>
      </c>
      <c r="L550">
        <v>399</v>
      </c>
      <c r="M550">
        <v>363</v>
      </c>
      <c r="N550" t="s">
        <v>265</v>
      </c>
      <c r="O550" t="s">
        <v>266</v>
      </c>
      <c r="P550" t="s">
        <v>39</v>
      </c>
      <c r="Q550" s="6">
        <v>42322</v>
      </c>
      <c r="R550">
        <v>653</v>
      </c>
      <c r="S550">
        <v>703</v>
      </c>
      <c r="T550" t="s">
        <v>55</v>
      </c>
      <c r="V550" s="3">
        <v>27037</v>
      </c>
      <c r="W550">
        <v>170.53</v>
      </c>
      <c r="AB550" s="3">
        <v>212816825</v>
      </c>
      <c r="AC550" s="3">
        <v>229099621</v>
      </c>
      <c r="AD550">
        <v>170.55</v>
      </c>
      <c r="AE550" s="5">
        <f t="shared" si="17"/>
        <v>138330936.25</v>
      </c>
      <c r="AF550">
        <v>183.59</v>
      </c>
      <c r="AG550" s="4">
        <v>0.65</v>
      </c>
      <c r="AH550" t="s">
        <v>33</v>
      </c>
      <c r="AI550" t="s">
        <v>52</v>
      </c>
      <c r="AJ550">
        <v>36.778261000000001</v>
      </c>
      <c r="AK550">
        <v>-119.41793199999999</v>
      </c>
    </row>
    <row r="551" spans="1:37" ht="14.45" x14ac:dyDescent="0.3">
      <c r="A551">
        <v>549</v>
      </c>
      <c r="B551">
        <v>741</v>
      </c>
      <c r="C551" t="s">
        <v>265</v>
      </c>
      <c r="D551" t="s">
        <v>52</v>
      </c>
      <c r="E551" t="s">
        <v>31</v>
      </c>
      <c r="F551" s="2">
        <v>35796</v>
      </c>
      <c r="G551" s="2">
        <v>39447</v>
      </c>
      <c r="H551">
        <v>26931</v>
      </c>
      <c r="I551">
        <v>24060</v>
      </c>
      <c r="J551">
        <v>454</v>
      </c>
      <c r="K551">
        <f t="shared" si="16"/>
        <v>4462736010</v>
      </c>
      <c r="L551">
        <v>399</v>
      </c>
      <c r="M551">
        <v>363</v>
      </c>
      <c r="N551" t="s">
        <v>265</v>
      </c>
      <c r="O551" t="s">
        <v>266</v>
      </c>
      <c r="P551" t="s">
        <v>39</v>
      </c>
      <c r="Q551" s="6">
        <v>42291</v>
      </c>
      <c r="R551">
        <v>832</v>
      </c>
      <c r="S551">
        <v>913</v>
      </c>
      <c r="T551" t="s">
        <v>55</v>
      </c>
      <c r="V551" s="3">
        <v>27037</v>
      </c>
      <c r="W551">
        <v>213.84</v>
      </c>
      <c r="AB551" s="3">
        <v>271030183</v>
      </c>
      <c r="AC551" s="3">
        <v>297538197</v>
      </c>
      <c r="AD551">
        <v>206.96</v>
      </c>
      <c r="AE551" s="5">
        <f t="shared" si="17"/>
        <v>173459317.12</v>
      </c>
      <c r="AF551">
        <v>227.2</v>
      </c>
      <c r="AG551" s="4">
        <v>0.64</v>
      </c>
      <c r="AH551" t="s">
        <v>33</v>
      </c>
      <c r="AI551" t="s">
        <v>52</v>
      </c>
      <c r="AJ551">
        <v>36.778261000000001</v>
      </c>
      <c r="AK551">
        <v>-119.41793199999999</v>
      </c>
    </row>
    <row r="552" spans="1:37" ht="14.45" x14ac:dyDescent="0.3">
      <c r="A552">
        <v>550</v>
      </c>
      <c r="B552">
        <v>741</v>
      </c>
      <c r="C552" t="s">
        <v>265</v>
      </c>
      <c r="D552" t="s">
        <v>52</v>
      </c>
      <c r="E552" t="s">
        <v>31</v>
      </c>
      <c r="F552" s="2">
        <v>35796</v>
      </c>
      <c r="G552" s="2">
        <v>39447</v>
      </c>
      <c r="H552">
        <v>26931</v>
      </c>
      <c r="I552">
        <v>24060</v>
      </c>
      <c r="J552">
        <v>454</v>
      </c>
      <c r="K552">
        <f t="shared" si="16"/>
        <v>4462736010</v>
      </c>
      <c r="L552">
        <v>399</v>
      </c>
      <c r="M552">
        <v>363</v>
      </c>
      <c r="N552" t="s">
        <v>265</v>
      </c>
      <c r="O552" t="s">
        <v>266</v>
      </c>
      <c r="P552" t="s">
        <v>39</v>
      </c>
      <c r="Q552" s="6">
        <v>42261</v>
      </c>
      <c r="R552">
        <v>886</v>
      </c>
      <c r="S552">
        <v>968</v>
      </c>
      <c r="T552" t="s">
        <v>55</v>
      </c>
      <c r="V552" s="3">
        <v>27037</v>
      </c>
      <c r="W552">
        <v>231.4</v>
      </c>
      <c r="AB552" s="3">
        <v>288769535</v>
      </c>
      <c r="AC552" s="3">
        <v>315368787</v>
      </c>
      <c r="AD552">
        <v>231.41</v>
      </c>
      <c r="AE552" s="5">
        <f t="shared" si="17"/>
        <v>187700197.75</v>
      </c>
      <c r="AF552">
        <v>252.73</v>
      </c>
      <c r="AG552" s="4">
        <v>0.65</v>
      </c>
      <c r="AH552" t="s">
        <v>33</v>
      </c>
      <c r="AI552" t="s">
        <v>52</v>
      </c>
      <c r="AJ552">
        <v>36.778261000000001</v>
      </c>
      <c r="AK552">
        <v>-119.41793199999999</v>
      </c>
    </row>
    <row r="553" spans="1:37" ht="14.45" x14ac:dyDescent="0.3">
      <c r="A553">
        <v>551</v>
      </c>
      <c r="B553">
        <v>741</v>
      </c>
      <c r="C553" t="s">
        <v>265</v>
      </c>
      <c r="D553" t="s">
        <v>52</v>
      </c>
      <c r="E553" t="s">
        <v>31</v>
      </c>
      <c r="F553" s="2">
        <v>35796</v>
      </c>
      <c r="G553" s="2">
        <v>39447</v>
      </c>
      <c r="H553">
        <v>26931</v>
      </c>
      <c r="I553">
        <v>24060</v>
      </c>
      <c r="J553">
        <v>454</v>
      </c>
      <c r="K553">
        <f t="shared" si="16"/>
        <v>4462736010</v>
      </c>
      <c r="L553">
        <v>399</v>
      </c>
      <c r="M553">
        <v>363</v>
      </c>
      <c r="N553" t="s">
        <v>265</v>
      </c>
      <c r="O553" t="s">
        <v>266</v>
      </c>
      <c r="P553" t="s">
        <v>39</v>
      </c>
      <c r="Q553" s="6">
        <v>42230</v>
      </c>
      <c r="R553">
        <v>950</v>
      </c>
      <c r="S553" s="3">
        <v>1021</v>
      </c>
      <c r="T553" t="s">
        <v>55</v>
      </c>
      <c r="V553" s="3">
        <v>26931</v>
      </c>
      <c r="AB553" s="3">
        <v>309663128</v>
      </c>
      <c r="AC553" s="3">
        <v>332664980</v>
      </c>
      <c r="AD553">
        <v>241.1</v>
      </c>
      <c r="AE553" s="5">
        <f t="shared" si="17"/>
        <v>201281033.20000002</v>
      </c>
      <c r="AF553">
        <v>259</v>
      </c>
      <c r="AG553" s="4">
        <v>0.65</v>
      </c>
      <c r="AH553" t="s">
        <v>33</v>
      </c>
      <c r="AI553" t="s">
        <v>52</v>
      </c>
      <c r="AJ553">
        <v>36.778261000000001</v>
      </c>
      <c r="AK553">
        <v>-119.41793199999999</v>
      </c>
    </row>
    <row r="554" spans="1:37" ht="14.45" x14ac:dyDescent="0.3">
      <c r="A554">
        <v>552</v>
      </c>
      <c r="B554">
        <v>741</v>
      </c>
      <c r="C554" t="s">
        <v>265</v>
      </c>
      <c r="D554" t="s">
        <v>52</v>
      </c>
      <c r="E554" t="s">
        <v>31</v>
      </c>
      <c r="F554" s="2">
        <v>35796</v>
      </c>
      <c r="G554" s="2">
        <v>39447</v>
      </c>
      <c r="H554">
        <v>26931</v>
      </c>
      <c r="I554">
        <v>24060</v>
      </c>
      <c r="J554">
        <v>454</v>
      </c>
      <c r="K554">
        <f t="shared" si="16"/>
        <v>4462736010</v>
      </c>
      <c r="L554">
        <v>399</v>
      </c>
      <c r="M554">
        <v>363</v>
      </c>
      <c r="N554" t="s">
        <v>265</v>
      </c>
      <c r="O554" t="s">
        <v>267</v>
      </c>
      <c r="P554" t="s">
        <v>39</v>
      </c>
      <c r="Q554" s="6">
        <v>42199</v>
      </c>
      <c r="R554">
        <v>987</v>
      </c>
      <c r="S554" s="3">
        <v>1008</v>
      </c>
      <c r="T554" t="s">
        <v>55</v>
      </c>
      <c r="V554" s="3">
        <v>26931</v>
      </c>
      <c r="AB554" s="3">
        <v>321485018</v>
      </c>
      <c r="AC554" s="3">
        <v>328487565</v>
      </c>
      <c r="AD554">
        <v>215.64</v>
      </c>
      <c r="AE554" s="5">
        <f t="shared" si="17"/>
        <v>180031610.08000001</v>
      </c>
      <c r="AF554">
        <v>220.34</v>
      </c>
      <c r="AG554" s="4">
        <v>0.56000000000000005</v>
      </c>
      <c r="AH554" t="s">
        <v>33</v>
      </c>
      <c r="AI554" t="s">
        <v>52</v>
      </c>
      <c r="AJ554">
        <v>36.778261000000001</v>
      </c>
      <c r="AK554">
        <v>-119.41793199999999</v>
      </c>
    </row>
    <row r="555" spans="1:37" ht="14.45" x14ac:dyDescent="0.3">
      <c r="A555">
        <v>553</v>
      </c>
      <c r="B555">
        <v>741</v>
      </c>
      <c r="C555" t="s">
        <v>265</v>
      </c>
      <c r="D555" t="s">
        <v>52</v>
      </c>
      <c r="E555" t="s">
        <v>31</v>
      </c>
      <c r="F555" s="2">
        <v>35796</v>
      </c>
      <c r="G555" s="2">
        <v>39447</v>
      </c>
      <c r="H555">
        <v>26931</v>
      </c>
      <c r="I555">
        <v>24060</v>
      </c>
      <c r="J555">
        <v>454</v>
      </c>
      <c r="K555">
        <f t="shared" si="16"/>
        <v>4462736010</v>
      </c>
      <c r="L555">
        <v>399</v>
      </c>
      <c r="M555">
        <v>363</v>
      </c>
      <c r="N555" t="s">
        <v>265</v>
      </c>
      <c r="O555" t="s">
        <v>268</v>
      </c>
      <c r="P555" t="s">
        <v>39</v>
      </c>
      <c r="Q555" s="6">
        <v>42169</v>
      </c>
      <c r="R555">
        <v>935</v>
      </c>
      <c r="S555">
        <v>939</v>
      </c>
      <c r="T555" t="s">
        <v>55</v>
      </c>
      <c r="V555" s="3">
        <v>26931</v>
      </c>
      <c r="AB555" s="3">
        <v>304791649</v>
      </c>
      <c r="AC555" s="3">
        <v>306026626</v>
      </c>
      <c r="AD555">
        <v>215.03</v>
      </c>
      <c r="AE555" s="5">
        <f t="shared" si="17"/>
        <v>173731239.92999998</v>
      </c>
      <c r="AF555">
        <v>215.9</v>
      </c>
      <c r="AG555" s="4">
        <v>0.56999999999999995</v>
      </c>
      <c r="AH555" t="s">
        <v>33</v>
      </c>
      <c r="AI555" t="s">
        <v>52</v>
      </c>
      <c r="AJ555">
        <v>36.778261000000001</v>
      </c>
      <c r="AK555">
        <v>-119.41793199999999</v>
      </c>
    </row>
    <row r="556" spans="1:37" ht="14.45" x14ac:dyDescent="0.3">
      <c r="A556">
        <v>554</v>
      </c>
      <c r="B556">
        <v>650</v>
      </c>
      <c r="C556" t="s">
        <v>269</v>
      </c>
      <c r="D556" t="s">
        <v>52</v>
      </c>
      <c r="E556" t="s">
        <v>37</v>
      </c>
      <c r="F556" s="2">
        <v>32874</v>
      </c>
      <c r="G556" s="2">
        <v>37987</v>
      </c>
      <c r="H556">
        <v>84838</v>
      </c>
      <c r="I556">
        <v>59593</v>
      </c>
      <c r="J556">
        <v>257</v>
      </c>
      <c r="K556">
        <f t="shared" si="16"/>
        <v>7958228590</v>
      </c>
      <c r="L556">
        <v>232</v>
      </c>
      <c r="M556">
        <v>207</v>
      </c>
      <c r="N556" t="s">
        <v>269</v>
      </c>
      <c r="O556" t="s">
        <v>270</v>
      </c>
      <c r="P556" t="s">
        <v>39</v>
      </c>
      <c r="Q556" s="6">
        <v>42050</v>
      </c>
      <c r="R556" s="3">
        <v>1094</v>
      </c>
      <c r="S556" s="3">
        <v>1001</v>
      </c>
      <c r="T556" t="s">
        <v>55</v>
      </c>
      <c r="U556" t="s">
        <v>2089</v>
      </c>
      <c r="V556" s="3">
        <v>84838</v>
      </c>
      <c r="W556">
        <v>140.30000000000001</v>
      </c>
      <c r="Z556">
        <v>142</v>
      </c>
      <c r="AA556" t="s">
        <v>55</v>
      </c>
      <c r="AB556" s="3">
        <v>356514046</v>
      </c>
      <c r="AC556" s="3">
        <v>326209864</v>
      </c>
      <c r="AD556">
        <v>129.07</v>
      </c>
      <c r="AE556" s="5">
        <f t="shared" si="17"/>
        <v>306602079.56</v>
      </c>
      <c r="AF556">
        <v>118.1</v>
      </c>
      <c r="AG556" s="4">
        <v>0.86</v>
      </c>
      <c r="AH556" t="s">
        <v>33</v>
      </c>
      <c r="AI556" t="s">
        <v>52</v>
      </c>
      <c r="AJ556">
        <v>36.778261000000001</v>
      </c>
      <c r="AK556">
        <v>-119.41793199999999</v>
      </c>
    </row>
    <row r="557" spans="1:37" ht="14.45" x14ac:dyDescent="0.3">
      <c r="A557">
        <v>555</v>
      </c>
      <c r="B557">
        <v>650</v>
      </c>
      <c r="C557" t="s">
        <v>269</v>
      </c>
      <c r="D557" t="s">
        <v>52</v>
      </c>
      <c r="E557" t="s">
        <v>37</v>
      </c>
      <c r="F557" s="2">
        <v>32874</v>
      </c>
      <c r="G557" s="2">
        <v>37987</v>
      </c>
      <c r="H557">
        <v>84838</v>
      </c>
      <c r="I557">
        <v>59593</v>
      </c>
      <c r="J557">
        <v>257</v>
      </c>
      <c r="K557">
        <f t="shared" si="16"/>
        <v>7958228590</v>
      </c>
      <c r="L557">
        <v>232</v>
      </c>
      <c r="M557">
        <v>207</v>
      </c>
      <c r="N557" t="s">
        <v>269</v>
      </c>
      <c r="O557" t="s">
        <v>270</v>
      </c>
      <c r="P557" t="s">
        <v>39</v>
      </c>
      <c r="Q557" s="6">
        <v>42019</v>
      </c>
      <c r="R557" s="3">
        <v>1018</v>
      </c>
      <c r="S557" s="3">
        <v>1253</v>
      </c>
      <c r="T557" t="s">
        <v>55</v>
      </c>
      <c r="U557" t="s">
        <v>271</v>
      </c>
      <c r="V557" s="3">
        <v>84838</v>
      </c>
      <c r="W557">
        <v>108.9</v>
      </c>
      <c r="Z557">
        <v>43</v>
      </c>
      <c r="AA557" t="s">
        <v>55</v>
      </c>
      <c r="AB557" s="3">
        <v>331618997</v>
      </c>
      <c r="AC557" s="3">
        <v>408194083</v>
      </c>
      <c r="AD557">
        <v>108.44</v>
      </c>
      <c r="AE557" s="5">
        <f t="shared" si="17"/>
        <v>285192337.42000002</v>
      </c>
      <c r="AF557">
        <v>133.47999999999999</v>
      </c>
      <c r="AG557" s="4">
        <v>0.86</v>
      </c>
      <c r="AH557" t="s">
        <v>33</v>
      </c>
      <c r="AI557" t="s">
        <v>52</v>
      </c>
      <c r="AJ557">
        <v>36.778261000000001</v>
      </c>
      <c r="AK557">
        <v>-119.41793199999999</v>
      </c>
    </row>
    <row r="558" spans="1:37" ht="14.45" x14ac:dyDescent="0.3">
      <c r="A558">
        <v>556</v>
      </c>
      <c r="B558">
        <v>650</v>
      </c>
      <c r="C558" t="s">
        <v>269</v>
      </c>
      <c r="D558" t="s">
        <v>52</v>
      </c>
      <c r="E558" t="s">
        <v>37</v>
      </c>
      <c r="F558" s="2">
        <v>32874</v>
      </c>
      <c r="G558" s="2">
        <v>37987</v>
      </c>
      <c r="H558">
        <v>84838</v>
      </c>
      <c r="I558">
        <v>59593</v>
      </c>
      <c r="J558">
        <v>257</v>
      </c>
      <c r="K558">
        <f t="shared" si="16"/>
        <v>7958228590</v>
      </c>
      <c r="L558">
        <v>232</v>
      </c>
      <c r="M558">
        <v>207</v>
      </c>
      <c r="N558" t="s">
        <v>269</v>
      </c>
      <c r="O558" t="s">
        <v>270</v>
      </c>
      <c r="P558" t="s">
        <v>39</v>
      </c>
      <c r="Q558" s="6">
        <v>42352</v>
      </c>
      <c r="R558">
        <v>941</v>
      </c>
      <c r="S558" s="3">
        <v>1133</v>
      </c>
      <c r="T558" t="s">
        <v>55</v>
      </c>
      <c r="U558" t="s">
        <v>272</v>
      </c>
      <c r="V558" s="3">
        <v>84838</v>
      </c>
      <c r="W558">
        <v>103.29</v>
      </c>
      <c r="Z558">
        <v>193</v>
      </c>
      <c r="AA558" t="s">
        <v>55</v>
      </c>
      <c r="AB558" s="3">
        <v>306756533</v>
      </c>
      <c r="AC558" s="3">
        <v>369059326</v>
      </c>
      <c r="AD558">
        <v>100.31</v>
      </c>
      <c r="AE558" s="5">
        <f t="shared" si="17"/>
        <v>263810618.38</v>
      </c>
      <c r="AF558">
        <v>120.68</v>
      </c>
      <c r="AG558" s="4">
        <v>0.86</v>
      </c>
      <c r="AH558" t="s">
        <v>33</v>
      </c>
      <c r="AI558" t="s">
        <v>52</v>
      </c>
      <c r="AJ558">
        <v>36.778261000000001</v>
      </c>
      <c r="AK558">
        <v>-119.41793199999999</v>
      </c>
    </row>
    <row r="559" spans="1:37" ht="14.45" x14ac:dyDescent="0.3">
      <c r="A559">
        <v>557</v>
      </c>
      <c r="B559">
        <v>650</v>
      </c>
      <c r="C559" t="s">
        <v>269</v>
      </c>
      <c r="D559" t="s">
        <v>52</v>
      </c>
      <c r="E559" t="s">
        <v>37</v>
      </c>
      <c r="F559" s="2">
        <v>32874</v>
      </c>
      <c r="G559" s="2">
        <v>37987</v>
      </c>
      <c r="H559">
        <v>84838</v>
      </c>
      <c r="I559">
        <v>59593</v>
      </c>
      <c r="J559">
        <v>257</v>
      </c>
      <c r="K559">
        <f t="shared" si="16"/>
        <v>7958228590</v>
      </c>
      <c r="L559">
        <v>232</v>
      </c>
      <c r="M559">
        <v>207</v>
      </c>
      <c r="N559" t="s">
        <v>269</v>
      </c>
      <c r="O559" t="s">
        <v>270</v>
      </c>
      <c r="P559" t="s">
        <v>39</v>
      </c>
      <c r="Q559" s="6">
        <v>42322</v>
      </c>
      <c r="R559" s="3">
        <v>1330</v>
      </c>
      <c r="S559" s="3">
        <v>1337</v>
      </c>
      <c r="T559" t="s">
        <v>55</v>
      </c>
      <c r="U559" t="s">
        <v>273</v>
      </c>
      <c r="V559" s="3">
        <v>84838</v>
      </c>
      <c r="W559">
        <v>143.52000000000001</v>
      </c>
      <c r="Z559">
        <v>439.9</v>
      </c>
      <c r="AA559" t="s">
        <v>55</v>
      </c>
      <c r="AB559" s="3">
        <v>433219472</v>
      </c>
      <c r="AC559" s="3">
        <v>435500432</v>
      </c>
      <c r="AD559">
        <v>146.38</v>
      </c>
      <c r="AE559" s="5">
        <f t="shared" si="17"/>
        <v>372568745.92000002</v>
      </c>
      <c r="AF559">
        <v>147.16</v>
      </c>
      <c r="AG559" s="4">
        <v>0.86</v>
      </c>
      <c r="AH559" t="s">
        <v>33</v>
      </c>
      <c r="AI559" t="s">
        <v>52</v>
      </c>
      <c r="AJ559">
        <v>36.778261000000001</v>
      </c>
      <c r="AK559">
        <v>-119.41793199999999</v>
      </c>
    </row>
    <row r="560" spans="1:37" ht="14.45" x14ac:dyDescent="0.3">
      <c r="A560">
        <v>558</v>
      </c>
      <c r="B560">
        <v>650</v>
      </c>
      <c r="C560" t="s">
        <v>269</v>
      </c>
      <c r="D560" t="s">
        <v>52</v>
      </c>
      <c r="E560" t="s">
        <v>37</v>
      </c>
      <c r="F560" s="2">
        <v>32874</v>
      </c>
      <c r="G560" s="2">
        <v>37987</v>
      </c>
      <c r="H560">
        <v>84838</v>
      </c>
      <c r="I560">
        <v>59593</v>
      </c>
      <c r="J560">
        <v>257</v>
      </c>
      <c r="K560">
        <f t="shared" si="16"/>
        <v>7958228590</v>
      </c>
      <c r="L560">
        <v>232</v>
      </c>
      <c r="M560">
        <v>207</v>
      </c>
      <c r="N560" t="s">
        <v>269</v>
      </c>
      <c r="O560" t="s">
        <v>270</v>
      </c>
      <c r="P560" t="s">
        <v>39</v>
      </c>
      <c r="Q560" s="6">
        <v>42291</v>
      </c>
      <c r="R560" s="3">
        <v>1610</v>
      </c>
      <c r="S560" s="3">
        <v>1508</v>
      </c>
      <c r="T560" t="s">
        <v>55</v>
      </c>
      <c r="U560" t="s">
        <v>274</v>
      </c>
      <c r="V560" s="3">
        <v>84838</v>
      </c>
      <c r="W560">
        <v>102.59</v>
      </c>
      <c r="Z560">
        <v>472.2</v>
      </c>
      <c r="AA560" t="s">
        <v>55</v>
      </c>
      <c r="AB560" s="3">
        <v>524653383</v>
      </c>
      <c r="AC560" s="3">
        <v>491253611</v>
      </c>
      <c r="AD560">
        <v>171.56</v>
      </c>
      <c r="AE560" s="5">
        <f t="shared" si="17"/>
        <v>451201909.38</v>
      </c>
      <c r="AF560">
        <v>160.63999999999999</v>
      </c>
      <c r="AG560" s="4">
        <v>0.86</v>
      </c>
      <c r="AH560" t="s">
        <v>33</v>
      </c>
      <c r="AI560" t="s">
        <v>52</v>
      </c>
      <c r="AJ560">
        <v>36.778261000000001</v>
      </c>
      <c r="AK560">
        <v>-119.41793199999999</v>
      </c>
    </row>
    <row r="561" spans="1:37" ht="14.45" x14ac:dyDescent="0.3">
      <c r="A561">
        <v>559</v>
      </c>
      <c r="B561">
        <v>650</v>
      </c>
      <c r="C561" t="s">
        <v>269</v>
      </c>
      <c r="D561" t="s">
        <v>52</v>
      </c>
      <c r="E561" t="s">
        <v>37</v>
      </c>
      <c r="F561" s="2">
        <v>32874</v>
      </c>
      <c r="G561" s="2">
        <v>37987</v>
      </c>
      <c r="H561">
        <v>84838</v>
      </c>
      <c r="I561">
        <v>59593</v>
      </c>
      <c r="J561">
        <v>257</v>
      </c>
      <c r="K561">
        <f t="shared" si="16"/>
        <v>7958228590</v>
      </c>
      <c r="L561">
        <v>232</v>
      </c>
      <c r="M561">
        <v>207</v>
      </c>
      <c r="N561" t="s">
        <v>269</v>
      </c>
      <c r="O561" t="s">
        <v>270</v>
      </c>
      <c r="P561" t="s">
        <v>39</v>
      </c>
      <c r="Q561" s="6">
        <v>42261</v>
      </c>
      <c r="R561" s="3">
        <v>1719</v>
      </c>
      <c r="S561" s="3">
        <v>1723</v>
      </c>
      <c r="T561" t="s">
        <v>55</v>
      </c>
      <c r="U561" t="s">
        <v>274</v>
      </c>
      <c r="V561" s="3">
        <v>84838</v>
      </c>
      <c r="W561">
        <v>110.15</v>
      </c>
      <c r="Z561">
        <v>511.9</v>
      </c>
      <c r="AA561" t="s">
        <v>55</v>
      </c>
      <c r="AB561" s="3">
        <v>560268944</v>
      </c>
      <c r="AC561" s="3">
        <v>561311668</v>
      </c>
      <c r="AD561">
        <v>189.31</v>
      </c>
      <c r="AE561" s="5">
        <f t="shared" si="17"/>
        <v>481831291.83999997</v>
      </c>
      <c r="AF561">
        <v>189.67</v>
      </c>
      <c r="AG561" s="4">
        <v>0.86</v>
      </c>
      <c r="AH561" t="s">
        <v>33</v>
      </c>
      <c r="AI561" t="s">
        <v>52</v>
      </c>
      <c r="AJ561">
        <v>36.778261000000001</v>
      </c>
      <c r="AK561">
        <v>-119.41793199999999</v>
      </c>
    </row>
    <row r="562" spans="1:37" ht="14.45" x14ac:dyDescent="0.3">
      <c r="A562">
        <v>560</v>
      </c>
      <c r="B562">
        <v>650</v>
      </c>
      <c r="C562" t="s">
        <v>269</v>
      </c>
      <c r="D562" t="s">
        <v>52</v>
      </c>
      <c r="E562" t="s">
        <v>37</v>
      </c>
      <c r="F562" s="2">
        <v>32874</v>
      </c>
      <c r="G562" s="2">
        <v>37987</v>
      </c>
      <c r="H562">
        <v>84838</v>
      </c>
      <c r="I562">
        <v>59593</v>
      </c>
      <c r="J562">
        <v>257</v>
      </c>
      <c r="K562">
        <f t="shared" si="16"/>
        <v>7958228590</v>
      </c>
      <c r="L562">
        <v>232</v>
      </c>
      <c r="M562">
        <v>207</v>
      </c>
      <c r="N562" t="s">
        <v>269</v>
      </c>
      <c r="O562" t="s">
        <v>270</v>
      </c>
      <c r="P562" t="s">
        <v>39</v>
      </c>
      <c r="Q562" s="6">
        <v>42230</v>
      </c>
      <c r="R562" s="3">
        <v>1736</v>
      </c>
      <c r="S562" s="3">
        <v>1806</v>
      </c>
      <c r="T562" t="s">
        <v>55</v>
      </c>
      <c r="U562" t="s">
        <v>275</v>
      </c>
      <c r="V562" s="3">
        <v>84838</v>
      </c>
      <c r="Z562">
        <v>557.6</v>
      </c>
      <c r="AA562" t="s">
        <v>55</v>
      </c>
      <c r="AB562" s="3">
        <v>565678077</v>
      </c>
      <c r="AC562" s="3">
        <v>588487677</v>
      </c>
      <c r="AD562">
        <v>184.98</v>
      </c>
      <c r="AE562" s="5">
        <f t="shared" si="17"/>
        <v>486483146.21999997</v>
      </c>
      <c r="AF562">
        <v>192.43</v>
      </c>
      <c r="AG562" s="4">
        <v>0.86</v>
      </c>
      <c r="AH562" t="s">
        <v>33</v>
      </c>
      <c r="AI562" t="s">
        <v>52</v>
      </c>
      <c r="AJ562">
        <v>36.778261000000001</v>
      </c>
      <c r="AK562">
        <v>-119.41793199999999</v>
      </c>
    </row>
    <row r="563" spans="1:37" ht="14.45" x14ac:dyDescent="0.3">
      <c r="A563">
        <v>561</v>
      </c>
      <c r="B563">
        <v>650</v>
      </c>
      <c r="C563" t="s">
        <v>269</v>
      </c>
      <c r="D563" t="s">
        <v>52</v>
      </c>
      <c r="E563" t="s">
        <v>37</v>
      </c>
      <c r="F563" s="2">
        <v>32874</v>
      </c>
      <c r="G563" s="2">
        <v>37987</v>
      </c>
      <c r="H563">
        <v>84838</v>
      </c>
      <c r="I563">
        <v>59593</v>
      </c>
      <c r="J563">
        <v>257</v>
      </c>
      <c r="K563">
        <f t="shared" si="16"/>
        <v>7958228590</v>
      </c>
      <c r="L563">
        <v>232</v>
      </c>
      <c r="M563">
        <v>207</v>
      </c>
      <c r="N563" t="s">
        <v>269</v>
      </c>
      <c r="O563">
        <v>1</v>
      </c>
      <c r="P563" t="s">
        <v>34</v>
      </c>
      <c r="Q563" s="6">
        <v>42199</v>
      </c>
      <c r="R563" s="3">
        <v>1795</v>
      </c>
      <c r="S563" s="3">
        <v>1721</v>
      </c>
      <c r="T563" t="s">
        <v>55</v>
      </c>
      <c r="U563" t="s">
        <v>276</v>
      </c>
      <c r="V563" s="3">
        <v>84838</v>
      </c>
      <c r="Z563">
        <v>599.70000000000005</v>
      </c>
      <c r="AA563" t="s">
        <v>55</v>
      </c>
      <c r="AB563" s="3">
        <v>584903311</v>
      </c>
      <c r="AC563" s="3">
        <v>560790306</v>
      </c>
      <c r="AD563">
        <v>191.26</v>
      </c>
      <c r="AE563" s="5">
        <f t="shared" si="17"/>
        <v>503016847.45999998</v>
      </c>
      <c r="AF563">
        <v>183.38</v>
      </c>
      <c r="AG563" s="4">
        <v>0.86</v>
      </c>
      <c r="AH563" t="s">
        <v>33</v>
      </c>
      <c r="AI563" t="s">
        <v>52</v>
      </c>
      <c r="AJ563">
        <v>36.778261000000001</v>
      </c>
      <c r="AK563">
        <v>-119.41793199999999</v>
      </c>
    </row>
    <row r="564" spans="1:37" ht="14.45" x14ac:dyDescent="0.3">
      <c r="A564">
        <v>562</v>
      </c>
      <c r="B564">
        <v>650</v>
      </c>
      <c r="C564" t="s">
        <v>269</v>
      </c>
      <c r="D564" t="s">
        <v>52</v>
      </c>
      <c r="E564" t="s">
        <v>37</v>
      </c>
      <c r="F564" s="2">
        <v>32874</v>
      </c>
      <c r="G564" s="2">
        <v>37987</v>
      </c>
      <c r="H564">
        <v>84838</v>
      </c>
      <c r="I564">
        <v>59593</v>
      </c>
      <c r="J564">
        <v>257</v>
      </c>
      <c r="K564">
        <f t="shared" si="16"/>
        <v>7958228590</v>
      </c>
      <c r="L564">
        <v>232</v>
      </c>
      <c r="M564">
        <v>207</v>
      </c>
      <c r="N564" t="s">
        <v>269</v>
      </c>
      <c r="O564">
        <v>1</v>
      </c>
      <c r="P564" t="s">
        <v>34</v>
      </c>
      <c r="Q564" s="6">
        <v>42169</v>
      </c>
      <c r="R564" s="3">
        <v>1828</v>
      </c>
      <c r="S564" s="3">
        <v>1845</v>
      </c>
      <c r="T564" t="s">
        <v>55</v>
      </c>
      <c r="U564" t="s">
        <v>277</v>
      </c>
      <c r="V564" s="3">
        <v>84838</v>
      </c>
      <c r="Z564">
        <v>462</v>
      </c>
      <c r="AA564" t="s">
        <v>55</v>
      </c>
      <c r="AB564" s="3">
        <v>595656409</v>
      </c>
      <c r="AC564" s="3">
        <v>601195883</v>
      </c>
      <c r="AD564">
        <v>201.27</v>
      </c>
      <c r="AE564" s="5">
        <f t="shared" si="17"/>
        <v>512264511.74000001</v>
      </c>
      <c r="AF564">
        <v>203.14</v>
      </c>
      <c r="AG564" s="4">
        <v>0.86</v>
      </c>
      <c r="AH564" t="s">
        <v>33</v>
      </c>
      <c r="AI564" t="s">
        <v>52</v>
      </c>
      <c r="AJ564">
        <v>36.778261000000001</v>
      </c>
      <c r="AK564">
        <v>-119.41793199999999</v>
      </c>
    </row>
    <row r="565" spans="1:37" ht="14.45" x14ac:dyDescent="0.3">
      <c r="A565">
        <v>563</v>
      </c>
      <c r="B565">
        <v>328</v>
      </c>
      <c r="C565" t="s">
        <v>278</v>
      </c>
      <c r="D565" t="s">
        <v>213</v>
      </c>
      <c r="E565" t="s">
        <v>31</v>
      </c>
      <c r="F565" s="2">
        <v>34700</v>
      </c>
      <c r="G565" s="2">
        <v>38352</v>
      </c>
      <c r="H565">
        <v>37899</v>
      </c>
      <c r="I565">
        <v>37441</v>
      </c>
      <c r="J565">
        <v>306</v>
      </c>
      <c r="K565">
        <f t="shared" si="16"/>
        <v>4232939310</v>
      </c>
      <c r="L565">
        <v>275</v>
      </c>
      <c r="M565">
        <v>244</v>
      </c>
      <c r="N565" t="s">
        <v>278</v>
      </c>
      <c r="O565">
        <v>2</v>
      </c>
      <c r="P565" t="s">
        <v>39</v>
      </c>
      <c r="Q565" s="6">
        <v>42050</v>
      </c>
      <c r="R565">
        <v>111</v>
      </c>
      <c r="S565">
        <v>129</v>
      </c>
      <c r="T565" t="s">
        <v>40</v>
      </c>
      <c r="U565" t="s">
        <v>2090</v>
      </c>
      <c r="V565" s="3">
        <v>38354</v>
      </c>
      <c r="W565">
        <v>78</v>
      </c>
      <c r="AB565" s="3">
        <v>110980000</v>
      </c>
      <c r="AC565" s="3">
        <v>128540000</v>
      </c>
      <c r="AD565">
        <v>84.74</v>
      </c>
      <c r="AE565" s="5">
        <f t="shared" si="17"/>
        <v>91003600</v>
      </c>
      <c r="AF565">
        <v>98.15</v>
      </c>
      <c r="AG565" s="4">
        <v>0.82</v>
      </c>
      <c r="AH565" t="s">
        <v>33</v>
      </c>
      <c r="AI565" t="s">
        <v>213</v>
      </c>
      <c r="AJ565">
        <v>36.778261000000001</v>
      </c>
      <c r="AK565">
        <v>-119.41793199999999</v>
      </c>
    </row>
    <row r="566" spans="1:37" ht="14.45" x14ac:dyDescent="0.3">
      <c r="A566">
        <v>564</v>
      </c>
      <c r="B566">
        <v>328</v>
      </c>
      <c r="C566" t="s">
        <v>278</v>
      </c>
      <c r="D566" t="s">
        <v>213</v>
      </c>
      <c r="E566" t="s">
        <v>31</v>
      </c>
      <c r="F566" s="2">
        <v>34700</v>
      </c>
      <c r="G566" s="2">
        <v>38352</v>
      </c>
      <c r="H566">
        <v>37899</v>
      </c>
      <c r="I566">
        <v>37441</v>
      </c>
      <c r="J566">
        <v>306</v>
      </c>
      <c r="K566">
        <f t="shared" si="16"/>
        <v>4232939310</v>
      </c>
      <c r="L566">
        <v>275</v>
      </c>
      <c r="M566">
        <v>244</v>
      </c>
      <c r="N566" t="s">
        <v>278</v>
      </c>
      <c r="O566">
        <v>2</v>
      </c>
      <c r="P566" t="s">
        <v>39</v>
      </c>
      <c r="Q566" s="6">
        <v>42019</v>
      </c>
      <c r="R566">
        <v>121</v>
      </c>
      <c r="S566">
        <v>123</v>
      </c>
      <c r="T566" t="s">
        <v>40</v>
      </c>
      <c r="U566" t="s">
        <v>279</v>
      </c>
      <c r="V566" s="3">
        <v>38354</v>
      </c>
      <c r="W566">
        <v>73</v>
      </c>
      <c r="AB566" s="3">
        <v>120740000</v>
      </c>
      <c r="AC566" s="3">
        <v>123200000</v>
      </c>
      <c r="AD566">
        <v>80.22</v>
      </c>
      <c r="AE566" s="5">
        <f t="shared" si="17"/>
        <v>95384600</v>
      </c>
      <c r="AF566">
        <v>81.86</v>
      </c>
      <c r="AG566" s="4">
        <v>0.79</v>
      </c>
      <c r="AH566" t="s">
        <v>33</v>
      </c>
      <c r="AI566" t="s">
        <v>213</v>
      </c>
      <c r="AJ566">
        <v>36.778261000000001</v>
      </c>
      <c r="AK566">
        <v>-119.41793199999999</v>
      </c>
    </row>
    <row r="567" spans="1:37" ht="14.45" x14ac:dyDescent="0.3">
      <c r="A567">
        <v>565</v>
      </c>
      <c r="B567">
        <v>328</v>
      </c>
      <c r="C567" t="s">
        <v>278</v>
      </c>
      <c r="D567" t="s">
        <v>213</v>
      </c>
      <c r="E567" t="s">
        <v>31</v>
      </c>
      <c r="F567" s="2">
        <v>34700</v>
      </c>
      <c r="G567" s="2">
        <v>38352</v>
      </c>
      <c r="H567">
        <v>37899</v>
      </c>
      <c r="I567">
        <v>37441</v>
      </c>
      <c r="J567">
        <v>306</v>
      </c>
      <c r="K567">
        <f t="shared" si="16"/>
        <v>4232939310</v>
      </c>
      <c r="L567">
        <v>275</v>
      </c>
      <c r="M567">
        <v>244</v>
      </c>
      <c r="N567" t="s">
        <v>278</v>
      </c>
      <c r="O567">
        <v>2</v>
      </c>
      <c r="P567" t="s">
        <v>39</v>
      </c>
      <c r="Q567" s="6">
        <v>42352</v>
      </c>
      <c r="R567">
        <v>117</v>
      </c>
      <c r="S567">
        <v>161</v>
      </c>
      <c r="T567" t="s">
        <v>40</v>
      </c>
      <c r="U567" t="s">
        <v>280</v>
      </c>
      <c r="V567" s="3">
        <v>38354</v>
      </c>
      <c r="W567">
        <v>72</v>
      </c>
      <c r="AB567" s="3">
        <v>116730000</v>
      </c>
      <c r="AC567" s="3">
        <v>160960000</v>
      </c>
      <c r="AD567">
        <v>78.540000000000006</v>
      </c>
      <c r="AE567" s="5">
        <f t="shared" si="17"/>
        <v>93384000</v>
      </c>
      <c r="AF567">
        <v>108.3</v>
      </c>
      <c r="AG567" s="4">
        <v>0.8</v>
      </c>
      <c r="AH567" t="s">
        <v>33</v>
      </c>
      <c r="AI567" t="s">
        <v>213</v>
      </c>
      <c r="AJ567">
        <v>36.778261000000001</v>
      </c>
      <c r="AK567">
        <v>-119.41793199999999</v>
      </c>
    </row>
    <row r="568" spans="1:37" ht="14.45" x14ac:dyDescent="0.3">
      <c r="A568">
        <v>566</v>
      </c>
      <c r="B568">
        <v>328</v>
      </c>
      <c r="C568" t="s">
        <v>278</v>
      </c>
      <c r="D568" t="s">
        <v>213</v>
      </c>
      <c r="E568" t="s">
        <v>31</v>
      </c>
      <c r="F568" s="2">
        <v>34700</v>
      </c>
      <c r="G568" s="2">
        <v>38352</v>
      </c>
      <c r="H568">
        <v>37899</v>
      </c>
      <c r="I568">
        <v>37441</v>
      </c>
      <c r="J568">
        <v>306</v>
      </c>
      <c r="K568">
        <f t="shared" si="16"/>
        <v>4232939310</v>
      </c>
      <c r="L568">
        <v>275</v>
      </c>
      <c r="M568">
        <v>244</v>
      </c>
      <c r="N568" t="s">
        <v>278</v>
      </c>
      <c r="O568">
        <v>2</v>
      </c>
      <c r="P568" t="s">
        <v>39</v>
      </c>
      <c r="Q568" s="6">
        <v>42322</v>
      </c>
      <c r="R568">
        <v>154</v>
      </c>
      <c r="S568">
        <v>212</v>
      </c>
      <c r="T568" t="s">
        <v>40</v>
      </c>
      <c r="U568" t="s">
        <v>281</v>
      </c>
      <c r="V568" s="3">
        <v>38354</v>
      </c>
      <c r="W568">
        <v>107</v>
      </c>
      <c r="AB568" s="3">
        <v>153630000</v>
      </c>
      <c r="AC568" s="3">
        <v>212490000</v>
      </c>
      <c r="AD568">
        <v>116.16</v>
      </c>
      <c r="AE568" s="5">
        <f t="shared" si="17"/>
        <v>133658100</v>
      </c>
      <c r="AF568">
        <v>160.66999999999999</v>
      </c>
      <c r="AG568" s="4">
        <v>0.87</v>
      </c>
      <c r="AH568" t="s">
        <v>33</v>
      </c>
      <c r="AI568" t="s">
        <v>213</v>
      </c>
      <c r="AJ568">
        <v>36.778261000000001</v>
      </c>
      <c r="AK568">
        <v>-119.41793199999999</v>
      </c>
    </row>
    <row r="569" spans="1:37" ht="14.45" x14ac:dyDescent="0.3">
      <c r="A569">
        <v>567</v>
      </c>
      <c r="B569">
        <v>328</v>
      </c>
      <c r="C569" t="s">
        <v>278</v>
      </c>
      <c r="D569" t="s">
        <v>213</v>
      </c>
      <c r="E569" t="s">
        <v>31</v>
      </c>
      <c r="F569" s="2">
        <v>34700</v>
      </c>
      <c r="G569" s="2">
        <v>38352</v>
      </c>
      <c r="H569">
        <v>37899</v>
      </c>
      <c r="I569">
        <v>37441</v>
      </c>
      <c r="J569">
        <v>306</v>
      </c>
      <c r="K569">
        <f t="shared" si="16"/>
        <v>4232939310</v>
      </c>
      <c r="L569">
        <v>275</v>
      </c>
      <c r="M569">
        <v>244</v>
      </c>
      <c r="N569" t="s">
        <v>278</v>
      </c>
      <c r="O569">
        <v>2</v>
      </c>
      <c r="P569" t="s">
        <v>39</v>
      </c>
      <c r="Q569" s="6">
        <v>42291</v>
      </c>
      <c r="R569">
        <v>241</v>
      </c>
      <c r="S569">
        <v>307</v>
      </c>
      <c r="T569" t="s">
        <v>40</v>
      </c>
      <c r="U569" t="s">
        <v>281</v>
      </c>
      <c r="V569" s="3">
        <v>38354</v>
      </c>
      <c r="W569">
        <v>152</v>
      </c>
      <c r="AB569" s="3">
        <v>240500000</v>
      </c>
      <c r="AC569" s="3">
        <v>306940000</v>
      </c>
      <c r="AD569">
        <v>165.87</v>
      </c>
      <c r="AE569" s="5">
        <f t="shared" si="17"/>
        <v>197210000</v>
      </c>
      <c r="AF569">
        <v>211.69</v>
      </c>
      <c r="AG569" s="4">
        <v>0.82</v>
      </c>
      <c r="AH569" t="s">
        <v>33</v>
      </c>
      <c r="AI569" t="s">
        <v>213</v>
      </c>
      <c r="AJ569">
        <v>36.778261000000001</v>
      </c>
      <c r="AK569">
        <v>-119.41793199999999</v>
      </c>
    </row>
    <row r="570" spans="1:37" ht="14.45" x14ac:dyDescent="0.3">
      <c r="A570">
        <v>568</v>
      </c>
      <c r="B570">
        <v>328</v>
      </c>
      <c r="C570" t="s">
        <v>278</v>
      </c>
      <c r="D570" t="s">
        <v>213</v>
      </c>
      <c r="E570" t="s">
        <v>31</v>
      </c>
      <c r="F570" s="2">
        <v>34700</v>
      </c>
      <c r="G570" s="2">
        <v>38352</v>
      </c>
      <c r="H570">
        <v>37899</v>
      </c>
      <c r="I570">
        <v>37441</v>
      </c>
      <c r="J570">
        <v>306</v>
      </c>
      <c r="K570">
        <f t="shared" si="16"/>
        <v>4232939310</v>
      </c>
      <c r="L570">
        <v>275</v>
      </c>
      <c r="M570">
        <v>244</v>
      </c>
      <c r="N570" t="s">
        <v>278</v>
      </c>
      <c r="O570">
        <v>2</v>
      </c>
      <c r="P570" t="s">
        <v>39</v>
      </c>
      <c r="Q570" s="6">
        <v>42261</v>
      </c>
      <c r="R570">
        <v>295</v>
      </c>
      <c r="S570">
        <v>349</v>
      </c>
      <c r="T570" t="s">
        <v>40</v>
      </c>
      <c r="U570" t="s">
        <v>282</v>
      </c>
      <c r="V570" s="3">
        <v>38354</v>
      </c>
      <c r="W570">
        <v>203</v>
      </c>
      <c r="AB570" s="3">
        <v>294650000</v>
      </c>
      <c r="AC570" s="3">
        <v>349040000</v>
      </c>
      <c r="AD570">
        <v>220.23</v>
      </c>
      <c r="AE570" s="5">
        <f t="shared" si="17"/>
        <v>253399000</v>
      </c>
      <c r="AF570">
        <v>260.88</v>
      </c>
      <c r="AG570" s="4">
        <v>0.86</v>
      </c>
      <c r="AH570" t="s">
        <v>33</v>
      </c>
      <c r="AI570" t="s">
        <v>213</v>
      </c>
      <c r="AJ570">
        <v>36.778261000000001</v>
      </c>
      <c r="AK570">
        <v>-119.41793199999999</v>
      </c>
    </row>
    <row r="571" spans="1:37" ht="14.45" x14ac:dyDescent="0.3">
      <c r="A571">
        <v>569</v>
      </c>
      <c r="B571">
        <v>328</v>
      </c>
      <c r="C571" t="s">
        <v>278</v>
      </c>
      <c r="D571" t="s">
        <v>213</v>
      </c>
      <c r="E571" t="s">
        <v>31</v>
      </c>
      <c r="F571" s="2">
        <v>34700</v>
      </c>
      <c r="G571" s="2">
        <v>38352</v>
      </c>
      <c r="H571">
        <v>37899</v>
      </c>
      <c r="I571">
        <v>37441</v>
      </c>
      <c r="J571">
        <v>306</v>
      </c>
      <c r="K571">
        <f t="shared" si="16"/>
        <v>4232939310</v>
      </c>
      <c r="L571">
        <v>275</v>
      </c>
      <c r="M571">
        <v>244</v>
      </c>
      <c r="N571" t="s">
        <v>278</v>
      </c>
      <c r="O571">
        <v>2</v>
      </c>
      <c r="P571" t="s">
        <v>39</v>
      </c>
      <c r="Q571" s="6">
        <v>42230</v>
      </c>
      <c r="R571">
        <v>339</v>
      </c>
      <c r="S571">
        <v>435</v>
      </c>
      <c r="T571" t="s">
        <v>40</v>
      </c>
      <c r="U571" t="s">
        <v>283</v>
      </c>
      <c r="V571" s="3">
        <v>37899</v>
      </c>
      <c r="AB571" s="3">
        <v>338740000</v>
      </c>
      <c r="AC571" s="3">
        <v>434570000</v>
      </c>
      <c r="AD571">
        <v>236.42</v>
      </c>
      <c r="AE571" s="5">
        <f t="shared" si="17"/>
        <v>277766800</v>
      </c>
      <c r="AF571">
        <v>303.31</v>
      </c>
      <c r="AG571" s="4">
        <v>0.82</v>
      </c>
      <c r="AH571" t="s">
        <v>33</v>
      </c>
      <c r="AI571" t="s">
        <v>213</v>
      </c>
      <c r="AJ571">
        <v>36.778261000000001</v>
      </c>
      <c r="AK571">
        <v>-119.41793199999999</v>
      </c>
    </row>
    <row r="572" spans="1:37" ht="14.45" x14ac:dyDescent="0.3">
      <c r="A572">
        <v>570</v>
      </c>
      <c r="B572">
        <v>328</v>
      </c>
      <c r="C572" t="s">
        <v>278</v>
      </c>
      <c r="D572" t="s">
        <v>213</v>
      </c>
      <c r="E572" t="s">
        <v>31</v>
      </c>
      <c r="F572" s="2">
        <v>34700</v>
      </c>
      <c r="G572" s="2">
        <v>38352</v>
      </c>
      <c r="H572">
        <v>37899</v>
      </c>
      <c r="I572">
        <v>37441</v>
      </c>
      <c r="J572">
        <v>306</v>
      </c>
      <c r="K572">
        <f t="shared" si="16"/>
        <v>4232939310</v>
      </c>
      <c r="L572">
        <v>275</v>
      </c>
      <c r="M572">
        <v>244</v>
      </c>
      <c r="N572" t="s">
        <v>278</v>
      </c>
      <c r="O572">
        <v>2</v>
      </c>
      <c r="P572" t="s">
        <v>39</v>
      </c>
      <c r="Q572" s="6">
        <v>42199</v>
      </c>
      <c r="R572">
        <v>373</v>
      </c>
      <c r="S572">
        <v>471</v>
      </c>
      <c r="T572" t="s">
        <v>40</v>
      </c>
      <c r="U572" t="s">
        <v>284</v>
      </c>
      <c r="V572" s="3">
        <v>38354</v>
      </c>
      <c r="AB572" s="3">
        <v>373210000</v>
      </c>
      <c r="AC572" s="3">
        <v>470970000</v>
      </c>
      <c r="AD572">
        <v>269.95</v>
      </c>
      <c r="AE572" s="5">
        <f t="shared" si="17"/>
        <v>320960600</v>
      </c>
      <c r="AF572">
        <v>340.66</v>
      </c>
      <c r="AG572" s="4">
        <v>0.86</v>
      </c>
      <c r="AH572" t="s">
        <v>33</v>
      </c>
      <c r="AI572" t="s">
        <v>213</v>
      </c>
      <c r="AJ572">
        <v>36.778261000000001</v>
      </c>
      <c r="AK572">
        <v>-119.41793199999999</v>
      </c>
    </row>
    <row r="573" spans="1:37" ht="14.45" x14ac:dyDescent="0.3">
      <c r="A573">
        <v>571</v>
      </c>
      <c r="B573">
        <v>328</v>
      </c>
      <c r="C573" t="s">
        <v>278</v>
      </c>
      <c r="D573" t="s">
        <v>213</v>
      </c>
      <c r="E573" t="s">
        <v>31</v>
      </c>
      <c r="F573" s="2">
        <v>34700</v>
      </c>
      <c r="G573" s="2">
        <v>38352</v>
      </c>
      <c r="H573">
        <v>37899</v>
      </c>
      <c r="I573">
        <v>37441</v>
      </c>
      <c r="J573">
        <v>306</v>
      </c>
      <c r="K573">
        <f t="shared" si="16"/>
        <v>4232939310</v>
      </c>
      <c r="L573">
        <v>275</v>
      </c>
      <c r="M573">
        <v>244</v>
      </c>
      <c r="N573" t="s">
        <v>278</v>
      </c>
      <c r="O573">
        <v>2</v>
      </c>
      <c r="P573" t="s">
        <v>39</v>
      </c>
      <c r="Q573" s="6">
        <v>42169</v>
      </c>
      <c r="R573">
        <v>358</v>
      </c>
      <c r="S573">
        <v>412</v>
      </c>
      <c r="T573" t="s">
        <v>40</v>
      </c>
      <c r="U573" t="s">
        <v>285</v>
      </c>
      <c r="V573" s="3">
        <v>38354</v>
      </c>
      <c r="AB573" s="3">
        <v>358070000</v>
      </c>
      <c r="AC573" s="3">
        <v>411860000</v>
      </c>
      <c r="AD573">
        <v>256.74</v>
      </c>
      <c r="AE573" s="5">
        <f t="shared" si="17"/>
        <v>297198100</v>
      </c>
      <c r="AF573">
        <v>295.31</v>
      </c>
      <c r="AG573" s="4">
        <v>0.83</v>
      </c>
      <c r="AH573" t="s">
        <v>33</v>
      </c>
      <c r="AI573" t="s">
        <v>213</v>
      </c>
      <c r="AJ573">
        <v>36.778261000000001</v>
      </c>
      <c r="AK573">
        <v>-119.41793199999999</v>
      </c>
    </row>
    <row r="574" spans="1:37" ht="14.45" x14ac:dyDescent="0.3">
      <c r="A574">
        <v>572</v>
      </c>
      <c r="B574">
        <v>443</v>
      </c>
      <c r="C574" t="s">
        <v>286</v>
      </c>
      <c r="D574" t="s">
        <v>52</v>
      </c>
      <c r="E574" t="s">
        <v>31</v>
      </c>
      <c r="F574" s="2">
        <v>35431</v>
      </c>
      <c r="G574" s="2">
        <v>39082</v>
      </c>
      <c r="H574">
        <v>124192</v>
      </c>
      <c r="I574">
        <v>99736</v>
      </c>
      <c r="J574">
        <v>235</v>
      </c>
      <c r="K574">
        <f t="shared" si="16"/>
        <v>10652568800</v>
      </c>
      <c r="L574">
        <v>212</v>
      </c>
      <c r="M574">
        <v>188</v>
      </c>
      <c r="N574" t="s">
        <v>286</v>
      </c>
      <c r="O574" t="s">
        <v>287</v>
      </c>
      <c r="P574" t="s">
        <v>39</v>
      </c>
      <c r="Q574" s="6">
        <v>42050</v>
      </c>
      <c r="R574" s="3">
        <v>1398</v>
      </c>
      <c r="S574" s="3">
        <v>1448</v>
      </c>
      <c r="T574" t="s">
        <v>55</v>
      </c>
      <c r="V574" s="3">
        <v>119650</v>
      </c>
      <c r="W574">
        <v>109</v>
      </c>
      <c r="Y574" t="s">
        <v>2091</v>
      </c>
      <c r="AB574" s="3">
        <v>455540295</v>
      </c>
      <c r="AC574" s="3">
        <v>471832866</v>
      </c>
      <c r="AD574">
        <v>108.78</v>
      </c>
      <c r="AE574" s="5">
        <f t="shared" si="17"/>
        <v>364432236</v>
      </c>
      <c r="AF574">
        <v>112.67</v>
      </c>
      <c r="AG574" s="4">
        <v>0.8</v>
      </c>
      <c r="AH574" t="s">
        <v>33</v>
      </c>
      <c r="AI574" t="s">
        <v>52</v>
      </c>
      <c r="AJ574">
        <v>36.778261000000001</v>
      </c>
      <c r="AK574">
        <v>-119.41793199999999</v>
      </c>
    </row>
    <row r="575" spans="1:37" ht="14.45" x14ac:dyDescent="0.3">
      <c r="A575">
        <v>573</v>
      </c>
      <c r="B575">
        <v>443</v>
      </c>
      <c r="C575" t="s">
        <v>286</v>
      </c>
      <c r="D575" t="s">
        <v>52</v>
      </c>
      <c r="E575" t="s">
        <v>31</v>
      </c>
      <c r="F575" s="2">
        <v>35431</v>
      </c>
      <c r="G575" s="2">
        <v>39082</v>
      </c>
      <c r="H575">
        <v>124192</v>
      </c>
      <c r="I575">
        <v>99736</v>
      </c>
      <c r="J575">
        <v>235</v>
      </c>
      <c r="K575">
        <f t="shared" si="16"/>
        <v>10652568800</v>
      </c>
      <c r="L575">
        <v>212</v>
      </c>
      <c r="M575">
        <v>188</v>
      </c>
      <c r="N575" t="s">
        <v>286</v>
      </c>
      <c r="O575" t="s">
        <v>287</v>
      </c>
      <c r="P575" t="s">
        <v>39</v>
      </c>
      <c r="Q575" s="6">
        <v>42019</v>
      </c>
      <c r="R575" s="3">
        <v>1413</v>
      </c>
      <c r="S575" s="3">
        <v>1578</v>
      </c>
      <c r="T575" t="s">
        <v>55</v>
      </c>
      <c r="V575" s="3">
        <v>119650</v>
      </c>
      <c r="W575">
        <v>102</v>
      </c>
      <c r="Y575" t="s">
        <v>288</v>
      </c>
      <c r="AB575" s="3">
        <v>460428066</v>
      </c>
      <c r="AC575" s="3">
        <v>514193552</v>
      </c>
      <c r="AD575">
        <v>101.79</v>
      </c>
      <c r="AE575" s="5">
        <f t="shared" si="17"/>
        <v>377551014.12</v>
      </c>
      <c r="AF575">
        <v>113.68</v>
      </c>
      <c r="AG575" s="4">
        <v>0.82</v>
      </c>
      <c r="AH575" t="s">
        <v>33</v>
      </c>
      <c r="AI575" t="s">
        <v>52</v>
      </c>
      <c r="AJ575">
        <v>36.778261000000001</v>
      </c>
      <c r="AK575">
        <v>-119.41793199999999</v>
      </c>
    </row>
    <row r="576" spans="1:37" ht="14.45" x14ac:dyDescent="0.3">
      <c r="A576">
        <v>574</v>
      </c>
      <c r="B576">
        <v>443</v>
      </c>
      <c r="C576" t="s">
        <v>286</v>
      </c>
      <c r="D576" t="s">
        <v>52</v>
      </c>
      <c r="E576" t="s">
        <v>31</v>
      </c>
      <c r="F576" s="2">
        <v>35431</v>
      </c>
      <c r="G576" s="2">
        <v>39082</v>
      </c>
      <c r="H576">
        <v>124192</v>
      </c>
      <c r="I576">
        <v>99736</v>
      </c>
      <c r="J576">
        <v>235</v>
      </c>
      <c r="K576">
        <f t="shared" si="16"/>
        <v>10652568800</v>
      </c>
      <c r="L576">
        <v>212</v>
      </c>
      <c r="M576">
        <v>188</v>
      </c>
      <c r="N576" t="s">
        <v>286</v>
      </c>
      <c r="O576" t="s">
        <v>287</v>
      </c>
      <c r="P576" t="s">
        <v>39</v>
      </c>
      <c r="Q576" s="6">
        <v>42352</v>
      </c>
      <c r="R576" s="3">
        <v>1061</v>
      </c>
      <c r="S576" s="3">
        <v>1770</v>
      </c>
      <c r="T576" t="s">
        <v>55</v>
      </c>
      <c r="V576" s="3">
        <v>119650</v>
      </c>
      <c r="W576">
        <v>64</v>
      </c>
      <c r="X576" t="s">
        <v>289</v>
      </c>
      <c r="AB576" s="3">
        <v>345728364</v>
      </c>
      <c r="AC576" s="3">
        <v>576757026</v>
      </c>
      <c r="AD576">
        <v>64.31</v>
      </c>
      <c r="AE576" s="5">
        <f t="shared" si="17"/>
        <v>238552571.16</v>
      </c>
      <c r="AF576">
        <v>107.29</v>
      </c>
      <c r="AG576" s="4">
        <v>0.69</v>
      </c>
      <c r="AH576" t="s">
        <v>33</v>
      </c>
      <c r="AI576" t="s">
        <v>52</v>
      </c>
      <c r="AJ576">
        <v>36.778261000000001</v>
      </c>
      <c r="AK576">
        <v>-119.41793199999999</v>
      </c>
    </row>
    <row r="577" spans="1:37" ht="14.45" x14ac:dyDescent="0.3">
      <c r="A577">
        <v>575</v>
      </c>
      <c r="B577">
        <v>443</v>
      </c>
      <c r="C577" t="s">
        <v>286</v>
      </c>
      <c r="D577" t="s">
        <v>52</v>
      </c>
      <c r="E577" t="s">
        <v>31</v>
      </c>
      <c r="F577" s="2">
        <v>35431</v>
      </c>
      <c r="G577" s="2">
        <v>39082</v>
      </c>
      <c r="H577">
        <v>124192</v>
      </c>
      <c r="I577">
        <v>99736</v>
      </c>
      <c r="J577">
        <v>235</v>
      </c>
      <c r="K577">
        <f t="shared" si="16"/>
        <v>10652568800</v>
      </c>
      <c r="L577">
        <v>212</v>
      </c>
      <c r="M577">
        <v>188</v>
      </c>
      <c r="N577" t="s">
        <v>286</v>
      </c>
      <c r="O577" t="s">
        <v>287</v>
      </c>
      <c r="P577" t="s">
        <v>39</v>
      </c>
      <c r="Q577" s="6">
        <v>42322</v>
      </c>
      <c r="R577" s="3">
        <v>1773</v>
      </c>
      <c r="S577" s="3">
        <v>1987</v>
      </c>
      <c r="T577" t="s">
        <v>55</v>
      </c>
      <c r="V577" s="3">
        <v>119650</v>
      </c>
      <c r="W577">
        <v>111</v>
      </c>
      <c r="X577" t="s">
        <v>290</v>
      </c>
      <c r="AB577" s="3">
        <v>577734580</v>
      </c>
      <c r="AC577" s="3">
        <v>647466785</v>
      </c>
      <c r="AD577">
        <v>111.06</v>
      </c>
      <c r="AE577" s="5">
        <f t="shared" si="17"/>
        <v>398636860.19999999</v>
      </c>
      <c r="AF577">
        <v>124.46</v>
      </c>
      <c r="AG577" s="4">
        <v>0.69</v>
      </c>
      <c r="AH577" t="s">
        <v>33</v>
      </c>
      <c r="AI577" t="s">
        <v>52</v>
      </c>
      <c r="AJ577">
        <v>36.778261000000001</v>
      </c>
      <c r="AK577">
        <v>-119.41793199999999</v>
      </c>
    </row>
    <row r="578" spans="1:37" ht="14.45" x14ac:dyDescent="0.3">
      <c r="A578">
        <v>576</v>
      </c>
      <c r="B578">
        <v>443</v>
      </c>
      <c r="C578" t="s">
        <v>286</v>
      </c>
      <c r="D578" t="s">
        <v>52</v>
      </c>
      <c r="E578" t="s">
        <v>31</v>
      </c>
      <c r="F578" s="2">
        <v>35431</v>
      </c>
      <c r="G578" s="2">
        <v>39082</v>
      </c>
      <c r="H578">
        <v>124192</v>
      </c>
      <c r="I578">
        <v>99736</v>
      </c>
      <c r="J578">
        <v>235</v>
      </c>
      <c r="K578">
        <f t="shared" si="16"/>
        <v>10652568800</v>
      </c>
      <c r="L578">
        <v>212</v>
      </c>
      <c r="M578">
        <v>188</v>
      </c>
      <c r="N578" t="s">
        <v>286</v>
      </c>
      <c r="O578" t="s">
        <v>287</v>
      </c>
      <c r="Q578" s="6">
        <v>42291</v>
      </c>
      <c r="R578" s="3">
        <v>2364</v>
      </c>
      <c r="S578" s="3">
        <v>2594</v>
      </c>
      <c r="T578" t="s">
        <v>55</v>
      </c>
      <c r="V578" s="3">
        <v>119650</v>
      </c>
      <c r="W578">
        <v>143</v>
      </c>
      <c r="X578" t="s">
        <v>291</v>
      </c>
      <c r="AB578" s="3">
        <v>770312773</v>
      </c>
      <c r="AC578" s="3">
        <v>845258602</v>
      </c>
      <c r="AD578">
        <v>143.30000000000001</v>
      </c>
      <c r="AE578" s="5">
        <f t="shared" si="17"/>
        <v>531515813.36999995</v>
      </c>
      <c r="AF578">
        <v>157.24</v>
      </c>
      <c r="AG578" s="4">
        <v>0.69</v>
      </c>
      <c r="AH578" t="s">
        <v>33</v>
      </c>
      <c r="AI578" t="s">
        <v>52</v>
      </c>
      <c r="AJ578">
        <v>36.778261000000001</v>
      </c>
      <c r="AK578">
        <v>-119.41793199999999</v>
      </c>
    </row>
    <row r="579" spans="1:37" ht="14.45" x14ac:dyDescent="0.3">
      <c r="A579">
        <v>577</v>
      </c>
      <c r="B579">
        <v>443</v>
      </c>
      <c r="C579" t="s">
        <v>286</v>
      </c>
      <c r="D579" t="s">
        <v>52</v>
      </c>
      <c r="E579" t="s">
        <v>31</v>
      </c>
      <c r="F579" s="2">
        <v>35431</v>
      </c>
      <c r="G579" s="2">
        <v>39082</v>
      </c>
      <c r="H579">
        <v>124192</v>
      </c>
      <c r="I579">
        <v>99736</v>
      </c>
      <c r="J579">
        <v>235</v>
      </c>
      <c r="K579">
        <f t="shared" ref="K579:K642" si="18">J579*H579*365</f>
        <v>10652568800</v>
      </c>
      <c r="L579">
        <v>212</v>
      </c>
      <c r="M579">
        <v>188</v>
      </c>
      <c r="N579" t="s">
        <v>286</v>
      </c>
      <c r="O579" t="s">
        <v>287</v>
      </c>
      <c r="P579" t="s">
        <v>39</v>
      </c>
      <c r="Q579" s="6">
        <v>42261</v>
      </c>
      <c r="R579" s="3">
        <v>2547</v>
      </c>
      <c r="S579" s="3">
        <v>3236</v>
      </c>
      <c r="T579" t="s">
        <v>55</v>
      </c>
      <c r="U579" t="s">
        <v>292</v>
      </c>
      <c r="V579" s="3">
        <v>119650</v>
      </c>
      <c r="W579">
        <v>155</v>
      </c>
      <c r="X579" t="s">
        <v>293</v>
      </c>
      <c r="AB579" s="3">
        <v>829943585</v>
      </c>
      <c r="AC579" s="3">
        <v>1054455218</v>
      </c>
      <c r="AD579">
        <v>154.91</v>
      </c>
      <c r="AE579" s="5">
        <f t="shared" ref="AE579:AE642" si="19">AB579*AG579</f>
        <v>556062201.95000005</v>
      </c>
      <c r="AF579">
        <v>196.82</v>
      </c>
      <c r="AG579" s="4">
        <v>0.67</v>
      </c>
      <c r="AH579" t="s">
        <v>33</v>
      </c>
      <c r="AI579" t="s">
        <v>52</v>
      </c>
      <c r="AJ579">
        <v>36.778261000000001</v>
      </c>
      <c r="AK579">
        <v>-119.41793199999999</v>
      </c>
    </row>
    <row r="580" spans="1:37" ht="14.45" x14ac:dyDescent="0.3">
      <c r="A580">
        <v>578</v>
      </c>
      <c r="B580">
        <v>443</v>
      </c>
      <c r="C580" t="s">
        <v>286</v>
      </c>
      <c r="D580" t="s">
        <v>52</v>
      </c>
      <c r="E580" t="s">
        <v>31</v>
      </c>
      <c r="F580" s="2">
        <v>35431</v>
      </c>
      <c r="G580" s="2">
        <v>39082</v>
      </c>
      <c r="H580">
        <v>124192</v>
      </c>
      <c r="I580">
        <v>99736</v>
      </c>
      <c r="J580">
        <v>235</v>
      </c>
      <c r="K580">
        <f t="shared" si="18"/>
        <v>10652568800</v>
      </c>
      <c r="L580">
        <v>212</v>
      </c>
      <c r="M580">
        <v>188</v>
      </c>
      <c r="N580" t="s">
        <v>286</v>
      </c>
      <c r="O580" t="s">
        <v>287</v>
      </c>
      <c r="P580" t="s">
        <v>39</v>
      </c>
      <c r="Q580" s="6">
        <v>42230</v>
      </c>
      <c r="R580" s="3">
        <v>2948</v>
      </c>
      <c r="S580" s="3">
        <v>3456</v>
      </c>
      <c r="T580" t="s">
        <v>55</v>
      </c>
      <c r="V580" s="3">
        <v>118800</v>
      </c>
      <c r="AB580" s="3">
        <v>960610007</v>
      </c>
      <c r="AC580" s="3">
        <v>1126142532</v>
      </c>
      <c r="AD580">
        <v>169.54</v>
      </c>
      <c r="AE580" s="5">
        <f t="shared" si="19"/>
        <v>624396504.55000007</v>
      </c>
      <c r="AF580">
        <v>198.76</v>
      </c>
      <c r="AG580" s="4">
        <v>0.65</v>
      </c>
      <c r="AH580" t="s">
        <v>33</v>
      </c>
      <c r="AI580" t="s">
        <v>52</v>
      </c>
      <c r="AJ580">
        <v>36.778261000000001</v>
      </c>
      <c r="AK580">
        <v>-119.41793199999999</v>
      </c>
    </row>
    <row r="581" spans="1:37" ht="14.45" x14ac:dyDescent="0.3">
      <c r="A581">
        <v>579</v>
      </c>
      <c r="B581">
        <v>443</v>
      </c>
      <c r="C581" t="s">
        <v>286</v>
      </c>
      <c r="D581" t="s">
        <v>52</v>
      </c>
      <c r="E581" t="s">
        <v>31</v>
      </c>
      <c r="F581" s="2">
        <v>35431</v>
      </c>
      <c r="G581" s="2">
        <v>39082</v>
      </c>
      <c r="H581">
        <v>124192</v>
      </c>
      <c r="I581">
        <v>99736</v>
      </c>
      <c r="J581">
        <v>235</v>
      </c>
      <c r="K581">
        <f t="shared" si="18"/>
        <v>10652568800</v>
      </c>
      <c r="L581">
        <v>212</v>
      </c>
      <c r="M581">
        <v>188</v>
      </c>
      <c r="N581" t="s">
        <v>286</v>
      </c>
      <c r="O581" t="s">
        <v>287</v>
      </c>
      <c r="P581" t="s">
        <v>39</v>
      </c>
      <c r="Q581" s="6">
        <v>42199</v>
      </c>
      <c r="R581" s="3">
        <v>3313</v>
      </c>
      <c r="S581" s="3">
        <v>3428</v>
      </c>
      <c r="T581" t="s">
        <v>55</v>
      </c>
      <c r="V581" s="3">
        <v>118800</v>
      </c>
      <c r="Y581" t="s">
        <v>294</v>
      </c>
      <c r="AB581" s="3">
        <v>1079545778</v>
      </c>
      <c r="AC581" s="3">
        <v>1117018692</v>
      </c>
      <c r="AD581">
        <v>199.33</v>
      </c>
      <c r="AE581" s="5">
        <f t="shared" si="19"/>
        <v>734091129.04000008</v>
      </c>
      <c r="AF581">
        <v>206.25</v>
      </c>
      <c r="AG581" s="4">
        <v>0.68</v>
      </c>
      <c r="AH581" t="s">
        <v>33</v>
      </c>
      <c r="AI581" t="s">
        <v>52</v>
      </c>
      <c r="AJ581">
        <v>36.778261000000001</v>
      </c>
      <c r="AK581">
        <v>-119.41793199999999</v>
      </c>
    </row>
    <row r="582" spans="1:37" ht="14.45" x14ac:dyDescent="0.3">
      <c r="A582">
        <v>580</v>
      </c>
      <c r="B582">
        <v>443</v>
      </c>
      <c r="C582" t="s">
        <v>286</v>
      </c>
      <c r="D582" t="s">
        <v>52</v>
      </c>
      <c r="E582" t="s">
        <v>31</v>
      </c>
      <c r="F582" s="2">
        <v>35431</v>
      </c>
      <c r="G582" s="2">
        <v>39082</v>
      </c>
      <c r="H582">
        <v>124192</v>
      </c>
      <c r="I582">
        <v>99736</v>
      </c>
      <c r="J582">
        <v>235</v>
      </c>
      <c r="K582">
        <f t="shared" si="18"/>
        <v>10652568800</v>
      </c>
      <c r="L582">
        <v>212</v>
      </c>
      <c r="M582">
        <v>188</v>
      </c>
      <c r="N582" t="s">
        <v>286</v>
      </c>
      <c r="O582" t="s">
        <v>287</v>
      </c>
      <c r="P582" t="s">
        <v>39</v>
      </c>
      <c r="Q582" s="6">
        <v>42169</v>
      </c>
      <c r="R582" s="3">
        <v>3111</v>
      </c>
      <c r="S582" s="3">
        <v>3084</v>
      </c>
      <c r="T582" t="s">
        <v>55</v>
      </c>
      <c r="V582" s="3">
        <v>118800</v>
      </c>
      <c r="AB582" s="3">
        <v>1013723789</v>
      </c>
      <c r="AC582" s="3">
        <v>1004925801</v>
      </c>
      <c r="AD582">
        <v>196.26</v>
      </c>
      <c r="AE582" s="5">
        <f t="shared" si="19"/>
        <v>699469414.40999997</v>
      </c>
      <c r="AF582">
        <v>194.56</v>
      </c>
      <c r="AG582" s="4">
        <v>0.69</v>
      </c>
      <c r="AH582" t="s">
        <v>33</v>
      </c>
      <c r="AI582" t="s">
        <v>52</v>
      </c>
      <c r="AJ582">
        <v>36.778261000000001</v>
      </c>
      <c r="AK582">
        <v>-119.41793199999999</v>
      </c>
    </row>
    <row r="583" spans="1:37" ht="14.45" x14ac:dyDescent="0.3">
      <c r="A583">
        <v>581</v>
      </c>
      <c r="B583">
        <v>613</v>
      </c>
      <c r="C583" t="s">
        <v>295</v>
      </c>
      <c r="D583" t="s">
        <v>59</v>
      </c>
      <c r="E583" t="s">
        <v>31</v>
      </c>
      <c r="F583" s="2">
        <v>36161</v>
      </c>
      <c r="G583" s="2">
        <v>39448</v>
      </c>
      <c r="H583">
        <v>42001</v>
      </c>
      <c r="I583">
        <v>36469</v>
      </c>
      <c r="J583">
        <v>243</v>
      </c>
      <c r="K583">
        <f t="shared" si="18"/>
        <v>3725278695</v>
      </c>
      <c r="L583">
        <v>219</v>
      </c>
      <c r="M583">
        <v>194</v>
      </c>
      <c r="N583" t="s">
        <v>295</v>
      </c>
      <c r="O583" t="s">
        <v>96</v>
      </c>
      <c r="P583" t="s">
        <v>39</v>
      </c>
      <c r="Q583" s="6">
        <v>42050</v>
      </c>
      <c r="R583">
        <v>116</v>
      </c>
      <c r="S583">
        <v>121</v>
      </c>
      <c r="T583" t="s">
        <v>40</v>
      </c>
      <c r="U583" t="s">
        <v>2092</v>
      </c>
      <c r="V583" s="3">
        <v>46463</v>
      </c>
      <c r="W583">
        <v>68.73</v>
      </c>
      <c r="X583" t="s">
        <v>2093</v>
      </c>
      <c r="Y583" t="s">
        <v>2094</v>
      </c>
      <c r="AB583" s="3">
        <v>116137000</v>
      </c>
      <c r="AC583" s="3">
        <v>120684000</v>
      </c>
      <c r="AD583">
        <v>68.739999999999995</v>
      </c>
      <c r="AE583" s="5">
        <f t="shared" si="19"/>
        <v>89425490</v>
      </c>
      <c r="AF583">
        <v>71.430000000000007</v>
      </c>
      <c r="AG583" s="4">
        <v>0.77</v>
      </c>
      <c r="AH583" t="s">
        <v>33</v>
      </c>
      <c r="AI583" t="s">
        <v>59</v>
      </c>
      <c r="AJ583">
        <v>37.594932</v>
      </c>
      <c r="AK583">
        <v>-120.95771000000001</v>
      </c>
    </row>
    <row r="584" spans="1:37" ht="14.45" x14ac:dyDescent="0.3">
      <c r="A584">
        <v>582</v>
      </c>
      <c r="B584">
        <v>613</v>
      </c>
      <c r="C584" t="s">
        <v>295</v>
      </c>
      <c r="D584" t="s">
        <v>59</v>
      </c>
      <c r="E584" t="s">
        <v>31</v>
      </c>
      <c r="F584" s="2">
        <v>36161</v>
      </c>
      <c r="G584" s="2">
        <v>39448</v>
      </c>
      <c r="H584">
        <v>42001</v>
      </c>
      <c r="I584">
        <v>36469</v>
      </c>
      <c r="J584">
        <v>243</v>
      </c>
      <c r="K584">
        <f t="shared" si="18"/>
        <v>3725278695</v>
      </c>
      <c r="L584">
        <v>219</v>
      </c>
      <c r="M584">
        <v>194</v>
      </c>
      <c r="N584" t="s">
        <v>295</v>
      </c>
      <c r="O584" t="s">
        <v>96</v>
      </c>
      <c r="P584" t="s">
        <v>39</v>
      </c>
      <c r="Q584" s="6">
        <v>42019</v>
      </c>
      <c r="R584">
        <v>121</v>
      </c>
      <c r="S584">
        <v>127</v>
      </c>
      <c r="T584" t="s">
        <v>40</v>
      </c>
      <c r="U584" t="s">
        <v>296</v>
      </c>
      <c r="V584" s="3">
        <v>46463</v>
      </c>
      <c r="W584">
        <v>65.53</v>
      </c>
      <c r="X584" t="s">
        <v>297</v>
      </c>
      <c r="Y584" t="s">
        <v>2095</v>
      </c>
      <c r="AB584" s="3">
        <v>121015000</v>
      </c>
      <c r="AC584" s="3">
        <v>127403000</v>
      </c>
      <c r="AD584">
        <v>65.53</v>
      </c>
      <c r="AE584" s="5">
        <f t="shared" si="19"/>
        <v>94391700</v>
      </c>
      <c r="AF584">
        <v>68.989999999999995</v>
      </c>
      <c r="AG584" s="4">
        <v>0.78</v>
      </c>
      <c r="AH584" t="s">
        <v>33</v>
      </c>
      <c r="AI584" t="s">
        <v>59</v>
      </c>
      <c r="AJ584">
        <v>37.594932</v>
      </c>
      <c r="AK584">
        <v>-120.95771000000001</v>
      </c>
    </row>
    <row r="585" spans="1:37" ht="14.45" x14ac:dyDescent="0.3">
      <c r="A585">
        <v>583</v>
      </c>
      <c r="B585">
        <v>613</v>
      </c>
      <c r="C585" t="s">
        <v>295</v>
      </c>
      <c r="D585" t="s">
        <v>59</v>
      </c>
      <c r="E585" t="s">
        <v>31</v>
      </c>
      <c r="F585" s="2">
        <v>36161</v>
      </c>
      <c r="G585" s="2">
        <v>39448</v>
      </c>
      <c r="H585">
        <v>42001</v>
      </c>
      <c r="I585">
        <v>36469</v>
      </c>
      <c r="J585">
        <v>243</v>
      </c>
      <c r="K585">
        <f t="shared" si="18"/>
        <v>3725278695</v>
      </c>
      <c r="L585">
        <v>219</v>
      </c>
      <c r="M585">
        <v>194</v>
      </c>
      <c r="N585" t="s">
        <v>295</v>
      </c>
      <c r="O585" t="s">
        <v>96</v>
      </c>
      <c r="P585" t="s">
        <v>39</v>
      </c>
      <c r="Q585" s="6">
        <v>42352</v>
      </c>
      <c r="R585">
        <v>124</v>
      </c>
      <c r="S585">
        <v>145</v>
      </c>
      <c r="T585" t="s">
        <v>40</v>
      </c>
      <c r="U585" t="s">
        <v>298</v>
      </c>
      <c r="V585" s="3">
        <v>45719</v>
      </c>
      <c r="W585">
        <v>65.59</v>
      </c>
      <c r="X585" t="s">
        <v>299</v>
      </c>
      <c r="Y585" t="s">
        <v>300</v>
      </c>
      <c r="AB585" s="3">
        <v>123941000</v>
      </c>
      <c r="AC585" s="3">
        <v>145116000</v>
      </c>
      <c r="AD585">
        <v>65.59</v>
      </c>
      <c r="AE585" s="5">
        <f t="shared" si="19"/>
        <v>92955750</v>
      </c>
      <c r="AF585">
        <v>76.790000000000006</v>
      </c>
      <c r="AG585" s="4">
        <v>0.75</v>
      </c>
      <c r="AH585" t="s">
        <v>33</v>
      </c>
      <c r="AI585" t="s">
        <v>59</v>
      </c>
      <c r="AJ585">
        <v>37.594932</v>
      </c>
      <c r="AK585">
        <v>-120.95771000000001</v>
      </c>
    </row>
    <row r="586" spans="1:37" ht="14.45" x14ac:dyDescent="0.3">
      <c r="A586">
        <v>584</v>
      </c>
      <c r="B586">
        <v>613</v>
      </c>
      <c r="C586" t="s">
        <v>295</v>
      </c>
      <c r="D586" t="s">
        <v>59</v>
      </c>
      <c r="E586" t="s">
        <v>31</v>
      </c>
      <c r="F586" s="2">
        <v>36161</v>
      </c>
      <c r="G586" s="2">
        <v>39448</v>
      </c>
      <c r="H586">
        <v>42001</v>
      </c>
      <c r="I586">
        <v>36469</v>
      </c>
      <c r="J586">
        <v>243</v>
      </c>
      <c r="K586">
        <f t="shared" si="18"/>
        <v>3725278695</v>
      </c>
      <c r="L586">
        <v>219</v>
      </c>
      <c r="M586">
        <v>194</v>
      </c>
      <c r="N586" t="s">
        <v>295</v>
      </c>
      <c r="O586" t="s">
        <v>96</v>
      </c>
      <c r="P586" t="s">
        <v>39</v>
      </c>
      <c r="Q586" s="6">
        <v>42322</v>
      </c>
      <c r="R586">
        <v>146</v>
      </c>
      <c r="S586">
        <v>161</v>
      </c>
      <c r="T586" t="s">
        <v>40</v>
      </c>
      <c r="U586" t="s">
        <v>301</v>
      </c>
      <c r="V586" s="3">
        <v>45719</v>
      </c>
      <c r="W586">
        <v>85.42</v>
      </c>
      <c r="X586" t="s">
        <v>302</v>
      </c>
      <c r="Y586" t="s">
        <v>303</v>
      </c>
      <c r="AB586" s="3">
        <v>146453000</v>
      </c>
      <c r="AC586" s="3">
        <v>161137000</v>
      </c>
      <c r="AD586">
        <v>85.42</v>
      </c>
      <c r="AE586" s="5">
        <f t="shared" si="19"/>
        <v>117162400</v>
      </c>
      <c r="AF586">
        <v>93.99</v>
      </c>
      <c r="AG586" s="4">
        <v>0.8</v>
      </c>
      <c r="AH586" t="s">
        <v>33</v>
      </c>
      <c r="AI586" t="s">
        <v>59</v>
      </c>
      <c r="AJ586">
        <v>37.594932</v>
      </c>
      <c r="AK586">
        <v>-120.95771000000001</v>
      </c>
    </row>
    <row r="587" spans="1:37" ht="14.45" x14ac:dyDescent="0.3">
      <c r="A587">
        <v>585</v>
      </c>
      <c r="B587">
        <v>613</v>
      </c>
      <c r="C587" t="s">
        <v>295</v>
      </c>
      <c r="D587" t="s">
        <v>59</v>
      </c>
      <c r="E587" t="s">
        <v>31</v>
      </c>
      <c r="F587" s="2">
        <v>36161</v>
      </c>
      <c r="G587" s="2">
        <v>39448</v>
      </c>
      <c r="H587">
        <v>42001</v>
      </c>
      <c r="I587">
        <v>36469</v>
      </c>
      <c r="J587">
        <v>243</v>
      </c>
      <c r="K587">
        <f t="shared" si="18"/>
        <v>3725278695</v>
      </c>
      <c r="L587">
        <v>219</v>
      </c>
      <c r="M587">
        <v>194</v>
      </c>
      <c r="N587" t="s">
        <v>295</v>
      </c>
      <c r="O587" t="s">
        <v>96</v>
      </c>
      <c r="P587" t="s">
        <v>39</v>
      </c>
      <c r="Q587" s="6">
        <v>42291</v>
      </c>
      <c r="R587">
        <v>211</v>
      </c>
      <c r="S587">
        <v>256</v>
      </c>
      <c r="T587" t="s">
        <v>40</v>
      </c>
      <c r="U587" t="s">
        <v>304</v>
      </c>
      <c r="V587" s="3">
        <v>45719</v>
      </c>
      <c r="W587">
        <v>126.28</v>
      </c>
      <c r="X587" t="s">
        <v>305</v>
      </c>
      <c r="Y587" t="s">
        <v>306</v>
      </c>
      <c r="AB587" s="3">
        <v>210553000</v>
      </c>
      <c r="AC587" s="3">
        <v>255782000</v>
      </c>
      <c r="AD587">
        <v>126.28</v>
      </c>
      <c r="AE587" s="5">
        <f t="shared" si="19"/>
        <v>178970050</v>
      </c>
      <c r="AF587">
        <v>153.4</v>
      </c>
      <c r="AG587" s="4">
        <v>0.85</v>
      </c>
      <c r="AH587" t="s">
        <v>33</v>
      </c>
      <c r="AI587" t="s">
        <v>59</v>
      </c>
      <c r="AJ587">
        <v>37.594932</v>
      </c>
      <c r="AK587">
        <v>-120.95771000000001</v>
      </c>
    </row>
    <row r="588" spans="1:37" ht="14.45" x14ac:dyDescent="0.3">
      <c r="A588">
        <v>586</v>
      </c>
      <c r="B588">
        <v>613</v>
      </c>
      <c r="C588" t="s">
        <v>295</v>
      </c>
      <c r="D588" t="s">
        <v>59</v>
      </c>
      <c r="E588" t="s">
        <v>31</v>
      </c>
      <c r="F588" s="2">
        <v>36161</v>
      </c>
      <c r="G588" s="2">
        <v>39448</v>
      </c>
      <c r="H588">
        <v>42001</v>
      </c>
      <c r="I588">
        <v>36469</v>
      </c>
      <c r="J588">
        <v>243</v>
      </c>
      <c r="K588">
        <f t="shared" si="18"/>
        <v>3725278695</v>
      </c>
      <c r="L588">
        <v>219</v>
      </c>
      <c r="M588">
        <v>194</v>
      </c>
      <c r="N588" t="s">
        <v>295</v>
      </c>
      <c r="O588" t="s">
        <v>96</v>
      </c>
      <c r="P588" t="s">
        <v>39</v>
      </c>
      <c r="Q588" s="6">
        <v>42261</v>
      </c>
      <c r="R588">
        <v>243</v>
      </c>
      <c r="S588">
        <v>252</v>
      </c>
      <c r="T588" t="s">
        <v>40</v>
      </c>
      <c r="U588" t="s">
        <v>307</v>
      </c>
      <c r="V588" s="3">
        <v>45719</v>
      </c>
      <c r="W588">
        <v>147.28</v>
      </c>
      <c r="X588" t="s">
        <v>308</v>
      </c>
      <c r="Y588" t="s">
        <v>309</v>
      </c>
      <c r="AB588" s="3">
        <v>243378000</v>
      </c>
      <c r="AC588" s="3">
        <v>252217000</v>
      </c>
      <c r="AD588">
        <v>147.28</v>
      </c>
      <c r="AE588" s="5">
        <f t="shared" si="19"/>
        <v>202003740</v>
      </c>
      <c r="AF588">
        <v>152.63</v>
      </c>
      <c r="AG588" s="4">
        <v>0.83</v>
      </c>
      <c r="AH588" t="s">
        <v>33</v>
      </c>
      <c r="AI588" t="s">
        <v>59</v>
      </c>
      <c r="AJ588">
        <v>37.594932</v>
      </c>
      <c r="AK588">
        <v>-120.95771000000001</v>
      </c>
    </row>
    <row r="589" spans="1:37" ht="14.45" x14ac:dyDescent="0.3">
      <c r="A589">
        <v>587</v>
      </c>
      <c r="B589">
        <v>613</v>
      </c>
      <c r="C589" t="s">
        <v>295</v>
      </c>
      <c r="D589" t="s">
        <v>59</v>
      </c>
      <c r="E589" t="s">
        <v>31</v>
      </c>
      <c r="F589" s="2">
        <v>36161</v>
      </c>
      <c r="G589" s="2">
        <v>39448</v>
      </c>
      <c r="H589">
        <v>42001</v>
      </c>
      <c r="I589">
        <v>36469</v>
      </c>
      <c r="J589">
        <v>243</v>
      </c>
      <c r="K589">
        <f t="shared" si="18"/>
        <v>3725278695</v>
      </c>
      <c r="L589">
        <v>219</v>
      </c>
      <c r="M589">
        <v>194</v>
      </c>
      <c r="N589" t="s">
        <v>295</v>
      </c>
      <c r="O589" t="s">
        <v>96</v>
      </c>
      <c r="P589" t="s">
        <v>39</v>
      </c>
      <c r="Q589" s="6">
        <v>42230</v>
      </c>
      <c r="R589">
        <v>284</v>
      </c>
      <c r="S589">
        <v>330</v>
      </c>
      <c r="T589" t="s">
        <v>40</v>
      </c>
      <c r="U589" t="s">
        <v>310</v>
      </c>
      <c r="V589" s="3">
        <v>45719</v>
      </c>
      <c r="X589" t="s">
        <v>311</v>
      </c>
      <c r="Y589" t="s">
        <v>312</v>
      </c>
      <c r="AB589" s="3">
        <v>284163000</v>
      </c>
      <c r="AC589" s="3">
        <v>329561000</v>
      </c>
      <c r="AD589">
        <v>168.42</v>
      </c>
      <c r="AE589" s="5">
        <f t="shared" si="19"/>
        <v>238696920</v>
      </c>
      <c r="AF589">
        <v>195.32</v>
      </c>
      <c r="AG589" s="4">
        <v>0.84</v>
      </c>
      <c r="AH589" t="s">
        <v>33</v>
      </c>
      <c r="AI589" t="s">
        <v>59</v>
      </c>
      <c r="AJ589">
        <v>37.594932</v>
      </c>
      <c r="AK589">
        <v>-120.95771000000001</v>
      </c>
    </row>
    <row r="590" spans="1:37" x14ac:dyDescent="0.25">
      <c r="A590">
        <v>588</v>
      </c>
      <c r="B590">
        <v>613</v>
      </c>
      <c r="C590" t="s">
        <v>295</v>
      </c>
      <c r="D590" t="s">
        <v>59</v>
      </c>
      <c r="E590" t="s">
        <v>31</v>
      </c>
      <c r="F590" s="2">
        <v>36161</v>
      </c>
      <c r="G590" s="2">
        <v>39448</v>
      </c>
      <c r="H590">
        <v>42001</v>
      </c>
      <c r="I590">
        <v>36469</v>
      </c>
      <c r="J590">
        <v>243</v>
      </c>
      <c r="K590">
        <f t="shared" si="18"/>
        <v>3725278695</v>
      </c>
      <c r="L590">
        <v>219</v>
      </c>
      <c r="M590">
        <v>194</v>
      </c>
      <c r="N590" t="s">
        <v>295</v>
      </c>
      <c r="O590" t="s">
        <v>96</v>
      </c>
      <c r="P590" t="s">
        <v>39</v>
      </c>
      <c r="Q590" s="6">
        <v>42199</v>
      </c>
      <c r="R590">
        <v>297</v>
      </c>
      <c r="S590">
        <v>314</v>
      </c>
      <c r="T590" t="s">
        <v>40</v>
      </c>
      <c r="U590" t="s">
        <v>313</v>
      </c>
      <c r="V590" s="3">
        <v>45719</v>
      </c>
      <c r="X590" t="s">
        <v>314</v>
      </c>
      <c r="Y590" t="s">
        <v>315</v>
      </c>
      <c r="AB590" s="3">
        <v>297346000</v>
      </c>
      <c r="AC590" s="3">
        <v>313787000</v>
      </c>
      <c r="AD590">
        <v>182.53</v>
      </c>
      <c r="AE590" s="5">
        <f t="shared" si="19"/>
        <v>258691020</v>
      </c>
      <c r="AF590">
        <v>192.62</v>
      </c>
      <c r="AG590" s="4">
        <v>0.87</v>
      </c>
      <c r="AH590" t="s">
        <v>33</v>
      </c>
      <c r="AI590" t="s">
        <v>59</v>
      </c>
      <c r="AJ590">
        <v>37.594932</v>
      </c>
      <c r="AK590">
        <v>-120.95771000000001</v>
      </c>
    </row>
    <row r="591" spans="1:37" x14ac:dyDescent="0.25">
      <c r="A591">
        <v>589</v>
      </c>
      <c r="B591">
        <v>613</v>
      </c>
      <c r="C591" t="s">
        <v>295</v>
      </c>
      <c r="D591" t="s">
        <v>59</v>
      </c>
      <c r="E591" t="s">
        <v>31</v>
      </c>
      <c r="F591" s="2">
        <v>36161</v>
      </c>
      <c r="G591" s="2">
        <v>39448</v>
      </c>
      <c r="H591">
        <v>42001</v>
      </c>
      <c r="I591">
        <v>36469</v>
      </c>
      <c r="J591">
        <v>243</v>
      </c>
      <c r="K591">
        <f t="shared" si="18"/>
        <v>3725278695</v>
      </c>
      <c r="L591">
        <v>219</v>
      </c>
      <c r="M591">
        <v>194</v>
      </c>
      <c r="N591" t="s">
        <v>295</v>
      </c>
      <c r="O591" t="s">
        <v>96</v>
      </c>
      <c r="P591" t="s">
        <v>39</v>
      </c>
      <c r="Q591" s="6">
        <v>42169</v>
      </c>
      <c r="R591">
        <v>306</v>
      </c>
      <c r="S591">
        <v>280</v>
      </c>
      <c r="T591" t="s">
        <v>40</v>
      </c>
      <c r="U591" t="s">
        <v>316</v>
      </c>
      <c r="V591" s="3">
        <v>45719</v>
      </c>
      <c r="X591" t="s">
        <v>317</v>
      </c>
      <c r="Y591" t="s">
        <v>318</v>
      </c>
      <c r="AB591" s="3">
        <v>305982000</v>
      </c>
      <c r="AC591" s="3">
        <v>280282000</v>
      </c>
      <c r="AD591">
        <v>198.55</v>
      </c>
      <c r="AE591" s="5">
        <f t="shared" si="19"/>
        <v>272323980</v>
      </c>
      <c r="AF591">
        <v>181.87</v>
      </c>
      <c r="AG591" s="4">
        <v>0.89</v>
      </c>
      <c r="AH591" t="s">
        <v>33</v>
      </c>
      <c r="AI591" t="s">
        <v>59</v>
      </c>
      <c r="AJ591">
        <v>37.594932</v>
      </c>
      <c r="AK591">
        <v>-120.95771000000001</v>
      </c>
    </row>
    <row r="592" spans="1:37" ht="14.45" x14ac:dyDescent="0.3">
      <c r="A592">
        <v>590</v>
      </c>
      <c r="B592">
        <v>586</v>
      </c>
      <c r="C592" t="s">
        <v>319</v>
      </c>
      <c r="D592" t="s">
        <v>52</v>
      </c>
      <c r="E592" t="s">
        <v>53</v>
      </c>
      <c r="F592" s="2">
        <v>35431</v>
      </c>
      <c r="G592" s="2">
        <v>40178</v>
      </c>
      <c r="H592">
        <v>54547</v>
      </c>
      <c r="I592">
        <v>52746</v>
      </c>
      <c r="J592">
        <v>131</v>
      </c>
      <c r="K592">
        <f t="shared" si="18"/>
        <v>2608164805</v>
      </c>
      <c r="L592">
        <v>127</v>
      </c>
      <c r="M592">
        <v>123</v>
      </c>
      <c r="N592" t="s">
        <v>319</v>
      </c>
      <c r="O592" t="s">
        <v>320</v>
      </c>
      <c r="P592" t="s">
        <v>39</v>
      </c>
      <c r="Q592" s="6">
        <v>42050</v>
      </c>
      <c r="R592">
        <v>505</v>
      </c>
      <c r="S592">
        <v>532</v>
      </c>
      <c r="T592" t="s">
        <v>55</v>
      </c>
      <c r="V592" s="3">
        <v>49041</v>
      </c>
      <c r="W592">
        <v>104.35</v>
      </c>
      <c r="AB592" s="3">
        <v>164691828</v>
      </c>
      <c r="AC592" s="3">
        <v>173509368</v>
      </c>
      <c r="AD592">
        <v>104.35</v>
      </c>
      <c r="AE592" s="5">
        <f t="shared" si="19"/>
        <v>143281890.35999998</v>
      </c>
      <c r="AF592">
        <v>109.93</v>
      </c>
      <c r="AG592" s="4">
        <v>0.87</v>
      </c>
      <c r="AH592" t="s">
        <v>33</v>
      </c>
      <c r="AI592" t="s">
        <v>52</v>
      </c>
      <c r="AJ592">
        <v>33.858347999999999</v>
      </c>
      <c r="AK592">
        <v>-118.064787</v>
      </c>
    </row>
    <row r="593" spans="1:37" ht="14.45" x14ac:dyDescent="0.3">
      <c r="A593">
        <v>591</v>
      </c>
      <c r="B593">
        <v>586</v>
      </c>
      <c r="C593" t="s">
        <v>319</v>
      </c>
      <c r="D593" t="s">
        <v>52</v>
      </c>
      <c r="E593" t="s">
        <v>53</v>
      </c>
      <c r="F593" s="2">
        <v>35431</v>
      </c>
      <c r="G593" s="2">
        <v>40178</v>
      </c>
      <c r="H593">
        <v>54547</v>
      </c>
      <c r="I593">
        <v>52746</v>
      </c>
      <c r="J593">
        <v>131</v>
      </c>
      <c r="K593">
        <f t="shared" si="18"/>
        <v>2608164805</v>
      </c>
      <c r="L593">
        <v>127</v>
      </c>
      <c r="M593">
        <v>123</v>
      </c>
      <c r="N593" t="s">
        <v>319</v>
      </c>
      <c r="O593" t="s">
        <v>320</v>
      </c>
      <c r="P593" t="s">
        <v>39</v>
      </c>
      <c r="Q593" s="6">
        <v>42019</v>
      </c>
      <c r="R593">
        <v>525</v>
      </c>
      <c r="S593">
        <v>665</v>
      </c>
      <c r="T593" t="s">
        <v>55</v>
      </c>
      <c r="V593" s="3">
        <v>49041</v>
      </c>
      <c r="W593">
        <v>97.86</v>
      </c>
      <c r="AB593" s="3">
        <v>170997053</v>
      </c>
      <c r="AC593" s="3">
        <v>216577151</v>
      </c>
      <c r="AD593">
        <v>97.86</v>
      </c>
      <c r="AE593" s="5">
        <f t="shared" si="19"/>
        <v>148767436.10999998</v>
      </c>
      <c r="AF593">
        <v>123.94</v>
      </c>
      <c r="AG593" s="4">
        <v>0.87</v>
      </c>
      <c r="AH593" t="s">
        <v>33</v>
      </c>
      <c r="AI593" t="s">
        <v>52</v>
      </c>
      <c r="AJ593">
        <v>33.858347999999999</v>
      </c>
      <c r="AK593">
        <v>-118.064787</v>
      </c>
    </row>
    <row r="594" spans="1:37" ht="14.45" x14ac:dyDescent="0.3">
      <c r="A594">
        <v>592</v>
      </c>
      <c r="B594">
        <v>586</v>
      </c>
      <c r="C594" t="s">
        <v>319</v>
      </c>
      <c r="D594" t="s">
        <v>52</v>
      </c>
      <c r="E594" t="s">
        <v>53</v>
      </c>
      <c r="F594" s="2">
        <v>35431</v>
      </c>
      <c r="G594" s="2">
        <v>40178</v>
      </c>
      <c r="H594">
        <v>54547</v>
      </c>
      <c r="I594">
        <v>52746</v>
      </c>
      <c r="J594">
        <v>131</v>
      </c>
      <c r="K594">
        <f t="shared" si="18"/>
        <v>2608164805</v>
      </c>
      <c r="L594">
        <v>127</v>
      </c>
      <c r="M594">
        <v>123</v>
      </c>
      <c r="N594" t="s">
        <v>319</v>
      </c>
      <c r="O594" t="s">
        <v>320</v>
      </c>
      <c r="P594" t="s">
        <v>39</v>
      </c>
      <c r="Q594" s="6">
        <v>42352</v>
      </c>
      <c r="R594">
        <v>472</v>
      </c>
      <c r="S594">
        <v>631</v>
      </c>
      <c r="T594" t="s">
        <v>55</v>
      </c>
      <c r="V594" s="3">
        <v>49041</v>
      </c>
      <c r="W594">
        <v>88.01</v>
      </c>
      <c r="AB594" s="3">
        <v>153801874</v>
      </c>
      <c r="AC594" s="3">
        <v>205612250</v>
      </c>
      <c r="AD594">
        <v>88.02</v>
      </c>
      <c r="AE594" s="5">
        <f t="shared" si="19"/>
        <v>133807630.38</v>
      </c>
      <c r="AF594">
        <v>117.66</v>
      </c>
      <c r="AG594" s="4">
        <v>0.87</v>
      </c>
      <c r="AH594" t="s">
        <v>33</v>
      </c>
      <c r="AI594" t="s">
        <v>52</v>
      </c>
      <c r="AJ594">
        <v>33.858347999999999</v>
      </c>
      <c r="AK594">
        <v>-118.064787</v>
      </c>
    </row>
    <row r="595" spans="1:37" ht="14.45" x14ac:dyDescent="0.3">
      <c r="A595">
        <v>593</v>
      </c>
      <c r="B595">
        <v>586</v>
      </c>
      <c r="C595" t="s">
        <v>319</v>
      </c>
      <c r="D595" t="s">
        <v>52</v>
      </c>
      <c r="E595" t="s">
        <v>53</v>
      </c>
      <c r="F595" s="2">
        <v>35431</v>
      </c>
      <c r="G595" s="2">
        <v>40178</v>
      </c>
      <c r="H595">
        <v>54547</v>
      </c>
      <c r="I595">
        <v>52746</v>
      </c>
      <c r="J595">
        <v>131</v>
      </c>
      <c r="K595">
        <f t="shared" si="18"/>
        <v>2608164805</v>
      </c>
      <c r="L595">
        <v>127</v>
      </c>
      <c r="M595">
        <v>123</v>
      </c>
      <c r="N595" t="s">
        <v>319</v>
      </c>
      <c r="O595" t="s">
        <v>320</v>
      </c>
      <c r="P595" t="s">
        <v>39</v>
      </c>
      <c r="Q595" s="6">
        <v>42322</v>
      </c>
      <c r="R595">
        <v>620</v>
      </c>
      <c r="S595">
        <v>661</v>
      </c>
      <c r="T595" t="s">
        <v>55</v>
      </c>
      <c r="V595" s="3">
        <v>49041</v>
      </c>
      <c r="W595">
        <v>119.46</v>
      </c>
      <c r="AB595" s="3">
        <v>202027885</v>
      </c>
      <c r="AC595" s="3">
        <v>215387793</v>
      </c>
      <c r="AD595">
        <v>119.47</v>
      </c>
      <c r="AE595" s="5">
        <f t="shared" si="19"/>
        <v>175764259.94999999</v>
      </c>
      <c r="AF595">
        <v>127.37</v>
      </c>
      <c r="AG595" s="4">
        <v>0.87</v>
      </c>
      <c r="AH595" t="s">
        <v>33</v>
      </c>
      <c r="AI595" t="s">
        <v>52</v>
      </c>
      <c r="AJ595">
        <v>33.858347999999999</v>
      </c>
      <c r="AK595">
        <v>-118.064787</v>
      </c>
    </row>
    <row r="596" spans="1:37" ht="14.45" x14ac:dyDescent="0.3">
      <c r="A596">
        <v>594</v>
      </c>
      <c r="B596">
        <v>586</v>
      </c>
      <c r="C596" t="s">
        <v>319</v>
      </c>
      <c r="D596" t="s">
        <v>52</v>
      </c>
      <c r="E596" t="s">
        <v>53</v>
      </c>
      <c r="F596" s="2">
        <v>35431</v>
      </c>
      <c r="G596" s="2">
        <v>40178</v>
      </c>
      <c r="H596">
        <v>54547</v>
      </c>
      <c r="I596">
        <v>52746</v>
      </c>
      <c r="J596">
        <v>131</v>
      </c>
      <c r="K596">
        <f t="shared" si="18"/>
        <v>2608164805</v>
      </c>
      <c r="L596">
        <v>127</v>
      </c>
      <c r="M596">
        <v>123</v>
      </c>
      <c r="N596" t="s">
        <v>319</v>
      </c>
      <c r="O596" t="s">
        <v>320</v>
      </c>
      <c r="P596" t="s">
        <v>39</v>
      </c>
      <c r="Q596" s="6">
        <v>42291</v>
      </c>
      <c r="R596">
        <v>720</v>
      </c>
      <c r="S596">
        <v>762</v>
      </c>
      <c r="T596" t="s">
        <v>55</v>
      </c>
      <c r="V596" s="3">
        <v>49041</v>
      </c>
      <c r="W596">
        <v>146</v>
      </c>
      <c r="AB596" s="3">
        <v>234613027</v>
      </c>
      <c r="AC596" s="3">
        <v>248298787</v>
      </c>
      <c r="AD596">
        <v>134.26</v>
      </c>
      <c r="AE596" s="5">
        <f t="shared" si="19"/>
        <v>204113333.49000001</v>
      </c>
      <c r="AF596">
        <v>142.09</v>
      </c>
      <c r="AG596" s="4">
        <v>0.87</v>
      </c>
      <c r="AH596" t="s">
        <v>33</v>
      </c>
      <c r="AI596" t="s">
        <v>52</v>
      </c>
      <c r="AJ596">
        <v>33.858347999999999</v>
      </c>
      <c r="AK596">
        <v>-118.064787</v>
      </c>
    </row>
    <row r="597" spans="1:37" ht="14.45" x14ac:dyDescent="0.3">
      <c r="A597">
        <v>595</v>
      </c>
      <c r="B597">
        <v>586</v>
      </c>
      <c r="C597" t="s">
        <v>319</v>
      </c>
      <c r="D597" t="s">
        <v>52</v>
      </c>
      <c r="E597" t="s">
        <v>53</v>
      </c>
      <c r="F597" s="2">
        <v>35431</v>
      </c>
      <c r="G597" s="2">
        <v>40178</v>
      </c>
      <c r="H597">
        <v>54547</v>
      </c>
      <c r="I597">
        <v>52746</v>
      </c>
      <c r="J597">
        <v>131</v>
      </c>
      <c r="K597">
        <f t="shared" si="18"/>
        <v>2608164805</v>
      </c>
      <c r="L597">
        <v>127</v>
      </c>
      <c r="M597">
        <v>123</v>
      </c>
      <c r="N597" t="s">
        <v>319</v>
      </c>
      <c r="O597" t="s">
        <v>320</v>
      </c>
      <c r="P597" t="s">
        <v>39</v>
      </c>
      <c r="Q597" s="6">
        <v>42261</v>
      </c>
      <c r="R597">
        <v>746</v>
      </c>
      <c r="S597">
        <v>821</v>
      </c>
      <c r="T597" t="s">
        <v>55</v>
      </c>
      <c r="V597" s="3">
        <v>49041</v>
      </c>
      <c r="W597">
        <v>143</v>
      </c>
      <c r="AB597" s="3">
        <v>243085165</v>
      </c>
      <c r="AC597" s="3">
        <v>267524022</v>
      </c>
      <c r="AD597">
        <v>143.75</v>
      </c>
      <c r="AE597" s="5">
        <f t="shared" si="19"/>
        <v>211484093.55000001</v>
      </c>
      <c r="AF597">
        <v>158.19999999999999</v>
      </c>
      <c r="AG597" s="4">
        <v>0.87</v>
      </c>
      <c r="AH597" t="s">
        <v>33</v>
      </c>
      <c r="AI597" t="s">
        <v>52</v>
      </c>
      <c r="AJ597">
        <v>33.858347999999999</v>
      </c>
      <c r="AK597">
        <v>-118.064787</v>
      </c>
    </row>
    <row r="598" spans="1:37" ht="14.45" x14ac:dyDescent="0.3">
      <c r="A598">
        <v>596</v>
      </c>
      <c r="B598">
        <v>586</v>
      </c>
      <c r="C598" t="s">
        <v>319</v>
      </c>
      <c r="D598" t="s">
        <v>52</v>
      </c>
      <c r="E598" t="s">
        <v>53</v>
      </c>
      <c r="F598" s="2">
        <v>35431</v>
      </c>
      <c r="G598" s="2">
        <v>40178</v>
      </c>
      <c r="H598">
        <v>54547</v>
      </c>
      <c r="I598">
        <v>52746</v>
      </c>
      <c r="J598">
        <v>131</v>
      </c>
      <c r="K598">
        <f t="shared" si="18"/>
        <v>2608164805</v>
      </c>
      <c r="L598">
        <v>127</v>
      </c>
      <c r="M598">
        <v>123</v>
      </c>
      <c r="N598" t="s">
        <v>319</v>
      </c>
      <c r="O598" t="s">
        <v>320</v>
      </c>
      <c r="P598" t="s">
        <v>39</v>
      </c>
      <c r="Q598" s="6">
        <v>42230</v>
      </c>
      <c r="R598">
        <v>797</v>
      </c>
      <c r="S598">
        <v>861</v>
      </c>
      <c r="T598" t="s">
        <v>55</v>
      </c>
      <c r="V598" s="3">
        <v>49041</v>
      </c>
      <c r="AB598" s="3">
        <v>259661227</v>
      </c>
      <c r="AC598" s="3">
        <v>280701453</v>
      </c>
      <c r="AD598">
        <v>148.6</v>
      </c>
      <c r="AE598" s="5">
        <f t="shared" si="19"/>
        <v>225905267.49000001</v>
      </c>
      <c r="AF598">
        <v>160.63999999999999</v>
      </c>
      <c r="AG598" s="4">
        <v>0.87</v>
      </c>
      <c r="AH598" t="s">
        <v>33</v>
      </c>
      <c r="AI598" t="s">
        <v>52</v>
      </c>
      <c r="AJ598">
        <v>33.858347999999999</v>
      </c>
      <c r="AK598">
        <v>-118.064787</v>
      </c>
    </row>
    <row r="599" spans="1:37" ht="14.45" x14ac:dyDescent="0.3">
      <c r="A599">
        <v>597</v>
      </c>
      <c r="B599">
        <v>586</v>
      </c>
      <c r="C599" t="s">
        <v>319</v>
      </c>
      <c r="D599" t="s">
        <v>52</v>
      </c>
      <c r="E599" t="s">
        <v>53</v>
      </c>
      <c r="F599" s="2">
        <v>35431</v>
      </c>
      <c r="G599" s="2">
        <v>40178</v>
      </c>
      <c r="H599">
        <v>54547</v>
      </c>
      <c r="I599">
        <v>52746</v>
      </c>
      <c r="J599">
        <v>131</v>
      </c>
      <c r="K599">
        <f t="shared" si="18"/>
        <v>2608164805</v>
      </c>
      <c r="L599">
        <v>127</v>
      </c>
      <c r="M599">
        <v>123</v>
      </c>
      <c r="N599" t="s">
        <v>319</v>
      </c>
      <c r="O599" t="s">
        <v>321</v>
      </c>
      <c r="Q599" s="6">
        <v>42199</v>
      </c>
      <c r="R599">
        <v>902</v>
      </c>
      <c r="S599" s="3">
        <v>1039</v>
      </c>
      <c r="T599" t="s">
        <v>55</v>
      </c>
      <c r="U599" t="s">
        <v>322</v>
      </c>
      <c r="V599" s="3">
        <v>49041</v>
      </c>
      <c r="AB599" s="3">
        <v>293917987</v>
      </c>
      <c r="AC599" s="3">
        <v>338559633</v>
      </c>
      <c r="AD599">
        <v>168.2</v>
      </c>
      <c r="AE599" s="5">
        <f t="shared" si="19"/>
        <v>255708648.69</v>
      </c>
      <c r="AF599">
        <v>193.75</v>
      </c>
      <c r="AG599" s="4">
        <v>0.87</v>
      </c>
      <c r="AH599" t="s">
        <v>33</v>
      </c>
      <c r="AI599" t="s">
        <v>52</v>
      </c>
      <c r="AJ599">
        <v>33.858347999999999</v>
      </c>
      <c r="AK599">
        <v>-118.064787</v>
      </c>
    </row>
    <row r="600" spans="1:37" ht="14.45" x14ac:dyDescent="0.3">
      <c r="A600">
        <v>598</v>
      </c>
      <c r="B600">
        <v>586</v>
      </c>
      <c r="C600" t="s">
        <v>319</v>
      </c>
      <c r="D600" t="s">
        <v>52</v>
      </c>
      <c r="E600" t="s">
        <v>53</v>
      </c>
      <c r="F600" s="2">
        <v>35431</v>
      </c>
      <c r="G600" s="2">
        <v>40178</v>
      </c>
      <c r="H600">
        <v>54547</v>
      </c>
      <c r="I600">
        <v>52746</v>
      </c>
      <c r="J600">
        <v>131</v>
      </c>
      <c r="K600">
        <f t="shared" si="18"/>
        <v>2608164805</v>
      </c>
      <c r="L600">
        <v>127</v>
      </c>
      <c r="M600">
        <v>123</v>
      </c>
      <c r="N600" t="s">
        <v>319</v>
      </c>
      <c r="O600" t="s">
        <v>321</v>
      </c>
      <c r="Q600" s="6">
        <v>42169</v>
      </c>
      <c r="R600">
        <v>824</v>
      </c>
      <c r="S600">
        <v>838</v>
      </c>
      <c r="T600" t="s">
        <v>55</v>
      </c>
      <c r="U600" t="s">
        <v>323</v>
      </c>
      <c r="V600" s="3">
        <v>49041</v>
      </c>
      <c r="AB600" s="3">
        <v>268501576</v>
      </c>
      <c r="AC600" s="3">
        <v>273063496</v>
      </c>
      <c r="AD600">
        <v>158.78</v>
      </c>
      <c r="AE600" s="5">
        <f t="shared" si="19"/>
        <v>233596371.12</v>
      </c>
      <c r="AF600">
        <v>161.47</v>
      </c>
      <c r="AG600" s="4">
        <v>0.87</v>
      </c>
      <c r="AH600" t="s">
        <v>33</v>
      </c>
      <c r="AI600" t="s">
        <v>52</v>
      </c>
      <c r="AJ600">
        <v>33.858347999999999</v>
      </c>
      <c r="AK600">
        <v>-118.064787</v>
      </c>
    </row>
    <row r="601" spans="1:37" ht="14.45" x14ac:dyDescent="0.3">
      <c r="A601">
        <v>599</v>
      </c>
      <c r="B601">
        <v>352</v>
      </c>
      <c r="C601" t="s">
        <v>324</v>
      </c>
      <c r="D601" t="s">
        <v>52</v>
      </c>
      <c r="E601" t="s">
        <v>31</v>
      </c>
      <c r="F601" s="2">
        <v>34700</v>
      </c>
      <c r="G601" s="2">
        <v>37987</v>
      </c>
      <c r="H601">
        <v>71506</v>
      </c>
      <c r="I601">
        <v>55804</v>
      </c>
      <c r="J601">
        <v>237</v>
      </c>
      <c r="K601">
        <f t="shared" si="18"/>
        <v>6185626530</v>
      </c>
      <c r="L601">
        <v>213</v>
      </c>
      <c r="M601">
        <v>189</v>
      </c>
      <c r="N601" t="s">
        <v>324</v>
      </c>
      <c r="O601" t="s">
        <v>325</v>
      </c>
      <c r="P601" t="s">
        <v>39</v>
      </c>
      <c r="Q601" s="6">
        <v>42352</v>
      </c>
      <c r="R601">
        <v>780</v>
      </c>
      <c r="S601" s="3">
        <v>1032</v>
      </c>
      <c r="T601" t="s">
        <v>55</v>
      </c>
      <c r="U601" t="s">
        <v>326</v>
      </c>
      <c r="V601" s="3">
        <v>76618</v>
      </c>
      <c r="W601">
        <v>110.57</v>
      </c>
      <c r="AB601" s="3">
        <v>254196698</v>
      </c>
      <c r="AC601" s="3">
        <v>336272156</v>
      </c>
      <c r="AD601">
        <v>74.599999999999994</v>
      </c>
      <c r="AE601" s="5">
        <f t="shared" si="19"/>
        <v>177937688.59999999</v>
      </c>
      <c r="AF601">
        <v>98.68</v>
      </c>
      <c r="AG601" s="4">
        <v>0.7</v>
      </c>
      <c r="AH601" t="s">
        <v>33</v>
      </c>
      <c r="AI601" t="s">
        <v>52</v>
      </c>
      <c r="AJ601">
        <v>34.012234999999997</v>
      </c>
      <c r="AK601">
        <v>-117.688943999999</v>
      </c>
    </row>
    <row r="602" spans="1:37" ht="14.45" x14ac:dyDescent="0.3">
      <c r="A602">
        <v>600</v>
      </c>
      <c r="B602">
        <v>352</v>
      </c>
      <c r="C602" t="s">
        <v>324</v>
      </c>
      <c r="D602" t="s">
        <v>52</v>
      </c>
      <c r="E602" t="s">
        <v>31</v>
      </c>
      <c r="F602" s="2">
        <v>34700</v>
      </c>
      <c r="G602" s="2">
        <v>37987</v>
      </c>
      <c r="H602">
        <v>71506</v>
      </c>
      <c r="I602">
        <v>55804</v>
      </c>
      <c r="J602">
        <v>237</v>
      </c>
      <c r="K602">
        <f t="shared" si="18"/>
        <v>6185626530</v>
      </c>
      <c r="L602">
        <v>213</v>
      </c>
      <c r="M602">
        <v>189</v>
      </c>
      <c r="N602" t="s">
        <v>324</v>
      </c>
      <c r="O602" t="s">
        <v>327</v>
      </c>
      <c r="P602" t="s">
        <v>39</v>
      </c>
      <c r="Q602" s="6">
        <v>42322</v>
      </c>
      <c r="R602" s="3">
        <v>1144</v>
      </c>
      <c r="S602" s="3">
        <v>1207</v>
      </c>
      <c r="T602" t="s">
        <v>55</v>
      </c>
      <c r="U602" t="s">
        <v>328</v>
      </c>
      <c r="V602" s="3">
        <v>76618</v>
      </c>
      <c r="W602">
        <v>119.4</v>
      </c>
      <c r="AB602" s="3">
        <v>372640433</v>
      </c>
      <c r="AC602" s="3">
        <v>393413462</v>
      </c>
      <c r="AD602">
        <v>119.97</v>
      </c>
      <c r="AE602" s="5">
        <f t="shared" si="19"/>
        <v>275753920.42000002</v>
      </c>
      <c r="AF602">
        <v>126.66</v>
      </c>
      <c r="AG602" s="4">
        <v>0.74</v>
      </c>
      <c r="AH602" t="s">
        <v>33</v>
      </c>
      <c r="AI602" t="s">
        <v>52</v>
      </c>
      <c r="AJ602">
        <v>34.012234999999997</v>
      </c>
      <c r="AK602">
        <v>-117.688943999999</v>
      </c>
    </row>
    <row r="603" spans="1:37" ht="14.45" x14ac:dyDescent="0.3">
      <c r="A603">
        <v>601</v>
      </c>
      <c r="B603">
        <v>352</v>
      </c>
      <c r="C603" t="s">
        <v>324</v>
      </c>
      <c r="D603" t="s">
        <v>52</v>
      </c>
      <c r="E603" t="s">
        <v>31</v>
      </c>
      <c r="F603" s="2">
        <v>34700</v>
      </c>
      <c r="G603" s="2">
        <v>37987</v>
      </c>
      <c r="H603">
        <v>71506</v>
      </c>
      <c r="I603">
        <v>55804</v>
      </c>
      <c r="J603">
        <v>237</v>
      </c>
      <c r="K603">
        <f t="shared" si="18"/>
        <v>6185626530</v>
      </c>
      <c r="L603">
        <v>213</v>
      </c>
      <c r="M603">
        <v>189</v>
      </c>
      <c r="N603" t="s">
        <v>324</v>
      </c>
      <c r="O603" t="s">
        <v>329</v>
      </c>
      <c r="P603" t="s">
        <v>39</v>
      </c>
      <c r="Q603" s="6">
        <v>42291</v>
      </c>
      <c r="R603" s="3">
        <v>1344</v>
      </c>
      <c r="S603" s="3">
        <v>1433</v>
      </c>
      <c r="T603" t="s">
        <v>55</v>
      </c>
      <c r="V603" s="3">
        <v>76618</v>
      </c>
      <c r="W603">
        <v>104.3</v>
      </c>
      <c r="X603" t="s">
        <v>330</v>
      </c>
      <c r="AB603" s="3">
        <v>437931284</v>
      </c>
      <c r="AC603" s="3">
        <v>466958129</v>
      </c>
      <c r="AD603">
        <v>104.36</v>
      </c>
      <c r="AE603" s="5">
        <f t="shared" si="19"/>
        <v>249620831.87999997</v>
      </c>
      <c r="AF603">
        <v>111.28</v>
      </c>
      <c r="AG603" s="4">
        <v>0.56999999999999995</v>
      </c>
      <c r="AH603" t="s">
        <v>33</v>
      </c>
      <c r="AI603" t="s">
        <v>52</v>
      </c>
      <c r="AJ603">
        <v>34.012234999999997</v>
      </c>
      <c r="AK603">
        <v>-117.688943999999</v>
      </c>
    </row>
    <row r="604" spans="1:37" ht="14.45" x14ac:dyDescent="0.3">
      <c r="A604">
        <v>602</v>
      </c>
      <c r="B604">
        <v>352</v>
      </c>
      <c r="C604" t="s">
        <v>324</v>
      </c>
      <c r="D604" t="s">
        <v>52</v>
      </c>
      <c r="E604" t="s">
        <v>31</v>
      </c>
      <c r="F604" s="2">
        <v>34700</v>
      </c>
      <c r="G604" s="2">
        <v>37987</v>
      </c>
      <c r="H604">
        <v>71506</v>
      </c>
      <c r="I604">
        <v>55804</v>
      </c>
      <c r="J604">
        <v>237</v>
      </c>
      <c r="K604">
        <f t="shared" si="18"/>
        <v>6185626530</v>
      </c>
      <c r="L604">
        <v>213</v>
      </c>
      <c r="M604">
        <v>189</v>
      </c>
      <c r="N604" t="s">
        <v>324</v>
      </c>
      <c r="O604" t="s">
        <v>331</v>
      </c>
      <c r="P604" t="s">
        <v>39</v>
      </c>
      <c r="Q604" s="6">
        <v>42261</v>
      </c>
      <c r="R604" s="3">
        <v>1478</v>
      </c>
      <c r="S604" s="3">
        <v>1554</v>
      </c>
      <c r="T604" t="s">
        <v>55</v>
      </c>
      <c r="U604" t="s">
        <v>332</v>
      </c>
      <c r="V604" s="3">
        <v>76618</v>
      </c>
      <c r="W604">
        <v>147.58000000000001</v>
      </c>
      <c r="AB604" s="3">
        <v>481481327</v>
      </c>
      <c r="AC604" s="3">
        <v>506464356</v>
      </c>
      <c r="AD604">
        <v>147.57</v>
      </c>
      <c r="AE604" s="5">
        <f t="shared" si="19"/>
        <v>337036928.89999998</v>
      </c>
      <c r="AF604">
        <v>155.22999999999999</v>
      </c>
      <c r="AG604" s="4">
        <v>0.7</v>
      </c>
      <c r="AH604" t="s">
        <v>33</v>
      </c>
      <c r="AI604" t="s">
        <v>52</v>
      </c>
      <c r="AJ604">
        <v>34.012234999999997</v>
      </c>
      <c r="AK604">
        <v>-117.688943999999</v>
      </c>
    </row>
    <row r="605" spans="1:37" ht="14.45" x14ac:dyDescent="0.3">
      <c r="A605">
        <v>603</v>
      </c>
      <c r="B605">
        <v>352</v>
      </c>
      <c r="C605" t="s">
        <v>324</v>
      </c>
      <c r="D605" t="s">
        <v>52</v>
      </c>
      <c r="E605" t="s">
        <v>31</v>
      </c>
      <c r="F605" s="2">
        <v>34700</v>
      </c>
      <c r="G605" s="2">
        <v>37987</v>
      </c>
      <c r="H605">
        <v>71506</v>
      </c>
      <c r="I605">
        <v>55804</v>
      </c>
      <c r="J605">
        <v>237</v>
      </c>
      <c r="K605">
        <f t="shared" si="18"/>
        <v>6185626530</v>
      </c>
      <c r="L605">
        <v>213</v>
      </c>
      <c r="M605">
        <v>189</v>
      </c>
      <c r="N605" t="s">
        <v>324</v>
      </c>
      <c r="O605" t="s">
        <v>331</v>
      </c>
      <c r="Q605" s="6">
        <v>42230</v>
      </c>
      <c r="R605" s="3">
        <v>1632</v>
      </c>
      <c r="S605" s="3">
        <v>1693</v>
      </c>
      <c r="T605" t="s">
        <v>55</v>
      </c>
      <c r="U605" t="s">
        <v>333</v>
      </c>
      <c r="V605" s="3">
        <v>76618</v>
      </c>
      <c r="AB605" s="3">
        <v>531929645</v>
      </c>
      <c r="AC605" s="3">
        <v>551813099</v>
      </c>
      <c r="AD605">
        <v>114.8</v>
      </c>
      <c r="AE605" s="5">
        <f t="shared" si="19"/>
        <v>271284118.94999999</v>
      </c>
      <c r="AF605">
        <v>119.09</v>
      </c>
      <c r="AG605" s="4">
        <v>0.51</v>
      </c>
      <c r="AH605" t="s">
        <v>33</v>
      </c>
      <c r="AI605" t="s">
        <v>52</v>
      </c>
      <c r="AJ605">
        <v>34.012234999999997</v>
      </c>
      <c r="AK605">
        <v>-117.688943999999</v>
      </c>
    </row>
    <row r="606" spans="1:37" ht="14.45" x14ac:dyDescent="0.3">
      <c r="A606">
        <v>604</v>
      </c>
      <c r="B606">
        <v>352</v>
      </c>
      <c r="C606" t="s">
        <v>324</v>
      </c>
      <c r="D606" t="s">
        <v>52</v>
      </c>
      <c r="E606" t="s">
        <v>31</v>
      </c>
      <c r="F606" s="2">
        <v>34700</v>
      </c>
      <c r="G606" s="2">
        <v>37987</v>
      </c>
      <c r="H606">
        <v>71506</v>
      </c>
      <c r="I606">
        <v>55804</v>
      </c>
      <c r="J606">
        <v>237</v>
      </c>
      <c r="K606">
        <f t="shared" si="18"/>
        <v>6185626530</v>
      </c>
      <c r="L606">
        <v>213</v>
      </c>
      <c r="M606">
        <v>189</v>
      </c>
      <c r="N606" t="s">
        <v>324</v>
      </c>
      <c r="O606" t="s">
        <v>331</v>
      </c>
      <c r="P606" t="s">
        <v>39</v>
      </c>
      <c r="Q606" s="6">
        <v>42199</v>
      </c>
      <c r="R606" s="3">
        <v>1630</v>
      </c>
      <c r="S606" s="3">
        <v>1677</v>
      </c>
      <c r="T606" t="s">
        <v>55</v>
      </c>
      <c r="U606" t="s">
        <v>334</v>
      </c>
      <c r="V606" s="3">
        <v>76618</v>
      </c>
      <c r="AB606" s="3">
        <v>530978159</v>
      </c>
      <c r="AC606" s="3">
        <v>546524530</v>
      </c>
      <c r="AD606">
        <v>118.48</v>
      </c>
      <c r="AE606" s="5">
        <f t="shared" si="19"/>
        <v>281418424.27000004</v>
      </c>
      <c r="AF606">
        <v>121.95</v>
      </c>
      <c r="AG606" s="4">
        <v>0.53</v>
      </c>
      <c r="AH606" t="s">
        <v>33</v>
      </c>
      <c r="AI606" t="s">
        <v>52</v>
      </c>
      <c r="AJ606">
        <v>34.012234999999997</v>
      </c>
      <c r="AK606">
        <v>-117.688943999999</v>
      </c>
    </row>
    <row r="607" spans="1:37" ht="14.45" x14ac:dyDescent="0.3">
      <c r="A607">
        <v>605</v>
      </c>
      <c r="B607">
        <v>352</v>
      </c>
      <c r="C607" t="s">
        <v>324</v>
      </c>
      <c r="D607" t="s">
        <v>52</v>
      </c>
      <c r="E607" t="s">
        <v>31</v>
      </c>
      <c r="F607" s="2">
        <v>34700</v>
      </c>
      <c r="G607" s="2">
        <v>37987</v>
      </c>
      <c r="H607">
        <v>71506</v>
      </c>
      <c r="I607">
        <v>55804</v>
      </c>
      <c r="J607">
        <v>237</v>
      </c>
      <c r="K607">
        <f t="shared" si="18"/>
        <v>6185626530</v>
      </c>
      <c r="L607">
        <v>213</v>
      </c>
      <c r="M607">
        <v>189</v>
      </c>
      <c r="N607" t="s">
        <v>324</v>
      </c>
      <c r="O607" t="s">
        <v>335</v>
      </c>
      <c r="P607" t="s">
        <v>39</v>
      </c>
      <c r="Q607" s="6">
        <v>42169</v>
      </c>
      <c r="R607" s="3">
        <v>1580</v>
      </c>
      <c r="S607" s="3">
        <v>1630</v>
      </c>
      <c r="T607" t="s">
        <v>55</v>
      </c>
      <c r="U607" t="s">
        <v>336</v>
      </c>
      <c r="V607" s="3">
        <v>76618</v>
      </c>
      <c r="AB607" s="3">
        <v>514841996</v>
      </c>
      <c r="AC607" s="3">
        <v>531004227</v>
      </c>
      <c r="AD607">
        <v>143.35</v>
      </c>
      <c r="AE607" s="5">
        <f t="shared" si="19"/>
        <v>329498877.44</v>
      </c>
      <c r="AF607">
        <v>147.85</v>
      </c>
      <c r="AG607" s="4">
        <v>0.64</v>
      </c>
      <c r="AH607" t="s">
        <v>33</v>
      </c>
      <c r="AI607" t="s">
        <v>52</v>
      </c>
      <c r="AJ607">
        <v>34.012234999999997</v>
      </c>
      <c r="AK607">
        <v>-117.688943999999</v>
      </c>
    </row>
    <row r="608" spans="1:37" ht="14.45" x14ac:dyDescent="0.3">
      <c r="A608">
        <v>606</v>
      </c>
      <c r="B608">
        <v>660</v>
      </c>
      <c r="C608" t="s">
        <v>337</v>
      </c>
      <c r="D608" t="s">
        <v>52</v>
      </c>
      <c r="E608" t="s">
        <v>31</v>
      </c>
      <c r="F608" s="2">
        <v>34700</v>
      </c>
      <c r="G608" s="2">
        <v>38352</v>
      </c>
      <c r="H608">
        <v>74738</v>
      </c>
      <c r="I608">
        <v>71625</v>
      </c>
      <c r="J608">
        <v>218</v>
      </c>
      <c r="K608">
        <f t="shared" si="18"/>
        <v>5946902660</v>
      </c>
      <c r="L608">
        <v>196</v>
      </c>
      <c r="M608">
        <v>175</v>
      </c>
      <c r="N608" t="s">
        <v>337</v>
      </c>
      <c r="O608">
        <v>2</v>
      </c>
      <c r="P608" t="s">
        <v>39</v>
      </c>
      <c r="Q608" s="6">
        <v>42050</v>
      </c>
      <c r="R608" s="3">
        <v>354483</v>
      </c>
      <c r="S608" s="3">
        <v>372691</v>
      </c>
      <c r="T608" t="s">
        <v>91</v>
      </c>
      <c r="U608" t="s">
        <v>338</v>
      </c>
      <c r="V608" s="3">
        <v>74738</v>
      </c>
      <c r="W608">
        <v>118.26</v>
      </c>
      <c r="Z608">
        <v>17580.815999999999</v>
      </c>
      <c r="AA608" t="s">
        <v>91</v>
      </c>
      <c r="AB608" s="3">
        <v>265172067</v>
      </c>
      <c r="AC608" s="3">
        <v>278791965</v>
      </c>
      <c r="AD608">
        <v>88.7</v>
      </c>
      <c r="AE608" s="5">
        <f t="shared" si="19"/>
        <v>185620446.89999998</v>
      </c>
      <c r="AF608">
        <v>93.26</v>
      </c>
      <c r="AG608" s="4">
        <v>0.7</v>
      </c>
      <c r="AH608" t="s">
        <v>33</v>
      </c>
      <c r="AI608" t="s">
        <v>52</v>
      </c>
      <c r="AJ608">
        <v>33.989818999999997</v>
      </c>
      <c r="AK608">
        <v>-117.732585</v>
      </c>
    </row>
    <row r="609" spans="1:37" ht="14.45" x14ac:dyDescent="0.3">
      <c r="A609">
        <v>607</v>
      </c>
      <c r="B609">
        <v>660</v>
      </c>
      <c r="C609" t="s">
        <v>337</v>
      </c>
      <c r="D609" t="s">
        <v>52</v>
      </c>
      <c r="E609" t="s">
        <v>31</v>
      </c>
      <c r="F609" s="2">
        <v>34700</v>
      </c>
      <c r="G609" s="2">
        <v>38352</v>
      </c>
      <c r="H609">
        <v>74738</v>
      </c>
      <c r="I609">
        <v>71625</v>
      </c>
      <c r="J609">
        <v>218</v>
      </c>
      <c r="K609">
        <f t="shared" si="18"/>
        <v>5946902660</v>
      </c>
      <c r="L609">
        <v>196</v>
      </c>
      <c r="M609">
        <v>175</v>
      </c>
      <c r="N609" t="s">
        <v>337</v>
      </c>
      <c r="O609">
        <v>2</v>
      </c>
      <c r="P609" t="s">
        <v>39</v>
      </c>
      <c r="Q609" s="6">
        <v>42019</v>
      </c>
      <c r="R609" s="3">
        <v>336524</v>
      </c>
      <c r="S609" s="3">
        <v>547934</v>
      </c>
      <c r="T609" t="s">
        <v>91</v>
      </c>
      <c r="U609" t="s">
        <v>338</v>
      </c>
      <c r="V609" s="3">
        <v>74738</v>
      </c>
      <c r="W609">
        <v>78.59</v>
      </c>
      <c r="AB609" s="3">
        <v>251737173</v>
      </c>
      <c r="AC609" s="3">
        <v>409883096</v>
      </c>
      <c r="AD609">
        <v>76.06</v>
      </c>
      <c r="AE609" s="5">
        <f t="shared" si="19"/>
        <v>176216021.09999999</v>
      </c>
      <c r="AF609">
        <v>123.84</v>
      </c>
      <c r="AG609" s="4">
        <v>0.7</v>
      </c>
      <c r="AH609" t="s">
        <v>33</v>
      </c>
      <c r="AI609" t="s">
        <v>52</v>
      </c>
      <c r="AJ609">
        <v>33.989818999999997</v>
      </c>
      <c r="AK609">
        <v>-117.732585</v>
      </c>
    </row>
    <row r="610" spans="1:37" ht="14.45" x14ac:dyDescent="0.3">
      <c r="A610">
        <v>608</v>
      </c>
      <c r="B610">
        <v>660</v>
      </c>
      <c r="C610" t="s">
        <v>337</v>
      </c>
      <c r="D610" t="s">
        <v>52</v>
      </c>
      <c r="E610" t="s">
        <v>31</v>
      </c>
      <c r="F610" s="2">
        <v>34700</v>
      </c>
      <c r="G610" s="2">
        <v>38352</v>
      </c>
      <c r="H610">
        <v>74738</v>
      </c>
      <c r="I610">
        <v>71625</v>
      </c>
      <c r="J610">
        <v>218</v>
      </c>
      <c r="K610">
        <f t="shared" si="18"/>
        <v>5946902660</v>
      </c>
      <c r="L610">
        <v>196</v>
      </c>
      <c r="M610">
        <v>175</v>
      </c>
      <c r="N610" t="s">
        <v>337</v>
      </c>
      <c r="O610">
        <v>2</v>
      </c>
      <c r="P610" t="s">
        <v>39</v>
      </c>
      <c r="Q610" s="6">
        <v>42352</v>
      </c>
      <c r="R610" s="3">
        <v>248359</v>
      </c>
      <c r="S610" s="3">
        <v>322170</v>
      </c>
      <c r="T610" t="s">
        <v>91</v>
      </c>
      <c r="U610" t="s">
        <v>338</v>
      </c>
      <c r="V610" s="3">
        <v>74738</v>
      </c>
      <c r="W610">
        <v>58</v>
      </c>
      <c r="Z610">
        <v>34360.129999999997</v>
      </c>
      <c r="AA610" t="s">
        <v>91</v>
      </c>
      <c r="AB610" s="3">
        <v>185785135</v>
      </c>
      <c r="AC610" s="3">
        <v>240999896</v>
      </c>
      <c r="AD610">
        <v>56.13</v>
      </c>
      <c r="AE610" s="5">
        <f t="shared" si="19"/>
        <v>130049594.49999999</v>
      </c>
      <c r="AF610">
        <v>72.81</v>
      </c>
      <c r="AG610" s="4">
        <v>0.7</v>
      </c>
      <c r="AH610" t="s">
        <v>33</v>
      </c>
      <c r="AI610" t="s">
        <v>52</v>
      </c>
      <c r="AJ610">
        <v>33.989818999999997</v>
      </c>
      <c r="AK610">
        <v>-117.732585</v>
      </c>
    </row>
    <row r="611" spans="1:37" ht="14.45" x14ac:dyDescent="0.3">
      <c r="A611">
        <v>609</v>
      </c>
      <c r="B611">
        <v>660</v>
      </c>
      <c r="C611" t="s">
        <v>337</v>
      </c>
      <c r="D611" t="s">
        <v>52</v>
      </c>
      <c r="E611" t="s">
        <v>31</v>
      </c>
      <c r="F611" s="2">
        <v>34700</v>
      </c>
      <c r="G611" s="2">
        <v>38352</v>
      </c>
      <c r="H611">
        <v>74738</v>
      </c>
      <c r="I611">
        <v>71625</v>
      </c>
      <c r="J611">
        <v>218</v>
      </c>
      <c r="K611">
        <f t="shared" si="18"/>
        <v>5946902660</v>
      </c>
      <c r="L611">
        <v>196</v>
      </c>
      <c r="M611">
        <v>175</v>
      </c>
      <c r="N611" t="s">
        <v>337</v>
      </c>
      <c r="O611" t="s">
        <v>56</v>
      </c>
      <c r="P611" t="s">
        <v>39</v>
      </c>
      <c r="Q611" s="6">
        <v>42322</v>
      </c>
      <c r="R611" s="3">
        <v>508636</v>
      </c>
      <c r="S611" s="3">
        <v>542713</v>
      </c>
      <c r="T611" t="s">
        <v>91</v>
      </c>
      <c r="U611" t="s">
        <v>338</v>
      </c>
      <c r="V611" s="3">
        <v>74738</v>
      </c>
      <c r="W611">
        <v>118.78</v>
      </c>
      <c r="Z611">
        <v>52808</v>
      </c>
      <c r="AA611" t="s">
        <v>91</v>
      </c>
      <c r="AB611" s="3">
        <v>380486151</v>
      </c>
      <c r="AC611" s="3">
        <v>405977517</v>
      </c>
      <c r="AD611">
        <v>118.79</v>
      </c>
      <c r="AE611" s="5">
        <f t="shared" si="19"/>
        <v>266340305.69999999</v>
      </c>
      <c r="AF611">
        <v>126.75</v>
      </c>
      <c r="AG611" s="4">
        <v>0.7</v>
      </c>
      <c r="AH611" t="s">
        <v>33</v>
      </c>
      <c r="AI611" t="s">
        <v>52</v>
      </c>
      <c r="AJ611">
        <v>33.989818999999997</v>
      </c>
      <c r="AK611">
        <v>-117.732585</v>
      </c>
    </row>
    <row r="612" spans="1:37" ht="14.45" x14ac:dyDescent="0.3">
      <c r="A612">
        <v>610</v>
      </c>
      <c r="B612">
        <v>660</v>
      </c>
      <c r="C612" t="s">
        <v>337</v>
      </c>
      <c r="D612" t="s">
        <v>52</v>
      </c>
      <c r="E612" t="s">
        <v>31</v>
      </c>
      <c r="F612" s="2">
        <v>34700</v>
      </c>
      <c r="G612" s="2">
        <v>38352</v>
      </c>
      <c r="H612">
        <v>74738</v>
      </c>
      <c r="I612">
        <v>71625</v>
      </c>
      <c r="J612">
        <v>218</v>
      </c>
      <c r="K612">
        <f t="shared" si="18"/>
        <v>5946902660</v>
      </c>
      <c r="L612">
        <v>196</v>
      </c>
      <c r="M612">
        <v>175</v>
      </c>
      <c r="N612" t="s">
        <v>337</v>
      </c>
      <c r="O612" t="s">
        <v>54</v>
      </c>
      <c r="P612" t="s">
        <v>39</v>
      </c>
      <c r="Q612" s="6">
        <v>42291</v>
      </c>
      <c r="R612" s="3">
        <v>621808</v>
      </c>
      <c r="S612" s="3">
        <v>619773</v>
      </c>
      <c r="T612" t="s">
        <v>91</v>
      </c>
      <c r="U612" t="s">
        <v>338</v>
      </c>
      <c r="V612" s="3">
        <v>74738</v>
      </c>
      <c r="W612">
        <v>207.44</v>
      </c>
      <c r="Z612">
        <v>89320</v>
      </c>
      <c r="AA612" t="s">
        <v>91</v>
      </c>
      <c r="AB612" s="3">
        <v>465144686</v>
      </c>
      <c r="AC612" s="3">
        <v>463622400</v>
      </c>
      <c r="AD612">
        <v>140.53</v>
      </c>
      <c r="AE612" s="5">
        <f t="shared" si="19"/>
        <v>325601280.19999999</v>
      </c>
      <c r="AF612">
        <v>140.07</v>
      </c>
      <c r="AG612" s="4">
        <v>0.7</v>
      </c>
      <c r="AH612" t="s">
        <v>33</v>
      </c>
      <c r="AI612" t="s">
        <v>52</v>
      </c>
      <c r="AJ612">
        <v>33.989818999999997</v>
      </c>
      <c r="AK612">
        <v>-117.732585</v>
      </c>
    </row>
    <row r="613" spans="1:37" ht="14.45" x14ac:dyDescent="0.3">
      <c r="A613">
        <v>611</v>
      </c>
      <c r="B613">
        <v>660</v>
      </c>
      <c r="C613" t="s">
        <v>337</v>
      </c>
      <c r="D613" t="s">
        <v>52</v>
      </c>
      <c r="E613" t="s">
        <v>31</v>
      </c>
      <c r="F613" s="2">
        <v>34700</v>
      </c>
      <c r="G613" s="2">
        <v>38352</v>
      </c>
      <c r="H613">
        <v>74738</v>
      </c>
      <c r="I613">
        <v>71625</v>
      </c>
      <c r="J613">
        <v>218</v>
      </c>
      <c r="K613">
        <f t="shared" si="18"/>
        <v>5946902660</v>
      </c>
      <c r="L613">
        <v>196</v>
      </c>
      <c r="M613">
        <v>175</v>
      </c>
      <c r="N613" t="s">
        <v>337</v>
      </c>
      <c r="O613" t="s">
        <v>54</v>
      </c>
      <c r="P613" t="s">
        <v>39</v>
      </c>
      <c r="Q613" s="6">
        <v>42261</v>
      </c>
      <c r="R613" s="3">
        <v>681271</v>
      </c>
      <c r="S613" s="3">
        <v>758104</v>
      </c>
      <c r="T613" t="s">
        <v>91</v>
      </c>
      <c r="U613" t="s">
        <v>338</v>
      </c>
      <c r="V613" s="3">
        <v>74738</v>
      </c>
      <c r="Z613">
        <v>313.88900000000001</v>
      </c>
      <c r="AA613" t="s">
        <v>55</v>
      </c>
      <c r="AB613" s="3">
        <v>509626099</v>
      </c>
      <c r="AC613" s="3">
        <v>567101174</v>
      </c>
      <c r="AD613">
        <v>159.11000000000001</v>
      </c>
      <c r="AE613" s="5">
        <f t="shared" si="19"/>
        <v>356738269.29999995</v>
      </c>
      <c r="AF613">
        <v>177.05</v>
      </c>
      <c r="AG613" s="4">
        <v>0.7</v>
      </c>
      <c r="AH613" t="s">
        <v>33</v>
      </c>
      <c r="AI613" t="s">
        <v>52</v>
      </c>
      <c r="AJ613">
        <v>33.989818999999997</v>
      </c>
      <c r="AK613">
        <v>-117.732585</v>
      </c>
    </row>
    <row r="614" spans="1:37" ht="14.45" x14ac:dyDescent="0.3">
      <c r="A614">
        <v>612</v>
      </c>
      <c r="B614">
        <v>660</v>
      </c>
      <c r="C614" t="s">
        <v>337</v>
      </c>
      <c r="D614" t="s">
        <v>52</v>
      </c>
      <c r="E614" t="s">
        <v>31</v>
      </c>
      <c r="F614" s="2">
        <v>34700</v>
      </c>
      <c r="G614" s="2">
        <v>38352</v>
      </c>
      <c r="H614">
        <v>74738</v>
      </c>
      <c r="I614">
        <v>71625</v>
      </c>
      <c r="J614">
        <v>218</v>
      </c>
      <c r="K614">
        <f t="shared" si="18"/>
        <v>5946902660</v>
      </c>
      <c r="L614">
        <v>196</v>
      </c>
      <c r="M614">
        <v>175</v>
      </c>
      <c r="N614" t="s">
        <v>337</v>
      </c>
      <c r="O614" t="s">
        <v>56</v>
      </c>
      <c r="P614" t="s">
        <v>39</v>
      </c>
      <c r="Q614" s="6">
        <v>42230</v>
      </c>
      <c r="R614" s="3">
        <v>688636</v>
      </c>
      <c r="S614" s="3">
        <v>724061</v>
      </c>
      <c r="T614" t="s">
        <v>91</v>
      </c>
      <c r="U614" t="s">
        <v>338</v>
      </c>
      <c r="V614" s="3">
        <v>74738</v>
      </c>
      <c r="Z614">
        <v>261.95100000000002</v>
      </c>
      <c r="AA614" t="s">
        <v>55</v>
      </c>
      <c r="AB614" s="3">
        <v>515135501</v>
      </c>
      <c r="AC614" s="3">
        <v>541635242</v>
      </c>
      <c r="AD614">
        <v>155.63999999999999</v>
      </c>
      <c r="AE614" s="5">
        <f t="shared" si="19"/>
        <v>360594850.69999999</v>
      </c>
      <c r="AF614">
        <v>163.63999999999999</v>
      </c>
      <c r="AG614" s="4">
        <v>0.7</v>
      </c>
      <c r="AH614" t="s">
        <v>33</v>
      </c>
      <c r="AI614" t="s">
        <v>52</v>
      </c>
      <c r="AJ614">
        <v>33.989818999999997</v>
      </c>
      <c r="AK614">
        <v>-117.732585</v>
      </c>
    </row>
    <row r="615" spans="1:37" ht="14.45" x14ac:dyDescent="0.3">
      <c r="A615">
        <v>613</v>
      </c>
      <c r="B615">
        <v>660</v>
      </c>
      <c r="C615" t="s">
        <v>337</v>
      </c>
      <c r="D615" t="s">
        <v>52</v>
      </c>
      <c r="E615" t="s">
        <v>31</v>
      </c>
      <c r="F615" s="2">
        <v>34700</v>
      </c>
      <c r="G615" s="2">
        <v>38352</v>
      </c>
      <c r="H615">
        <v>74738</v>
      </c>
      <c r="I615">
        <v>71625</v>
      </c>
      <c r="J615">
        <v>218</v>
      </c>
      <c r="K615">
        <f t="shared" si="18"/>
        <v>5946902660</v>
      </c>
      <c r="L615">
        <v>196</v>
      </c>
      <c r="M615">
        <v>175</v>
      </c>
      <c r="N615" t="s">
        <v>337</v>
      </c>
      <c r="O615" t="s">
        <v>54</v>
      </c>
      <c r="P615" t="s">
        <v>39</v>
      </c>
      <c r="Q615" s="6">
        <v>42199</v>
      </c>
      <c r="R615" s="3">
        <v>702583</v>
      </c>
      <c r="S615" s="3">
        <v>716073</v>
      </c>
      <c r="T615" t="s">
        <v>91</v>
      </c>
      <c r="U615" t="s">
        <v>338</v>
      </c>
      <c r="V615" s="3">
        <v>74738</v>
      </c>
      <c r="Z615">
        <v>116660</v>
      </c>
      <c r="AA615" t="s">
        <v>91</v>
      </c>
      <c r="AB615" s="3">
        <v>525568582</v>
      </c>
      <c r="AC615" s="3">
        <v>535659803</v>
      </c>
      <c r="AD615">
        <v>158.79</v>
      </c>
      <c r="AE615" s="5">
        <f t="shared" si="19"/>
        <v>367898007.39999998</v>
      </c>
      <c r="AF615">
        <v>161.84</v>
      </c>
      <c r="AG615" s="4">
        <v>0.7</v>
      </c>
      <c r="AH615" t="s">
        <v>33</v>
      </c>
      <c r="AI615" t="s">
        <v>52</v>
      </c>
      <c r="AJ615">
        <v>33.989818999999997</v>
      </c>
      <c r="AK615">
        <v>-117.732585</v>
      </c>
    </row>
    <row r="616" spans="1:37" ht="14.45" x14ac:dyDescent="0.3">
      <c r="A616">
        <v>614</v>
      </c>
      <c r="B616">
        <v>660</v>
      </c>
      <c r="C616" t="s">
        <v>337</v>
      </c>
      <c r="D616" t="s">
        <v>52</v>
      </c>
      <c r="E616" t="s">
        <v>31</v>
      </c>
      <c r="F616" s="2">
        <v>34700</v>
      </c>
      <c r="G616" s="2">
        <v>38352</v>
      </c>
      <c r="H616">
        <v>74738</v>
      </c>
      <c r="I616">
        <v>71625</v>
      </c>
      <c r="J616">
        <v>218</v>
      </c>
      <c r="K616">
        <f t="shared" si="18"/>
        <v>5946902660</v>
      </c>
      <c r="L616">
        <v>196</v>
      </c>
      <c r="M616">
        <v>175</v>
      </c>
      <c r="N616" t="s">
        <v>337</v>
      </c>
      <c r="O616" t="s">
        <v>54</v>
      </c>
      <c r="P616" t="s">
        <v>39</v>
      </c>
      <c r="Q616" s="6">
        <v>42169</v>
      </c>
      <c r="R616" s="3">
        <v>653724</v>
      </c>
      <c r="S616" s="3">
        <v>680828</v>
      </c>
      <c r="T616" t="s">
        <v>91</v>
      </c>
      <c r="U616" t="s">
        <v>339</v>
      </c>
      <c r="V616" s="3">
        <v>74738</v>
      </c>
      <c r="Z616">
        <v>115919</v>
      </c>
      <c r="AA616" t="s">
        <v>91</v>
      </c>
      <c r="AB616" s="3">
        <v>489019512</v>
      </c>
      <c r="AC616" s="3">
        <v>509294712</v>
      </c>
      <c r="AD616">
        <v>152.66999999999999</v>
      </c>
      <c r="AE616" s="5">
        <f t="shared" si="19"/>
        <v>342313658.39999998</v>
      </c>
      <c r="AF616">
        <v>159</v>
      </c>
      <c r="AG616" s="4">
        <v>0.7</v>
      </c>
      <c r="AH616" t="s">
        <v>33</v>
      </c>
      <c r="AI616" t="s">
        <v>52</v>
      </c>
      <c r="AJ616">
        <v>33.989818999999997</v>
      </c>
      <c r="AK616">
        <v>-117.732585</v>
      </c>
    </row>
    <row r="617" spans="1:37" ht="14.45" x14ac:dyDescent="0.3">
      <c r="A617">
        <v>615</v>
      </c>
      <c r="B617">
        <v>302</v>
      </c>
      <c r="C617" t="s">
        <v>340</v>
      </c>
      <c r="D617" t="s">
        <v>213</v>
      </c>
      <c r="E617" t="s">
        <v>31</v>
      </c>
      <c r="F617" s="2">
        <v>34700</v>
      </c>
      <c r="G617" s="2">
        <v>38352</v>
      </c>
      <c r="H617">
        <v>67475</v>
      </c>
      <c r="I617">
        <v>63970</v>
      </c>
      <c r="J617">
        <v>287</v>
      </c>
      <c r="K617">
        <f t="shared" si="18"/>
        <v>7068343625</v>
      </c>
      <c r="L617">
        <v>258</v>
      </c>
      <c r="M617">
        <v>230</v>
      </c>
      <c r="N617" t="s">
        <v>340</v>
      </c>
      <c r="O617" t="s">
        <v>345</v>
      </c>
      <c r="P617" t="s">
        <v>39</v>
      </c>
      <c r="Q617" s="6">
        <v>42050</v>
      </c>
      <c r="R617">
        <v>511</v>
      </c>
      <c r="S617">
        <v>606</v>
      </c>
      <c r="T617" t="s">
        <v>55</v>
      </c>
      <c r="V617" s="3">
        <v>67333</v>
      </c>
      <c r="W617">
        <v>84</v>
      </c>
      <c r="AB617" s="3">
        <v>166510079</v>
      </c>
      <c r="AC617" s="3">
        <v>197465965</v>
      </c>
      <c r="AD617">
        <v>83.9</v>
      </c>
      <c r="AE617" s="5">
        <f t="shared" si="19"/>
        <v>158184575.04999998</v>
      </c>
      <c r="AF617">
        <v>99.5</v>
      </c>
      <c r="AG617" s="4">
        <v>0.95</v>
      </c>
      <c r="AH617" t="s">
        <v>33</v>
      </c>
      <c r="AI617" t="s">
        <v>213</v>
      </c>
      <c r="AJ617">
        <v>36.778261000000001</v>
      </c>
      <c r="AK617">
        <v>-119.41793199999999</v>
      </c>
    </row>
    <row r="618" spans="1:37" ht="14.45" x14ac:dyDescent="0.3">
      <c r="A618">
        <v>616</v>
      </c>
      <c r="B618">
        <v>302</v>
      </c>
      <c r="C618" t="s">
        <v>340</v>
      </c>
      <c r="D618" t="s">
        <v>213</v>
      </c>
      <c r="E618" t="s">
        <v>31</v>
      </c>
      <c r="F618" s="2">
        <v>34700</v>
      </c>
      <c r="G618" s="2">
        <v>38352</v>
      </c>
      <c r="H618">
        <v>67475</v>
      </c>
      <c r="I618">
        <v>63970</v>
      </c>
      <c r="J618">
        <v>287</v>
      </c>
      <c r="K618">
        <f t="shared" si="18"/>
        <v>7068343625</v>
      </c>
      <c r="L618">
        <v>258</v>
      </c>
      <c r="M618">
        <v>230</v>
      </c>
      <c r="N618" t="s">
        <v>340</v>
      </c>
      <c r="O618" t="s">
        <v>345</v>
      </c>
      <c r="P618" t="s">
        <v>39</v>
      </c>
      <c r="Q618" s="6">
        <v>42019</v>
      </c>
      <c r="R618">
        <v>570</v>
      </c>
      <c r="S618">
        <v>602</v>
      </c>
      <c r="T618" t="s">
        <v>55</v>
      </c>
      <c r="U618" t="s">
        <v>2096</v>
      </c>
      <c r="V618" s="3">
        <v>67333</v>
      </c>
      <c r="W618">
        <v>85</v>
      </c>
      <c r="AB618" s="3">
        <v>185735313</v>
      </c>
      <c r="AC618" s="3">
        <v>196162559</v>
      </c>
      <c r="AD618">
        <v>84.53</v>
      </c>
      <c r="AE618" s="5">
        <f t="shared" si="19"/>
        <v>176448547.34999999</v>
      </c>
      <c r="AF618">
        <v>89.28</v>
      </c>
      <c r="AG618" s="4">
        <v>0.95</v>
      </c>
      <c r="AH618" t="s">
        <v>33</v>
      </c>
      <c r="AI618" t="s">
        <v>213</v>
      </c>
      <c r="AJ618">
        <v>36.778261000000001</v>
      </c>
      <c r="AK618">
        <v>-119.41793199999999</v>
      </c>
    </row>
    <row r="619" spans="1:37" ht="14.45" x14ac:dyDescent="0.3">
      <c r="A619">
        <v>617</v>
      </c>
      <c r="B619">
        <v>302</v>
      </c>
      <c r="C619" t="s">
        <v>340</v>
      </c>
      <c r="D619" t="s">
        <v>213</v>
      </c>
      <c r="E619" t="s">
        <v>31</v>
      </c>
      <c r="F619" s="2">
        <v>34700</v>
      </c>
      <c r="G619" s="2">
        <v>38352</v>
      </c>
      <c r="H619">
        <v>67475</v>
      </c>
      <c r="I619">
        <v>63970</v>
      </c>
      <c r="J619">
        <v>287</v>
      </c>
      <c r="K619">
        <f t="shared" si="18"/>
        <v>7068343625</v>
      </c>
      <c r="L619">
        <v>258</v>
      </c>
      <c r="M619">
        <v>230</v>
      </c>
      <c r="N619" t="s">
        <v>340</v>
      </c>
      <c r="O619" t="s">
        <v>112</v>
      </c>
      <c r="P619" t="s">
        <v>39</v>
      </c>
      <c r="Q619" s="6">
        <v>42352</v>
      </c>
      <c r="R619">
        <v>563</v>
      </c>
      <c r="S619">
        <v>701</v>
      </c>
      <c r="T619" t="s">
        <v>55</v>
      </c>
      <c r="V619" s="3">
        <v>67333</v>
      </c>
      <c r="W619">
        <v>84</v>
      </c>
      <c r="AB619" s="3">
        <v>183454353</v>
      </c>
      <c r="AC619" s="3">
        <v>228421850</v>
      </c>
      <c r="AD619">
        <v>83.5</v>
      </c>
      <c r="AE619" s="5">
        <f t="shared" si="19"/>
        <v>174281635.34999999</v>
      </c>
      <c r="AF619">
        <v>103.96</v>
      </c>
      <c r="AG619" s="4">
        <v>0.95</v>
      </c>
      <c r="AH619" t="s">
        <v>33</v>
      </c>
      <c r="AI619" t="s">
        <v>213</v>
      </c>
      <c r="AJ619">
        <v>36.778261000000001</v>
      </c>
      <c r="AK619">
        <v>-119.41793199999999</v>
      </c>
    </row>
    <row r="620" spans="1:37" ht="14.45" x14ac:dyDescent="0.3">
      <c r="A620">
        <v>618</v>
      </c>
      <c r="B620">
        <v>302</v>
      </c>
      <c r="C620" t="s">
        <v>340</v>
      </c>
      <c r="D620" t="s">
        <v>213</v>
      </c>
      <c r="E620" t="s">
        <v>31</v>
      </c>
      <c r="F620" s="2">
        <v>34700</v>
      </c>
      <c r="G620" s="2">
        <v>38352</v>
      </c>
      <c r="H620">
        <v>67475</v>
      </c>
      <c r="I620">
        <v>63970</v>
      </c>
      <c r="J620">
        <v>287</v>
      </c>
      <c r="K620">
        <f t="shared" si="18"/>
        <v>7068343625</v>
      </c>
      <c r="L620">
        <v>258</v>
      </c>
      <c r="M620">
        <v>230</v>
      </c>
      <c r="N620" t="s">
        <v>340</v>
      </c>
      <c r="O620">
        <v>3</v>
      </c>
      <c r="P620" t="s">
        <v>39</v>
      </c>
      <c r="Q620" s="6">
        <v>42322</v>
      </c>
      <c r="R620">
        <v>682</v>
      </c>
      <c r="S620">
        <v>912</v>
      </c>
      <c r="T620" t="s">
        <v>55</v>
      </c>
      <c r="U620" t="s">
        <v>341</v>
      </c>
      <c r="V620" s="3">
        <v>67333</v>
      </c>
      <c r="W620">
        <v>98</v>
      </c>
      <c r="AB620" s="3">
        <v>222230673</v>
      </c>
      <c r="AC620" s="3">
        <v>297176501</v>
      </c>
      <c r="AD620">
        <v>104.51</v>
      </c>
      <c r="AE620" s="5">
        <f t="shared" si="19"/>
        <v>211119139.34999999</v>
      </c>
      <c r="AF620">
        <v>139.76</v>
      </c>
      <c r="AG620" s="4">
        <v>0.95</v>
      </c>
      <c r="AH620" t="s">
        <v>33</v>
      </c>
      <c r="AI620" t="s">
        <v>213</v>
      </c>
      <c r="AJ620">
        <v>36.778261000000001</v>
      </c>
      <c r="AK620">
        <v>-119.41793199999999</v>
      </c>
    </row>
    <row r="621" spans="1:37" ht="14.45" x14ac:dyDescent="0.3">
      <c r="A621">
        <v>619</v>
      </c>
      <c r="B621">
        <v>302</v>
      </c>
      <c r="C621" t="s">
        <v>340</v>
      </c>
      <c r="D621" t="s">
        <v>213</v>
      </c>
      <c r="E621" t="s">
        <v>31</v>
      </c>
      <c r="F621" s="2">
        <v>34700</v>
      </c>
      <c r="G621" s="2">
        <v>38352</v>
      </c>
      <c r="H621">
        <v>67475</v>
      </c>
      <c r="I621">
        <v>63970</v>
      </c>
      <c r="J621">
        <v>287</v>
      </c>
      <c r="K621">
        <f t="shared" si="18"/>
        <v>7068343625</v>
      </c>
      <c r="L621">
        <v>258</v>
      </c>
      <c r="M621">
        <v>230</v>
      </c>
      <c r="N621" t="s">
        <v>340</v>
      </c>
      <c r="O621">
        <v>3</v>
      </c>
      <c r="P621" t="s">
        <v>39</v>
      </c>
      <c r="Q621" s="6">
        <v>42291</v>
      </c>
      <c r="R621" s="3">
        <v>1031</v>
      </c>
      <c r="S621" s="3">
        <v>1297</v>
      </c>
      <c r="T621" t="s">
        <v>55</v>
      </c>
      <c r="U621" t="s">
        <v>341</v>
      </c>
      <c r="V621" s="3">
        <v>67333</v>
      </c>
      <c r="W621">
        <v>153</v>
      </c>
      <c r="AB621" s="3">
        <v>335952821</v>
      </c>
      <c r="AC621" s="3">
        <v>422629301</v>
      </c>
      <c r="AD621">
        <v>152.9</v>
      </c>
      <c r="AE621" s="5">
        <f t="shared" si="19"/>
        <v>319155179.94999999</v>
      </c>
      <c r="AF621">
        <v>192.35</v>
      </c>
      <c r="AG621" s="4">
        <v>0.95</v>
      </c>
      <c r="AH621" t="s">
        <v>33</v>
      </c>
      <c r="AI621" t="s">
        <v>213</v>
      </c>
      <c r="AJ621">
        <v>36.778261000000001</v>
      </c>
      <c r="AK621">
        <v>-119.41793199999999</v>
      </c>
    </row>
    <row r="622" spans="1:37" ht="14.45" x14ac:dyDescent="0.3">
      <c r="A622">
        <v>620</v>
      </c>
      <c r="B622">
        <v>302</v>
      </c>
      <c r="C622" t="s">
        <v>340</v>
      </c>
      <c r="D622" t="s">
        <v>213</v>
      </c>
      <c r="E622" t="s">
        <v>31</v>
      </c>
      <c r="F622" s="2">
        <v>34700</v>
      </c>
      <c r="G622" s="2">
        <v>38352</v>
      </c>
      <c r="H622">
        <v>67475</v>
      </c>
      <c r="I622">
        <v>63970</v>
      </c>
      <c r="J622">
        <v>287</v>
      </c>
      <c r="K622">
        <f t="shared" si="18"/>
        <v>7068343625</v>
      </c>
      <c r="L622">
        <v>258</v>
      </c>
      <c r="M622">
        <v>230</v>
      </c>
      <c r="N622" t="s">
        <v>340</v>
      </c>
      <c r="O622">
        <v>3</v>
      </c>
      <c r="P622" t="s">
        <v>39</v>
      </c>
      <c r="Q622" s="6">
        <v>42261</v>
      </c>
      <c r="R622" s="3">
        <v>1275</v>
      </c>
      <c r="S622" s="3">
        <v>1509</v>
      </c>
      <c r="T622" t="s">
        <v>55</v>
      </c>
      <c r="U622" t="s">
        <v>342</v>
      </c>
      <c r="V622" s="3">
        <v>67333</v>
      </c>
      <c r="W622">
        <v>195</v>
      </c>
      <c r="AB622" s="3">
        <v>415460569</v>
      </c>
      <c r="AC622" s="3">
        <v>491709803</v>
      </c>
      <c r="AD622">
        <v>195.39</v>
      </c>
      <c r="AE622" s="5">
        <f t="shared" si="19"/>
        <v>394687540.54999995</v>
      </c>
      <c r="AF622">
        <v>231.25</v>
      </c>
      <c r="AG622" s="4">
        <v>0.95</v>
      </c>
      <c r="AH622" t="s">
        <v>33</v>
      </c>
      <c r="AI622" t="s">
        <v>213</v>
      </c>
      <c r="AJ622">
        <v>36.778261000000001</v>
      </c>
      <c r="AK622">
        <v>-119.41793199999999</v>
      </c>
    </row>
    <row r="623" spans="1:37" ht="14.45" x14ac:dyDescent="0.3">
      <c r="A623">
        <v>621</v>
      </c>
      <c r="B623">
        <v>302</v>
      </c>
      <c r="C623" t="s">
        <v>340</v>
      </c>
      <c r="D623" t="s">
        <v>213</v>
      </c>
      <c r="E623" t="s">
        <v>31</v>
      </c>
      <c r="F623" s="2">
        <v>34700</v>
      </c>
      <c r="G623" s="2">
        <v>38352</v>
      </c>
      <c r="H623">
        <v>67475</v>
      </c>
      <c r="I623">
        <v>63970</v>
      </c>
      <c r="J623">
        <v>287</v>
      </c>
      <c r="K623">
        <f t="shared" si="18"/>
        <v>7068343625</v>
      </c>
      <c r="L623">
        <v>258</v>
      </c>
      <c r="M623">
        <v>230</v>
      </c>
      <c r="N623" t="s">
        <v>340</v>
      </c>
      <c r="O623" t="s">
        <v>343</v>
      </c>
      <c r="P623" t="s">
        <v>39</v>
      </c>
      <c r="Q623" s="6">
        <v>42230</v>
      </c>
      <c r="R623" s="3">
        <v>1477</v>
      </c>
      <c r="S623" s="3">
        <v>1924</v>
      </c>
      <c r="T623" t="s">
        <v>55</v>
      </c>
      <c r="U623" t="s">
        <v>344</v>
      </c>
      <c r="V623" s="3">
        <v>67333</v>
      </c>
      <c r="AB623" s="3">
        <v>481282558</v>
      </c>
      <c r="AC623" s="3">
        <v>626938146</v>
      </c>
      <c r="AD623">
        <v>193.68</v>
      </c>
      <c r="AE623" s="5">
        <f t="shared" si="19"/>
        <v>404277348.71999997</v>
      </c>
      <c r="AF623">
        <v>252.3</v>
      </c>
      <c r="AG623" s="4">
        <v>0.84</v>
      </c>
      <c r="AH623" t="s">
        <v>33</v>
      </c>
      <c r="AI623" t="s">
        <v>213</v>
      </c>
      <c r="AJ623">
        <v>36.778261000000001</v>
      </c>
      <c r="AK623">
        <v>-119.41793199999999</v>
      </c>
    </row>
    <row r="624" spans="1:37" ht="14.45" x14ac:dyDescent="0.3">
      <c r="A624">
        <v>622</v>
      </c>
      <c r="B624">
        <v>302</v>
      </c>
      <c r="C624" t="s">
        <v>340</v>
      </c>
      <c r="D624" t="s">
        <v>213</v>
      </c>
      <c r="E624" t="s">
        <v>31</v>
      </c>
      <c r="F624" s="2">
        <v>34700</v>
      </c>
      <c r="G624" s="2">
        <v>38352</v>
      </c>
      <c r="H624">
        <v>67475</v>
      </c>
      <c r="I624">
        <v>63970</v>
      </c>
      <c r="J624">
        <v>287</v>
      </c>
      <c r="K624">
        <f t="shared" si="18"/>
        <v>7068343625</v>
      </c>
      <c r="L624">
        <v>258</v>
      </c>
      <c r="M624">
        <v>230</v>
      </c>
      <c r="N624" t="s">
        <v>340</v>
      </c>
      <c r="O624" t="s">
        <v>345</v>
      </c>
      <c r="P624" t="s">
        <v>39</v>
      </c>
      <c r="Q624" s="6">
        <v>42199</v>
      </c>
      <c r="R624" s="3">
        <v>1622</v>
      </c>
      <c r="S624" s="3">
        <v>2059</v>
      </c>
      <c r="T624" t="s">
        <v>55</v>
      </c>
      <c r="U624" t="s">
        <v>346</v>
      </c>
      <c r="V624" s="3">
        <v>67475</v>
      </c>
      <c r="AB624" s="3">
        <v>528531015</v>
      </c>
      <c r="AC624" s="3">
        <v>670928088</v>
      </c>
      <c r="AD624">
        <v>214.78</v>
      </c>
      <c r="AE624" s="5">
        <f t="shared" si="19"/>
        <v>449251362.75</v>
      </c>
      <c r="AF624">
        <v>272.64</v>
      </c>
      <c r="AG624" s="4">
        <v>0.85</v>
      </c>
      <c r="AH624" t="s">
        <v>33</v>
      </c>
      <c r="AI624" t="s">
        <v>213</v>
      </c>
      <c r="AJ624">
        <v>36.778261000000001</v>
      </c>
      <c r="AK624">
        <v>-119.41793199999999</v>
      </c>
    </row>
    <row r="625" spans="1:37" ht="14.45" x14ac:dyDescent="0.3">
      <c r="A625">
        <v>623</v>
      </c>
      <c r="B625">
        <v>302</v>
      </c>
      <c r="C625" t="s">
        <v>340</v>
      </c>
      <c r="D625" t="s">
        <v>213</v>
      </c>
      <c r="E625" t="s">
        <v>31</v>
      </c>
      <c r="F625" s="2">
        <v>34700</v>
      </c>
      <c r="G625" s="2">
        <v>38352</v>
      </c>
      <c r="H625">
        <v>67475</v>
      </c>
      <c r="I625">
        <v>63970</v>
      </c>
      <c r="J625">
        <v>287</v>
      </c>
      <c r="K625">
        <f t="shared" si="18"/>
        <v>7068343625</v>
      </c>
      <c r="L625">
        <v>258</v>
      </c>
      <c r="M625">
        <v>230</v>
      </c>
      <c r="N625" t="s">
        <v>340</v>
      </c>
      <c r="O625" t="s">
        <v>345</v>
      </c>
      <c r="P625" t="s">
        <v>39</v>
      </c>
      <c r="Q625" s="6">
        <v>42169</v>
      </c>
      <c r="R625" s="3">
        <v>1548</v>
      </c>
      <c r="S625" s="3">
        <v>1816</v>
      </c>
      <c r="T625" t="s">
        <v>55</v>
      </c>
      <c r="U625" t="s">
        <v>347</v>
      </c>
      <c r="V625" s="3">
        <v>67475</v>
      </c>
      <c r="AB625" s="3">
        <v>504418009</v>
      </c>
      <c r="AC625" s="3">
        <v>591746191</v>
      </c>
      <c r="AD625">
        <v>211.81</v>
      </c>
      <c r="AE625" s="5">
        <f t="shared" si="19"/>
        <v>428755307.64999998</v>
      </c>
      <c r="AF625">
        <v>248.48</v>
      </c>
      <c r="AG625" s="4">
        <v>0.85</v>
      </c>
      <c r="AH625" t="s">
        <v>33</v>
      </c>
      <c r="AI625" t="s">
        <v>213</v>
      </c>
      <c r="AJ625">
        <v>36.778261000000001</v>
      </c>
      <c r="AK625">
        <v>-119.41793199999999</v>
      </c>
    </row>
    <row r="626" spans="1:37" ht="14.45" x14ac:dyDescent="0.3">
      <c r="A626">
        <v>624</v>
      </c>
      <c r="B626">
        <v>526</v>
      </c>
      <c r="C626" t="s">
        <v>348</v>
      </c>
      <c r="D626" t="s">
        <v>116</v>
      </c>
      <c r="E626" t="s">
        <v>31</v>
      </c>
      <c r="F626" s="2">
        <v>36526</v>
      </c>
      <c r="G626" s="2">
        <v>40178</v>
      </c>
      <c r="H626">
        <v>99519</v>
      </c>
      <c r="I626">
        <v>85557</v>
      </c>
      <c r="J626">
        <v>249</v>
      </c>
      <c r="K626">
        <f t="shared" si="18"/>
        <v>9044784315</v>
      </c>
      <c r="L626">
        <v>224</v>
      </c>
      <c r="M626">
        <v>199</v>
      </c>
      <c r="N626" t="s">
        <v>348</v>
      </c>
      <c r="O626">
        <v>2</v>
      </c>
      <c r="P626" t="s">
        <v>39</v>
      </c>
      <c r="Q626" s="6">
        <v>42050</v>
      </c>
      <c r="R626">
        <v>333</v>
      </c>
      <c r="S626">
        <v>323</v>
      </c>
      <c r="T626" t="s">
        <v>40</v>
      </c>
      <c r="U626" t="s">
        <v>2097</v>
      </c>
      <c r="V626" s="3">
        <v>106076</v>
      </c>
      <c r="W626">
        <v>77.040000000000006</v>
      </c>
      <c r="AB626" s="3">
        <v>332740000</v>
      </c>
      <c r="AC626" s="3">
        <v>323134000</v>
      </c>
      <c r="AD626">
        <v>85.19</v>
      </c>
      <c r="AE626" s="5">
        <f t="shared" si="19"/>
        <v>252882400</v>
      </c>
      <c r="AF626">
        <v>82.73</v>
      </c>
      <c r="AG626" s="4">
        <v>0.76</v>
      </c>
      <c r="AH626" t="s">
        <v>33</v>
      </c>
      <c r="AI626" t="s">
        <v>116</v>
      </c>
      <c r="AJ626">
        <v>36.825228000000003</v>
      </c>
      <c r="AK626">
        <v>-119.70291899999999</v>
      </c>
    </row>
    <row r="627" spans="1:37" ht="14.45" x14ac:dyDescent="0.3">
      <c r="A627">
        <v>625</v>
      </c>
      <c r="B627">
        <v>526</v>
      </c>
      <c r="C627" t="s">
        <v>348</v>
      </c>
      <c r="D627" t="s">
        <v>116</v>
      </c>
      <c r="E627" t="s">
        <v>31</v>
      </c>
      <c r="F627" s="2">
        <v>36526</v>
      </c>
      <c r="G627" s="2">
        <v>40178</v>
      </c>
      <c r="H627">
        <v>99519</v>
      </c>
      <c r="I627">
        <v>85557</v>
      </c>
      <c r="J627">
        <v>249</v>
      </c>
      <c r="K627">
        <f t="shared" si="18"/>
        <v>9044784315</v>
      </c>
      <c r="L627">
        <v>224</v>
      </c>
      <c r="M627">
        <v>199</v>
      </c>
      <c r="N627" t="s">
        <v>348</v>
      </c>
      <c r="O627">
        <v>2</v>
      </c>
      <c r="P627" t="s">
        <v>39</v>
      </c>
      <c r="Q627" s="6">
        <v>42019</v>
      </c>
      <c r="R627">
        <v>326</v>
      </c>
      <c r="S627">
        <v>335</v>
      </c>
      <c r="T627" t="s">
        <v>40</v>
      </c>
      <c r="V627" s="3">
        <v>106076</v>
      </c>
      <c r="W627">
        <v>92.39</v>
      </c>
      <c r="AB627" s="3">
        <v>325929000</v>
      </c>
      <c r="AC627" s="3">
        <v>334934000</v>
      </c>
      <c r="AD627">
        <v>89.4</v>
      </c>
      <c r="AE627" s="5">
        <f t="shared" si="19"/>
        <v>293336100</v>
      </c>
      <c r="AF627">
        <v>91.87</v>
      </c>
      <c r="AG627" s="4">
        <v>0.9</v>
      </c>
      <c r="AH627" t="s">
        <v>33</v>
      </c>
      <c r="AI627" t="s">
        <v>116</v>
      </c>
      <c r="AJ627">
        <v>36.825228000000003</v>
      </c>
      <c r="AK627">
        <v>-119.70291899999999</v>
      </c>
    </row>
    <row r="628" spans="1:37" ht="14.45" x14ac:dyDescent="0.3">
      <c r="A628">
        <v>626</v>
      </c>
      <c r="B628">
        <v>526</v>
      </c>
      <c r="C628" t="s">
        <v>348</v>
      </c>
      <c r="D628" t="s">
        <v>116</v>
      </c>
      <c r="E628" t="s">
        <v>31</v>
      </c>
      <c r="F628" s="2">
        <v>36526</v>
      </c>
      <c r="G628" s="2">
        <v>40178</v>
      </c>
      <c r="H628">
        <v>99519</v>
      </c>
      <c r="I628">
        <v>85557</v>
      </c>
      <c r="J628">
        <v>249</v>
      </c>
      <c r="K628">
        <f t="shared" si="18"/>
        <v>9044784315</v>
      </c>
      <c r="L628">
        <v>224</v>
      </c>
      <c r="M628">
        <v>199</v>
      </c>
      <c r="N628" t="s">
        <v>348</v>
      </c>
      <c r="O628">
        <v>2</v>
      </c>
      <c r="P628" t="s">
        <v>39</v>
      </c>
      <c r="Q628" s="6">
        <v>42352</v>
      </c>
      <c r="R628">
        <v>318</v>
      </c>
      <c r="S628">
        <v>376</v>
      </c>
      <c r="T628" t="s">
        <v>40</v>
      </c>
      <c r="V628" s="3">
        <v>106076</v>
      </c>
      <c r="W628">
        <v>74.180000000000007</v>
      </c>
      <c r="AB628" s="3">
        <v>317940000</v>
      </c>
      <c r="AC628" s="3">
        <v>375733000</v>
      </c>
      <c r="AD628">
        <v>71.790000000000006</v>
      </c>
      <c r="AE628" s="5">
        <f t="shared" si="19"/>
        <v>235275600</v>
      </c>
      <c r="AF628">
        <v>84.84</v>
      </c>
      <c r="AG628" s="4">
        <v>0.74</v>
      </c>
      <c r="AH628" t="s">
        <v>33</v>
      </c>
      <c r="AI628" t="s">
        <v>116</v>
      </c>
      <c r="AJ628">
        <v>36.825228000000003</v>
      </c>
      <c r="AK628">
        <v>-119.70291899999999</v>
      </c>
    </row>
    <row r="629" spans="1:37" ht="14.45" x14ac:dyDescent="0.3">
      <c r="A629">
        <v>627</v>
      </c>
      <c r="B629">
        <v>526</v>
      </c>
      <c r="C629" t="s">
        <v>348</v>
      </c>
      <c r="D629" t="s">
        <v>116</v>
      </c>
      <c r="E629" t="s">
        <v>31</v>
      </c>
      <c r="F629" s="2">
        <v>36526</v>
      </c>
      <c r="G629" s="2">
        <v>40178</v>
      </c>
      <c r="H629">
        <v>99519</v>
      </c>
      <c r="I629">
        <v>85557</v>
      </c>
      <c r="J629">
        <v>249</v>
      </c>
      <c r="K629">
        <f t="shared" si="18"/>
        <v>9044784315</v>
      </c>
      <c r="L629">
        <v>224</v>
      </c>
      <c r="M629">
        <v>199</v>
      </c>
      <c r="N629" t="s">
        <v>348</v>
      </c>
      <c r="O629">
        <v>2</v>
      </c>
      <c r="P629" t="s">
        <v>39</v>
      </c>
      <c r="Q629" s="6">
        <v>42322</v>
      </c>
      <c r="R629">
        <v>467</v>
      </c>
      <c r="S629">
        <v>565</v>
      </c>
      <c r="T629" t="s">
        <v>40</v>
      </c>
      <c r="V629" s="3">
        <v>106076</v>
      </c>
      <c r="W629">
        <v>124.61</v>
      </c>
      <c r="AB629" s="3">
        <v>467311000</v>
      </c>
      <c r="AC629" s="3">
        <v>564518000</v>
      </c>
      <c r="AD629">
        <v>128.77000000000001</v>
      </c>
      <c r="AE629" s="5">
        <f t="shared" si="19"/>
        <v>411233680</v>
      </c>
      <c r="AF629">
        <v>155.56</v>
      </c>
      <c r="AG629" s="4">
        <v>0.88</v>
      </c>
      <c r="AH629" t="s">
        <v>33</v>
      </c>
      <c r="AI629" t="s">
        <v>116</v>
      </c>
      <c r="AJ629">
        <v>36.825228000000003</v>
      </c>
      <c r="AK629">
        <v>-119.70291899999999</v>
      </c>
    </row>
    <row r="630" spans="1:37" ht="14.45" x14ac:dyDescent="0.3">
      <c r="A630">
        <v>628</v>
      </c>
      <c r="B630">
        <v>526</v>
      </c>
      <c r="C630" t="s">
        <v>348</v>
      </c>
      <c r="D630" t="s">
        <v>116</v>
      </c>
      <c r="E630" t="s">
        <v>31</v>
      </c>
      <c r="F630" s="2">
        <v>36526</v>
      </c>
      <c r="G630" s="2">
        <v>40178</v>
      </c>
      <c r="H630">
        <v>99519</v>
      </c>
      <c r="I630">
        <v>85557</v>
      </c>
      <c r="J630">
        <v>249</v>
      </c>
      <c r="K630">
        <f t="shared" si="18"/>
        <v>9044784315</v>
      </c>
      <c r="L630">
        <v>224</v>
      </c>
      <c r="M630">
        <v>199</v>
      </c>
      <c r="N630" t="s">
        <v>348</v>
      </c>
      <c r="O630">
        <v>2</v>
      </c>
      <c r="P630" t="s">
        <v>39</v>
      </c>
      <c r="Q630" s="6">
        <v>42291</v>
      </c>
      <c r="R630">
        <v>734</v>
      </c>
      <c r="S630">
        <v>767</v>
      </c>
      <c r="T630" t="s">
        <v>40</v>
      </c>
      <c r="V630" s="3">
        <v>106076</v>
      </c>
      <c r="W630">
        <v>167.75</v>
      </c>
      <c r="AB630" s="3">
        <v>733837000</v>
      </c>
      <c r="AC630" s="3">
        <v>767345000</v>
      </c>
      <c r="AD630">
        <v>162.24</v>
      </c>
      <c r="AE630" s="5">
        <f t="shared" si="19"/>
        <v>535701010</v>
      </c>
      <c r="AF630">
        <v>169.65</v>
      </c>
      <c r="AG630" s="4">
        <v>0.73</v>
      </c>
      <c r="AH630" t="s">
        <v>33</v>
      </c>
      <c r="AI630" t="s">
        <v>116</v>
      </c>
      <c r="AJ630">
        <v>36.825228000000003</v>
      </c>
      <c r="AK630">
        <v>-119.70291899999999</v>
      </c>
    </row>
    <row r="631" spans="1:37" ht="14.45" x14ac:dyDescent="0.3">
      <c r="A631">
        <v>629</v>
      </c>
      <c r="B631">
        <v>526</v>
      </c>
      <c r="C631" t="s">
        <v>348</v>
      </c>
      <c r="D631" t="s">
        <v>116</v>
      </c>
      <c r="E631" t="s">
        <v>31</v>
      </c>
      <c r="F631" s="2">
        <v>36526</v>
      </c>
      <c r="G631" s="2">
        <v>40178</v>
      </c>
      <c r="H631">
        <v>99519</v>
      </c>
      <c r="I631">
        <v>85557</v>
      </c>
      <c r="J631">
        <v>249</v>
      </c>
      <c r="K631">
        <f t="shared" si="18"/>
        <v>9044784315</v>
      </c>
      <c r="L631">
        <v>224</v>
      </c>
      <c r="M631">
        <v>199</v>
      </c>
      <c r="N631" t="s">
        <v>348</v>
      </c>
      <c r="O631">
        <v>2</v>
      </c>
      <c r="P631" t="s">
        <v>39</v>
      </c>
      <c r="Q631" s="6">
        <v>42261</v>
      </c>
      <c r="R631">
        <v>856</v>
      </c>
      <c r="S631" s="3">
        <v>1007</v>
      </c>
      <c r="T631" t="s">
        <v>40</v>
      </c>
      <c r="V631" s="3">
        <v>106076</v>
      </c>
      <c r="W631">
        <v>237.73</v>
      </c>
      <c r="AB631" s="3">
        <v>855825000</v>
      </c>
      <c r="AC631" s="3">
        <v>1006559000</v>
      </c>
      <c r="AD631">
        <v>229.8</v>
      </c>
      <c r="AE631" s="5">
        <f t="shared" si="19"/>
        <v>727451250</v>
      </c>
      <c r="AF631">
        <v>270.27999999999997</v>
      </c>
      <c r="AG631" s="4">
        <v>0.85</v>
      </c>
      <c r="AH631" t="s">
        <v>33</v>
      </c>
      <c r="AI631" t="s">
        <v>116</v>
      </c>
      <c r="AJ631">
        <v>36.825228000000003</v>
      </c>
      <c r="AK631">
        <v>-119.70291899999999</v>
      </c>
    </row>
    <row r="632" spans="1:37" ht="14.45" x14ac:dyDescent="0.3">
      <c r="A632">
        <v>630</v>
      </c>
      <c r="B632">
        <v>526</v>
      </c>
      <c r="C632" t="s">
        <v>348</v>
      </c>
      <c r="D632" t="s">
        <v>116</v>
      </c>
      <c r="E632" t="s">
        <v>31</v>
      </c>
      <c r="F632" s="2">
        <v>36526</v>
      </c>
      <c r="G632" s="2">
        <v>40178</v>
      </c>
      <c r="H632">
        <v>99519</v>
      </c>
      <c r="I632">
        <v>85557</v>
      </c>
      <c r="J632">
        <v>249</v>
      </c>
      <c r="K632">
        <f t="shared" si="18"/>
        <v>9044784315</v>
      </c>
      <c r="L632">
        <v>224</v>
      </c>
      <c r="M632">
        <v>199</v>
      </c>
      <c r="N632" t="s">
        <v>348</v>
      </c>
      <c r="O632">
        <v>2</v>
      </c>
      <c r="P632" t="s">
        <v>39</v>
      </c>
      <c r="Q632" s="6">
        <v>42230</v>
      </c>
      <c r="R632" s="3">
        <v>1001</v>
      </c>
      <c r="S632" s="3">
        <v>1084</v>
      </c>
      <c r="T632" t="s">
        <v>40</v>
      </c>
      <c r="V632" s="3">
        <v>106076</v>
      </c>
      <c r="AB632" s="3">
        <v>1001430000</v>
      </c>
      <c r="AC632" s="3">
        <v>1084063000</v>
      </c>
      <c r="AD632">
        <v>234.49</v>
      </c>
      <c r="AE632" s="5">
        <f t="shared" si="19"/>
        <v>771101100</v>
      </c>
      <c r="AF632">
        <v>253.84</v>
      </c>
      <c r="AG632" s="4">
        <v>0.77</v>
      </c>
      <c r="AH632" t="s">
        <v>33</v>
      </c>
      <c r="AI632" t="s">
        <v>116</v>
      </c>
      <c r="AJ632">
        <v>36.825228000000003</v>
      </c>
      <c r="AK632">
        <v>-119.70291899999999</v>
      </c>
    </row>
    <row r="633" spans="1:37" ht="14.45" x14ac:dyDescent="0.3">
      <c r="A633">
        <v>631</v>
      </c>
      <c r="B633">
        <v>526</v>
      </c>
      <c r="C633" t="s">
        <v>348</v>
      </c>
      <c r="D633" t="s">
        <v>116</v>
      </c>
      <c r="E633" t="s">
        <v>31</v>
      </c>
      <c r="F633" s="2">
        <v>36526</v>
      </c>
      <c r="G633" s="2">
        <v>40178</v>
      </c>
      <c r="H633">
        <v>99519</v>
      </c>
      <c r="I633">
        <v>85557</v>
      </c>
      <c r="J633">
        <v>249</v>
      </c>
      <c r="K633">
        <f t="shared" si="18"/>
        <v>9044784315</v>
      </c>
      <c r="L633">
        <v>224</v>
      </c>
      <c r="M633">
        <v>199</v>
      </c>
      <c r="N633" t="s">
        <v>348</v>
      </c>
      <c r="O633">
        <v>2</v>
      </c>
      <c r="P633" t="s">
        <v>39</v>
      </c>
      <c r="Q633" s="6">
        <v>42199</v>
      </c>
      <c r="R633" s="3">
        <v>1086</v>
      </c>
      <c r="S633" s="3">
        <v>1174</v>
      </c>
      <c r="T633" t="s">
        <v>40</v>
      </c>
      <c r="V633" s="3">
        <v>106076</v>
      </c>
      <c r="AB633" s="3">
        <v>1086185000</v>
      </c>
      <c r="AC633" s="3">
        <v>1174000000</v>
      </c>
      <c r="AD633">
        <v>241.13</v>
      </c>
      <c r="AE633" s="5">
        <f t="shared" si="19"/>
        <v>792915050</v>
      </c>
      <c r="AF633">
        <v>260.62</v>
      </c>
      <c r="AG633" s="4">
        <v>0.73</v>
      </c>
      <c r="AH633" t="s">
        <v>33</v>
      </c>
      <c r="AI633" t="s">
        <v>116</v>
      </c>
      <c r="AJ633">
        <v>36.825228000000003</v>
      </c>
      <c r="AK633">
        <v>-119.70291899999999</v>
      </c>
    </row>
    <row r="634" spans="1:37" ht="14.45" x14ac:dyDescent="0.3">
      <c r="A634">
        <v>632</v>
      </c>
      <c r="B634">
        <v>526</v>
      </c>
      <c r="C634" t="s">
        <v>348</v>
      </c>
      <c r="D634" t="s">
        <v>116</v>
      </c>
      <c r="E634" t="s">
        <v>31</v>
      </c>
      <c r="F634" s="2">
        <v>36526</v>
      </c>
      <c r="G634" s="2">
        <v>40178</v>
      </c>
      <c r="H634">
        <v>99519</v>
      </c>
      <c r="I634">
        <v>85557</v>
      </c>
      <c r="J634">
        <v>249</v>
      </c>
      <c r="K634">
        <f t="shared" si="18"/>
        <v>9044784315</v>
      </c>
      <c r="L634">
        <v>224</v>
      </c>
      <c r="M634">
        <v>199</v>
      </c>
      <c r="N634" t="s">
        <v>348</v>
      </c>
      <c r="O634">
        <v>2</v>
      </c>
      <c r="P634" t="s">
        <v>39</v>
      </c>
      <c r="Q634" s="6">
        <v>42169</v>
      </c>
      <c r="R634">
        <v>960</v>
      </c>
      <c r="S634" s="3">
        <v>1107</v>
      </c>
      <c r="T634" t="s">
        <v>40</v>
      </c>
      <c r="V634" s="3">
        <v>106076</v>
      </c>
      <c r="AB634" s="3">
        <v>959655000</v>
      </c>
      <c r="AC634" s="3">
        <v>1106722000</v>
      </c>
      <c r="AD634">
        <v>220.14</v>
      </c>
      <c r="AE634" s="5">
        <f t="shared" si="19"/>
        <v>700548150</v>
      </c>
      <c r="AF634">
        <v>253.88</v>
      </c>
      <c r="AG634" s="4">
        <v>0.73</v>
      </c>
      <c r="AH634" t="s">
        <v>33</v>
      </c>
      <c r="AI634" t="s">
        <v>116</v>
      </c>
      <c r="AJ634">
        <v>36.825228000000003</v>
      </c>
      <c r="AK634">
        <v>-119.70291899999999</v>
      </c>
    </row>
    <row r="635" spans="1:37" ht="14.45" x14ac:dyDescent="0.3">
      <c r="A635">
        <v>633</v>
      </c>
      <c r="B635">
        <v>714</v>
      </c>
      <c r="C635" t="s">
        <v>349</v>
      </c>
      <c r="D635" t="s">
        <v>130</v>
      </c>
      <c r="E635" t="s">
        <v>53</v>
      </c>
      <c r="F635" s="2">
        <v>36892</v>
      </c>
      <c r="G635" s="2">
        <v>40179</v>
      </c>
      <c r="H635">
        <v>45591</v>
      </c>
      <c r="I635">
        <v>33451</v>
      </c>
      <c r="J635">
        <v>202</v>
      </c>
      <c r="K635">
        <f t="shared" si="18"/>
        <v>3361424430</v>
      </c>
      <c r="L635">
        <v>186</v>
      </c>
      <c r="M635">
        <v>181</v>
      </c>
      <c r="N635" t="s">
        <v>349</v>
      </c>
      <c r="O635" t="s">
        <v>38</v>
      </c>
      <c r="P635" t="s">
        <v>39</v>
      </c>
      <c r="Q635" s="6">
        <v>42050</v>
      </c>
      <c r="R635">
        <v>143</v>
      </c>
      <c r="S635">
        <v>179</v>
      </c>
      <c r="T635" t="s">
        <v>40</v>
      </c>
      <c r="U635" t="s">
        <v>2098</v>
      </c>
      <c r="V635" s="3">
        <v>43633</v>
      </c>
      <c r="W635">
        <v>103.16</v>
      </c>
      <c r="AB635" s="3">
        <v>142600000</v>
      </c>
      <c r="AC635" s="3">
        <v>179200000</v>
      </c>
      <c r="AD635">
        <v>81.7</v>
      </c>
      <c r="AE635" s="5">
        <f t="shared" si="19"/>
        <v>99820000</v>
      </c>
      <c r="AF635">
        <v>102.67</v>
      </c>
      <c r="AG635" s="4">
        <v>0.7</v>
      </c>
      <c r="AH635" t="s">
        <v>33</v>
      </c>
      <c r="AI635" t="s">
        <v>130</v>
      </c>
      <c r="AJ635">
        <v>33.680300000000003</v>
      </c>
      <c r="AK635">
        <v>-116.173893999999</v>
      </c>
    </row>
    <row r="636" spans="1:37" ht="14.45" x14ac:dyDescent="0.3">
      <c r="A636">
        <v>634</v>
      </c>
      <c r="B636">
        <v>714</v>
      </c>
      <c r="C636" t="s">
        <v>349</v>
      </c>
      <c r="D636" t="s">
        <v>130</v>
      </c>
      <c r="E636" t="s">
        <v>53</v>
      </c>
      <c r="F636" s="2">
        <v>36892</v>
      </c>
      <c r="G636" s="2">
        <v>40179</v>
      </c>
      <c r="H636">
        <v>45591</v>
      </c>
      <c r="I636">
        <v>33451</v>
      </c>
      <c r="J636">
        <v>202</v>
      </c>
      <c r="K636">
        <f t="shared" si="18"/>
        <v>3361424430</v>
      </c>
      <c r="L636">
        <v>186</v>
      </c>
      <c r="M636">
        <v>181</v>
      </c>
      <c r="N636" t="s">
        <v>349</v>
      </c>
      <c r="O636" t="s">
        <v>38</v>
      </c>
      <c r="P636" t="s">
        <v>39</v>
      </c>
      <c r="Q636" s="6">
        <v>42019</v>
      </c>
      <c r="R636">
        <v>149</v>
      </c>
      <c r="S636">
        <v>163</v>
      </c>
      <c r="T636" t="s">
        <v>40</v>
      </c>
      <c r="V636" s="3">
        <v>43633</v>
      </c>
      <c r="W636">
        <v>77</v>
      </c>
      <c r="AB636" s="3">
        <v>149000000</v>
      </c>
      <c r="AC636" s="3">
        <v>163000000</v>
      </c>
      <c r="AD636">
        <v>77.11</v>
      </c>
      <c r="AE636" s="5">
        <f t="shared" si="19"/>
        <v>104300000</v>
      </c>
      <c r="AF636">
        <v>84.35</v>
      </c>
      <c r="AG636" s="4">
        <v>0.7</v>
      </c>
      <c r="AH636" t="s">
        <v>33</v>
      </c>
      <c r="AI636" t="s">
        <v>130</v>
      </c>
      <c r="AJ636">
        <v>33.680300000000003</v>
      </c>
      <c r="AK636">
        <v>-116.173893999999</v>
      </c>
    </row>
    <row r="637" spans="1:37" ht="14.45" x14ac:dyDescent="0.3">
      <c r="A637">
        <v>635</v>
      </c>
      <c r="B637">
        <v>714</v>
      </c>
      <c r="C637" t="s">
        <v>349</v>
      </c>
      <c r="D637" t="s">
        <v>130</v>
      </c>
      <c r="E637" t="s">
        <v>53</v>
      </c>
      <c r="F637" s="2">
        <v>36892</v>
      </c>
      <c r="G637" s="2">
        <v>40179</v>
      </c>
      <c r="H637">
        <v>45591</v>
      </c>
      <c r="I637">
        <v>33451</v>
      </c>
      <c r="J637">
        <v>202</v>
      </c>
      <c r="K637">
        <f t="shared" si="18"/>
        <v>3361424430</v>
      </c>
      <c r="L637">
        <v>186</v>
      </c>
      <c r="M637">
        <v>181</v>
      </c>
      <c r="N637" t="s">
        <v>349</v>
      </c>
      <c r="O637" t="s">
        <v>38</v>
      </c>
      <c r="P637" t="s">
        <v>39</v>
      </c>
      <c r="Q637" s="6">
        <v>42352</v>
      </c>
      <c r="R637">
        <v>146</v>
      </c>
      <c r="S637">
        <v>181</v>
      </c>
      <c r="T637" t="s">
        <v>40</v>
      </c>
      <c r="V637" s="3">
        <v>43633</v>
      </c>
      <c r="W637">
        <v>75</v>
      </c>
      <c r="AB637" s="3">
        <v>146000000</v>
      </c>
      <c r="AC637" s="3">
        <v>181000000</v>
      </c>
      <c r="AD637">
        <v>75.56</v>
      </c>
      <c r="AE637" s="5">
        <f t="shared" si="19"/>
        <v>102200000</v>
      </c>
      <c r="AF637">
        <v>93.67</v>
      </c>
      <c r="AG637" s="4">
        <v>0.7</v>
      </c>
      <c r="AH637" t="s">
        <v>33</v>
      </c>
      <c r="AI637" t="s">
        <v>130</v>
      </c>
      <c r="AJ637">
        <v>33.680300000000003</v>
      </c>
      <c r="AK637">
        <v>-116.173893999999</v>
      </c>
    </row>
    <row r="638" spans="1:37" ht="14.45" x14ac:dyDescent="0.3">
      <c r="A638">
        <v>636</v>
      </c>
      <c r="B638">
        <v>714</v>
      </c>
      <c r="C638" t="s">
        <v>349</v>
      </c>
      <c r="D638" t="s">
        <v>130</v>
      </c>
      <c r="E638" t="s">
        <v>53</v>
      </c>
      <c r="F638" s="2">
        <v>36892</v>
      </c>
      <c r="G638" s="2">
        <v>40179</v>
      </c>
      <c r="H638">
        <v>45591</v>
      </c>
      <c r="I638">
        <v>33451</v>
      </c>
      <c r="J638">
        <v>202</v>
      </c>
      <c r="K638">
        <f t="shared" si="18"/>
        <v>3361424430</v>
      </c>
      <c r="L638">
        <v>186</v>
      </c>
      <c r="M638">
        <v>181</v>
      </c>
      <c r="N638" t="s">
        <v>349</v>
      </c>
      <c r="O638" t="s">
        <v>38</v>
      </c>
      <c r="P638" t="s">
        <v>39</v>
      </c>
      <c r="Q638" s="6">
        <v>42322</v>
      </c>
      <c r="R638">
        <v>180</v>
      </c>
      <c r="S638">
        <v>184</v>
      </c>
      <c r="T638" t="s">
        <v>40</v>
      </c>
      <c r="U638" t="s">
        <v>350</v>
      </c>
      <c r="V638" s="3">
        <v>45591</v>
      </c>
      <c r="W638">
        <v>96.39</v>
      </c>
      <c r="AB638" s="3">
        <v>180250000</v>
      </c>
      <c r="AC638" s="3">
        <v>184000000</v>
      </c>
      <c r="AD638">
        <v>92.25</v>
      </c>
      <c r="AE638" s="5">
        <f t="shared" si="19"/>
        <v>126174999.99999999</v>
      </c>
      <c r="AF638">
        <v>94.17</v>
      </c>
      <c r="AG638" s="4">
        <v>0.7</v>
      </c>
      <c r="AH638" t="s">
        <v>33</v>
      </c>
      <c r="AI638" t="s">
        <v>130</v>
      </c>
      <c r="AJ638">
        <v>33.680300000000003</v>
      </c>
      <c r="AK638">
        <v>-116.173893999999</v>
      </c>
    </row>
    <row r="639" spans="1:37" ht="14.45" x14ac:dyDescent="0.3">
      <c r="A639">
        <v>637</v>
      </c>
      <c r="B639">
        <v>714</v>
      </c>
      <c r="C639" t="s">
        <v>349</v>
      </c>
      <c r="D639" t="s">
        <v>130</v>
      </c>
      <c r="E639" t="s">
        <v>53</v>
      </c>
      <c r="F639" s="2">
        <v>36892</v>
      </c>
      <c r="G639" s="2">
        <v>40179</v>
      </c>
      <c r="H639">
        <v>45591</v>
      </c>
      <c r="I639">
        <v>33451</v>
      </c>
      <c r="J639">
        <v>202</v>
      </c>
      <c r="K639">
        <f t="shared" si="18"/>
        <v>3361424430</v>
      </c>
      <c r="L639">
        <v>186</v>
      </c>
      <c r="M639">
        <v>181</v>
      </c>
      <c r="N639" t="s">
        <v>349</v>
      </c>
      <c r="O639" t="s">
        <v>38</v>
      </c>
      <c r="P639" t="s">
        <v>39</v>
      </c>
      <c r="Q639" s="6">
        <v>42291</v>
      </c>
      <c r="R639">
        <v>192</v>
      </c>
      <c r="S639">
        <v>226</v>
      </c>
      <c r="T639" t="s">
        <v>40</v>
      </c>
      <c r="V639" s="3">
        <v>43633</v>
      </c>
      <c r="W639">
        <v>99.55</v>
      </c>
      <c r="AB639" s="3">
        <v>192370000</v>
      </c>
      <c r="AC639" s="3">
        <v>226200000</v>
      </c>
      <c r="AD639">
        <v>99.55</v>
      </c>
      <c r="AE639" s="5">
        <f t="shared" si="19"/>
        <v>134659000</v>
      </c>
      <c r="AF639">
        <v>117.06</v>
      </c>
      <c r="AG639" s="4">
        <v>0.7</v>
      </c>
      <c r="AH639" t="s">
        <v>33</v>
      </c>
      <c r="AI639" t="s">
        <v>130</v>
      </c>
      <c r="AJ639">
        <v>33.680300000000003</v>
      </c>
      <c r="AK639">
        <v>-116.173893999999</v>
      </c>
    </row>
    <row r="640" spans="1:37" ht="14.45" x14ac:dyDescent="0.3">
      <c r="A640">
        <v>638</v>
      </c>
      <c r="B640">
        <v>714</v>
      </c>
      <c r="C640" t="s">
        <v>349</v>
      </c>
      <c r="D640" t="s">
        <v>130</v>
      </c>
      <c r="E640" t="s">
        <v>53</v>
      </c>
      <c r="F640" s="2">
        <v>36892</v>
      </c>
      <c r="G640" s="2">
        <v>40179</v>
      </c>
      <c r="H640">
        <v>45591</v>
      </c>
      <c r="I640">
        <v>33451</v>
      </c>
      <c r="J640">
        <v>202</v>
      </c>
      <c r="K640">
        <f t="shared" si="18"/>
        <v>3361424430</v>
      </c>
      <c r="L640">
        <v>186</v>
      </c>
      <c r="M640">
        <v>181</v>
      </c>
      <c r="N640" t="s">
        <v>349</v>
      </c>
      <c r="O640" t="s">
        <v>38</v>
      </c>
      <c r="P640" t="s">
        <v>39</v>
      </c>
      <c r="Q640" s="6">
        <v>42261</v>
      </c>
      <c r="R640">
        <v>209</v>
      </c>
      <c r="S640">
        <v>210</v>
      </c>
      <c r="T640" t="s">
        <v>40</v>
      </c>
      <c r="U640" t="s">
        <v>351</v>
      </c>
      <c r="V640" s="3">
        <v>45591</v>
      </c>
      <c r="W640">
        <v>111.65</v>
      </c>
      <c r="AB640" s="3">
        <v>208800000</v>
      </c>
      <c r="AC640" s="3">
        <v>209600000</v>
      </c>
      <c r="AD640">
        <v>106.86</v>
      </c>
      <c r="AE640" s="5">
        <f t="shared" si="19"/>
        <v>146160000</v>
      </c>
      <c r="AF640">
        <v>107.27</v>
      </c>
      <c r="AG640" s="4">
        <v>0.7</v>
      </c>
      <c r="AH640" t="s">
        <v>33</v>
      </c>
      <c r="AI640" t="s">
        <v>130</v>
      </c>
      <c r="AJ640">
        <v>33.680300000000003</v>
      </c>
      <c r="AK640">
        <v>-116.173893999999</v>
      </c>
    </row>
    <row r="641" spans="1:37" ht="14.45" x14ac:dyDescent="0.3">
      <c r="A641">
        <v>639</v>
      </c>
      <c r="B641">
        <v>714</v>
      </c>
      <c r="C641" t="s">
        <v>349</v>
      </c>
      <c r="D641" t="s">
        <v>130</v>
      </c>
      <c r="E641" t="s">
        <v>53</v>
      </c>
      <c r="F641" s="2">
        <v>36892</v>
      </c>
      <c r="G641" s="2">
        <v>40179</v>
      </c>
      <c r="H641">
        <v>45591</v>
      </c>
      <c r="I641">
        <v>33451</v>
      </c>
      <c r="J641">
        <v>202</v>
      </c>
      <c r="K641">
        <f t="shared" si="18"/>
        <v>3361424430</v>
      </c>
      <c r="L641">
        <v>186</v>
      </c>
      <c r="M641">
        <v>181</v>
      </c>
      <c r="N641" t="s">
        <v>349</v>
      </c>
      <c r="O641" t="s">
        <v>38</v>
      </c>
      <c r="P641" t="s">
        <v>39</v>
      </c>
      <c r="Q641" s="6">
        <v>42230</v>
      </c>
      <c r="R641">
        <v>275</v>
      </c>
      <c r="S641">
        <v>253</v>
      </c>
      <c r="T641" t="s">
        <v>40</v>
      </c>
      <c r="U641" t="s">
        <v>352</v>
      </c>
      <c r="V641" s="3">
        <v>43633</v>
      </c>
      <c r="X641" t="s">
        <v>353</v>
      </c>
      <c r="AB641" s="3">
        <v>274990000</v>
      </c>
      <c r="AC641" s="3">
        <v>252900000</v>
      </c>
      <c r="AD641">
        <v>144.34</v>
      </c>
      <c r="AE641" s="5">
        <f t="shared" si="19"/>
        <v>195242900</v>
      </c>
      <c r="AF641">
        <v>132.75</v>
      </c>
      <c r="AG641" s="4">
        <v>0.71</v>
      </c>
      <c r="AH641" t="s">
        <v>33</v>
      </c>
      <c r="AI641" t="s">
        <v>130</v>
      </c>
      <c r="AJ641">
        <v>33.680300000000003</v>
      </c>
      <c r="AK641">
        <v>-116.173893999999</v>
      </c>
    </row>
    <row r="642" spans="1:37" ht="14.45" x14ac:dyDescent="0.3">
      <c r="A642">
        <v>640</v>
      </c>
      <c r="B642">
        <v>326</v>
      </c>
      <c r="C642" t="s">
        <v>354</v>
      </c>
      <c r="D642" t="s">
        <v>130</v>
      </c>
      <c r="E642" t="s">
        <v>31</v>
      </c>
      <c r="F642" s="2">
        <v>36161</v>
      </c>
      <c r="G642" s="2">
        <v>39813</v>
      </c>
      <c r="H642">
        <v>202660</v>
      </c>
      <c r="I642">
        <v>185180</v>
      </c>
      <c r="J642">
        <v>591</v>
      </c>
      <c r="K642">
        <f t="shared" si="18"/>
        <v>43716801900</v>
      </c>
      <c r="L642">
        <v>532</v>
      </c>
      <c r="M642">
        <v>473</v>
      </c>
      <c r="N642" t="s">
        <v>354</v>
      </c>
      <c r="O642">
        <v>2</v>
      </c>
      <c r="P642" t="s">
        <v>39</v>
      </c>
      <c r="Q642" s="6">
        <v>42050</v>
      </c>
      <c r="R642" s="3">
        <v>6660</v>
      </c>
      <c r="S642" s="3">
        <v>6147</v>
      </c>
      <c r="T642" t="s">
        <v>55</v>
      </c>
      <c r="U642" t="s">
        <v>355</v>
      </c>
      <c r="V642" s="3">
        <v>202660</v>
      </c>
      <c r="W642">
        <v>282.3</v>
      </c>
      <c r="AB642" s="3">
        <v>2170300844</v>
      </c>
      <c r="AC642" s="3">
        <v>2002878381</v>
      </c>
      <c r="AD642">
        <v>282.26</v>
      </c>
      <c r="AE642" s="5">
        <f t="shared" si="19"/>
        <v>1606022624.5599999</v>
      </c>
      <c r="AF642">
        <v>260.49</v>
      </c>
      <c r="AG642" s="4">
        <v>0.74</v>
      </c>
      <c r="AH642" t="s">
        <v>33</v>
      </c>
      <c r="AI642" t="s">
        <v>130</v>
      </c>
      <c r="AJ642">
        <v>36.778261000000001</v>
      </c>
      <c r="AK642">
        <v>-119.41793199999999</v>
      </c>
    </row>
    <row r="643" spans="1:37" ht="14.45" x14ac:dyDescent="0.3">
      <c r="A643">
        <v>641</v>
      </c>
      <c r="B643">
        <v>326</v>
      </c>
      <c r="C643" t="s">
        <v>354</v>
      </c>
      <c r="D643" t="s">
        <v>130</v>
      </c>
      <c r="E643" t="s">
        <v>31</v>
      </c>
      <c r="F643" s="2">
        <v>36161</v>
      </c>
      <c r="G643" s="2">
        <v>39813</v>
      </c>
      <c r="H643">
        <v>202660</v>
      </c>
      <c r="I643">
        <v>185180</v>
      </c>
      <c r="J643">
        <v>591</v>
      </c>
      <c r="K643">
        <f t="shared" ref="K643:K706" si="20">J643*H643*365</f>
        <v>43716801900</v>
      </c>
      <c r="L643">
        <v>532</v>
      </c>
      <c r="M643">
        <v>473</v>
      </c>
      <c r="N643" t="s">
        <v>354</v>
      </c>
      <c r="O643">
        <v>2</v>
      </c>
      <c r="P643" t="s">
        <v>39</v>
      </c>
      <c r="Q643" s="6">
        <v>42019</v>
      </c>
      <c r="R643" s="3">
        <v>6154</v>
      </c>
      <c r="S643" s="3">
        <v>6823</v>
      </c>
      <c r="T643" t="s">
        <v>55</v>
      </c>
      <c r="U643" t="s">
        <v>355</v>
      </c>
      <c r="V643" s="3">
        <v>202660</v>
      </c>
      <c r="W643">
        <v>237.8</v>
      </c>
      <c r="AB643" s="3">
        <v>2005191926</v>
      </c>
      <c r="AC643" s="3">
        <v>2223349457</v>
      </c>
      <c r="AD643">
        <v>237.78</v>
      </c>
      <c r="AE643" s="5">
        <f t="shared" ref="AE643:AE706" si="21">AB643*AG643</f>
        <v>1503893944.5</v>
      </c>
      <c r="AF643">
        <v>263.64999999999998</v>
      </c>
      <c r="AG643" s="4">
        <v>0.75</v>
      </c>
      <c r="AH643" t="s">
        <v>33</v>
      </c>
      <c r="AI643" t="s">
        <v>130</v>
      </c>
      <c r="AJ643">
        <v>36.778261000000001</v>
      </c>
      <c r="AK643">
        <v>-119.41793199999999</v>
      </c>
    </row>
    <row r="644" spans="1:37" ht="14.45" x14ac:dyDescent="0.3">
      <c r="A644">
        <v>642</v>
      </c>
      <c r="B644">
        <v>326</v>
      </c>
      <c r="C644" t="s">
        <v>354</v>
      </c>
      <c r="D644" t="s">
        <v>130</v>
      </c>
      <c r="E644" t="s">
        <v>31</v>
      </c>
      <c r="F644" s="2">
        <v>36161</v>
      </c>
      <c r="G644" s="2">
        <v>39813</v>
      </c>
      <c r="H644">
        <v>202660</v>
      </c>
      <c r="I644">
        <v>185180</v>
      </c>
      <c r="J644">
        <v>591</v>
      </c>
      <c r="K644">
        <f t="shared" si="20"/>
        <v>43716801900</v>
      </c>
      <c r="L644">
        <v>532</v>
      </c>
      <c r="M644">
        <v>473</v>
      </c>
      <c r="N644" t="s">
        <v>354</v>
      </c>
      <c r="O644">
        <v>2</v>
      </c>
      <c r="P644" t="s">
        <v>39</v>
      </c>
      <c r="Q644" s="6">
        <v>42352</v>
      </c>
      <c r="R644" s="3">
        <v>6146</v>
      </c>
      <c r="S644" s="3">
        <v>5984</v>
      </c>
      <c r="T644" t="s">
        <v>55</v>
      </c>
      <c r="U644" t="s">
        <v>355</v>
      </c>
      <c r="V644" s="3">
        <v>202660</v>
      </c>
      <c r="W644">
        <v>232.1</v>
      </c>
      <c r="AB644" s="3">
        <v>2002715455</v>
      </c>
      <c r="AC644" s="3">
        <v>1949992695</v>
      </c>
      <c r="AD644">
        <v>232.07</v>
      </c>
      <c r="AE644" s="5">
        <f t="shared" si="21"/>
        <v>1461982282.1499999</v>
      </c>
      <c r="AF644">
        <v>225.96</v>
      </c>
      <c r="AG644" s="4">
        <v>0.73</v>
      </c>
      <c r="AH644" t="s">
        <v>33</v>
      </c>
      <c r="AI644" t="s">
        <v>130</v>
      </c>
      <c r="AJ644">
        <v>36.778261000000001</v>
      </c>
      <c r="AK644">
        <v>-119.41793199999999</v>
      </c>
    </row>
    <row r="645" spans="1:37" ht="14.45" x14ac:dyDescent="0.3">
      <c r="A645">
        <v>643</v>
      </c>
      <c r="B645">
        <v>326</v>
      </c>
      <c r="C645" t="s">
        <v>354</v>
      </c>
      <c r="D645" t="s">
        <v>130</v>
      </c>
      <c r="E645" t="s">
        <v>31</v>
      </c>
      <c r="F645" s="2">
        <v>36161</v>
      </c>
      <c r="G645" s="2">
        <v>39813</v>
      </c>
      <c r="H645">
        <v>202660</v>
      </c>
      <c r="I645">
        <v>185180</v>
      </c>
      <c r="J645">
        <v>591</v>
      </c>
      <c r="K645">
        <f t="shared" si="20"/>
        <v>43716801900</v>
      </c>
      <c r="L645">
        <v>532</v>
      </c>
      <c r="M645">
        <v>473</v>
      </c>
      <c r="N645" t="s">
        <v>354</v>
      </c>
      <c r="O645">
        <v>2</v>
      </c>
      <c r="P645" t="s">
        <v>39</v>
      </c>
      <c r="Q645" s="6">
        <v>42322</v>
      </c>
      <c r="R645" s="3">
        <v>9409</v>
      </c>
      <c r="S645" s="3">
        <v>9919</v>
      </c>
      <c r="T645" t="s">
        <v>55</v>
      </c>
      <c r="U645" t="s">
        <v>356</v>
      </c>
      <c r="V645" s="3">
        <v>202660</v>
      </c>
      <c r="W645">
        <v>350.5</v>
      </c>
      <c r="AB645" s="3">
        <v>3066001247</v>
      </c>
      <c r="AC645" s="3">
        <v>3231989964</v>
      </c>
      <c r="AD645">
        <v>350.48</v>
      </c>
      <c r="AE645" s="5">
        <f t="shared" si="21"/>
        <v>2146200872.8999999</v>
      </c>
      <c r="AF645">
        <v>369.46</v>
      </c>
      <c r="AG645" s="4">
        <v>0.7</v>
      </c>
      <c r="AH645" t="s">
        <v>33</v>
      </c>
      <c r="AI645" t="s">
        <v>130</v>
      </c>
      <c r="AJ645">
        <v>36.778261000000001</v>
      </c>
      <c r="AK645">
        <v>-119.41793199999999</v>
      </c>
    </row>
    <row r="646" spans="1:37" ht="14.45" x14ac:dyDescent="0.3">
      <c r="A646">
        <v>644</v>
      </c>
      <c r="B646">
        <v>326</v>
      </c>
      <c r="C646" t="s">
        <v>354</v>
      </c>
      <c r="D646" t="s">
        <v>130</v>
      </c>
      <c r="E646" t="s">
        <v>31</v>
      </c>
      <c r="F646" s="2">
        <v>36161</v>
      </c>
      <c r="G646" s="2">
        <v>39813</v>
      </c>
      <c r="H646">
        <v>202660</v>
      </c>
      <c r="I646">
        <v>185180</v>
      </c>
      <c r="J646">
        <v>591</v>
      </c>
      <c r="K646">
        <f t="shared" si="20"/>
        <v>43716801900</v>
      </c>
      <c r="L646">
        <v>532</v>
      </c>
      <c r="M646">
        <v>473</v>
      </c>
      <c r="N646" t="s">
        <v>354</v>
      </c>
      <c r="O646">
        <v>2</v>
      </c>
      <c r="P646" t="s">
        <v>39</v>
      </c>
      <c r="Q646" s="6">
        <v>42291</v>
      </c>
      <c r="R646" s="3">
        <v>9020</v>
      </c>
      <c r="S646" s="3">
        <v>9387</v>
      </c>
      <c r="T646" t="s">
        <v>55</v>
      </c>
      <c r="V646" s="3">
        <v>202660</v>
      </c>
      <c r="W646">
        <v>336.8</v>
      </c>
      <c r="AB646" s="3">
        <v>2939114701</v>
      </c>
      <c r="AC646" s="3">
        <v>3058832516</v>
      </c>
      <c r="AD646">
        <v>336.84</v>
      </c>
      <c r="AE646" s="5">
        <f t="shared" si="21"/>
        <v>2116162584.72</v>
      </c>
      <c r="AF646">
        <v>350.56</v>
      </c>
      <c r="AG646" s="4">
        <v>0.72</v>
      </c>
      <c r="AH646" t="s">
        <v>33</v>
      </c>
      <c r="AI646" t="s">
        <v>130</v>
      </c>
      <c r="AJ646">
        <v>36.778261000000001</v>
      </c>
      <c r="AK646">
        <v>-119.41793199999999</v>
      </c>
    </row>
    <row r="647" spans="1:37" ht="14.45" x14ac:dyDescent="0.3">
      <c r="A647">
        <v>645</v>
      </c>
      <c r="B647">
        <v>326</v>
      </c>
      <c r="C647" t="s">
        <v>354</v>
      </c>
      <c r="D647" t="s">
        <v>130</v>
      </c>
      <c r="E647" t="s">
        <v>31</v>
      </c>
      <c r="F647" s="2">
        <v>36161</v>
      </c>
      <c r="G647" s="2">
        <v>39813</v>
      </c>
      <c r="H647">
        <v>202660</v>
      </c>
      <c r="I647">
        <v>185180</v>
      </c>
      <c r="J647">
        <v>591</v>
      </c>
      <c r="K647">
        <f t="shared" si="20"/>
        <v>43716801900</v>
      </c>
      <c r="L647">
        <v>532</v>
      </c>
      <c r="M647">
        <v>473</v>
      </c>
      <c r="N647" t="s">
        <v>354</v>
      </c>
      <c r="O647">
        <v>2</v>
      </c>
      <c r="P647" t="s">
        <v>39</v>
      </c>
      <c r="Q647" s="6">
        <v>42261</v>
      </c>
      <c r="R647" s="3">
        <v>9186</v>
      </c>
      <c r="S647" s="3">
        <v>10107</v>
      </c>
      <c r="T647" t="s">
        <v>55</v>
      </c>
      <c r="U647" t="s">
        <v>355</v>
      </c>
      <c r="V647" s="3">
        <v>213802</v>
      </c>
      <c r="W647">
        <v>368.7</v>
      </c>
      <c r="AB647" s="3">
        <v>2993303794</v>
      </c>
      <c r="AC647" s="3">
        <v>3293445543</v>
      </c>
      <c r="AD647">
        <v>368.68</v>
      </c>
      <c r="AE647" s="5">
        <f t="shared" si="21"/>
        <v>2364709997.2600002</v>
      </c>
      <c r="AF647">
        <v>405.64</v>
      </c>
      <c r="AG647" s="4">
        <v>0.79</v>
      </c>
      <c r="AH647" t="s">
        <v>33</v>
      </c>
      <c r="AI647" t="s">
        <v>130</v>
      </c>
      <c r="AJ647">
        <v>36.778261000000001</v>
      </c>
      <c r="AK647">
        <v>-119.41793199999999</v>
      </c>
    </row>
    <row r="648" spans="1:37" ht="14.45" x14ac:dyDescent="0.3">
      <c r="A648">
        <v>646</v>
      </c>
      <c r="B648">
        <v>326</v>
      </c>
      <c r="C648" t="s">
        <v>354</v>
      </c>
      <c r="D648" t="s">
        <v>130</v>
      </c>
      <c r="E648" t="s">
        <v>31</v>
      </c>
      <c r="F648" s="2">
        <v>36161</v>
      </c>
      <c r="G648" s="2">
        <v>39813</v>
      </c>
      <c r="H648">
        <v>202660</v>
      </c>
      <c r="I648">
        <v>185180</v>
      </c>
      <c r="J648">
        <v>591</v>
      </c>
      <c r="K648">
        <f t="shared" si="20"/>
        <v>43716801900</v>
      </c>
      <c r="L648">
        <v>532</v>
      </c>
      <c r="M648">
        <v>473</v>
      </c>
      <c r="N648" t="s">
        <v>354</v>
      </c>
      <c r="O648">
        <v>2</v>
      </c>
      <c r="P648" t="s">
        <v>39</v>
      </c>
      <c r="Q648" s="6">
        <v>42230</v>
      </c>
      <c r="R648" s="3">
        <v>12555</v>
      </c>
      <c r="S648" s="3">
        <v>13094</v>
      </c>
      <c r="T648" t="s">
        <v>55</v>
      </c>
      <c r="V648" s="3">
        <v>202660</v>
      </c>
      <c r="AB648" s="3">
        <v>4090934325</v>
      </c>
      <c r="AC648" s="3">
        <v>4266828926</v>
      </c>
      <c r="AD648">
        <v>514.41999999999996</v>
      </c>
      <c r="AE648" s="5">
        <f t="shared" si="21"/>
        <v>3231838116.75</v>
      </c>
      <c r="AF648">
        <v>536.54</v>
      </c>
      <c r="AG648" s="4">
        <v>0.79</v>
      </c>
      <c r="AH648" t="s">
        <v>33</v>
      </c>
      <c r="AI648" t="s">
        <v>130</v>
      </c>
      <c r="AJ648">
        <v>36.778261000000001</v>
      </c>
      <c r="AK648">
        <v>-119.41793199999999</v>
      </c>
    </row>
    <row r="649" spans="1:37" ht="14.45" x14ac:dyDescent="0.3">
      <c r="A649">
        <v>647</v>
      </c>
      <c r="B649">
        <v>326</v>
      </c>
      <c r="C649" t="s">
        <v>354</v>
      </c>
      <c r="D649" t="s">
        <v>130</v>
      </c>
      <c r="E649" t="s">
        <v>31</v>
      </c>
      <c r="F649" s="2">
        <v>36161</v>
      </c>
      <c r="G649" s="2">
        <v>39813</v>
      </c>
      <c r="H649">
        <v>202660</v>
      </c>
      <c r="I649">
        <v>185180</v>
      </c>
      <c r="J649">
        <v>591</v>
      </c>
      <c r="K649">
        <f t="shared" si="20"/>
        <v>43716801900</v>
      </c>
      <c r="L649">
        <v>532</v>
      </c>
      <c r="M649">
        <v>473</v>
      </c>
      <c r="N649" t="s">
        <v>354</v>
      </c>
      <c r="O649">
        <v>2</v>
      </c>
      <c r="P649" t="s">
        <v>39</v>
      </c>
      <c r="Q649" s="6">
        <v>42199</v>
      </c>
      <c r="R649" s="3">
        <v>13299</v>
      </c>
      <c r="S649" s="3">
        <v>13525</v>
      </c>
      <c r="T649" t="s">
        <v>55</v>
      </c>
      <c r="V649" s="3">
        <v>202660</v>
      </c>
      <c r="AB649" s="3">
        <v>4333367787</v>
      </c>
      <c r="AC649" s="3">
        <v>4407270891</v>
      </c>
      <c r="AD649">
        <v>544.91</v>
      </c>
      <c r="AE649" s="5">
        <f t="shared" si="21"/>
        <v>3423360551.73</v>
      </c>
      <c r="AF649">
        <v>554.20000000000005</v>
      </c>
      <c r="AG649" s="4">
        <v>0.79</v>
      </c>
      <c r="AH649" t="s">
        <v>33</v>
      </c>
      <c r="AI649" t="s">
        <v>130</v>
      </c>
      <c r="AJ649">
        <v>36.778261000000001</v>
      </c>
      <c r="AK649">
        <v>-119.41793199999999</v>
      </c>
    </row>
    <row r="650" spans="1:37" ht="14.45" x14ac:dyDescent="0.3">
      <c r="A650">
        <v>648</v>
      </c>
      <c r="B650">
        <v>326</v>
      </c>
      <c r="C650" t="s">
        <v>354</v>
      </c>
      <c r="D650" t="s">
        <v>130</v>
      </c>
      <c r="E650" t="s">
        <v>31</v>
      </c>
      <c r="F650" s="2">
        <v>36161</v>
      </c>
      <c r="G650" s="2">
        <v>39813</v>
      </c>
      <c r="H650">
        <v>202660</v>
      </c>
      <c r="I650">
        <v>185180</v>
      </c>
      <c r="J650">
        <v>591</v>
      </c>
      <c r="K650">
        <f t="shared" si="20"/>
        <v>43716801900</v>
      </c>
      <c r="L650">
        <v>532</v>
      </c>
      <c r="M650">
        <v>473</v>
      </c>
      <c r="N650" t="s">
        <v>354</v>
      </c>
      <c r="O650">
        <v>2</v>
      </c>
      <c r="P650" t="s">
        <v>39</v>
      </c>
      <c r="Q650" s="6">
        <v>42169</v>
      </c>
      <c r="R650" s="3">
        <v>11009</v>
      </c>
      <c r="S650" s="3">
        <v>11936</v>
      </c>
      <c r="T650" t="s">
        <v>55</v>
      </c>
      <c r="V650" s="3">
        <v>202660</v>
      </c>
      <c r="AB650" s="3">
        <v>3587330945</v>
      </c>
      <c r="AC650" s="3">
        <v>3889264877</v>
      </c>
      <c r="AD650">
        <v>466.13</v>
      </c>
      <c r="AE650" s="5">
        <f t="shared" si="21"/>
        <v>2833991446.5500002</v>
      </c>
      <c r="AF650">
        <v>505.37</v>
      </c>
      <c r="AG650" s="4">
        <v>0.79</v>
      </c>
      <c r="AH650" t="s">
        <v>33</v>
      </c>
      <c r="AI650" t="s">
        <v>130</v>
      </c>
      <c r="AJ650">
        <v>36.778261000000001</v>
      </c>
      <c r="AK650">
        <v>-119.41793199999999</v>
      </c>
    </row>
    <row r="651" spans="1:37" ht="14.45" x14ac:dyDescent="0.3">
      <c r="A651">
        <v>649</v>
      </c>
      <c r="B651">
        <v>301</v>
      </c>
      <c r="C651" t="s">
        <v>357</v>
      </c>
      <c r="D651" t="s">
        <v>36</v>
      </c>
      <c r="E651" t="s">
        <v>53</v>
      </c>
      <c r="F651" s="2">
        <v>35612</v>
      </c>
      <c r="G651" s="2">
        <v>39263</v>
      </c>
      <c r="H651">
        <v>20216</v>
      </c>
      <c r="I651">
        <v>19010</v>
      </c>
      <c r="J651">
        <v>128</v>
      </c>
      <c r="K651">
        <f t="shared" si="20"/>
        <v>944491520</v>
      </c>
      <c r="L651">
        <v>124</v>
      </c>
      <c r="M651">
        <v>120</v>
      </c>
      <c r="N651" t="s">
        <v>357</v>
      </c>
      <c r="O651" t="s">
        <v>360</v>
      </c>
      <c r="P651" t="s">
        <v>39</v>
      </c>
      <c r="Q651" s="6">
        <v>42050</v>
      </c>
      <c r="R651">
        <v>50</v>
      </c>
      <c r="S651">
        <v>46</v>
      </c>
      <c r="T651" t="s">
        <v>40</v>
      </c>
      <c r="U651" t="s">
        <v>2099</v>
      </c>
      <c r="V651" s="3">
        <v>16668</v>
      </c>
      <c r="W651">
        <v>74</v>
      </c>
      <c r="AB651" s="3">
        <v>50330000</v>
      </c>
      <c r="AC651" s="3">
        <v>45630000</v>
      </c>
      <c r="AD651">
        <v>73.66</v>
      </c>
      <c r="AE651" s="5">
        <f t="shared" si="21"/>
        <v>34224400</v>
      </c>
      <c r="AF651">
        <v>66.78</v>
      </c>
      <c r="AG651" s="4">
        <v>0.68</v>
      </c>
      <c r="AH651" t="s">
        <v>33</v>
      </c>
      <c r="AI651" t="s">
        <v>36</v>
      </c>
      <c r="AJ651">
        <v>36.778261000000001</v>
      </c>
      <c r="AK651">
        <v>-119.41793199999999</v>
      </c>
    </row>
    <row r="652" spans="1:37" ht="14.45" x14ac:dyDescent="0.3">
      <c r="A652">
        <v>650</v>
      </c>
      <c r="B652">
        <v>301</v>
      </c>
      <c r="C652" t="s">
        <v>357</v>
      </c>
      <c r="D652" t="s">
        <v>36</v>
      </c>
      <c r="E652" t="s">
        <v>53</v>
      </c>
      <c r="F652" s="2">
        <v>35612</v>
      </c>
      <c r="G652" s="2">
        <v>39263</v>
      </c>
      <c r="H652">
        <v>20216</v>
      </c>
      <c r="I652">
        <v>19010</v>
      </c>
      <c r="J652">
        <v>128</v>
      </c>
      <c r="K652">
        <f t="shared" si="20"/>
        <v>944491520</v>
      </c>
      <c r="L652">
        <v>124</v>
      </c>
      <c r="M652">
        <v>120</v>
      </c>
      <c r="N652" t="s">
        <v>357</v>
      </c>
      <c r="O652" t="s">
        <v>358</v>
      </c>
      <c r="P652" t="s">
        <v>39</v>
      </c>
      <c r="Q652" s="6">
        <v>42019</v>
      </c>
      <c r="R652">
        <v>54</v>
      </c>
      <c r="S652">
        <v>41</v>
      </c>
      <c r="T652" t="s">
        <v>40</v>
      </c>
      <c r="U652" t="s">
        <v>359</v>
      </c>
      <c r="V652" s="3">
        <v>16668</v>
      </c>
      <c r="W652">
        <v>37</v>
      </c>
      <c r="AB652" s="3">
        <v>53780000</v>
      </c>
      <c r="AC652" s="3">
        <v>40510000</v>
      </c>
      <c r="AD652">
        <v>37.11</v>
      </c>
      <c r="AE652" s="5">
        <f t="shared" si="21"/>
        <v>19360800</v>
      </c>
      <c r="AF652">
        <v>27.95</v>
      </c>
      <c r="AG652" s="4">
        <v>0.36</v>
      </c>
      <c r="AH652" t="s">
        <v>33</v>
      </c>
      <c r="AI652" t="s">
        <v>36</v>
      </c>
      <c r="AJ652">
        <v>36.778261000000001</v>
      </c>
      <c r="AK652">
        <v>-119.41793199999999</v>
      </c>
    </row>
    <row r="653" spans="1:37" ht="14.45" x14ac:dyDescent="0.3">
      <c r="A653">
        <v>651</v>
      </c>
      <c r="B653">
        <v>301</v>
      </c>
      <c r="C653" t="s">
        <v>357</v>
      </c>
      <c r="D653" t="s">
        <v>36</v>
      </c>
      <c r="E653" t="s">
        <v>53</v>
      </c>
      <c r="F653" s="2">
        <v>35612</v>
      </c>
      <c r="G653" s="2">
        <v>39263</v>
      </c>
      <c r="H653">
        <v>20216</v>
      </c>
      <c r="I653">
        <v>19010</v>
      </c>
      <c r="J653">
        <v>128</v>
      </c>
      <c r="K653">
        <f t="shared" si="20"/>
        <v>944491520</v>
      </c>
      <c r="L653">
        <v>124</v>
      </c>
      <c r="M653">
        <v>120</v>
      </c>
      <c r="N653" t="s">
        <v>357</v>
      </c>
      <c r="O653" t="s">
        <v>360</v>
      </c>
      <c r="P653" t="s">
        <v>39</v>
      </c>
      <c r="Q653" s="6">
        <v>42352</v>
      </c>
      <c r="R653">
        <v>39</v>
      </c>
      <c r="S653">
        <v>51</v>
      </c>
      <c r="T653" t="s">
        <v>40</v>
      </c>
      <c r="U653" t="s">
        <v>361</v>
      </c>
      <c r="V653" s="3">
        <v>16652</v>
      </c>
      <c r="W653">
        <v>44</v>
      </c>
      <c r="AB653" s="3">
        <v>39110000</v>
      </c>
      <c r="AC653" s="3">
        <v>51100000</v>
      </c>
      <c r="AD653">
        <v>57.58</v>
      </c>
      <c r="AE653" s="5">
        <f t="shared" si="21"/>
        <v>29723600</v>
      </c>
      <c r="AF653">
        <v>75.23</v>
      </c>
      <c r="AG653" s="4">
        <v>0.76</v>
      </c>
      <c r="AH653" t="s">
        <v>33</v>
      </c>
      <c r="AI653" t="s">
        <v>36</v>
      </c>
      <c r="AJ653">
        <v>36.778261000000001</v>
      </c>
      <c r="AK653">
        <v>-119.41793199999999</v>
      </c>
    </row>
    <row r="654" spans="1:37" ht="14.45" x14ac:dyDescent="0.3">
      <c r="A654">
        <v>652</v>
      </c>
      <c r="B654">
        <v>301</v>
      </c>
      <c r="C654" t="s">
        <v>357</v>
      </c>
      <c r="D654" t="s">
        <v>36</v>
      </c>
      <c r="E654" t="s">
        <v>53</v>
      </c>
      <c r="F654" s="2">
        <v>35612</v>
      </c>
      <c r="G654" s="2">
        <v>39263</v>
      </c>
      <c r="H654">
        <v>20216</v>
      </c>
      <c r="I654">
        <v>19010</v>
      </c>
      <c r="J654">
        <v>128</v>
      </c>
      <c r="K654">
        <f t="shared" si="20"/>
        <v>944491520</v>
      </c>
      <c r="L654">
        <v>124</v>
      </c>
      <c r="M654">
        <v>120</v>
      </c>
      <c r="N654" t="s">
        <v>357</v>
      </c>
      <c r="O654" t="s">
        <v>360</v>
      </c>
      <c r="P654" t="s">
        <v>39</v>
      </c>
      <c r="Q654" s="6">
        <v>42322</v>
      </c>
      <c r="R654">
        <v>46</v>
      </c>
      <c r="S654">
        <v>58</v>
      </c>
      <c r="T654" t="s">
        <v>40</v>
      </c>
      <c r="U654" t="s">
        <v>362</v>
      </c>
      <c r="V654" s="3">
        <v>16652</v>
      </c>
      <c r="W654">
        <v>39</v>
      </c>
      <c r="AB654" s="3">
        <v>46370000</v>
      </c>
      <c r="AC654" s="3">
        <v>57990000</v>
      </c>
      <c r="AD654">
        <v>41.77</v>
      </c>
      <c r="AE654" s="5">
        <f t="shared" si="21"/>
        <v>20866500</v>
      </c>
      <c r="AF654">
        <v>52.24</v>
      </c>
      <c r="AG654" s="4">
        <v>0.45</v>
      </c>
      <c r="AH654" t="s">
        <v>33</v>
      </c>
      <c r="AI654" t="s">
        <v>36</v>
      </c>
      <c r="AJ654">
        <v>36.778261000000001</v>
      </c>
      <c r="AK654">
        <v>-119.41793199999999</v>
      </c>
    </row>
    <row r="655" spans="1:37" ht="14.45" x14ac:dyDescent="0.3">
      <c r="A655">
        <v>653</v>
      </c>
      <c r="B655">
        <v>301</v>
      </c>
      <c r="C655" t="s">
        <v>357</v>
      </c>
      <c r="D655" t="s">
        <v>36</v>
      </c>
      <c r="E655" t="s">
        <v>53</v>
      </c>
      <c r="F655" s="2">
        <v>35612</v>
      </c>
      <c r="G655" s="2">
        <v>39263</v>
      </c>
      <c r="H655">
        <v>20216</v>
      </c>
      <c r="I655">
        <v>19010</v>
      </c>
      <c r="J655">
        <v>128</v>
      </c>
      <c r="K655">
        <f t="shared" si="20"/>
        <v>944491520</v>
      </c>
      <c r="L655">
        <v>124</v>
      </c>
      <c r="M655">
        <v>120</v>
      </c>
      <c r="N655" t="s">
        <v>357</v>
      </c>
      <c r="O655" t="s">
        <v>360</v>
      </c>
      <c r="P655" t="s">
        <v>39</v>
      </c>
      <c r="Q655" s="6">
        <v>42291</v>
      </c>
      <c r="R655">
        <v>57</v>
      </c>
      <c r="S655">
        <v>69</v>
      </c>
      <c r="T655" t="s">
        <v>40</v>
      </c>
      <c r="U655" t="s">
        <v>363</v>
      </c>
      <c r="V655" s="3">
        <v>16652</v>
      </c>
      <c r="W655">
        <v>82</v>
      </c>
      <c r="AB655" s="3">
        <v>57130000</v>
      </c>
      <c r="AC655" s="3">
        <v>68720000</v>
      </c>
      <c r="AD655">
        <v>79.680000000000007</v>
      </c>
      <c r="AE655" s="5">
        <f t="shared" si="21"/>
        <v>41133600</v>
      </c>
      <c r="AF655">
        <v>95.85</v>
      </c>
      <c r="AG655" s="4">
        <v>0.72</v>
      </c>
      <c r="AH655" t="s">
        <v>33</v>
      </c>
      <c r="AI655" t="s">
        <v>36</v>
      </c>
      <c r="AJ655">
        <v>36.778261000000001</v>
      </c>
      <c r="AK655">
        <v>-119.41793199999999</v>
      </c>
    </row>
    <row r="656" spans="1:37" ht="14.45" x14ac:dyDescent="0.3">
      <c r="A656">
        <v>654</v>
      </c>
      <c r="B656">
        <v>301</v>
      </c>
      <c r="C656" t="s">
        <v>357</v>
      </c>
      <c r="D656" t="s">
        <v>36</v>
      </c>
      <c r="E656" t="s">
        <v>53</v>
      </c>
      <c r="F656" s="2">
        <v>35612</v>
      </c>
      <c r="G656" s="2">
        <v>39263</v>
      </c>
      <c r="H656">
        <v>20216</v>
      </c>
      <c r="I656">
        <v>19010</v>
      </c>
      <c r="J656">
        <v>128</v>
      </c>
      <c r="K656">
        <f t="shared" si="20"/>
        <v>944491520</v>
      </c>
      <c r="L656">
        <v>124</v>
      </c>
      <c r="M656">
        <v>120</v>
      </c>
      <c r="N656" t="s">
        <v>357</v>
      </c>
      <c r="O656" t="s">
        <v>358</v>
      </c>
      <c r="P656" t="s">
        <v>39</v>
      </c>
      <c r="Q656" s="6">
        <v>42261</v>
      </c>
      <c r="R656">
        <v>60</v>
      </c>
      <c r="S656">
        <v>72</v>
      </c>
      <c r="T656" t="s">
        <v>40</v>
      </c>
      <c r="U656" t="s">
        <v>364</v>
      </c>
      <c r="V656" s="3">
        <v>16652</v>
      </c>
      <c r="W656">
        <v>58</v>
      </c>
      <c r="AB656" s="3">
        <v>60230000</v>
      </c>
      <c r="AC656" s="3">
        <v>71880000</v>
      </c>
      <c r="AD656">
        <v>48.23</v>
      </c>
      <c r="AE656" s="5">
        <f t="shared" si="21"/>
        <v>24092000</v>
      </c>
      <c r="AF656">
        <v>57.55</v>
      </c>
      <c r="AG656" s="4">
        <v>0.4</v>
      </c>
      <c r="AH656" t="s">
        <v>33</v>
      </c>
      <c r="AI656" t="s">
        <v>36</v>
      </c>
      <c r="AJ656">
        <v>36.778261000000001</v>
      </c>
      <c r="AK656">
        <v>-119.41793199999999</v>
      </c>
    </row>
    <row r="657" spans="1:37" ht="14.45" x14ac:dyDescent="0.3">
      <c r="A657">
        <v>655</v>
      </c>
      <c r="B657">
        <v>301</v>
      </c>
      <c r="C657" t="s">
        <v>357</v>
      </c>
      <c r="D657" t="s">
        <v>36</v>
      </c>
      <c r="E657" t="s">
        <v>53</v>
      </c>
      <c r="F657" s="2">
        <v>35612</v>
      </c>
      <c r="G657" s="2">
        <v>39263</v>
      </c>
      <c r="H657">
        <v>20216</v>
      </c>
      <c r="I657">
        <v>19010</v>
      </c>
      <c r="J657">
        <v>128</v>
      </c>
      <c r="K657">
        <f t="shared" si="20"/>
        <v>944491520</v>
      </c>
      <c r="L657">
        <v>124</v>
      </c>
      <c r="M657">
        <v>120</v>
      </c>
      <c r="N657" t="s">
        <v>357</v>
      </c>
      <c r="O657" t="s">
        <v>358</v>
      </c>
      <c r="P657" t="s">
        <v>39</v>
      </c>
      <c r="Q657" s="6">
        <v>42230</v>
      </c>
      <c r="R657">
        <v>75</v>
      </c>
      <c r="S657">
        <v>85</v>
      </c>
      <c r="T657" t="s">
        <v>40</v>
      </c>
      <c r="U657" t="s">
        <v>365</v>
      </c>
      <c r="V657" s="3">
        <v>16652</v>
      </c>
      <c r="AB657" s="3">
        <v>74890000</v>
      </c>
      <c r="AC657" s="3">
        <v>84560000</v>
      </c>
      <c r="AD657">
        <v>87.05</v>
      </c>
      <c r="AE657" s="5">
        <f t="shared" si="21"/>
        <v>44934000</v>
      </c>
      <c r="AF657">
        <v>98.29</v>
      </c>
      <c r="AG657" s="4">
        <v>0.6</v>
      </c>
      <c r="AH657" t="s">
        <v>33</v>
      </c>
      <c r="AI657" t="s">
        <v>36</v>
      </c>
      <c r="AJ657">
        <v>36.778261000000001</v>
      </c>
      <c r="AK657">
        <v>-119.41793199999999</v>
      </c>
    </row>
    <row r="658" spans="1:37" ht="14.45" x14ac:dyDescent="0.3">
      <c r="A658">
        <v>656</v>
      </c>
      <c r="B658">
        <v>301</v>
      </c>
      <c r="C658" t="s">
        <v>357</v>
      </c>
      <c r="D658" t="s">
        <v>36</v>
      </c>
      <c r="E658" t="s">
        <v>53</v>
      </c>
      <c r="F658" s="2">
        <v>35612</v>
      </c>
      <c r="G658" s="2">
        <v>39263</v>
      </c>
      <c r="H658">
        <v>20216</v>
      </c>
      <c r="I658">
        <v>19010</v>
      </c>
      <c r="J658">
        <v>128</v>
      </c>
      <c r="K658">
        <f t="shared" si="20"/>
        <v>944491520</v>
      </c>
      <c r="L658">
        <v>124</v>
      </c>
      <c r="M658">
        <v>120</v>
      </c>
      <c r="N658" t="s">
        <v>357</v>
      </c>
      <c r="O658" t="s">
        <v>38</v>
      </c>
      <c r="P658" t="s">
        <v>39</v>
      </c>
      <c r="Q658" s="6">
        <v>42199</v>
      </c>
      <c r="R658">
        <v>75</v>
      </c>
      <c r="S658">
        <v>76</v>
      </c>
      <c r="T658" t="s">
        <v>40</v>
      </c>
      <c r="U658" t="s">
        <v>366</v>
      </c>
      <c r="V658" s="3">
        <v>16652</v>
      </c>
      <c r="AB658" s="3">
        <v>74760000</v>
      </c>
      <c r="AC658" s="3">
        <v>75610000</v>
      </c>
      <c r="AD658">
        <v>49.96</v>
      </c>
      <c r="AE658" s="5">
        <f t="shared" si="21"/>
        <v>26166000</v>
      </c>
      <c r="AF658">
        <v>50.53</v>
      </c>
      <c r="AG658" s="4">
        <v>0.35</v>
      </c>
      <c r="AH658" t="s">
        <v>33</v>
      </c>
      <c r="AI658" t="s">
        <v>36</v>
      </c>
      <c r="AJ658">
        <v>36.778261000000001</v>
      </c>
      <c r="AK658">
        <v>-119.41793199999999</v>
      </c>
    </row>
    <row r="659" spans="1:37" ht="14.45" x14ac:dyDescent="0.3">
      <c r="A659">
        <v>657</v>
      </c>
      <c r="B659">
        <v>301</v>
      </c>
      <c r="C659" t="s">
        <v>357</v>
      </c>
      <c r="D659" t="s">
        <v>36</v>
      </c>
      <c r="E659" t="s">
        <v>53</v>
      </c>
      <c r="F659" s="2">
        <v>35612</v>
      </c>
      <c r="G659" s="2">
        <v>39263</v>
      </c>
      <c r="H659">
        <v>20216</v>
      </c>
      <c r="I659">
        <v>19010</v>
      </c>
      <c r="J659">
        <v>128</v>
      </c>
      <c r="K659">
        <f t="shared" si="20"/>
        <v>944491520</v>
      </c>
      <c r="L659">
        <v>124</v>
      </c>
      <c r="M659">
        <v>120</v>
      </c>
      <c r="N659" t="s">
        <v>357</v>
      </c>
      <c r="O659" t="s">
        <v>38</v>
      </c>
      <c r="P659" t="s">
        <v>39</v>
      </c>
      <c r="Q659" s="6">
        <v>42169</v>
      </c>
      <c r="R659">
        <v>68</v>
      </c>
      <c r="S659">
        <v>70</v>
      </c>
      <c r="T659" t="s">
        <v>40</v>
      </c>
      <c r="U659" t="s">
        <v>367</v>
      </c>
      <c r="V659" s="3">
        <v>16652</v>
      </c>
      <c r="AB659" s="3">
        <v>67830000</v>
      </c>
      <c r="AC659" s="3">
        <v>69550000</v>
      </c>
      <c r="AD659">
        <v>93.01</v>
      </c>
      <c r="AE659" s="5">
        <f t="shared" si="21"/>
        <v>46802700</v>
      </c>
      <c r="AF659">
        <v>95.37</v>
      </c>
      <c r="AG659" s="4">
        <v>0.69</v>
      </c>
      <c r="AH659" t="s">
        <v>33</v>
      </c>
      <c r="AI659" t="s">
        <v>36</v>
      </c>
      <c r="AJ659">
        <v>36.778261000000001</v>
      </c>
      <c r="AK659">
        <v>-119.41793199999999</v>
      </c>
    </row>
    <row r="660" spans="1:37" ht="14.45" x14ac:dyDescent="0.3">
      <c r="A660">
        <v>658</v>
      </c>
      <c r="B660">
        <v>492</v>
      </c>
      <c r="C660" t="s">
        <v>368</v>
      </c>
      <c r="D660" t="s">
        <v>52</v>
      </c>
      <c r="E660" t="s">
        <v>31</v>
      </c>
      <c r="F660" s="2">
        <v>36161</v>
      </c>
      <c r="G660" s="2">
        <v>39813</v>
      </c>
      <c r="H660">
        <v>47429</v>
      </c>
      <c r="I660">
        <v>44251</v>
      </c>
      <c r="J660">
        <v>241</v>
      </c>
      <c r="K660">
        <f t="shared" si="20"/>
        <v>4172091985</v>
      </c>
      <c r="L660">
        <v>217</v>
      </c>
      <c r="M660">
        <v>193</v>
      </c>
      <c r="N660" t="s">
        <v>368</v>
      </c>
      <c r="O660">
        <v>2</v>
      </c>
      <c r="P660" t="s">
        <v>39</v>
      </c>
      <c r="Q660" s="6">
        <v>42050</v>
      </c>
      <c r="R660">
        <v>583</v>
      </c>
      <c r="S660">
        <v>588</v>
      </c>
      <c r="T660" t="s">
        <v>55</v>
      </c>
      <c r="V660" s="3">
        <v>47429</v>
      </c>
      <c r="W660">
        <v>78.599999999999994</v>
      </c>
      <c r="AB660" s="3">
        <v>189808456</v>
      </c>
      <c r="AC660" s="3">
        <v>191730980</v>
      </c>
      <c r="AD660">
        <v>78.61</v>
      </c>
      <c r="AE660" s="5">
        <f t="shared" si="21"/>
        <v>104394650.80000001</v>
      </c>
      <c r="AF660">
        <v>79.41</v>
      </c>
      <c r="AG660" s="4">
        <v>0.55000000000000004</v>
      </c>
      <c r="AH660" t="s">
        <v>33</v>
      </c>
      <c r="AI660" t="s">
        <v>52</v>
      </c>
      <c r="AJ660">
        <v>34.073901999999997</v>
      </c>
      <c r="AK660">
        <v>-117.313655</v>
      </c>
    </row>
    <row r="661" spans="1:37" ht="14.45" x14ac:dyDescent="0.3">
      <c r="A661">
        <v>659</v>
      </c>
      <c r="B661">
        <v>492</v>
      </c>
      <c r="C661" t="s">
        <v>368</v>
      </c>
      <c r="D661" t="s">
        <v>52</v>
      </c>
      <c r="E661" t="s">
        <v>31</v>
      </c>
      <c r="F661" s="2">
        <v>36161</v>
      </c>
      <c r="G661" s="2">
        <v>39813</v>
      </c>
      <c r="H661">
        <v>47429</v>
      </c>
      <c r="I661">
        <v>44251</v>
      </c>
      <c r="J661">
        <v>241</v>
      </c>
      <c r="K661">
        <f t="shared" si="20"/>
        <v>4172091985</v>
      </c>
      <c r="L661">
        <v>217</v>
      </c>
      <c r="M661">
        <v>193</v>
      </c>
      <c r="N661" t="s">
        <v>368</v>
      </c>
      <c r="O661">
        <v>2</v>
      </c>
      <c r="P661" t="s">
        <v>39</v>
      </c>
      <c r="Q661" s="6">
        <v>42019</v>
      </c>
      <c r="R661">
        <v>612</v>
      </c>
      <c r="S661">
        <v>633</v>
      </c>
      <c r="T661" t="s">
        <v>55</v>
      </c>
      <c r="V661" s="3">
        <v>47429</v>
      </c>
      <c r="W661">
        <v>74.599999999999994</v>
      </c>
      <c r="AB661" s="3">
        <v>199421073</v>
      </c>
      <c r="AC661" s="3">
        <v>206101028</v>
      </c>
      <c r="AD661">
        <v>74.599999999999994</v>
      </c>
      <c r="AE661" s="5">
        <f t="shared" si="21"/>
        <v>109681590.15000001</v>
      </c>
      <c r="AF661">
        <v>77.099999999999994</v>
      </c>
      <c r="AG661" s="4">
        <v>0.55000000000000004</v>
      </c>
      <c r="AH661" t="s">
        <v>33</v>
      </c>
      <c r="AI661" t="s">
        <v>52</v>
      </c>
      <c r="AJ661">
        <v>34.073901999999997</v>
      </c>
      <c r="AK661">
        <v>-117.313655</v>
      </c>
    </row>
    <row r="662" spans="1:37" ht="14.45" x14ac:dyDescent="0.3">
      <c r="A662">
        <v>660</v>
      </c>
      <c r="B662">
        <v>492</v>
      </c>
      <c r="C662" t="s">
        <v>368</v>
      </c>
      <c r="D662" t="s">
        <v>52</v>
      </c>
      <c r="E662" t="s">
        <v>31</v>
      </c>
      <c r="F662" s="2">
        <v>36161</v>
      </c>
      <c r="G662" s="2">
        <v>39813</v>
      </c>
      <c r="H662">
        <v>47429</v>
      </c>
      <c r="I662">
        <v>44251</v>
      </c>
      <c r="J662">
        <v>241</v>
      </c>
      <c r="K662">
        <f t="shared" si="20"/>
        <v>4172091985</v>
      </c>
      <c r="L662">
        <v>217</v>
      </c>
      <c r="M662">
        <v>193</v>
      </c>
      <c r="N662" t="s">
        <v>368</v>
      </c>
      <c r="O662">
        <v>2</v>
      </c>
      <c r="P662" t="s">
        <v>39</v>
      </c>
      <c r="Q662" s="6">
        <v>42352</v>
      </c>
      <c r="R662">
        <v>554</v>
      </c>
      <c r="S662">
        <v>627</v>
      </c>
      <c r="T662" t="s">
        <v>55</v>
      </c>
      <c r="V662" s="3">
        <v>47429</v>
      </c>
      <c r="W662">
        <v>67.5</v>
      </c>
      <c r="AB662" s="3">
        <v>180358765</v>
      </c>
      <c r="AC662" s="3">
        <v>204341430</v>
      </c>
      <c r="AD662">
        <v>67.47</v>
      </c>
      <c r="AE662" s="5">
        <f t="shared" si="21"/>
        <v>99197320.750000015</v>
      </c>
      <c r="AF662">
        <v>76.44</v>
      </c>
      <c r="AG662" s="4">
        <v>0.55000000000000004</v>
      </c>
      <c r="AH662" t="s">
        <v>33</v>
      </c>
      <c r="AI662" t="s">
        <v>52</v>
      </c>
      <c r="AJ662">
        <v>34.073901999999997</v>
      </c>
      <c r="AK662">
        <v>-117.313655</v>
      </c>
    </row>
    <row r="663" spans="1:37" ht="14.45" x14ac:dyDescent="0.3">
      <c r="A663">
        <v>661</v>
      </c>
      <c r="B663">
        <v>492</v>
      </c>
      <c r="C663" t="s">
        <v>368</v>
      </c>
      <c r="D663" t="s">
        <v>52</v>
      </c>
      <c r="E663" t="s">
        <v>31</v>
      </c>
      <c r="F663" s="2">
        <v>36161</v>
      </c>
      <c r="G663" s="2">
        <v>39813</v>
      </c>
      <c r="H663">
        <v>47429</v>
      </c>
      <c r="I663">
        <v>44251</v>
      </c>
      <c r="J663">
        <v>241</v>
      </c>
      <c r="K663">
        <f t="shared" si="20"/>
        <v>4172091985</v>
      </c>
      <c r="L663">
        <v>217</v>
      </c>
      <c r="M663">
        <v>193</v>
      </c>
      <c r="N663" t="s">
        <v>368</v>
      </c>
      <c r="O663">
        <v>2</v>
      </c>
      <c r="P663" t="s">
        <v>39</v>
      </c>
      <c r="Q663" s="6">
        <v>42322</v>
      </c>
      <c r="R663">
        <v>724</v>
      </c>
      <c r="S663">
        <v>722</v>
      </c>
      <c r="T663" t="s">
        <v>55</v>
      </c>
      <c r="V663" s="3">
        <v>47429</v>
      </c>
      <c r="W663">
        <v>91.24</v>
      </c>
      <c r="AB663" s="3">
        <v>236046774</v>
      </c>
      <c r="AC663" s="3">
        <v>235101805</v>
      </c>
      <c r="AD663">
        <v>91.24</v>
      </c>
      <c r="AE663" s="5">
        <f t="shared" si="21"/>
        <v>129825725.70000002</v>
      </c>
      <c r="AF663">
        <v>90.88</v>
      </c>
      <c r="AG663" s="4">
        <v>0.55000000000000004</v>
      </c>
      <c r="AH663" t="s">
        <v>33</v>
      </c>
      <c r="AI663" t="s">
        <v>52</v>
      </c>
      <c r="AJ663">
        <v>34.073901999999997</v>
      </c>
      <c r="AK663">
        <v>-117.313655</v>
      </c>
    </row>
    <row r="664" spans="1:37" ht="14.45" x14ac:dyDescent="0.3">
      <c r="A664">
        <v>662</v>
      </c>
      <c r="B664">
        <v>492</v>
      </c>
      <c r="C664" t="s">
        <v>368</v>
      </c>
      <c r="D664" t="s">
        <v>52</v>
      </c>
      <c r="E664" t="s">
        <v>31</v>
      </c>
      <c r="F664" s="2">
        <v>36161</v>
      </c>
      <c r="G664" s="2">
        <v>39813</v>
      </c>
      <c r="H664">
        <v>47429</v>
      </c>
      <c r="I664">
        <v>44251</v>
      </c>
      <c r="J664">
        <v>241</v>
      </c>
      <c r="K664">
        <f t="shared" si="20"/>
        <v>4172091985</v>
      </c>
      <c r="L664">
        <v>217</v>
      </c>
      <c r="M664">
        <v>193</v>
      </c>
      <c r="N664" t="s">
        <v>368</v>
      </c>
      <c r="O664">
        <v>2</v>
      </c>
      <c r="P664" t="s">
        <v>39</v>
      </c>
      <c r="Q664" s="6">
        <v>42291</v>
      </c>
      <c r="R664">
        <v>914</v>
      </c>
      <c r="S664">
        <v>892</v>
      </c>
      <c r="T664" t="s">
        <v>55</v>
      </c>
      <c r="V664" s="3">
        <v>47429</v>
      </c>
      <c r="W664">
        <v>111.56</v>
      </c>
      <c r="AB664" s="3">
        <v>297697864</v>
      </c>
      <c r="AC664" s="3">
        <v>290724643</v>
      </c>
      <c r="AD664">
        <v>111.36</v>
      </c>
      <c r="AE664" s="5">
        <f t="shared" si="21"/>
        <v>163733825.20000002</v>
      </c>
      <c r="AF664">
        <v>108.75</v>
      </c>
      <c r="AG664" s="4">
        <v>0.55000000000000004</v>
      </c>
      <c r="AH664" t="s">
        <v>33</v>
      </c>
      <c r="AI664" t="s">
        <v>52</v>
      </c>
      <c r="AJ664">
        <v>34.073901999999997</v>
      </c>
      <c r="AK664">
        <v>-117.313655</v>
      </c>
    </row>
    <row r="665" spans="1:37" ht="14.45" x14ac:dyDescent="0.3">
      <c r="A665">
        <v>663</v>
      </c>
      <c r="B665">
        <v>492</v>
      </c>
      <c r="C665" t="s">
        <v>368</v>
      </c>
      <c r="D665" t="s">
        <v>52</v>
      </c>
      <c r="E665" t="s">
        <v>31</v>
      </c>
      <c r="F665" s="2">
        <v>36161</v>
      </c>
      <c r="G665" s="2">
        <v>39813</v>
      </c>
      <c r="H665">
        <v>47429</v>
      </c>
      <c r="I665">
        <v>44251</v>
      </c>
      <c r="J665">
        <v>241</v>
      </c>
      <c r="K665">
        <f t="shared" si="20"/>
        <v>4172091985</v>
      </c>
      <c r="L665">
        <v>217</v>
      </c>
      <c r="M665">
        <v>193</v>
      </c>
      <c r="N665" t="s">
        <v>368</v>
      </c>
      <c r="O665">
        <v>2</v>
      </c>
      <c r="P665" t="s">
        <v>39</v>
      </c>
      <c r="Q665" s="6">
        <v>42261</v>
      </c>
      <c r="R665">
        <v>951</v>
      </c>
      <c r="S665" s="3">
        <v>1062</v>
      </c>
      <c r="T665" t="s">
        <v>55</v>
      </c>
      <c r="V665" s="3">
        <v>47429</v>
      </c>
      <c r="W665">
        <v>196</v>
      </c>
      <c r="Y665" t="s">
        <v>369</v>
      </c>
      <c r="AB665" s="3">
        <v>309884707</v>
      </c>
      <c r="AC665" s="3">
        <v>346054215</v>
      </c>
      <c r="AD665">
        <v>196.01</v>
      </c>
      <c r="AE665" s="5">
        <f t="shared" si="21"/>
        <v>278896236.30000001</v>
      </c>
      <c r="AF665">
        <v>218.89</v>
      </c>
      <c r="AG665" s="4">
        <v>0.9</v>
      </c>
      <c r="AH665" t="s">
        <v>33</v>
      </c>
      <c r="AI665" t="s">
        <v>52</v>
      </c>
      <c r="AJ665">
        <v>34.073901999999997</v>
      </c>
      <c r="AK665">
        <v>-117.313655</v>
      </c>
    </row>
    <row r="666" spans="1:37" ht="14.45" x14ac:dyDescent="0.3">
      <c r="A666">
        <v>664</v>
      </c>
      <c r="B666">
        <v>492</v>
      </c>
      <c r="C666" t="s">
        <v>368</v>
      </c>
      <c r="D666" t="s">
        <v>52</v>
      </c>
      <c r="E666" t="s">
        <v>31</v>
      </c>
      <c r="F666" s="2">
        <v>36161</v>
      </c>
      <c r="G666" s="2">
        <v>39813</v>
      </c>
      <c r="H666">
        <v>47429</v>
      </c>
      <c r="I666">
        <v>44251</v>
      </c>
      <c r="J666">
        <v>241</v>
      </c>
      <c r="K666">
        <f t="shared" si="20"/>
        <v>4172091985</v>
      </c>
      <c r="L666">
        <v>217</v>
      </c>
      <c r="M666">
        <v>193</v>
      </c>
      <c r="N666" t="s">
        <v>368</v>
      </c>
      <c r="O666">
        <v>1</v>
      </c>
      <c r="P666" t="s">
        <v>34</v>
      </c>
      <c r="Q666" s="6">
        <v>42230</v>
      </c>
      <c r="R666" s="3">
        <v>1087</v>
      </c>
      <c r="S666">
        <v>993</v>
      </c>
      <c r="T666" t="s">
        <v>55</v>
      </c>
      <c r="U666" t="s">
        <v>370</v>
      </c>
      <c r="V666" s="3">
        <v>47429</v>
      </c>
      <c r="X666" t="s">
        <v>371</v>
      </c>
      <c r="Y666" t="s">
        <v>371</v>
      </c>
      <c r="AB666" s="3">
        <v>354200501</v>
      </c>
      <c r="AC666" s="3">
        <v>323570467</v>
      </c>
      <c r="AD666">
        <v>216.81</v>
      </c>
      <c r="AE666" s="5">
        <f t="shared" si="21"/>
        <v>318780450.90000004</v>
      </c>
      <c r="AF666">
        <v>198.06</v>
      </c>
      <c r="AG666" s="4">
        <v>0.9</v>
      </c>
      <c r="AH666" t="s">
        <v>33</v>
      </c>
      <c r="AI666" t="s">
        <v>52</v>
      </c>
      <c r="AJ666">
        <v>34.073901999999997</v>
      </c>
      <c r="AK666">
        <v>-117.313655</v>
      </c>
    </row>
    <row r="667" spans="1:37" ht="14.45" x14ac:dyDescent="0.3">
      <c r="A667">
        <v>665</v>
      </c>
      <c r="B667">
        <v>492</v>
      </c>
      <c r="C667" t="s">
        <v>368</v>
      </c>
      <c r="D667" t="s">
        <v>52</v>
      </c>
      <c r="E667" t="s">
        <v>31</v>
      </c>
      <c r="F667" s="2">
        <v>36161</v>
      </c>
      <c r="G667" s="2">
        <v>39813</v>
      </c>
      <c r="H667">
        <v>47429</v>
      </c>
      <c r="I667">
        <v>44251</v>
      </c>
      <c r="J667">
        <v>241</v>
      </c>
      <c r="K667">
        <f t="shared" si="20"/>
        <v>4172091985</v>
      </c>
      <c r="L667">
        <v>217</v>
      </c>
      <c r="M667">
        <v>193</v>
      </c>
      <c r="N667" t="s">
        <v>368</v>
      </c>
      <c r="O667">
        <v>1</v>
      </c>
      <c r="P667" t="s">
        <v>34</v>
      </c>
      <c r="Q667" s="6">
        <v>42199</v>
      </c>
      <c r="R667" s="3">
        <v>1133</v>
      </c>
      <c r="S667" s="3">
        <v>1130</v>
      </c>
      <c r="T667" t="s">
        <v>55</v>
      </c>
      <c r="U667" t="s">
        <v>372</v>
      </c>
      <c r="V667" s="3">
        <v>47429</v>
      </c>
      <c r="X667" t="s">
        <v>371</v>
      </c>
      <c r="Y667" t="s">
        <v>371</v>
      </c>
      <c r="AB667" s="3">
        <v>369189667</v>
      </c>
      <c r="AC667" s="3">
        <v>368212113</v>
      </c>
      <c r="AD667">
        <v>225.99</v>
      </c>
      <c r="AE667" s="5">
        <f t="shared" si="21"/>
        <v>332270700.30000001</v>
      </c>
      <c r="AF667">
        <v>225.39</v>
      </c>
      <c r="AG667" s="4">
        <v>0.9</v>
      </c>
      <c r="AH667" t="s">
        <v>33</v>
      </c>
      <c r="AI667" t="s">
        <v>52</v>
      </c>
      <c r="AJ667">
        <v>34.073901999999997</v>
      </c>
      <c r="AK667">
        <v>-117.313655</v>
      </c>
    </row>
    <row r="668" spans="1:37" ht="14.45" x14ac:dyDescent="0.3">
      <c r="A668">
        <v>666</v>
      </c>
      <c r="B668">
        <v>492</v>
      </c>
      <c r="C668" t="s">
        <v>368</v>
      </c>
      <c r="D668" t="s">
        <v>52</v>
      </c>
      <c r="E668" t="s">
        <v>31</v>
      </c>
      <c r="F668" s="2">
        <v>36161</v>
      </c>
      <c r="G668" s="2">
        <v>39813</v>
      </c>
      <c r="H668">
        <v>47429</v>
      </c>
      <c r="I668">
        <v>44251</v>
      </c>
      <c r="J668">
        <v>241</v>
      </c>
      <c r="K668">
        <f t="shared" si="20"/>
        <v>4172091985</v>
      </c>
      <c r="L668">
        <v>217</v>
      </c>
      <c r="M668">
        <v>193</v>
      </c>
      <c r="N668" t="s">
        <v>368</v>
      </c>
      <c r="O668">
        <v>1</v>
      </c>
      <c r="P668" t="s">
        <v>34</v>
      </c>
      <c r="Q668" s="6">
        <v>42169</v>
      </c>
      <c r="R668" s="3">
        <v>1077</v>
      </c>
      <c r="S668" s="3">
        <v>1086</v>
      </c>
      <c r="T668" t="s">
        <v>55</v>
      </c>
      <c r="U668" t="s">
        <v>373</v>
      </c>
      <c r="V668" s="3">
        <v>47429</v>
      </c>
      <c r="X668" t="s">
        <v>374</v>
      </c>
      <c r="Y668" t="s">
        <v>374</v>
      </c>
      <c r="AB668" s="3">
        <v>350941987</v>
      </c>
      <c r="AC668" s="3">
        <v>353874650</v>
      </c>
      <c r="AD668">
        <v>221.98</v>
      </c>
      <c r="AE668" s="5">
        <f t="shared" si="21"/>
        <v>315847788.30000001</v>
      </c>
      <c r="AF668">
        <v>223.83</v>
      </c>
      <c r="AG668" s="4">
        <v>0.9</v>
      </c>
      <c r="AH668" t="s">
        <v>33</v>
      </c>
      <c r="AI668" t="s">
        <v>52</v>
      </c>
      <c r="AJ668">
        <v>34.073901999999997</v>
      </c>
      <c r="AK668">
        <v>-117.313655</v>
      </c>
    </row>
    <row r="669" spans="1:37" ht="14.45" x14ac:dyDescent="0.3">
      <c r="A669">
        <v>667</v>
      </c>
      <c r="B669">
        <v>716</v>
      </c>
      <c r="C669" t="s">
        <v>375</v>
      </c>
      <c r="D669" t="s">
        <v>52</v>
      </c>
      <c r="E669" t="s">
        <v>53</v>
      </c>
      <c r="F669" s="2">
        <v>36892</v>
      </c>
      <c r="G669" s="2">
        <v>40179</v>
      </c>
      <c r="H669">
        <v>81963</v>
      </c>
      <c r="I669">
        <v>80296</v>
      </c>
      <c r="J669">
        <v>106</v>
      </c>
      <c r="K669">
        <f t="shared" si="20"/>
        <v>3171148470</v>
      </c>
      <c r="L669">
        <v>100</v>
      </c>
      <c r="M669">
        <v>100</v>
      </c>
      <c r="N669" t="s">
        <v>375</v>
      </c>
      <c r="O669">
        <v>1</v>
      </c>
      <c r="P669" t="s">
        <v>39</v>
      </c>
      <c r="Q669" s="6">
        <v>42050</v>
      </c>
      <c r="R669">
        <v>507</v>
      </c>
      <c r="S669">
        <v>529</v>
      </c>
      <c r="T669" t="s">
        <v>55</v>
      </c>
      <c r="V669" s="3">
        <v>81963</v>
      </c>
      <c r="W669">
        <v>53</v>
      </c>
      <c r="AB669" s="3">
        <v>165206673</v>
      </c>
      <c r="AC669" s="3">
        <v>172375405</v>
      </c>
      <c r="AD669">
        <v>53.27</v>
      </c>
      <c r="AE669" s="5">
        <f t="shared" si="21"/>
        <v>122252938.02</v>
      </c>
      <c r="AF669">
        <v>55.58</v>
      </c>
      <c r="AG669" s="4">
        <v>0.74</v>
      </c>
      <c r="AH669" t="s">
        <v>33</v>
      </c>
      <c r="AI669" t="s">
        <v>52</v>
      </c>
      <c r="AJ669">
        <v>33.895848999999998</v>
      </c>
      <c r="AK669">
        <v>-118.220070999999</v>
      </c>
    </row>
    <row r="670" spans="1:37" ht="14.45" x14ac:dyDescent="0.3">
      <c r="A670">
        <v>668</v>
      </c>
      <c r="B670">
        <v>716</v>
      </c>
      <c r="C670" t="s">
        <v>375</v>
      </c>
      <c r="D670" t="s">
        <v>52</v>
      </c>
      <c r="E670" t="s">
        <v>53</v>
      </c>
      <c r="F670" s="2">
        <v>36892</v>
      </c>
      <c r="G670" s="2">
        <v>40179</v>
      </c>
      <c r="H670">
        <v>81963</v>
      </c>
      <c r="I670">
        <v>80296</v>
      </c>
      <c r="J670">
        <v>106</v>
      </c>
      <c r="K670">
        <f t="shared" si="20"/>
        <v>3171148470</v>
      </c>
      <c r="L670">
        <v>100</v>
      </c>
      <c r="M670">
        <v>100</v>
      </c>
      <c r="N670" t="s">
        <v>375</v>
      </c>
      <c r="O670">
        <v>1</v>
      </c>
      <c r="P670" t="s">
        <v>39</v>
      </c>
      <c r="Q670" s="6">
        <v>42019</v>
      </c>
      <c r="R670">
        <v>539</v>
      </c>
      <c r="S670">
        <v>611</v>
      </c>
      <c r="T670" t="s">
        <v>55</v>
      </c>
      <c r="V670" s="3">
        <v>81963</v>
      </c>
      <c r="W670">
        <v>50</v>
      </c>
      <c r="AB670" s="3">
        <v>175633919</v>
      </c>
      <c r="AC670" s="3">
        <v>199095222</v>
      </c>
      <c r="AD670">
        <v>49.77</v>
      </c>
      <c r="AE670" s="5">
        <f t="shared" si="21"/>
        <v>126456421.67999999</v>
      </c>
      <c r="AF670">
        <v>56.42</v>
      </c>
      <c r="AG670" s="4">
        <v>0.72</v>
      </c>
      <c r="AH670" t="s">
        <v>33</v>
      </c>
      <c r="AI670" t="s">
        <v>52</v>
      </c>
      <c r="AJ670">
        <v>33.895848999999998</v>
      </c>
      <c r="AK670">
        <v>-118.220070999999</v>
      </c>
    </row>
    <row r="671" spans="1:37" ht="14.45" x14ac:dyDescent="0.3">
      <c r="A671">
        <v>669</v>
      </c>
      <c r="B671">
        <v>716</v>
      </c>
      <c r="C671" t="s">
        <v>375</v>
      </c>
      <c r="D671" t="s">
        <v>52</v>
      </c>
      <c r="E671" t="s">
        <v>53</v>
      </c>
      <c r="F671" s="2">
        <v>36892</v>
      </c>
      <c r="G671" s="2">
        <v>40179</v>
      </c>
      <c r="H671">
        <v>81963</v>
      </c>
      <c r="I671">
        <v>80296</v>
      </c>
      <c r="J671">
        <v>106</v>
      </c>
      <c r="K671">
        <f t="shared" si="20"/>
        <v>3171148470</v>
      </c>
      <c r="L671">
        <v>100</v>
      </c>
      <c r="M671">
        <v>100</v>
      </c>
      <c r="N671" t="s">
        <v>375</v>
      </c>
      <c r="O671">
        <v>1</v>
      </c>
      <c r="P671" t="s">
        <v>39</v>
      </c>
      <c r="Q671" s="6">
        <v>42352</v>
      </c>
      <c r="R671">
        <v>530</v>
      </c>
      <c r="S671">
        <v>586</v>
      </c>
      <c r="T671" t="s">
        <v>55</v>
      </c>
      <c r="V671" s="3">
        <v>81963</v>
      </c>
      <c r="W671">
        <v>49</v>
      </c>
      <c r="AB671" s="3">
        <v>172701256</v>
      </c>
      <c r="AC671" s="3">
        <v>190948936</v>
      </c>
      <c r="AD671">
        <v>47.58</v>
      </c>
      <c r="AE671" s="5">
        <f t="shared" si="21"/>
        <v>120890879.19999999</v>
      </c>
      <c r="AF671">
        <v>52.61</v>
      </c>
      <c r="AG671" s="4">
        <v>0.7</v>
      </c>
      <c r="AH671" t="s">
        <v>33</v>
      </c>
      <c r="AI671" t="s">
        <v>52</v>
      </c>
      <c r="AJ671">
        <v>33.895848999999998</v>
      </c>
      <c r="AK671">
        <v>-118.220070999999</v>
      </c>
    </row>
    <row r="672" spans="1:37" ht="14.45" x14ac:dyDescent="0.3">
      <c r="A672">
        <v>670</v>
      </c>
      <c r="B672">
        <v>716</v>
      </c>
      <c r="C672" t="s">
        <v>375</v>
      </c>
      <c r="D672" t="s">
        <v>52</v>
      </c>
      <c r="E672" t="s">
        <v>53</v>
      </c>
      <c r="F672" s="2">
        <v>36892</v>
      </c>
      <c r="G672" s="2">
        <v>40179</v>
      </c>
      <c r="H672">
        <v>81963</v>
      </c>
      <c r="I672">
        <v>80296</v>
      </c>
      <c r="J672">
        <v>106</v>
      </c>
      <c r="K672">
        <f t="shared" si="20"/>
        <v>3171148470</v>
      </c>
      <c r="L672">
        <v>100</v>
      </c>
      <c r="M672">
        <v>100</v>
      </c>
      <c r="N672" t="s">
        <v>375</v>
      </c>
      <c r="O672">
        <v>1</v>
      </c>
      <c r="P672" t="s">
        <v>39</v>
      </c>
      <c r="Q672" s="6">
        <v>42322</v>
      </c>
      <c r="R672">
        <v>592</v>
      </c>
      <c r="S672">
        <v>620</v>
      </c>
      <c r="T672" t="s">
        <v>55</v>
      </c>
      <c r="V672" s="3">
        <v>81963</v>
      </c>
      <c r="W672">
        <v>54</v>
      </c>
      <c r="AB672" s="3">
        <v>192904045</v>
      </c>
      <c r="AC672" s="3">
        <v>202027885</v>
      </c>
      <c r="AD672">
        <v>54.13</v>
      </c>
      <c r="AE672" s="5">
        <f t="shared" si="21"/>
        <v>133103791.05</v>
      </c>
      <c r="AF672">
        <v>56.69</v>
      </c>
      <c r="AG672" s="4">
        <v>0.69</v>
      </c>
      <c r="AH672" t="s">
        <v>33</v>
      </c>
      <c r="AI672" t="s">
        <v>52</v>
      </c>
      <c r="AJ672">
        <v>33.895848999999998</v>
      </c>
      <c r="AK672">
        <v>-118.220070999999</v>
      </c>
    </row>
    <row r="673" spans="1:37" ht="14.45" x14ac:dyDescent="0.3">
      <c r="A673">
        <v>671</v>
      </c>
      <c r="B673">
        <v>716</v>
      </c>
      <c r="C673" t="s">
        <v>375</v>
      </c>
      <c r="D673" t="s">
        <v>52</v>
      </c>
      <c r="E673" t="s">
        <v>53</v>
      </c>
      <c r="F673" s="2">
        <v>36892</v>
      </c>
      <c r="G673" s="2">
        <v>40179</v>
      </c>
      <c r="H673">
        <v>81963</v>
      </c>
      <c r="I673">
        <v>80296</v>
      </c>
      <c r="J673">
        <v>106</v>
      </c>
      <c r="K673">
        <f t="shared" si="20"/>
        <v>3171148470</v>
      </c>
      <c r="L673">
        <v>100</v>
      </c>
      <c r="M673">
        <v>100</v>
      </c>
      <c r="N673" t="s">
        <v>375</v>
      </c>
      <c r="O673">
        <v>1</v>
      </c>
      <c r="P673" t="s">
        <v>39</v>
      </c>
      <c r="Q673" s="6">
        <v>42291</v>
      </c>
      <c r="R673">
        <v>672</v>
      </c>
      <c r="S673">
        <v>687</v>
      </c>
      <c r="T673" t="s">
        <v>55</v>
      </c>
      <c r="V673" s="3">
        <v>81963</v>
      </c>
      <c r="W673">
        <v>61</v>
      </c>
      <c r="AB673" s="3">
        <v>218972159</v>
      </c>
      <c r="AC673" s="3">
        <v>223859930</v>
      </c>
      <c r="AD673">
        <v>58.6</v>
      </c>
      <c r="AE673" s="5">
        <f t="shared" si="21"/>
        <v>148901068.12</v>
      </c>
      <c r="AF673">
        <v>59.91</v>
      </c>
      <c r="AG673" s="4">
        <v>0.68</v>
      </c>
      <c r="AH673" t="s">
        <v>33</v>
      </c>
      <c r="AI673" t="s">
        <v>52</v>
      </c>
      <c r="AJ673">
        <v>33.895848999999998</v>
      </c>
      <c r="AK673">
        <v>-118.220070999999</v>
      </c>
    </row>
    <row r="674" spans="1:37" ht="14.45" x14ac:dyDescent="0.3">
      <c r="A674">
        <v>672</v>
      </c>
      <c r="B674">
        <v>716</v>
      </c>
      <c r="C674" t="s">
        <v>375</v>
      </c>
      <c r="D674" t="s">
        <v>52</v>
      </c>
      <c r="E674" t="s">
        <v>53</v>
      </c>
      <c r="F674" s="2">
        <v>36892</v>
      </c>
      <c r="G674" s="2">
        <v>40179</v>
      </c>
      <c r="H674">
        <v>81963</v>
      </c>
      <c r="I674">
        <v>80296</v>
      </c>
      <c r="J674">
        <v>106</v>
      </c>
      <c r="K674">
        <f t="shared" si="20"/>
        <v>3171148470</v>
      </c>
      <c r="L674">
        <v>100</v>
      </c>
      <c r="M674">
        <v>100</v>
      </c>
      <c r="N674" t="s">
        <v>375</v>
      </c>
      <c r="O674">
        <v>1</v>
      </c>
      <c r="P674" t="s">
        <v>39</v>
      </c>
      <c r="Q674" s="6">
        <v>42261</v>
      </c>
      <c r="R674">
        <v>721</v>
      </c>
      <c r="S674">
        <v>716</v>
      </c>
      <c r="T674" t="s">
        <v>55</v>
      </c>
      <c r="V674" s="3">
        <v>81963</v>
      </c>
      <c r="W674">
        <v>65</v>
      </c>
      <c r="AB674" s="3">
        <v>234938879</v>
      </c>
      <c r="AC674" s="3">
        <v>233309622</v>
      </c>
      <c r="AD674">
        <v>64.97</v>
      </c>
      <c r="AE674" s="5">
        <f t="shared" si="21"/>
        <v>159758437.72</v>
      </c>
      <c r="AF674">
        <v>64.52</v>
      </c>
      <c r="AG674" s="4">
        <v>0.68</v>
      </c>
      <c r="AH674" t="s">
        <v>33</v>
      </c>
      <c r="AI674" t="s">
        <v>52</v>
      </c>
      <c r="AJ674">
        <v>33.895848999999998</v>
      </c>
      <c r="AK674">
        <v>-118.220070999999</v>
      </c>
    </row>
    <row r="675" spans="1:37" ht="14.45" x14ac:dyDescent="0.3">
      <c r="A675">
        <v>673</v>
      </c>
      <c r="B675">
        <v>716</v>
      </c>
      <c r="C675" t="s">
        <v>375</v>
      </c>
      <c r="D675" t="s">
        <v>52</v>
      </c>
      <c r="E675" t="s">
        <v>53</v>
      </c>
      <c r="F675" s="2">
        <v>36892</v>
      </c>
      <c r="G675" s="2">
        <v>40179</v>
      </c>
      <c r="H675">
        <v>81963</v>
      </c>
      <c r="I675">
        <v>80296</v>
      </c>
      <c r="J675">
        <v>106</v>
      </c>
      <c r="K675">
        <f t="shared" si="20"/>
        <v>3171148470</v>
      </c>
      <c r="L675">
        <v>100</v>
      </c>
      <c r="M675">
        <v>100</v>
      </c>
      <c r="N675" t="s">
        <v>375</v>
      </c>
      <c r="O675">
        <v>1</v>
      </c>
      <c r="P675" t="s">
        <v>39</v>
      </c>
      <c r="Q675" s="6">
        <v>42230</v>
      </c>
      <c r="R675" s="3">
        <v>314757</v>
      </c>
      <c r="S675" s="3">
        <v>285494</v>
      </c>
      <c r="T675" t="s">
        <v>91</v>
      </c>
      <c r="V675" s="3">
        <v>81963</v>
      </c>
      <c r="AB675" s="3">
        <v>235454587</v>
      </c>
      <c r="AC675" s="3">
        <v>213564343</v>
      </c>
      <c r="AD675">
        <v>63.94</v>
      </c>
      <c r="AE675" s="5">
        <f t="shared" si="21"/>
        <v>162463665.03</v>
      </c>
      <c r="AF675">
        <v>58</v>
      </c>
      <c r="AG675" s="4">
        <v>0.69</v>
      </c>
      <c r="AH675" t="s">
        <v>33</v>
      </c>
      <c r="AI675" t="s">
        <v>52</v>
      </c>
      <c r="AJ675">
        <v>33.895848999999998</v>
      </c>
      <c r="AK675">
        <v>-118.220070999999</v>
      </c>
    </row>
    <row r="676" spans="1:37" ht="14.45" x14ac:dyDescent="0.3">
      <c r="A676">
        <v>674</v>
      </c>
      <c r="B676">
        <v>716</v>
      </c>
      <c r="C676" t="s">
        <v>375</v>
      </c>
      <c r="D676" t="s">
        <v>52</v>
      </c>
      <c r="E676" t="s">
        <v>53</v>
      </c>
      <c r="F676" s="2">
        <v>36892</v>
      </c>
      <c r="G676" s="2">
        <v>40179</v>
      </c>
      <c r="H676">
        <v>81963</v>
      </c>
      <c r="I676">
        <v>80296</v>
      </c>
      <c r="J676">
        <v>106</v>
      </c>
      <c r="K676">
        <f t="shared" si="20"/>
        <v>3171148470</v>
      </c>
      <c r="L676">
        <v>100</v>
      </c>
      <c r="M676">
        <v>100</v>
      </c>
      <c r="N676" t="s">
        <v>375</v>
      </c>
      <c r="O676" t="s">
        <v>98</v>
      </c>
      <c r="P676" t="s">
        <v>39</v>
      </c>
      <c r="Q676" s="6">
        <v>42199</v>
      </c>
      <c r="R676" s="3">
        <v>296943</v>
      </c>
      <c r="S676" s="3">
        <v>292771</v>
      </c>
      <c r="T676" t="s">
        <v>91</v>
      </c>
      <c r="V676" s="3">
        <v>81963</v>
      </c>
      <c r="AB676" s="3">
        <v>222128790</v>
      </c>
      <c r="AC676" s="3">
        <v>219007917</v>
      </c>
      <c r="AD676">
        <v>62.07</v>
      </c>
      <c r="AE676" s="5">
        <f t="shared" si="21"/>
        <v>157711440.90000001</v>
      </c>
      <c r="AF676">
        <v>61.2</v>
      </c>
      <c r="AG676" s="4">
        <v>0.71</v>
      </c>
      <c r="AH676" t="s">
        <v>33</v>
      </c>
      <c r="AI676" t="s">
        <v>52</v>
      </c>
      <c r="AJ676">
        <v>33.895848999999998</v>
      </c>
      <c r="AK676">
        <v>-118.220070999999</v>
      </c>
    </row>
    <row r="677" spans="1:37" ht="14.45" x14ac:dyDescent="0.3">
      <c r="A677">
        <v>675</v>
      </c>
      <c r="B677">
        <v>716</v>
      </c>
      <c r="C677" t="s">
        <v>375</v>
      </c>
      <c r="D677" t="s">
        <v>52</v>
      </c>
      <c r="E677" t="s">
        <v>53</v>
      </c>
      <c r="F677" s="2">
        <v>36892</v>
      </c>
      <c r="G677" s="2">
        <v>40179</v>
      </c>
      <c r="H677">
        <v>81963</v>
      </c>
      <c r="I677">
        <v>80296</v>
      </c>
      <c r="J677">
        <v>106</v>
      </c>
      <c r="K677">
        <f t="shared" si="20"/>
        <v>3171148470</v>
      </c>
      <c r="L677">
        <v>100</v>
      </c>
      <c r="M677">
        <v>100</v>
      </c>
      <c r="N677" t="s">
        <v>375</v>
      </c>
      <c r="O677" t="s">
        <v>98</v>
      </c>
      <c r="P677" t="s">
        <v>39</v>
      </c>
      <c r="Q677" s="6">
        <v>42169</v>
      </c>
      <c r="R677" s="3">
        <v>293273</v>
      </c>
      <c r="S677" s="3">
        <v>273653</v>
      </c>
      <c r="T677" t="s">
        <v>91</v>
      </c>
      <c r="V677" s="3">
        <v>81963</v>
      </c>
      <c r="AB677" s="3">
        <v>219383439</v>
      </c>
      <c r="AC677" s="3">
        <v>204706660</v>
      </c>
      <c r="AD677">
        <v>63.35</v>
      </c>
      <c r="AE677" s="5">
        <f t="shared" si="21"/>
        <v>155762241.69</v>
      </c>
      <c r="AF677">
        <v>59.11</v>
      </c>
      <c r="AG677" s="4">
        <v>0.71</v>
      </c>
      <c r="AH677" t="s">
        <v>33</v>
      </c>
      <c r="AI677" t="s">
        <v>52</v>
      </c>
      <c r="AJ677">
        <v>33.895848999999998</v>
      </c>
      <c r="AK677">
        <v>-118.220070999999</v>
      </c>
    </row>
    <row r="678" spans="1:37" ht="14.45" x14ac:dyDescent="0.3">
      <c r="A678">
        <v>676</v>
      </c>
      <c r="B678">
        <v>337</v>
      </c>
      <c r="C678" t="s">
        <v>377</v>
      </c>
      <c r="D678" t="s">
        <v>36</v>
      </c>
      <c r="E678" t="s">
        <v>31</v>
      </c>
      <c r="F678" s="2">
        <v>36161</v>
      </c>
      <c r="G678" s="2">
        <v>39813</v>
      </c>
      <c r="H678">
        <v>192980</v>
      </c>
      <c r="I678">
        <v>194424</v>
      </c>
      <c r="J678">
        <v>183</v>
      </c>
      <c r="K678">
        <f t="shared" si="20"/>
        <v>12890099100</v>
      </c>
      <c r="L678">
        <v>164</v>
      </c>
      <c r="M678">
        <v>146</v>
      </c>
      <c r="N678" t="s">
        <v>377</v>
      </c>
      <c r="O678">
        <v>2</v>
      </c>
      <c r="P678" t="s">
        <v>39</v>
      </c>
      <c r="Q678" s="6">
        <v>42050</v>
      </c>
      <c r="R678" s="3">
        <v>1517</v>
      </c>
      <c r="S678" s="3">
        <v>1592</v>
      </c>
      <c r="T678" t="s">
        <v>55</v>
      </c>
      <c r="U678" t="s">
        <v>378</v>
      </c>
      <c r="V678" s="3">
        <v>197536</v>
      </c>
      <c r="W678">
        <v>68</v>
      </c>
      <c r="AB678" s="3">
        <v>494316615</v>
      </c>
      <c r="AC678" s="3">
        <v>518755472</v>
      </c>
      <c r="AD678">
        <v>68.28</v>
      </c>
      <c r="AE678" s="5">
        <f t="shared" si="21"/>
        <v>375680627.39999998</v>
      </c>
      <c r="AF678">
        <v>71.66</v>
      </c>
      <c r="AG678" s="4">
        <v>0.76</v>
      </c>
      <c r="AH678" t="s">
        <v>33</v>
      </c>
      <c r="AI678" t="s">
        <v>36</v>
      </c>
      <c r="AJ678">
        <v>37.926453000000002</v>
      </c>
      <c r="AK678">
        <v>-121.916935</v>
      </c>
    </row>
    <row r="679" spans="1:37" ht="14.45" x14ac:dyDescent="0.3">
      <c r="A679">
        <v>677</v>
      </c>
      <c r="B679">
        <v>337</v>
      </c>
      <c r="C679" t="s">
        <v>377</v>
      </c>
      <c r="D679" t="s">
        <v>36</v>
      </c>
      <c r="E679" t="s">
        <v>31</v>
      </c>
      <c r="F679" s="2">
        <v>36161</v>
      </c>
      <c r="G679" s="2">
        <v>39813</v>
      </c>
      <c r="H679">
        <v>192980</v>
      </c>
      <c r="I679">
        <v>194424</v>
      </c>
      <c r="J679">
        <v>183</v>
      </c>
      <c r="K679">
        <f t="shared" si="20"/>
        <v>12890099100</v>
      </c>
      <c r="L679">
        <v>164</v>
      </c>
      <c r="M679">
        <v>146</v>
      </c>
      <c r="N679" t="s">
        <v>377</v>
      </c>
      <c r="O679">
        <v>2</v>
      </c>
      <c r="P679" t="s">
        <v>39</v>
      </c>
      <c r="Q679" s="6">
        <v>42019</v>
      </c>
      <c r="R679" s="3">
        <v>1616</v>
      </c>
      <c r="S679" s="3">
        <v>1661</v>
      </c>
      <c r="T679" t="s">
        <v>55</v>
      </c>
      <c r="U679" t="s">
        <v>378</v>
      </c>
      <c r="V679" s="3">
        <v>197536</v>
      </c>
      <c r="W679">
        <v>69</v>
      </c>
      <c r="AB679" s="3">
        <v>526575906</v>
      </c>
      <c r="AC679" s="3">
        <v>541239220</v>
      </c>
      <c r="AD679">
        <v>69.31</v>
      </c>
      <c r="AE679" s="5">
        <f t="shared" si="21"/>
        <v>426526483.86000001</v>
      </c>
      <c r="AF679">
        <v>71.239999999999995</v>
      </c>
      <c r="AG679" s="4">
        <v>0.81</v>
      </c>
      <c r="AH679" t="s">
        <v>33</v>
      </c>
      <c r="AI679" t="s">
        <v>36</v>
      </c>
      <c r="AJ679">
        <v>37.926453000000002</v>
      </c>
      <c r="AK679">
        <v>-121.916935</v>
      </c>
    </row>
    <row r="680" spans="1:37" ht="14.45" x14ac:dyDescent="0.3">
      <c r="A680">
        <v>678</v>
      </c>
      <c r="B680">
        <v>337</v>
      </c>
      <c r="C680" t="s">
        <v>377</v>
      </c>
      <c r="D680" t="s">
        <v>36</v>
      </c>
      <c r="E680" t="s">
        <v>31</v>
      </c>
      <c r="F680" s="2">
        <v>36161</v>
      </c>
      <c r="G680" s="2">
        <v>39813</v>
      </c>
      <c r="H680">
        <v>192980</v>
      </c>
      <c r="I680">
        <v>194424</v>
      </c>
      <c r="J680">
        <v>183</v>
      </c>
      <c r="K680">
        <f t="shared" si="20"/>
        <v>12890099100</v>
      </c>
      <c r="L680">
        <v>164</v>
      </c>
      <c r="M680">
        <v>146</v>
      </c>
      <c r="N680" t="s">
        <v>377</v>
      </c>
      <c r="O680">
        <v>2</v>
      </c>
      <c r="P680" t="s">
        <v>39</v>
      </c>
      <c r="Q680" s="6">
        <v>42352</v>
      </c>
      <c r="R680" s="3">
        <v>1794</v>
      </c>
      <c r="S680" s="3">
        <v>2389</v>
      </c>
      <c r="T680" t="s">
        <v>55</v>
      </c>
      <c r="U680" t="s">
        <v>378</v>
      </c>
      <c r="V680" s="3">
        <v>197536</v>
      </c>
      <c r="W680">
        <v>72</v>
      </c>
      <c r="AB680" s="3">
        <v>584577460</v>
      </c>
      <c r="AC680" s="3">
        <v>778459059</v>
      </c>
      <c r="AD680">
        <v>72.17</v>
      </c>
      <c r="AE680" s="5">
        <f t="shared" si="21"/>
        <v>444278869.60000002</v>
      </c>
      <c r="AF680">
        <v>96.11</v>
      </c>
      <c r="AG680" s="4">
        <v>0.76</v>
      </c>
      <c r="AH680" t="s">
        <v>33</v>
      </c>
      <c r="AI680" t="s">
        <v>36</v>
      </c>
      <c r="AJ680">
        <v>37.926453000000002</v>
      </c>
      <c r="AK680">
        <v>-121.916935</v>
      </c>
    </row>
    <row r="681" spans="1:37" ht="14.45" x14ac:dyDescent="0.3">
      <c r="A681">
        <v>679</v>
      </c>
      <c r="B681">
        <v>337</v>
      </c>
      <c r="C681" t="s">
        <v>377</v>
      </c>
      <c r="D681" t="s">
        <v>36</v>
      </c>
      <c r="E681" t="s">
        <v>31</v>
      </c>
      <c r="F681" s="2">
        <v>36161</v>
      </c>
      <c r="G681" s="2">
        <v>39813</v>
      </c>
      <c r="H681">
        <v>192980</v>
      </c>
      <c r="I681">
        <v>194424</v>
      </c>
      <c r="J681">
        <v>183</v>
      </c>
      <c r="K681">
        <f t="shared" si="20"/>
        <v>12890099100</v>
      </c>
      <c r="L681">
        <v>164</v>
      </c>
      <c r="M681">
        <v>146</v>
      </c>
      <c r="N681" t="s">
        <v>377</v>
      </c>
      <c r="O681">
        <v>2</v>
      </c>
      <c r="P681" t="s">
        <v>39</v>
      </c>
      <c r="Q681" s="6">
        <v>42322</v>
      </c>
      <c r="R681" s="3">
        <v>2509</v>
      </c>
      <c r="S681" s="3">
        <v>2815</v>
      </c>
      <c r="T681" t="s">
        <v>55</v>
      </c>
      <c r="U681" t="s">
        <v>378</v>
      </c>
      <c r="V681" s="3">
        <v>197536</v>
      </c>
      <c r="W681">
        <v>112</v>
      </c>
      <c r="AB681" s="3">
        <v>817561230</v>
      </c>
      <c r="AC681" s="3">
        <v>917271767</v>
      </c>
      <c r="AD681">
        <v>111.75</v>
      </c>
      <c r="AE681" s="5">
        <f t="shared" si="21"/>
        <v>662224596.30000007</v>
      </c>
      <c r="AF681">
        <v>125.38</v>
      </c>
      <c r="AG681" s="4">
        <v>0.81</v>
      </c>
      <c r="AH681" t="s">
        <v>33</v>
      </c>
      <c r="AI681" t="s">
        <v>36</v>
      </c>
      <c r="AJ681">
        <v>37.926453000000002</v>
      </c>
      <c r="AK681">
        <v>-121.916935</v>
      </c>
    </row>
    <row r="682" spans="1:37" ht="14.45" x14ac:dyDescent="0.3">
      <c r="A682">
        <v>680</v>
      </c>
      <c r="B682">
        <v>337</v>
      </c>
      <c r="C682" t="s">
        <v>377</v>
      </c>
      <c r="D682" t="s">
        <v>36</v>
      </c>
      <c r="E682" t="s">
        <v>31</v>
      </c>
      <c r="F682" s="2">
        <v>36161</v>
      </c>
      <c r="G682" s="2">
        <v>39813</v>
      </c>
      <c r="H682">
        <v>192980</v>
      </c>
      <c r="I682">
        <v>194424</v>
      </c>
      <c r="J682">
        <v>183</v>
      </c>
      <c r="K682">
        <f t="shared" si="20"/>
        <v>12890099100</v>
      </c>
      <c r="L682">
        <v>164</v>
      </c>
      <c r="M682">
        <v>146</v>
      </c>
      <c r="N682" t="s">
        <v>377</v>
      </c>
      <c r="O682">
        <v>2</v>
      </c>
      <c r="P682" t="s">
        <v>39</v>
      </c>
      <c r="Q682" s="6">
        <v>42291</v>
      </c>
      <c r="R682" s="3">
        <v>2998</v>
      </c>
      <c r="S682" s="3">
        <v>3546</v>
      </c>
      <c r="T682" t="s">
        <v>55</v>
      </c>
      <c r="U682" t="s">
        <v>379</v>
      </c>
      <c r="V682" s="3">
        <v>197536</v>
      </c>
      <c r="W682">
        <v>118</v>
      </c>
      <c r="AB682" s="3">
        <v>976902578</v>
      </c>
      <c r="AC682" s="3">
        <v>1155469160</v>
      </c>
      <c r="AD682">
        <v>117.89</v>
      </c>
      <c r="AE682" s="5">
        <f t="shared" si="21"/>
        <v>722907907.72000003</v>
      </c>
      <c r="AF682">
        <v>139.44</v>
      </c>
      <c r="AG682" s="4">
        <v>0.74</v>
      </c>
      <c r="AH682" t="s">
        <v>33</v>
      </c>
      <c r="AI682" t="s">
        <v>36</v>
      </c>
      <c r="AJ682">
        <v>37.926453000000002</v>
      </c>
      <c r="AK682">
        <v>-121.916935</v>
      </c>
    </row>
    <row r="683" spans="1:37" ht="14.45" x14ac:dyDescent="0.3">
      <c r="A683">
        <v>681</v>
      </c>
      <c r="B683">
        <v>337</v>
      </c>
      <c r="C683" t="s">
        <v>377</v>
      </c>
      <c r="D683" t="s">
        <v>36</v>
      </c>
      <c r="E683" t="s">
        <v>31</v>
      </c>
      <c r="F683" s="2">
        <v>36161</v>
      </c>
      <c r="G683" s="2">
        <v>39813</v>
      </c>
      <c r="H683">
        <v>192980</v>
      </c>
      <c r="I683">
        <v>194424</v>
      </c>
      <c r="J683">
        <v>183</v>
      </c>
      <c r="K683">
        <f t="shared" si="20"/>
        <v>12890099100</v>
      </c>
      <c r="L683">
        <v>164</v>
      </c>
      <c r="M683">
        <v>146</v>
      </c>
      <c r="N683" t="s">
        <v>377</v>
      </c>
      <c r="O683">
        <v>2</v>
      </c>
      <c r="P683" t="s">
        <v>39</v>
      </c>
      <c r="Q683" s="6">
        <v>42261</v>
      </c>
      <c r="R683" s="3">
        <v>3133</v>
      </c>
      <c r="S683" s="3">
        <v>4006</v>
      </c>
      <c r="T683" t="s">
        <v>55</v>
      </c>
      <c r="U683" t="s">
        <v>380</v>
      </c>
      <c r="V683" s="3">
        <v>197536</v>
      </c>
      <c r="W683">
        <v>140</v>
      </c>
      <c r="AB683" s="3">
        <v>1020892521</v>
      </c>
      <c r="AC683" s="3">
        <v>1305360817</v>
      </c>
      <c r="AD683">
        <v>139.88</v>
      </c>
      <c r="AE683" s="5">
        <f t="shared" si="21"/>
        <v>826922942.01000011</v>
      </c>
      <c r="AF683">
        <v>178.86</v>
      </c>
      <c r="AG683" s="4">
        <v>0.81</v>
      </c>
      <c r="AH683" t="s">
        <v>33</v>
      </c>
      <c r="AI683" t="s">
        <v>36</v>
      </c>
      <c r="AJ683">
        <v>37.926453000000002</v>
      </c>
      <c r="AK683">
        <v>-121.916935</v>
      </c>
    </row>
    <row r="684" spans="1:37" ht="14.45" x14ac:dyDescent="0.3">
      <c r="A684">
        <v>682</v>
      </c>
      <c r="B684">
        <v>337</v>
      </c>
      <c r="C684" t="s">
        <v>377</v>
      </c>
      <c r="D684" t="s">
        <v>36</v>
      </c>
      <c r="E684" t="s">
        <v>31</v>
      </c>
      <c r="F684" s="2">
        <v>36161</v>
      </c>
      <c r="G684" s="2">
        <v>39813</v>
      </c>
      <c r="H684">
        <v>192980</v>
      </c>
      <c r="I684">
        <v>194424</v>
      </c>
      <c r="J684">
        <v>183</v>
      </c>
      <c r="K684">
        <f t="shared" si="20"/>
        <v>12890099100</v>
      </c>
      <c r="L684">
        <v>164</v>
      </c>
      <c r="M684">
        <v>146</v>
      </c>
      <c r="N684" t="s">
        <v>377</v>
      </c>
      <c r="O684">
        <v>2</v>
      </c>
      <c r="P684" t="s">
        <v>39</v>
      </c>
      <c r="Q684" s="6">
        <v>42230</v>
      </c>
      <c r="R684" s="3">
        <v>3388</v>
      </c>
      <c r="S684" s="3">
        <v>3901</v>
      </c>
      <c r="T684" t="s">
        <v>55</v>
      </c>
      <c r="U684" t="s">
        <v>378</v>
      </c>
      <c r="V684" s="3">
        <v>197536</v>
      </c>
      <c r="AB684" s="3">
        <v>1103984635</v>
      </c>
      <c r="AC684" s="3">
        <v>1271146417</v>
      </c>
      <c r="AD684">
        <v>132.15</v>
      </c>
      <c r="AE684" s="5">
        <f t="shared" si="21"/>
        <v>805908783.54999995</v>
      </c>
      <c r="AF684">
        <v>152.16</v>
      </c>
      <c r="AG684" s="4">
        <v>0.73</v>
      </c>
      <c r="AH684" t="s">
        <v>33</v>
      </c>
      <c r="AI684" t="s">
        <v>36</v>
      </c>
      <c r="AJ684">
        <v>37.926453000000002</v>
      </c>
      <c r="AK684">
        <v>-121.916935</v>
      </c>
    </row>
    <row r="685" spans="1:37" ht="14.45" x14ac:dyDescent="0.3">
      <c r="A685">
        <v>683</v>
      </c>
      <c r="B685">
        <v>337</v>
      </c>
      <c r="C685" t="s">
        <v>377</v>
      </c>
      <c r="D685" t="s">
        <v>36</v>
      </c>
      <c r="E685" t="s">
        <v>31</v>
      </c>
      <c r="F685" s="2">
        <v>36161</v>
      </c>
      <c r="G685" s="2">
        <v>39813</v>
      </c>
      <c r="H685">
        <v>192980</v>
      </c>
      <c r="I685">
        <v>194424</v>
      </c>
      <c r="J685">
        <v>183</v>
      </c>
      <c r="K685">
        <f t="shared" si="20"/>
        <v>12890099100</v>
      </c>
      <c r="L685">
        <v>164</v>
      </c>
      <c r="M685">
        <v>146</v>
      </c>
      <c r="N685" t="s">
        <v>377</v>
      </c>
      <c r="O685">
        <v>2</v>
      </c>
      <c r="P685" t="s">
        <v>39</v>
      </c>
      <c r="Q685" s="6">
        <v>42199</v>
      </c>
      <c r="R685" s="3">
        <v>3423</v>
      </c>
      <c r="S685" s="3">
        <v>3831</v>
      </c>
      <c r="T685" t="s">
        <v>55</v>
      </c>
      <c r="U685" t="s">
        <v>378</v>
      </c>
      <c r="V685" s="3">
        <v>197536</v>
      </c>
      <c r="AB685" s="3">
        <v>1115389435</v>
      </c>
      <c r="AC685" s="3">
        <v>1248336817</v>
      </c>
      <c r="AD685">
        <v>147.72</v>
      </c>
      <c r="AE685" s="5">
        <f t="shared" si="21"/>
        <v>903465442.35000002</v>
      </c>
      <c r="AF685">
        <v>165.33</v>
      </c>
      <c r="AG685" s="4">
        <v>0.81</v>
      </c>
      <c r="AH685" t="s">
        <v>33</v>
      </c>
      <c r="AI685" t="s">
        <v>36</v>
      </c>
      <c r="AJ685">
        <v>37.926453000000002</v>
      </c>
      <c r="AK685">
        <v>-121.916935</v>
      </c>
    </row>
    <row r="686" spans="1:37" ht="14.45" x14ac:dyDescent="0.3">
      <c r="A686">
        <v>684</v>
      </c>
      <c r="B686">
        <v>337</v>
      </c>
      <c r="C686" t="s">
        <v>377</v>
      </c>
      <c r="D686" t="s">
        <v>36</v>
      </c>
      <c r="E686" t="s">
        <v>31</v>
      </c>
      <c r="F686" s="2">
        <v>36161</v>
      </c>
      <c r="G686" s="2">
        <v>39813</v>
      </c>
      <c r="H686">
        <v>192980</v>
      </c>
      <c r="I686">
        <v>194424</v>
      </c>
      <c r="J686">
        <v>183</v>
      </c>
      <c r="K686">
        <f t="shared" si="20"/>
        <v>12890099100</v>
      </c>
      <c r="L686">
        <v>164</v>
      </c>
      <c r="M686">
        <v>146</v>
      </c>
      <c r="N686" t="s">
        <v>377</v>
      </c>
      <c r="O686">
        <v>2</v>
      </c>
      <c r="P686" t="s">
        <v>39</v>
      </c>
      <c r="Q686" s="6">
        <v>42169</v>
      </c>
      <c r="R686" s="3">
        <v>2784</v>
      </c>
      <c r="S686" s="3">
        <v>3435</v>
      </c>
      <c r="T686" t="s">
        <v>55</v>
      </c>
      <c r="U686" t="s">
        <v>378</v>
      </c>
      <c r="V686" s="3">
        <v>197536</v>
      </c>
      <c r="AB686" s="3">
        <v>907170373</v>
      </c>
      <c r="AC686" s="3">
        <v>1119299652</v>
      </c>
      <c r="AD686">
        <v>114.2</v>
      </c>
      <c r="AE686" s="5">
        <f t="shared" si="21"/>
        <v>680377779.75</v>
      </c>
      <c r="AF686">
        <v>140.9</v>
      </c>
      <c r="AG686" s="4">
        <v>0.75</v>
      </c>
      <c r="AH686" t="s">
        <v>33</v>
      </c>
      <c r="AI686" t="s">
        <v>36</v>
      </c>
      <c r="AJ686">
        <v>37.926453000000002</v>
      </c>
      <c r="AK686">
        <v>-121.916935</v>
      </c>
    </row>
    <row r="687" spans="1:37" x14ac:dyDescent="0.25">
      <c r="A687">
        <v>685</v>
      </c>
      <c r="B687">
        <v>385</v>
      </c>
      <c r="C687" t="s">
        <v>381</v>
      </c>
      <c r="D687" t="s">
        <v>52</v>
      </c>
      <c r="E687" t="s">
        <v>31</v>
      </c>
      <c r="F687" s="2">
        <v>35065</v>
      </c>
      <c r="G687" s="2">
        <v>38717</v>
      </c>
      <c r="H687">
        <v>150416</v>
      </c>
      <c r="I687">
        <v>125308</v>
      </c>
      <c r="J687">
        <v>264</v>
      </c>
      <c r="K687">
        <f t="shared" si="20"/>
        <v>14494085760</v>
      </c>
      <c r="L687">
        <v>238</v>
      </c>
      <c r="M687">
        <v>212</v>
      </c>
      <c r="N687" t="s">
        <v>381</v>
      </c>
      <c r="O687">
        <v>2</v>
      </c>
      <c r="P687" t="s">
        <v>39</v>
      </c>
      <c r="Q687" s="6">
        <v>42050</v>
      </c>
      <c r="R687">
        <v>646</v>
      </c>
      <c r="S687">
        <v>538</v>
      </c>
      <c r="T687" t="s">
        <v>40</v>
      </c>
      <c r="U687" t="s">
        <v>2100</v>
      </c>
      <c r="V687" s="3">
        <v>185660</v>
      </c>
      <c r="W687">
        <v>79.599999999999994</v>
      </c>
      <c r="X687" t="s">
        <v>2101</v>
      </c>
      <c r="Y687" t="s">
        <v>2102</v>
      </c>
      <c r="Z687">
        <v>74.186999999999998</v>
      </c>
      <c r="AA687" t="s">
        <v>40</v>
      </c>
      <c r="AB687" s="3">
        <v>646470000</v>
      </c>
      <c r="AC687" s="3">
        <v>537670000</v>
      </c>
      <c r="AD687">
        <v>79.59</v>
      </c>
      <c r="AE687" s="5">
        <f t="shared" si="21"/>
        <v>413740800</v>
      </c>
      <c r="AF687">
        <v>66.19</v>
      </c>
      <c r="AG687" s="4">
        <v>0.64</v>
      </c>
      <c r="AH687" t="s">
        <v>33</v>
      </c>
      <c r="AI687" t="s">
        <v>52</v>
      </c>
      <c r="AJ687">
        <v>33.875293999999997</v>
      </c>
      <c r="AK687">
        <v>-117.566437999999</v>
      </c>
    </row>
    <row r="688" spans="1:37" x14ac:dyDescent="0.25">
      <c r="A688">
        <v>686</v>
      </c>
      <c r="B688">
        <v>385</v>
      </c>
      <c r="C688" t="s">
        <v>381</v>
      </c>
      <c r="D688" t="s">
        <v>52</v>
      </c>
      <c r="E688" t="s">
        <v>31</v>
      </c>
      <c r="F688" s="2">
        <v>35065</v>
      </c>
      <c r="G688" s="2">
        <v>38717</v>
      </c>
      <c r="H688">
        <v>150416</v>
      </c>
      <c r="I688">
        <v>125308</v>
      </c>
      <c r="J688">
        <v>264</v>
      </c>
      <c r="K688">
        <f t="shared" si="20"/>
        <v>14494085760</v>
      </c>
      <c r="L688">
        <v>238</v>
      </c>
      <c r="M688">
        <v>212</v>
      </c>
      <c r="N688" t="s">
        <v>381</v>
      </c>
      <c r="O688">
        <v>2</v>
      </c>
      <c r="P688" t="s">
        <v>39</v>
      </c>
      <c r="Q688" s="6">
        <v>42019</v>
      </c>
      <c r="R688">
        <v>640</v>
      </c>
      <c r="S688">
        <v>838</v>
      </c>
      <c r="T688" t="s">
        <v>40</v>
      </c>
      <c r="U688" t="s">
        <v>382</v>
      </c>
      <c r="V688" s="3">
        <v>185660</v>
      </c>
      <c r="W688">
        <v>71.2</v>
      </c>
      <c r="X688" t="s">
        <v>383</v>
      </c>
      <c r="Y688" t="s">
        <v>384</v>
      </c>
      <c r="Z688">
        <v>57.421999999999997</v>
      </c>
      <c r="AA688" t="s">
        <v>40</v>
      </c>
      <c r="AB688" s="3">
        <v>639970000</v>
      </c>
      <c r="AC688" s="3">
        <v>837660000</v>
      </c>
      <c r="AD688">
        <v>71.16</v>
      </c>
      <c r="AE688" s="5">
        <f t="shared" si="21"/>
        <v>409580800</v>
      </c>
      <c r="AF688">
        <v>93.15</v>
      </c>
      <c r="AG688" s="4">
        <v>0.64</v>
      </c>
      <c r="AH688" t="s">
        <v>33</v>
      </c>
      <c r="AI688" t="s">
        <v>52</v>
      </c>
      <c r="AJ688">
        <v>33.875293999999997</v>
      </c>
      <c r="AK688">
        <v>-117.566437999999</v>
      </c>
    </row>
    <row r="689" spans="1:37" x14ac:dyDescent="0.25">
      <c r="A689">
        <v>687</v>
      </c>
      <c r="B689">
        <v>385</v>
      </c>
      <c r="C689" t="s">
        <v>381</v>
      </c>
      <c r="D689" t="s">
        <v>52</v>
      </c>
      <c r="E689" t="s">
        <v>31</v>
      </c>
      <c r="F689" s="2">
        <v>35065</v>
      </c>
      <c r="G689" s="2">
        <v>38717</v>
      </c>
      <c r="H689">
        <v>150416</v>
      </c>
      <c r="I689">
        <v>125308</v>
      </c>
      <c r="J689">
        <v>264</v>
      </c>
      <c r="K689">
        <f t="shared" si="20"/>
        <v>14494085760</v>
      </c>
      <c r="L689">
        <v>238</v>
      </c>
      <c r="M689">
        <v>212</v>
      </c>
      <c r="N689" t="s">
        <v>381</v>
      </c>
      <c r="O689">
        <v>2</v>
      </c>
      <c r="P689" t="s">
        <v>39</v>
      </c>
      <c r="Q689" s="6">
        <v>42352</v>
      </c>
      <c r="R689">
        <v>523</v>
      </c>
      <c r="S689">
        <v>715</v>
      </c>
      <c r="T689" t="s">
        <v>40</v>
      </c>
      <c r="U689" t="s">
        <v>385</v>
      </c>
      <c r="V689" s="3">
        <v>150416</v>
      </c>
      <c r="W689">
        <v>71.7</v>
      </c>
      <c r="X689" t="s">
        <v>386</v>
      </c>
      <c r="Y689" t="s">
        <v>387</v>
      </c>
      <c r="AA689" t="s">
        <v>40</v>
      </c>
      <c r="AB689" s="3">
        <v>522730000</v>
      </c>
      <c r="AC689" s="3">
        <v>715030000</v>
      </c>
      <c r="AD689">
        <v>71.75</v>
      </c>
      <c r="AE689" s="5">
        <f t="shared" si="21"/>
        <v>334547200</v>
      </c>
      <c r="AF689">
        <v>98.14</v>
      </c>
      <c r="AG689" s="4">
        <v>0.64</v>
      </c>
      <c r="AH689" t="s">
        <v>33</v>
      </c>
      <c r="AI689" t="s">
        <v>52</v>
      </c>
      <c r="AJ689">
        <v>33.875293999999997</v>
      </c>
      <c r="AK689">
        <v>-117.566437999999</v>
      </c>
    </row>
    <row r="690" spans="1:37" x14ac:dyDescent="0.25">
      <c r="A690">
        <v>688</v>
      </c>
      <c r="B690">
        <v>385</v>
      </c>
      <c r="C690" t="s">
        <v>381</v>
      </c>
      <c r="D690" t="s">
        <v>52</v>
      </c>
      <c r="E690" t="s">
        <v>31</v>
      </c>
      <c r="F690" s="2">
        <v>35065</v>
      </c>
      <c r="G690" s="2">
        <v>38717</v>
      </c>
      <c r="H690">
        <v>150416</v>
      </c>
      <c r="I690">
        <v>125308</v>
      </c>
      <c r="J690">
        <v>264</v>
      </c>
      <c r="K690">
        <f t="shared" si="20"/>
        <v>14494085760</v>
      </c>
      <c r="L690">
        <v>238</v>
      </c>
      <c r="M690">
        <v>212</v>
      </c>
      <c r="N690" t="s">
        <v>381</v>
      </c>
      <c r="O690">
        <v>2</v>
      </c>
      <c r="P690" t="s">
        <v>39</v>
      </c>
      <c r="Q690" s="6">
        <v>42322</v>
      </c>
      <c r="R690">
        <v>819</v>
      </c>
      <c r="S690">
        <v>801</v>
      </c>
      <c r="T690" t="s">
        <v>40</v>
      </c>
      <c r="U690" t="s">
        <v>385</v>
      </c>
      <c r="V690" s="3">
        <v>150416</v>
      </c>
      <c r="W690">
        <v>116.1</v>
      </c>
      <c r="X690" t="s">
        <v>388</v>
      </c>
      <c r="Y690" t="s">
        <v>389</v>
      </c>
      <c r="Z690">
        <v>118.65</v>
      </c>
      <c r="AA690" t="s">
        <v>40</v>
      </c>
      <c r="AB690" s="3">
        <v>818670000</v>
      </c>
      <c r="AC690" s="3">
        <v>800780000</v>
      </c>
      <c r="AD690">
        <v>116.11</v>
      </c>
      <c r="AE690" s="5">
        <f t="shared" si="21"/>
        <v>523948800</v>
      </c>
      <c r="AF690">
        <v>113.57</v>
      </c>
      <c r="AG690" s="4">
        <v>0.64</v>
      </c>
      <c r="AH690" t="s">
        <v>33</v>
      </c>
      <c r="AI690" t="s">
        <v>52</v>
      </c>
      <c r="AJ690">
        <v>33.875293999999997</v>
      </c>
      <c r="AK690">
        <v>-117.566437999999</v>
      </c>
    </row>
    <row r="691" spans="1:37" ht="14.45" x14ac:dyDescent="0.3">
      <c r="A691">
        <v>689</v>
      </c>
      <c r="B691">
        <v>385</v>
      </c>
      <c r="C691" t="s">
        <v>381</v>
      </c>
      <c r="D691" t="s">
        <v>52</v>
      </c>
      <c r="E691" t="s">
        <v>31</v>
      </c>
      <c r="F691" s="2">
        <v>35065</v>
      </c>
      <c r="G691" s="2">
        <v>38717</v>
      </c>
      <c r="H691">
        <v>150416</v>
      </c>
      <c r="I691">
        <v>125308</v>
      </c>
      <c r="J691">
        <v>264</v>
      </c>
      <c r="K691">
        <f t="shared" si="20"/>
        <v>14494085760</v>
      </c>
      <c r="L691">
        <v>238</v>
      </c>
      <c r="M691">
        <v>212</v>
      </c>
      <c r="N691" t="s">
        <v>381</v>
      </c>
      <c r="O691">
        <v>2</v>
      </c>
      <c r="P691" t="s">
        <v>39</v>
      </c>
      <c r="Q691" s="6">
        <v>42291</v>
      </c>
      <c r="R691" s="3">
        <v>1003</v>
      </c>
      <c r="S691" s="3">
        <v>1001</v>
      </c>
      <c r="T691" t="s">
        <v>40</v>
      </c>
      <c r="U691" t="s">
        <v>390</v>
      </c>
      <c r="V691" s="3">
        <v>150416</v>
      </c>
      <c r="W691">
        <v>137.69999999999999</v>
      </c>
      <c r="AB691" s="3">
        <v>1003310000</v>
      </c>
      <c r="AC691" s="3">
        <v>1000620000</v>
      </c>
      <c r="AD691">
        <v>137.71</v>
      </c>
      <c r="AE691" s="5">
        <f t="shared" si="21"/>
        <v>642118400</v>
      </c>
      <c r="AF691">
        <v>137.34</v>
      </c>
      <c r="AG691" s="4">
        <v>0.64</v>
      </c>
      <c r="AH691" t="s">
        <v>33</v>
      </c>
      <c r="AI691" t="s">
        <v>52</v>
      </c>
      <c r="AJ691">
        <v>33.875293999999997</v>
      </c>
      <c r="AK691">
        <v>-117.566437999999</v>
      </c>
    </row>
    <row r="692" spans="1:37" x14ac:dyDescent="0.25">
      <c r="A692">
        <v>690</v>
      </c>
      <c r="B692">
        <v>385</v>
      </c>
      <c r="C692" t="s">
        <v>381</v>
      </c>
      <c r="D692" t="s">
        <v>52</v>
      </c>
      <c r="E692" t="s">
        <v>31</v>
      </c>
      <c r="F692" s="2">
        <v>35065</v>
      </c>
      <c r="G692" s="2">
        <v>38717</v>
      </c>
      <c r="H692">
        <v>150416</v>
      </c>
      <c r="I692">
        <v>125308</v>
      </c>
      <c r="J692">
        <v>264</v>
      </c>
      <c r="K692">
        <f t="shared" si="20"/>
        <v>14494085760</v>
      </c>
      <c r="L692">
        <v>238</v>
      </c>
      <c r="M692">
        <v>212</v>
      </c>
      <c r="N692" t="s">
        <v>381</v>
      </c>
      <c r="O692">
        <v>2</v>
      </c>
      <c r="P692" t="s">
        <v>39</v>
      </c>
      <c r="Q692" s="6">
        <v>42261</v>
      </c>
      <c r="R692" s="3">
        <v>1131</v>
      </c>
      <c r="S692" s="3">
        <v>1168</v>
      </c>
      <c r="T692" t="s">
        <v>40</v>
      </c>
      <c r="U692" t="s">
        <v>391</v>
      </c>
      <c r="V692" s="3">
        <v>150416</v>
      </c>
      <c r="W692">
        <v>155.30000000000001</v>
      </c>
      <c r="X692" t="s">
        <v>392</v>
      </c>
      <c r="Y692" t="s">
        <v>393</v>
      </c>
      <c r="Z692">
        <v>165.26</v>
      </c>
      <c r="AA692" t="s">
        <v>40</v>
      </c>
      <c r="AB692" s="3">
        <v>1131280000</v>
      </c>
      <c r="AC692" s="3">
        <v>1168480000</v>
      </c>
      <c r="AD692">
        <v>160.44999999999999</v>
      </c>
      <c r="AE692" s="5">
        <f t="shared" si="21"/>
        <v>724019200</v>
      </c>
      <c r="AF692">
        <v>165.72</v>
      </c>
      <c r="AG692" s="4">
        <v>0.64</v>
      </c>
      <c r="AH692" t="s">
        <v>33</v>
      </c>
      <c r="AI692" t="s">
        <v>52</v>
      </c>
      <c r="AJ692">
        <v>33.875293999999997</v>
      </c>
      <c r="AK692">
        <v>-117.566437999999</v>
      </c>
    </row>
    <row r="693" spans="1:37" x14ac:dyDescent="0.25">
      <c r="A693">
        <v>691</v>
      </c>
      <c r="B693">
        <v>385</v>
      </c>
      <c r="C693" t="s">
        <v>381</v>
      </c>
      <c r="D693" t="s">
        <v>52</v>
      </c>
      <c r="E693" t="s">
        <v>31</v>
      </c>
      <c r="F693" s="2">
        <v>35065</v>
      </c>
      <c r="G693" s="2">
        <v>38717</v>
      </c>
      <c r="H693">
        <v>150416</v>
      </c>
      <c r="I693">
        <v>125308</v>
      </c>
      <c r="J693">
        <v>264</v>
      </c>
      <c r="K693">
        <f t="shared" si="20"/>
        <v>14494085760</v>
      </c>
      <c r="L693">
        <v>238</v>
      </c>
      <c r="M693">
        <v>212</v>
      </c>
      <c r="N693" t="s">
        <v>381</v>
      </c>
      <c r="O693">
        <v>2</v>
      </c>
      <c r="P693" t="s">
        <v>39</v>
      </c>
      <c r="Q693" s="6">
        <v>42230</v>
      </c>
      <c r="R693" s="3">
        <v>1171</v>
      </c>
      <c r="S693" s="3">
        <v>1244</v>
      </c>
      <c r="T693" t="s">
        <v>40</v>
      </c>
      <c r="U693" t="s">
        <v>394</v>
      </c>
      <c r="V693" s="3">
        <v>150416</v>
      </c>
      <c r="X693" t="s">
        <v>395</v>
      </c>
      <c r="Y693" t="s">
        <v>396</v>
      </c>
      <c r="Z693">
        <v>120.24</v>
      </c>
      <c r="AA693" t="s">
        <v>40</v>
      </c>
      <c r="AB693" s="3">
        <v>1170650000</v>
      </c>
      <c r="AC693" s="3">
        <v>1244460000</v>
      </c>
      <c r="AD693">
        <v>160.68</v>
      </c>
      <c r="AE693" s="5">
        <f t="shared" si="21"/>
        <v>749216000</v>
      </c>
      <c r="AF693">
        <v>170.81</v>
      </c>
      <c r="AG693" s="4">
        <v>0.64</v>
      </c>
      <c r="AH693" t="s">
        <v>33</v>
      </c>
      <c r="AI693" t="s">
        <v>52</v>
      </c>
      <c r="AJ693">
        <v>33.875293999999997</v>
      </c>
      <c r="AK693">
        <v>-117.566437999999</v>
      </c>
    </row>
    <row r="694" spans="1:37" x14ac:dyDescent="0.25">
      <c r="A694">
        <v>692</v>
      </c>
      <c r="B694">
        <v>385</v>
      </c>
      <c r="C694" t="s">
        <v>381</v>
      </c>
      <c r="D694" t="s">
        <v>52</v>
      </c>
      <c r="E694" t="s">
        <v>31</v>
      </c>
      <c r="F694" s="2">
        <v>35065</v>
      </c>
      <c r="G694" s="2">
        <v>38717</v>
      </c>
      <c r="H694">
        <v>150416</v>
      </c>
      <c r="I694">
        <v>125308</v>
      </c>
      <c r="J694">
        <v>264</v>
      </c>
      <c r="K694">
        <f t="shared" si="20"/>
        <v>14494085760</v>
      </c>
      <c r="L694">
        <v>238</v>
      </c>
      <c r="M694">
        <v>212</v>
      </c>
      <c r="N694" t="s">
        <v>381</v>
      </c>
      <c r="O694">
        <v>2</v>
      </c>
      <c r="P694" t="s">
        <v>39</v>
      </c>
      <c r="Q694" s="6">
        <v>42199</v>
      </c>
      <c r="R694" s="3">
        <v>1216</v>
      </c>
      <c r="S694" s="3">
        <v>1237</v>
      </c>
      <c r="T694" t="s">
        <v>40</v>
      </c>
      <c r="U694" t="s">
        <v>397</v>
      </c>
      <c r="V694" s="3">
        <v>150416</v>
      </c>
      <c r="X694" t="s">
        <v>398</v>
      </c>
      <c r="Y694" t="s">
        <v>399</v>
      </c>
      <c r="Z694">
        <v>75.989999999999995</v>
      </c>
      <c r="AA694" t="s">
        <v>40</v>
      </c>
      <c r="AB694" s="3">
        <v>1215760000</v>
      </c>
      <c r="AC694" s="3">
        <v>1237230000</v>
      </c>
      <c r="AD694">
        <v>260.73</v>
      </c>
      <c r="AE694" s="5">
        <f t="shared" si="21"/>
        <v>1215760000</v>
      </c>
      <c r="AF694">
        <v>265.33999999999997</v>
      </c>
      <c r="AG694" s="4">
        <v>1</v>
      </c>
      <c r="AH694" t="s">
        <v>33</v>
      </c>
      <c r="AI694" t="s">
        <v>52</v>
      </c>
      <c r="AJ694">
        <v>33.875293999999997</v>
      </c>
      <c r="AK694">
        <v>-117.566437999999</v>
      </c>
    </row>
    <row r="695" spans="1:37" x14ac:dyDescent="0.25">
      <c r="A695">
        <v>693</v>
      </c>
      <c r="B695">
        <v>385</v>
      </c>
      <c r="C695" t="s">
        <v>381</v>
      </c>
      <c r="D695" t="s">
        <v>52</v>
      </c>
      <c r="E695" t="s">
        <v>31</v>
      </c>
      <c r="F695" s="2">
        <v>35065</v>
      </c>
      <c r="G695" s="2">
        <v>38717</v>
      </c>
      <c r="H695">
        <v>150416</v>
      </c>
      <c r="I695">
        <v>125308</v>
      </c>
      <c r="J695">
        <v>264</v>
      </c>
      <c r="K695">
        <f t="shared" si="20"/>
        <v>14494085760</v>
      </c>
      <c r="L695">
        <v>238</v>
      </c>
      <c r="M695">
        <v>212</v>
      </c>
      <c r="N695" t="s">
        <v>381</v>
      </c>
      <c r="O695">
        <v>2</v>
      </c>
      <c r="P695" t="s">
        <v>39</v>
      </c>
      <c r="Q695" s="6">
        <v>42169</v>
      </c>
      <c r="R695" s="3">
        <v>1148</v>
      </c>
      <c r="S695" s="3">
        <v>1157</v>
      </c>
      <c r="T695" t="s">
        <v>40</v>
      </c>
      <c r="U695" t="s">
        <v>400</v>
      </c>
      <c r="V695" s="3">
        <v>150416</v>
      </c>
      <c r="X695" t="s">
        <v>401</v>
      </c>
      <c r="Y695" t="s">
        <v>402</v>
      </c>
      <c r="Z695">
        <v>66.569999999999993</v>
      </c>
      <c r="AA695" t="s">
        <v>40</v>
      </c>
      <c r="AB695" s="3">
        <v>1148230000</v>
      </c>
      <c r="AC695" s="3">
        <v>1157480000</v>
      </c>
      <c r="AD695">
        <v>162.85</v>
      </c>
      <c r="AE695" s="5">
        <f t="shared" si="21"/>
        <v>734867200</v>
      </c>
      <c r="AF695">
        <v>164.16</v>
      </c>
      <c r="AG695" s="4">
        <v>0.64</v>
      </c>
      <c r="AH695" t="s">
        <v>33</v>
      </c>
      <c r="AI695" t="s">
        <v>52</v>
      </c>
      <c r="AJ695">
        <v>33.875293999999997</v>
      </c>
      <c r="AK695">
        <v>-117.566437999999</v>
      </c>
    </row>
    <row r="696" spans="1:37" ht="14.45" x14ac:dyDescent="0.3">
      <c r="A696">
        <v>694</v>
      </c>
      <c r="B696">
        <v>622</v>
      </c>
      <c r="C696" t="s">
        <v>403</v>
      </c>
      <c r="D696" t="s">
        <v>100</v>
      </c>
      <c r="E696" t="s">
        <v>53</v>
      </c>
      <c r="F696" s="2">
        <v>34700</v>
      </c>
      <c r="G696" s="2">
        <v>38352</v>
      </c>
      <c r="H696">
        <v>17840</v>
      </c>
      <c r="I696">
        <v>16927</v>
      </c>
      <c r="J696">
        <v>148</v>
      </c>
      <c r="K696">
        <f t="shared" si="20"/>
        <v>963716800</v>
      </c>
      <c r="L696">
        <v>137</v>
      </c>
      <c r="M696">
        <v>126</v>
      </c>
      <c r="N696" t="s">
        <v>403</v>
      </c>
      <c r="O696" t="s">
        <v>38</v>
      </c>
      <c r="P696" t="s">
        <v>39</v>
      </c>
      <c r="Q696" s="6">
        <v>42050</v>
      </c>
      <c r="R696">
        <v>53</v>
      </c>
      <c r="S696">
        <v>54</v>
      </c>
      <c r="T696" t="s">
        <v>40</v>
      </c>
      <c r="U696" t="s">
        <v>405</v>
      </c>
      <c r="V696" s="3">
        <v>18199</v>
      </c>
      <c r="W696">
        <v>65.69</v>
      </c>
      <c r="AB696" s="3">
        <v>53300000</v>
      </c>
      <c r="AC696" s="3">
        <v>54000000</v>
      </c>
      <c r="AD696">
        <v>65.69</v>
      </c>
      <c r="AE696" s="5">
        <f t="shared" si="21"/>
        <v>33579000</v>
      </c>
      <c r="AF696">
        <v>66.55</v>
      </c>
      <c r="AG696" s="4">
        <v>0.63</v>
      </c>
      <c r="AH696" t="s">
        <v>33</v>
      </c>
      <c r="AI696" t="s">
        <v>100</v>
      </c>
      <c r="AJ696">
        <v>41.769153000000003</v>
      </c>
      <c r="AK696">
        <v>-124.20256699999899</v>
      </c>
    </row>
    <row r="697" spans="1:37" ht="14.45" x14ac:dyDescent="0.3">
      <c r="A697">
        <v>695</v>
      </c>
      <c r="B697">
        <v>622</v>
      </c>
      <c r="C697" t="s">
        <v>403</v>
      </c>
      <c r="D697" t="s">
        <v>100</v>
      </c>
      <c r="E697" t="s">
        <v>53</v>
      </c>
      <c r="F697" s="2">
        <v>34700</v>
      </c>
      <c r="G697" s="2">
        <v>38352</v>
      </c>
      <c r="H697">
        <v>17840</v>
      </c>
      <c r="I697">
        <v>16927</v>
      </c>
      <c r="J697">
        <v>148</v>
      </c>
      <c r="K697">
        <f t="shared" si="20"/>
        <v>963716800</v>
      </c>
      <c r="L697">
        <v>137</v>
      </c>
      <c r="M697">
        <v>126</v>
      </c>
      <c r="N697" t="s">
        <v>403</v>
      </c>
      <c r="O697">
        <v>2</v>
      </c>
      <c r="P697" t="s">
        <v>39</v>
      </c>
      <c r="Q697" s="6">
        <v>42019</v>
      </c>
      <c r="R697">
        <v>80</v>
      </c>
      <c r="S697">
        <v>72</v>
      </c>
      <c r="T697" t="s">
        <v>40</v>
      </c>
      <c r="U697" t="s">
        <v>405</v>
      </c>
      <c r="V697" s="3">
        <v>18199</v>
      </c>
      <c r="W697">
        <v>89.22</v>
      </c>
      <c r="AB697" s="3">
        <v>80160000</v>
      </c>
      <c r="AC697" s="3">
        <v>72010000</v>
      </c>
      <c r="AD697">
        <v>89.23</v>
      </c>
      <c r="AE697" s="5">
        <f t="shared" si="21"/>
        <v>50500800</v>
      </c>
      <c r="AF697">
        <v>80.16</v>
      </c>
      <c r="AG697" s="4">
        <v>0.63</v>
      </c>
      <c r="AH697" t="s">
        <v>33</v>
      </c>
      <c r="AI697" t="s">
        <v>100</v>
      </c>
      <c r="AJ697">
        <v>41.769153000000003</v>
      </c>
      <c r="AK697">
        <v>-124.20256699999899</v>
      </c>
    </row>
    <row r="698" spans="1:37" ht="14.45" x14ac:dyDescent="0.3">
      <c r="A698">
        <v>696</v>
      </c>
      <c r="B698">
        <v>622</v>
      </c>
      <c r="C698" t="s">
        <v>403</v>
      </c>
      <c r="D698" t="s">
        <v>100</v>
      </c>
      <c r="E698" t="s">
        <v>53</v>
      </c>
      <c r="F698" s="2">
        <v>34700</v>
      </c>
      <c r="G698" s="2">
        <v>38352</v>
      </c>
      <c r="H698">
        <v>17840</v>
      </c>
      <c r="I698">
        <v>16927</v>
      </c>
      <c r="J698">
        <v>148</v>
      </c>
      <c r="K698">
        <f t="shared" si="20"/>
        <v>963716800</v>
      </c>
      <c r="L698">
        <v>137</v>
      </c>
      <c r="M698">
        <v>126</v>
      </c>
      <c r="N698" t="s">
        <v>403</v>
      </c>
      <c r="O698">
        <v>2</v>
      </c>
      <c r="P698" t="s">
        <v>39</v>
      </c>
      <c r="Q698" s="6">
        <v>42352</v>
      </c>
      <c r="R698">
        <v>80</v>
      </c>
      <c r="S698">
        <v>64</v>
      </c>
      <c r="T698" t="s">
        <v>40</v>
      </c>
      <c r="U698" t="s">
        <v>404</v>
      </c>
      <c r="V698" s="3">
        <v>18199</v>
      </c>
      <c r="W698">
        <v>89.4</v>
      </c>
      <c r="AB698" s="3">
        <v>80300000</v>
      </c>
      <c r="AC698" s="3">
        <v>64300000</v>
      </c>
      <c r="AD698">
        <v>89.39</v>
      </c>
      <c r="AE698" s="5">
        <f t="shared" si="21"/>
        <v>50589000</v>
      </c>
      <c r="AF698">
        <v>71.58</v>
      </c>
      <c r="AG698" s="4">
        <v>0.63</v>
      </c>
      <c r="AH698" t="s">
        <v>33</v>
      </c>
      <c r="AI698" t="s">
        <v>100</v>
      </c>
      <c r="AJ698">
        <v>41.769153000000003</v>
      </c>
      <c r="AK698">
        <v>-124.20256699999899</v>
      </c>
    </row>
    <row r="699" spans="1:37" ht="14.45" x14ac:dyDescent="0.3">
      <c r="A699">
        <v>697</v>
      </c>
      <c r="B699">
        <v>622</v>
      </c>
      <c r="C699" t="s">
        <v>403</v>
      </c>
      <c r="D699" t="s">
        <v>100</v>
      </c>
      <c r="E699" t="s">
        <v>53</v>
      </c>
      <c r="F699" s="2">
        <v>34700</v>
      </c>
      <c r="G699" s="2">
        <v>38352</v>
      </c>
      <c r="H699">
        <v>17840</v>
      </c>
      <c r="I699">
        <v>16927</v>
      </c>
      <c r="J699">
        <v>148</v>
      </c>
      <c r="K699">
        <f t="shared" si="20"/>
        <v>963716800</v>
      </c>
      <c r="L699">
        <v>137</v>
      </c>
      <c r="M699">
        <v>126</v>
      </c>
      <c r="N699" t="s">
        <v>403</v>
      </c>
      <c r="O699">
        <v>2</v>
      </c>
      <c r="P699" t="s">
        <v>39</v>
      </c>
      <c r="Q699" s="6">
        <v>42322</v>
      </c>
      <c r="R699">
        <v>79</v>
      </c>
      <c r="S699">
        <v>54</v>
      </c>
      <c r="T699" t="s">
        <v>40</v>
      </c>
      <c r="U699" t="s">
        <v>405</v>
      </c>
      <c r="V699" s="3">
        <v>18199</v>
      </c>
      <c r="W699">
        <v>90.62</v>
      </c>
      <c r="AB699" s="3">
        <v>78790000</v>
      </c>
      <c r="AC699" s="3">
        <v>53820000</v>
      </c>
      <c r="AD699">
        <v>90.63</v>
      </c>
      <c r="AE699" s="5">
        <f t="shared" si="21"/>
        <v>49637700</v>
      </c>
      <c r="AF699">
        <v>61.91</v>
      </c>
      <c r="AG699" s="4">
        <v>0.63</v>
      </c>
      <c r="AH699" t="s">
        <v>33</v>
      </c>
      <c r="AI699" t="s">
        <v>100</v>
      </c>
      <c r="AJ699">
        <v>41.769153000000003</v>
      </c>
      <c r="AK699">
        <v>-124.20256699999899</v>
      </c>
    </row>
    <row r="700" spans="1:37" ht="14.45" x14ac:dyDescent="0.3">
      <c r="A700">
        <v>698</v>
      </c>
      <c r="B700">
        <v>622</v>
      </c>
      <c r="C700" t="s">
        <v>403</v>
      </c>
      <c r="D700" t="s">
        <v>100</v>
      </c>
      <c r="E700" t="s">
        <v>53</v>
      </c>
      <c r="F700" s="2">
        <v>34700</v>
      </c>
      <c r="G700" s="2">
        <v>38352</v>
      </c>
      <c r="H700">
        <v>17840</v>
      </c>
      <c r="I700">
        <v>16927</v>
      </c>
      <c r="J700">
        <v>148</v>
      </c>
      <c r="K700">
        <f t="shared" si="20"/>
        <v>963716800</v>
      </c>
      <c r="L700">
        <v>137</v>
      </c>
      <c r="M700">
        <v>126</v>
      </c>
      <c r="N700" t="s">
        <v>403</v>
      </c>
      <c r="O700">
        <v>2</v>
      </c>
      <c r="P700" t="s">
        <v>39</v>
      </c>
      <c r="Q700" s="6">
        <v>42291</v>
      </c>
      <c r="R700">
        <v>80</v>
      </c>
      <c r="S700">
        <v>59</v>
      </c>
      <c r="T700" t="s">
        <v>40</v>
      </c>
      <c r="U700" t="s">
        <v>404</v>
      </c>
      <c r="V700" s="3">
        <v>18199</v>
      </c>
      <c r="W700">
        <v>88.5</v>
      </c>
      <c r="AB700" s="3">
        <v>79500000</v>
      </c>
      <c r="AC700" s="3">
        <v>58800000</v>
      </c>
      <c r="AD700">
        <v>88.49</v>
      </c>
      <c r="AE700" s="5">
        <f t="shared" si="21"/>
        <v>50085000</v>
      </c>
      <c r="AF700">
        <v>65.45</v>
      </c>
      <c r="AG700" s="4">
        <v>0.63</v>
      </c>
      <c r="AH700" t="s">
        <v>33</v>
      </c>
      <c r="AI700" t="s">
        <v>100</v>
      </c>
      <c r="AJ700">
        <v>41.769153000000003</v>
      </c>
      <c r="AK700">
        <v>-124.20256699999899</v>
      </c>
    </row>
    <row r="701" spans="1:37" ht="14.45" x14ac:dyDescent="0.3">
      <c r="A701">
        <v>699</v>
      </c>
      <c r="B701">
        <v>622</v>
      </c>
      <c r="C701" t="s">
        <v>403</v>
      </c>
      <c r="D701" t="s">
        <v>100</v>
      </c>
      <c r="E701" t="s">
        <v>53</v>
      </c>
      <c r="F701" s="2">
        <v>34700</v>
      </c>
      <c r="G701" s="2">
        <v>38352</v>
      </c>
      <c r="H701">
        <v>17840</v>
      </c>
      <c r="I701">
        <v>16927</v>
      </c>
      <c r="J701">
        <v>148</v>
      </c>
      <c r="K701">
        <f t="shared" si="20"/>
        <v>963716800</v>
      </c>
      <c r="L701">
        <v>137</v>
      </c>
      <c r="M701">
        <v>126</v>
      </c>
      <c r="N701" t="s">
        <v>403</v>
      </c>
      <c r="O701">
        <v>2</v>
      </c>
      <c r="P701" t="s">
        <v>39</v>
      </c>
      <c r="Q701" s="6">
        <v>42261</v>
      </c>
      <c r="R701">
        <v>81</v>
      </c>
      <c r="S701">
        <v>66</v>
      </c>
      <c r="T701" t="s">
        <v>40</v>
      </c>
      <c r="U701" t="s">
        <v>404</v>
      </c>
      <c r="V701" s="3">
        <v>18199</v>
      </c>
      <c r="W701">
        <v>82.92</v>
      </c>
      <c r="AB701" s="3">
        <v>80700000</v>
      </c>
      <c r="AC701" s="3">
        <v>65500000</v>
      </c>
      <c r="AD701">
        <v>92.82</v>
      </c>
      <c r="AE701" s="5">
        <f t="shared" si="21"/>
        <v>50841000</v>
      </c>
      <c r="AF701">
        <v>75.34</v>
      </c>
      <c r="AG701" s="4">
        <v>0.63</v>
      </c>
      <c r="AH701" t="s">
        <v>33</v>
      </c>
      <c r="AI701" t="s">
        <v>100</v>
      </c>
      <c r="AJ701">
        <v>41.769153000000003</v>
      </c>
      <c r="AK701">
        <v>-124.20256699999899</v>
      </c>
    </row>
    <row r="702" spans="1:37" ht="14.45" x14ac:dyDescent="0.3">
      <c r="A702">
        <v>700</v>
      </c>
      <c r="B702">
        <v>622</v>
      </c>
      <c r="C702" t="s">
        <v>403</v>
      </c>
      <c r="D702" t="s">
        <v>100</v>
      </c>
      <c r="E702" t="s">
        <v>53</v>
      </c>
      <c r="F702" s="2">
        <v>34700</v>
      </c>
      <c r="G702" s="2">
        <v>38352</v>
      </c>
      <c r="H702">
        <v>17840</v>
      </c>
      <c r="I702">
        <v>16927</v>
      </c>
      <c r="J702">
        <v>148</v>
      </c>
      <c r="K702">
        <f t="shared" si="20"/>
        <v>963716800</v>
      </c>
      <c r="L702">
        <v>137</v>
      </c>
      <c r="M702">
        <v>126</v>
      </c>
      <c r="N702" t="s">
        <v>403</v>
      </c>
      <c r="O702">
        <v>2</v>
      </c>
      <c r="P702" t="s">
        <v>39</v>
      </c>
      <c r="Q702" s="6">
        <v>42230</v>
      </c>
      <c r="R702">
        <v>85</v>
      </c>
      <c r="S702">
        <v>74</v>
      </c>
      <c r="T702" t="s">
        <v>40</v>
      </c>
      <c r="U702" t="s">
        <v>406</v>
      </c>
      <c r="V702" s="3">
        <v>18199</v>
      </c>
      <c r="Y702" t="s">
        <v>407</v>
      </c>
      <c r="AB702" s="3">
        <v>85240000</v>
      </c>
      <c r="AC702" s="3">
        <v>74150000</v>
      </c>
      <c r="AD702">
        <v>94.88</v>
      </c>
      <c r="AE702" s="5">
        <f t="shared" si="21"/>
        <v>53701200</v>
      </c>
      <c r="AF702">
        <v>82.54</v>
      </c>
      <c r="AG702" s="4">
        <v>0.63</v>
      </c>
      <c r="AH702" t="s">
        <v>33</v>
      </c>
      <c r="AI702" t="s">
        <v>100</v>
      </c>
      <c r="AJ702">
        <v>41.769153000000003</v>
      </c>
      <c r="AK702">
        <v>-124.20256699999899</v>
      </c>
    </row>
    <row r="703" spans="1:37" ht="14.45" x14ac:dyDescent="0.3">
      <c r="A703">
        <v>701</v>
      </c>
      <c r="B703">
        <v>622</v>
      </c>
      <c r="C703" t="s">
        <v>403</v>
      </c>
      <c r="D703" t="s">
        <v>100</v>
      </c>
      <c r="E703" t="s">
        <v>53</v>
      </c>
      <c r="F703" s="2">
        <v>34700</v>
      </c>
      <c r="G703" s="2">
        <v>38352</v>
      </c>
      <c r="H703">
        <v>17840</v>
      </c>
      <c r="I703">
        <v>16927</v>
      </c>
      <c r="J703">
        <v>148</v>
      </c>
      <c r="K703">
        <f t="shared" si="20"/>
        <v>963716800</v>
      </c>
      <c r="L703">
        <v>137</v>
      </c>
      <c r="M703">
        <v>126</v>
      </c>
      <c r="N703" t="s">
        <v>403</v>
      </c>
      <c r="O703">
        <v>2</v>
      </c>
      <c r="P703" t="s">
        <v>39</v>
      </c>
      <c r="Q703" s="6">
        <v>42199</v>
      </c>
      <c r="R703">
        <v>86</v>
      </c>
      <c r="S703">
        <v>75</v>
      </c>
      <c r="T703" t="s">
        <v>40</v>
      </c>
      <c r="U703" t="s">
        <v>408</v>
      </c>
      <c r="V703" s="3">
        <v>18199</v>
      </c>
      <c r="AB703" s="3">
        <v>85990000</v>
      </c>
      <c r="AC703" s="3">
        <v>74830000</v>
      </c>
      <c r="AD703">
        <v>95.72</v>
      </c>
      <c r="AE703" s="5">
        <f t="shared" si="21"/>
        <v>54173700</v>
      </c>
      <c r="AF703">
        <v>83.3</v>
      </c>
      <c r="AG703" s="4">
        <v>0.63</v>
      </c>
      <c r="AH703" t="s">
        <v>33</v>
      </c>
      <c r="AI703" t="s">
        <v>100</v>
      </c>
      <c r="AJ703">
        <v>41.769153000000003</v>
      </c>
      <c r="AK703">
        <v>-124.20256699999899</v>
      </c>
    </row>
    <row r="704" spans="1:37" ht="14.45" x14ac:dyDescent="0.3">
      <c r="A704">
        <v>702</v>
      </c>
      <c r="B704">
        <v>622</v>
      </c>
      <c r="C704" t="s">
        <v>403</v>
      </c>
      <c r="D704" t="s">
        <v>100</v>
      </c>
      <c r="E704" t="s">
        <v>53</v>
      </c>
      <c r="F704" s="2">
        <v>34700</v>
      </c>
      <c r="G704" s="2">
        <v>38352</v>
      </c>
      <c r="H704">
        <v>17840</v>
      </c>
      <c r="I704">
        <v>16927</v>
      </c>
      <c r="J704">
        <v>148</v>
      </c>
      <c r="K704">
        <f t="shared" si="20"/>
        <v>963716800</v>
      </c>
      <c r="L704">
        <v>137</v>
      </c>
      <c r="M704">
        <v>126</v>
      </c>
      <c r="N704" t="s">
        <v>403</v>
      </c>
      <c r="O704">
        <v>2</v>
      </c>
      <c r="P704" t="s">
        <v>39</v>
      </c>
      <c r="Q704" s="6">
        <v>42169</v>
      </c>
      <c r="R704">
        <v>87</v>
      </c>
      <c r="S704">
        <v>66</v>
      </c>
      <c r="T704" t="s">
        <v>40</v>
      </c>
      <c r="U704" t="s">
        <v>409</v>
      </c>
      <c r="V704" s="3">
        <v>18199</v>
      </c>
      <c r="Y704" t="s">
        <v>410</v>
      </c>
      <c r="AB704" s="3">
        <v>86670000</v>
      </c>
      <c r="AC704" s="3">
        <v>65700000</v>
      </c>
      <c r="AD704">
        <v>99.69</v>
      </c>
      <c r="AE704" s="5">
        <f t="shared" si="21"/>
        <v>54602100</v>
      </c>
      <c r="AF704">
        <v>75.569999999999993</v>
      </c>
      <c r="AG704" s="4">
        <v>0.63</v>
      </c>
      <c r="AH704" t="s">
        <v>33</v>
      </c>
      <c r="AI704" t="s">
        <v>100</v>
      </c>
      <c r="AJ704">
        <v>41.769153000000003</v>
      </c>
      <c r="AK704">
        <v>-124.20256699999899</v>
      </c>
    </row>
    <row r="705" spans="1:37" ht="14.45" x14ac:dyDescent="0.3">
      <c r="A705">
        <v>703</v>
      </c>
      <c r="B705">
        <v>541</v>
      </c>
      <c r="C705" t="s">
        <v>411</v>
      </c>
      <c r="D705" t="s">
        <v>52</v>
      </c>
      <c r="E705" t="s">
        <v>53</v>
      </c>
      <c r="F705" s="2">
        <v>35065</v>
      </c>
      <c r="G705" s="2">
        <v>38717</v>
      </c>
      <c r="H705">
        <v>31612</v>
      </c>
      <c r="I705">
        <v>30775</v>
      </c>
      <c r="J705">
        <v>161</v>
      </c>
      <c r="K705">
        <f t="shared" si="20"/>
        <v>1857679180</v>
      </c>
      <c r="L705">
        <v>151</v>
      </c>
      <c r="M705">
        <v>142</v>
      </c>
      <c r="N705" t="s">
        <v>411</v>
      </c>
      <c r="O705" t="s">
        <v>412</v>
      </c>
      <c r="P705" t="s">
        <v>39</v>
      </c>
      <c r="Q705" s="6">
        <v>42050</v>
      </c>
      <c r="R705">
        <v>267</v>
      </c>
      <c r="S705">
        <v>298</v>
      </c>
      <c r="T705" t="s">
        <v>55</v>
      </c>
      <c r="U705" t="s">
        <v>413</v>
      </c>
      <c r="V705" s="3">
        <v>31612</v>
      </c>
      <c r="W705">
        <v>58.73</v>
      </c>
      <c r="AB705" s="3">
        <v>86855698</v>
      </c>
      <c r="AC705" s="3">
        <v>97136310</v>
      </c>
      <c r="AD705">
        <v>65.75</v>
      </c>
      <c r="AE705" s="5">
        <f t="shared" si="21"/>
        <v>58193317.660000004</v>
      </c>
      <c r="AF705">
        <v>73.53</v>
      </c>
      <c r="AG705" s="4">
        <v>0.67</v>
      </c>
      <c r="AH705" t="s">
        <v>33</v>
      </c>
      <c r="AI705" t="s">
        <v>52</v>
      </c>
      <c r="AJ705">
        <v>36.778261000000001</v>
      </c>
      <c r="AK705">
        <v>-119.41793199999999</v>
      </c>
    </row>
    <row r="706" spans="1:37" ht="14.45" x14ac:dyDescent="0.3">
      <c r="A706">
        <v>704</v>
      </c>
      <c r="B706">
        <v>541</v>
      </c>
      <c r="C706" t="s">
        <v>411</v>
      </c>
      <c r="D706" t="s">
        <v>52</v>
      </c>
      <c r="E706" t="s">
        <v>53</v>
      </c>
      <c r="F706" s="2">
        <v>35065</v>
      </c>
      <c r="G706" s="2">
        <v>38717</v>
      </c>
      <c r="H706">
        <v>31612</v>
      </c>
      <c r="I706">
        <v>30775</v>
      </c>
      <c r="J706">
        <v>161</v>
      </c>
      <c r="K706">
        <f t="shared" si="20"/>
        <v>1857679180</v>
      </c>
      <c r="L706">
        <v>151</v>
      </c>
      <c r="M706">
        <v>142</v>
      </c>
      <c r="N706" t="s">
        <v>411</v>
      </c>
      <c r="O706" t="s">
        <v>412</v>
      </c>
      <c r="P706" t="s">
        <v>39</v>
      </c>
      <c r="Q706" s="6">
        <v>42019</v>
      </c>
      <c r="R706">
        <v>303</v>
      </c>
      <c r="S706">
        <v>389</v>
      </c>
      <c r="T706" t="s">
        <v>55</v>
      </c>
      <c r="U706" t="s">
        <v>413</v>
      </c>
      <c r="V706" s="3">
        <v>31612</v>
      </c>
      <c r="W706">
        <v>66.680000000000007</v>
      </c>
      <c r="AB706" s="3">
        <v>98628710</v>
      </c>
      <c r="AC706" s="3">
        <v>126707327</v>
      </c>
      <c r="AD706">
        <v>67.430000000000007</v>
      </c>
      <c r="AE706" s="5">
        <f t="shared" si="21"/>
        <v>66081235.700000003</v>
      </c>
      <c r="AF706">
        <v>86.63</v>
      </c>
      <c r="AG706" s="4">
        <v>0.67</v>
      </c>
      <c r="AH706" t="s">
        <v>33</v>
      </c>
      <c r="AI706" t="s">
        <v>52</v>
      </c>
      <c r="AJ706">
        <v>36.778261000000001</v>
      </c>
      <c r="AK706">
        <v>-119.41793199999999</v>
      </c>
    </row>
    <row r="707" spans="1:37" ht="14.45" x14ac:dyDescent="0.3">
      <c r="A707">
        <v>705</v>
      </c>
      <c r="B707">
        <v>541</v>
      </c>
      <c r="C707" t="s">
        <v>411</v>
      </c>
      <c r="D707" t="s">
        <v>52</v>
      </c>
      <c r="E707" t="s">
        <v>53</v>
      </c>
      <c r="F707" s="2">
        <v>35065</v>
      </c>
      <c r="G707" s="2">
        <v>38717</v>
      </c>
      <c r="H707">
        <v>31612</v>
      </c>
      <c r="I707">
        <v>30775</v>
      </c>
      <c r="J707">
        <v>161</v>
      </c>
      <c r="K707">
        <f t="shared" ref="K707:K770" si="22">J707*H707*365</f>
        <v>1857679180</v>
      </c>
      <c r="L707">
        <v>151</v>
      </c>
      <c r="M707">
        <v>142</v>
      </c>
      <c r="N707" t="s">
        <v>411</v>
      </c>
      <c r="O707" t="s">
        <v>412</v>
      </c>
      <c r="P707" t="s">
        <v>39</v>
      </c>
      <c r="Q707" s="6">
        <v>42352</v>
      </c>
      <c r="R707">
        <v>255</v>
      </c>
      <c r="S707">
        <v>356</v>
      </c>
      <c r="T707" t="s">
        <v>55</v>
      </c>
      <c r="U707" t="s">
        <v>414</v>
      </c>
      <c r="V707" s="3">
        <v>31612</v>
      </c>
      <c r="W707">
        <v>56</v>
      </c>
      <c r="AB707" s="3">
        <v>83026944</v>
      </c>
      <c r="AC707" s="3">
        <v>116042210</v>
      </c>
      <c r="AD707">
        <v>56.76</v>
      </c>
      <c r="AE707" s="5">
        <f t="shared" ref="AE707:AE770" si="23">AB707*AG707</f>
        <v>55628052.480000004</v>
      </c>
      <c r="AF707">
        <v>79.34</v>
      </c>
      <c r="AG707" s="4">
        <v>0.67</v>
      </c>
      <c r="AH707" t="s">
        <v>33</v>
      </c>
      <c r="AI707" t="s">
        <v>52</v>
      </c>
      <c r="AJ707">
        <v>36.778261000000001</v>
      </c>
      <c r="AK707">
        <v>-119.41793199999999</v>
      </c>
    </row>
    <row r="708" spans="1:37" ht="14.45" x14ac:dyDescent="0.3">
      <c r="A708">
        <v>706</v>
      </c>
      <c r="B708">
        <v>541</v>
      </c>
      <c r="C708" t="s">
        <v>411</v>
      </c>
      <c r="D708" t="s">
        <v>52</v>
      </c>
      <c r="E708" t="s">
        <v>53</v>
      </c>
      <c r="F708" s="2">
        <v>35065</v>
      </c>
      <c r="G708" s="2">
        <v>38717</v>
      </c>
      <c r="H708">
        <v>31612</v>
      </c>
      <c r="I708">
        <v>30775</v>
      </c>
      <c r="J708">
        <v>161</v>
      </c>
      <c r="K708">
        <f t="shared" si="22"/>
        <v>1857679180</v>
      </c>
      <c r="L708">
        <v>151</v>
      </c>
      <c r="M708">
        <v>142</v>
      </c>
      <c r="N708" t="s">
        <v>411</v>
      </c>
      <c r="O708" t="s">
        <v>412</v>
      </c>
      <c r="P708" t="s">
        <v>39</v>
      </c>
      <c r="Q708" s="6">
        <v>42322</v>
      </c>
      <c r="R708" s="3">
        <v>104262745</v>
      </c>
      <c r="S708" s="3">
        <v>119852012</v>
      </c>
      <c r="T708" t="s">
        <v>32</v>
      </c>
      <c r="U708" t="s">
        <v>414</v>
      </c>
      <c r="V708" s="3">
        <v>31612</v>
      </c>
      <c r="W708">
        <v>70.5</v>
      </c>
      <c r="AB708" s="3">
        <v>104262745</v>
      </c>
      <c r="AC708" s="3">
        <v>119852012</v>
      </c>
      <c r="AD708">
        <v>73.66</v>
      </c>
      <c r="AE708" s="5">
        <f t="shared" si="23"/>
        <v>69856039.150000006</v>
      </c>
      <c r="AF708">
        <v>84.67</v>
      </c>
      <c r="AG708" s="4">
        <v>0.67</v>
      </c>
      <c r="AH708" t="s">
        <v>33</v>
      </c>
      <c r="AI708" t="s">
        <v>52</v>
      </c>
      <c r="AJ708">
        <v>36.778261000000001</v>
      </c>
      <c r="AK708">
        <v>-119.41793199999999</v>
      </c>
    </row>
    <row r="709" spans="1:37" ht="14.45" x14ac:dyDescent="0.3">
      <c r="A709">
        <v>707</v>
      </c>
      <c r="B709">
        <v>541</v>
      </c>
      <c r="C709" t="s">
        <v>411</v>
      </c>
      <c r="D709" t="s">
        <v>52</v>
      </c>
      <c r="E709" t="s">
        <v>53</v>
      </c>
      <c r="F709" s="2">
        <v>35065</v>
      </c>
      <c r="G709" s="2">
        <v>38717</v>
      </c>
      <c r="H709">
        <v>31612</v>
      </c>
      <c r="I709">
        <v>30775</v>
      </c>
      <c r="J709">
        <v>161</v>
      </c>
      <c r="K709">
        <f t="shared" si="22"/>
        <v>1857679180</v>
      </c>
      <c r="L709">
        <v>151</v>
      </c>
      <c r="M709">
        <v>142</v>
      </c>
      <c r="N709" t="s">
        <v>411</v>
      </c>
      <c r="O709" t="s">
        <v>412</v>
      </c>
      <c r="P709" t="s">
        <v>39</v>
      </c>
      <c r="Q709" s="6">
        <v>42291</v>
      </c>
      <c r="R709">
        <v>386</v>
      </c>
      <c r="S709">
        <v>423</v>
      </c>
      <c r="T709" t="s">
        <v>55</v>
      </c>
      <c r="U709" t="s">
        <v>415</v>
      </c>
      <c r="V709" s="3">
        <v>31612</v>
      </c>
      <c r="W709">
        <v>85</v>
      </c>
      <c r="AB709" s="3">
        <v>125869889</v>
      </c>
      <c r="AC709" s="3">
        <v>137805827</v>
      </c>
      <c r="AD709">
        <v>86.06</v>
      </c>
      <c r="AE709" s="5">
        <f t="shared" si="23"/>
        <v>84332825.63000001</v>
      </c>
      <c r="AF709">
        <v>94.22</v>
      </c>
      <c r="AG709" s="4">
        <v>0.67</v>
      </c>
      <c r="AH709" t="s">
        <v>33</v>
      </c>
      <c r="AI709" t="s">
        <v>52</v>
      </c>
      <c r="AJ709">
        <v>36.778261000000001</v>
      </c>
      <c r="AK709">
        <v>-119.41793199999999</v>
      </c>
    </row>
    <row r="710" spans="1:37" ht="14.45" x14ac:dyDescent="0.3">
      <c r="A710">
        <v>708</v>
      </c>
      <c r="B710">
        <v>541</v>
      </c>
      <c r="C710" t="s">
        <v>411</v>
      </c>
      <c r="D710" t="s">
        <v>52</v>
      </c>
      <c r="E710" t="s">
        <v>53</v>
      </c>
      <c r="F710" s="2">
        <v>35065</v>
      </c>
      <c r="G710" s="2">
        <v>38717</v>
      </c>
      <c r="H710">
        <v>31612</v>
      </c>
      <c r="I710">
        <v>30775</v>
      </c>
      <c r="J710">
        <v>161</v>
      </c>
      <c r="K710">
        <f t="shared" si="22"/>
        <v>1857679180</v>
      </c>
      <c r="L710">
        <v>151</v>
      </c>
      <c r="M710">
        <v>142</v>
      </c>
      <c r="N710" t="s">
        <v>411</v>
      </c>
      <c r="O710" t="s">
        <v>412</v>
      </c>
      <c r="P710" t="s">
        <v>39</v>
      </c>
      <c r="Q710" s="6">
        <v>42261</v>
      </c>
      <c r="R710">
        <v>411</v>
      </c>
      <c r="S710">
        <v>461</v>
      </c>
      <c r="T710" t="s">
        <v>55</v>
      </c>
      <c r="U710" t="s">
        <v>416</v>
      </c>
      <c r="V710" s="3">
        <v>31612</v>
      </c>
      <c r="W710">
        <v>131.4</v>
      </c>
      <c r="X710" t="s">
        <v>416</v>
      </c>
      <c r="AB710" s="3">
        <v>133762011</v>
      </c>
      <c r="AC710" s="3">
        <v>150119752</v>
      </c>
      <c r="AD710">
        <v>94.5</v>
      </c>
      <c r="AE710" s="5">
        <f t="shared" si="23"/>
        <v>89620547.370000005</v>
      </c>
      <c r="AF710">
        <v>106.06</v>
      </c>
      <c r="AG710" s="4">
        <v>0.67</v>
      </c>
      <c r="AH710" t="s">
        <v>33</v>
      </c>
      <c r="AI710" t="s">
        <v>52</v>
      </c>
      <c r="AJ710">
        <v>36.778261000000001</v>
      </c>
      <c r="AK710">
        <v>-119.41793199999999</v>
      </c>
    </row>
    <row r="711" spans="1:37" ht="14.45" x14ac:dyDescent="0.3">
      <c r="A711">
        <v>709</v>
      </c>
      <c r="B711">
        <v>541</v>
      </c>
      <c r="C711" t="s">
        <v>411</v>
      </c>
      <c r="D711" t="s">
        <v>52</v>
      </c>
      <c r="E711" t="s">
        <v>53</v>
      </c>
      <c r="F711" s="2">
        <v>35065</v>
      </c>
      <c r="G711" s="2">
        <v>38717</v>
      </c>
      <c r="H711">
        <v>31612</v>
      </c>
      <c r="I711">
        <v>30775</v>
      </c>
      <c r="J711">
        <v>161</v>
      </c>
      <c r="K711">
        <f t="shared" si="22"/>
        <v>1857679180</v>
      </c>
      <c r="L711">
        <v>151</v>
      </c>
      <c r="M711">
        <v>142</v>
      </c>
      <c r="N711" t="s">
        <v>411</v>
      </c>
      <c r="O711" t="s">
        <v>417</v>
      </c>
      <c r="P711" t="s">
        <v>39</v>
      </c>
      <c r="Q711" s="6">
        <v>42230</v>
      </c>
      <c r="R711">
        <v>410</v>
      </c>
      <c r="S711">
        <v>483</v>
      </c>
      <c r="T711" t="s">
        <v>55</v>
      </c>
      <c r="V711" s="3">
        <v>31612</v>
      </c>
      <c r="AB711" s="3">
        <v>133729426</v>
      </c>
      <c r="AC711" s="3">
        <v>157223314</v>
      </c>
      <c r="AD711">
        <v>91.43</v>
      </c>
      <c r="AE711" s="5">
        <f t="shared" si="23"/>
        <v>89598715.420000002</v>
      </c>
      <c r="AF711">
        <v>107.49</v>
      </c>
      <c r="AG711" s="4">
        <v>0.67</v>
      </c>
      <c r="AH711" t="s">
        <v>33</v>
      </c>
      <c r="AI711" t="s">
        <v>52</v>
      </c>
      <c r="AJ711">
        <v>36.778261000000001</v>
      </c>
      <c r="AK711">
        <v>-119.41793199999999</v>
      </c>
    </row>
    <row r="712" spans="1:37" ht="14.45" x14ac:dyDescent="0.3">
      <c r="A712">
        <v>710</v>
      </c>
      <c r="B712">
        <v>541</v>
      </c>
      <c r="C712" t="s">
        <v>411</v>
      </c>
      <c r="D712" t="s">
        <v>52</v>
      </c>
      <c r="E712" t="s">
        <v>53</v>
      </c>
      <c r="F712" s="2">
        <v>35065</v>
      </c>
      <c r="G712" s="2">
        <v>38717</v>
      </c>
      <c r="H712">
        <v>31612</v>
      </c>
      <c r="I712">
        <v>30775</v>
      </c>
      <c r="J712">
        <v>161</v>
      </c>
      <c r="K712">
        <f t="shared" si="22"/>
        <v>1857679180</v>
      </c>
      <c r="L712">
        <v>151</v>
      </c>
      <c r="M712">
        <v>142</v>
      </c>
      <c r="N712" t="s">
        <v>411</v>
      </c>
      <c r="O712" t="s">
        <v>412</v>
      </c>
      <c r="Q712" s="6">
        <v>42199</v>
      </c>
      <c r="R712">
        <v>426</v>
      </c>
      <c r="S712">
        <v>467</v>
      </c>
      <c r="T712" t="s">
        <v>55</v>
      </c>
      <c r="U712" t="s">
        <v>416</v>
      </c>
      <c r="V712" s="3">
        <v>31612</v>
      </c>
      <c r="AB712" s="3">
        <v>138812708</v>
      </c>
      <c r="AC712" s="3">
        <v>152172616</v>
      </c>
      <c r="AD712">
        <v>141.65</v>
      </c>
      <c r="AE712" s="5">
        <f t="shared" si="23"/>
        <v>138812708</v>
      </c>
      <c r="AF712">
        <v>155.28</v>
      </c>
      <c r="AG712" s="4">
        <v>1</v>
      </c>
      <c r="AH712" t="s">
        <v>33</v>
      </c>
      <c r="AI712" t="s">
        <v>52</v>
      </c>
      <c r="AJ712">
        <v>36.778261000000001</v>
      </c>
      <c r="AK712">
        <v>-119.41793199999999</v>
      </c>
    </row>
    <row r="713" spans="1:37" ht="14.45" x14ac:dyDescent="0.3">
      <c r="A713">
        <v>711</v>
      </c>
      <c r="B713">
        <v>541</v>
      </c>
      <c r="C713" t="s">
        <v>411</v>
      </c>
      <c r="D713" t="s">
        <v>52</v>
      </c>
      <c r="E713" t="s">
        <v>53</v>
      </c>
      <c r="F713" s="2">
        <v>35065</v>
      </c>
      <c r="G713" s="2">
        <v>38717</v>
      </c>
      <c r="H713">
        <v>31612</v>
      </c>
      <c r="I713">
        <v>30775</v>
      </c>
      <c r="J713">
        <v>161</v>
      </c>
      <c r="K713">
        <f t="shared" si="22"/>
        <v>1857679180</v>
      </c>
      <c r="L713">
        <v>151</v>
      </c>
      <c r="M713">
        <v>142</v>
      </c>
      <c r="N713" t="s">
        <v>411</v>
      </c>
      <c r="O713" t="s">
        <v>412</v>
      </c>
      <c r="P713" t="s">
        <v>39</v>
      </c>
      <c r="Q713" s="6">
        <v>42169</v>
      </c>
      <c r="R713">
        <v>426</v>
      </c>
      <c r="S713">
        <v>440</v>
      </c>
      <c r="T713" t="s">
        <v>55</v>
      </c>
      <c r="U713" t="s">
        <v>416</v>
      </c>
      <c r="V713" s="3">
        <v>31612</v>
      </c>
      <c r="AB713" s="3">
        <v>138812708</v>
      </c>
      <c r="AC713" s="3">
        <v>143374628</v>
      </c>
      <c r="AD713">
        <v>127.34</v>
      </c>
      <c r="AE713" s="5">
        <f t="shared" si="23"/>
        <v>120767055.95999999</v>
      </c>
      <c r="AF713">
        <v>131.53</v>
      </c>
      <c r="AG713" s="4">
        <v>0.87</v>
      </c>
      <c r="AH713" t="s">
        <v>33</v>
      </c>
      <c r="AI713" t="s">
        <v>52</v>
      </c>
      <c r="AJ713">
        <v>36.778261000000001</v>
      </c>
      <c r="AK713">
        <v>-119.41793199999999</v>
      </c>
    </row>
    <row r="714" spans="1:37" ht="14.45" x14ac:dyDescent="0.3">
      <c r="A714">
        <v>712</v>
      </c>
      <c r="B714">
        <v>623</v>
      </c>
      <c r="C714" t="s">
        <v>418</v>
      </c>
      <c r="D714" t="s">
        <v>30</v>
      </c>
      <c r="E714" t="s">
        <v>53</v>
      </c>
      <c r="F714" s="2">
        <v>36892</v>
      </c>
      <c r="G714" s="2">
        <v>40178</v>
      </c>
      <c r="H714">
        <v>7542</v>
      </c>
      <c r="I714">
        <v>8241</v>
      </c>
      <c r="J714">
        <v>86</v>
      </c>
      <c r="K714">
        <f t="shared" si="22"/>
        <v>236743380</v>
      </c>
      <c r="L714">
        <v>86</v>
      </c>
      <c r="M714">
        <v>86</v>
      </c>
      <c r="N714" t="s">
        <v>418</v>
      </c>
      <c r="O714" t="s">
        <v>420</v>
      </c>
      <c r="P714" t="s">
        <v>39</v>
      </c>
      <c r="Q714" s="6">
        <v>42050</v>
      </c>
      <c r="R714" s="3">
        <v>17991</v>
      </c>
      <c r="S714" s="3">
        <v>17952</v>
      </c>
      <c r="T714" t="s">
        <v>91</v>
      </c>
      <c r="V714" s="3">
        <v>7409</v>
      </c>
      <c r="W714">
        <v>57.28</v>
      </c>
      <c r="AB714" s="3">
        <v>13458532</v>
      </c>
      <c r="AC714" s="3">
        <v>13428774</v>
      </c>
      <c r="AD714">
        <v>57.28</v>
      </c>
      <c r="AE714" s="5">
        <f t="shared" si="23"/>
        <v>11843508.16</v>
      </c>
      <c r="AF714">
        <v>57.16</v>
      </c>
      <c r="AG714" s="4">
        <v>0.88</v>
      </c>
      <c r="AH714" t="s">
        <v>33</v>
      </c>
      <c r="AI714" t="s">
        <v>30</v>
      </c>
      <c r="AJ714">
        <v>36.778261000000001</v>
      </c>
      <c r="AK714">
        <v>-119.41793199999999</v>
      </c>
    </row>
    <row r="715" spans="1:37" ht="14.45" x14ac:dyDescent="0.3">
      <c r="A715">
        <v>713</v>
      </c>
      <c r="B715">
        <v>623</v>
      </c>
      <c r="C715" t="s">
        <v>418</v>
      </c>
      <c r="D715" t="s">
        <v>30</v>
      </c>
      <c r="E715" t="s">
        <v>53</v>
      </c>
      <c r="F715" s="2">
        <v>36892</v>
      </c>
      <c r="G715" s="2">
        <v>40178</v>
      </c>
      <c r="H715">
        <v>7542</v>
      </c>
      <c r="I715">
        <v>8241</v>
      </c>
      <c r="J715">
        <v>86</v>
      </c>
      <c r="K715">
        <f t="shared" si="22"/>
        <v>236743380</v>
      </c>
      <c r="L715">
        <v>86</v>
      </c>
      <c r="M715">
        <v>86</v>
      </c>
      <c r="N715" t="s">
        <v>418</v>
      </c>
      <c r="O715" t="s">
        <v>419</v>
      </c>
      <c r="P715" t="s">
        <v>39</v>
      </c>
      <c r="Q715" s="6">
        <v>42019</v>
      </c>
      <c r="R715" s="3">
        <v>22568</v>
      </c>
      <c r="S715" s="3">
        <v>23078</v>
      </c>
      <c r="T715" t="s">
        <v>91</v>
      </c>
      <c r="V715" s="3">
        <v>7434</v>
      </c>
      <c r="W715">
        <v>65.069999999999993</v>
      </c>
      <c r="AB715" s="3">
        <v>16881715</v>
      </c>
      <c r="AC715" s="3">
        <v>17263371</v>
      </c>
      <c r="AD715">
        <v>65.08</v>
      </c>
      <c r="AE715" s="5">
        <f t="shared" si="23"/>
        <v>15024726.35</v>
      </c>
      <c r="AF715">
        <v>66.55</v>
      </c>
      <c r="AG715" s="4">
        <v>0.89</v>
      </c>
      <c r="AH715" t="s">
        <v>33</v>
      </c>
      <c r="AI715" t="s">
        <v>30</v>
      </c>
      <c r="AJ715">
        <v>36.778261000000001</v>
      </c>
      <c r="AK715">
        <v>-119.41793199999999</v>
      </c>
    </row>
    <row r="716" spans="1:37" ht="14.45" x14ac:dyDescent="0.3">
      <c r="A716">
        <v>714</v>
      </c>
      <c r="B716">
        <v>623</v>
      </c>
      <c r="C716" t="s">
        <v>418</v>
      </c>
      <c r="D716" t="s">
        <v>30</v>
      </c>
      <c r="E716" t="s">
        <v>53</v>
      </c>
      <c r="F716" s="2">
        <v>36892</v>
      </c>
      <c r="G716" s="2">
        <v>40178</v>
      </c>
      <c r="H716">
        <v>7542</v>
      </c>
      <c r="I716">
        <v>8241</v>
      </c>
      <c r="J716">
        <v>86</v>
      </c>
      <c r="K716">
        <f t="shared" si="22"/>
        <v>236743380</v>
      </c>
      <c r="L716">
        <v>86</v>
      </c>
      <c r="M716">
        <v>86</v>
      </c>
      <c r="N716" t="s">
        <v>418</v>
      </c>
      <c r="O716" t="s">
        <v>420</v>
      </c>
      <c r="P716" t="s">
        <v>39</v>
      </c>
      <c r="Q716" s="6">
        <v>42352</v>
      </c>
      <c r="R716" s="3">
        <v>19451</v>
      </c>
      <c r="S716" s="3">
        <v>22494</v>
      </c>
      <c r="T716" t="s">
        <v>91</v>
      </c>
      <c r="V716" s="3">
        <v>7426</v>
      </c>
      <c r="W716">
        <v>55.45</v>
      </c>
      <c r="AB716" s="3">
        <v>14550276</v>
      </c>
      <c r="AC716" s="3">
        <v>16826306</v>
      </c>
      <c r="AD716">
        <v>55.45</v>
      </c>
      <c r="AE716" s="5">
        <f t="shared" si="23"/>
        <v>12804242.880000001</v>
      </c>
      <c r="AF716">
        <v>64.12</v>
      </c>
      <c r="AG716" s="4">
        <v>0.88</v>
      </c>
      <c r="AH716" t="s">
        <v>33</v>
      </c>
      <c r="AI716" t="s">
        <v>30</v>
      </c>
      <c r="AJ716">
        <v>36.778261000000001</v>
      </c>
      <c r="AK716">
        <v>-119.41793199999999</v>
      </c>
    </row>
    <row r="717" spans="1:37" ht="14.45" x14ac:dyDescent="0.3">
      <c r="A717">
        <v>715</v>
      </c>
      <c r="B717">
        <v>623</v>
      </c>
      <c r="C717" t="s">
        <v>418</v>
      </c>
      <c r="D717" t="s">
        <v>30</v>
      </c>
      <c r="E717" t="s">
        <v>53</v>
      </c>
      <c r="F717" s="2">
        <v>36892</v>
      </c>
      <c r="G717" s="2">
        <v>40178</v>
      </c>
      <c r="H717">
        <v>7542</v>
      </c>
      <c r="I717">
        <v>8241</v>
      </c>
      <c r="J717">
        <v>86</v>
      </c>
      <c r="K717">
        <f t="shared" si="22"/>
        <v>236743380</v>
      </c>
      <c r="L717">
        <v>86</v>
      </c>
      <c r="M717">
        <v>86</v>
      </c>
      <c r="N717" t="s">
        <v>418</v>
      </c>
      <c r="O717" t="s">
        <v>420</v>
      </c>
      <c r="P717" t="s">
        <v>39</v>
      </c>
      <c r="Q717" s="6">
        <v>42322</v>
      </c>
      <c r="R717" s="3">
        <v>21214</v>
      </c>
      <c r="S717" s="3">
        <v>24555</v>
      </c>
      <c r="T717" t="s">
        <v>91</v>
      </c>
      <c r="V717" s="3">
        <v>7409</v>
      </c>
      <c r="W717">
        <v>61.58</v>
      </c>
      <c r="AB717" s="3">
        <v>15868972</v>
      </c>
      <c r="AC717" s="3">
        <v>18368752</v>
      </c>
      <c r="AD717">
        <v>61.59</v>
      </c>
      <c r="AE717" s="5">
        <f t="shared" si="23"/>
        <v>13647315.92</v>
      </c>
      <c r="AF717">
        <v>71.290000000000006</v>
      </c>
      <c r="AG717" s="4">
        <v>0.86</v>
      </c>
      <c r="AH717" t="s">
        <v>33</v>
      </c>
      <c r="AI717" t="s">
        <v>30</v>
      </c>
      <c r="AJ717">
        <v>36.778261000000001</v>
      </c>
      <c r="AK717">
        <v>-119.41793199999999</v>
      </c>
    </row>
    <row r="718" spans="1:37" ht="14.45" x14ac:dyDescent="0.3">
      <c r="A718">
        <v>716</v>
      </c>
      <c r="B718">
        <v>623</v>
      </c>
      <c r="C718" t="s">
        <v>418</v>
      </c>
      <c r="D718" t="s">
        <v>30</v>
      </c>
      <c r="E718" t="s">
        <v>53</v>
      </c>
      <c r="F718" s="2">
        <v>36892</v>
      </c>
      <c r="G718" s="2">
        <v>40178</v>
      </c>
      <c r="H718">
        <v>7542</v>
      </c>
      <c r="I718">
        <v>8241</v>
      </c>
      <c r="J718">
        <v>86</v>
      </c>
      <c r="K718">
        <f t="shared" si="22"/>
        <v>236743380</v>
      </c>
      <c r="L718">
        <v>86</v>
      </c>
      <c r="M718">
        <v>86</v>
      </c>
      <c r="N718" t="s">
        <v>418</v>
      </c>
      <c r="O718" t="s">
        <v>420</v>
      </c>
      <c r="P718" t="s">
        <v>39</v>
      </c>
      <c r="Q718" s="6">
        <v>42291</v>
      </c>
      <c r="R718" s="3">
        <v>24450</v>
      </c>
      <c r="S718" s="3">
        <v>27520</v>
      </c>
      <c r="T718" t="s">
        <v>91</v>
      </c>
      <c r="V718" s="3">
        <v>7389</v>
      </c>
      <c r="W718">
        <v>67.64</v>
      </c>
      <c r="AB718" s="3">
        <v>18290154</v>
      </c>
      <c r="AC718" s="3">
        <v>20586270</v>
      </c>
      <c r="AD718">
        <v>67.650000000000006</v>
      </c>
      <c r="AE718" s="5">
        <f t="shared" si="23"/>
        <v>15546630.9</v>
      </c>
      <c r="AF718">
        <v>76.14</v>
      </c>
      <c r="AG718" s="4">
        <v>0.85</v>
      </c>
      <c r="AH718" t="s">
        <v>33</v>
      </c>
      <c r="AI718" t="s">
        <v>30</v>
      </c>
      <c r="AJ718">
        <v>36.778261000000001</v>
      </c>
      <c r="AK718">
        <v>-119.41793199999999</v>
      </c>
    </row>
    <row r="719" spans="1:37" ht="14.45" x14ac:dyDescent="0.3">
      <c r="A719">
        <v>717</v>
      </c>
      <c r="B719">
        <v>623</v>
      </c>
      <c r="C719" t="s">
        <v>418</v>
      </c>
      <c r="D719" t="s">
        <v>30</v>
      </c>
      <c r="E719" t="s">
        <v>53</v>
      </c>
      <c r="F719" s="2">
        <v>36892</v>
      </c>
      <c r="G719" s="2">
        <v>40178</v>
      </c>
      <c r="H719">
        <v>7542</v>
      </c>
      <c r="I719">
        <v>8241</v>
      </c>
      <c r="J719">
        <v>86</v>
      </c>
      <c r="K719">
        <f t="shared" si="22"/>
        <v>236743380</v>
      </c>
      <c r="L719">
        <v>86</v>
      </c>
      <c r="M719">
        <v>86</v>
      </c>
      <c r="N719" t="s">
        <v>418</v>
      </c>
      <c r="O719" t="s">
        <v>420</v>
      </c>
      <c r="P719" t="s">
        <v>39</v>
      </c>
      <c r="Q719" s="6">
        <v>42261</v>
      </c>
      <c r="R719" s="3">
        <v>27900</v>
      </c>
      <c r="S719" s="3">
        <v>33212</v>
      </c>
      <c r="T719" t="s">
        <v>91</v>
      </c>
      <c r="U719" t="s">
        <v>421</v>
      </c>
      <c r="V719" s="3">
        <v>7389</v>
      </c>
      <c r="W719">
        <v>80.27</v>
      </c>
      <c r="AB719" s="3">
        <v>20870747</v>
      </c>
      <c r="AC719" s="3">
        <v>24844294</v>
      </c>
      <c r="AD719">
        <v>80.27</v>
      </c>
      <c r="AE719" s="5">
        <f t="shared" si="23"/>
        <v>17740134.949999999</v>
      </c>
      <c r="AF719">
        <v>95.56</v>
      </c>
      <c r="AG719" s="4">
        <v>0.85</v>
      </c>
      <c r="AH719" t="s">
        <v>33</v>
      </c>
      <c r="AI719" t="s">
        <v>30</v>
      </c>
      <c r="AJ719">
        <v>36.778261000000001</v>
      </c>
      <c r="AK719">
        <v>-119.41793199999999</v>
      </c>
    </row>
    <row r="720" spans="1:37" ht="14.45" x14ac:dyDescent="0.3">
      <c r="A720">
        <v>718</v>
      </c>
      <c r="B720">
        <v>623</v>
      </c>
      <c r="C720" t="s">
        <v>418</v>
      </c>
      <c r="D720" t="s">
        <v>30</v>
      </c>
      <c r="E720" t="s">
        <v>53</v>
      </c>
      <c r="F720" s="2">
        <v>36892</v>
      </c>
      <c r="G720" s="2">
        <v>40178</v>
      </c>
      <c r="H720">
        <v>7542</v>
      </c>
      <c r="I720">
        <v>8241</v>
      </c>
      <c r="J720">
        <v>86</v>
      </c>
      <c r="K720">
        <f t="shared" si="22"/>
        <v>236743380</v>
      </c>
      <c r="L720">
        <v>86</v>
      </c>
      <c r="M720">
        <v>86</v>
      </c>
      <c r="N720" t="s">
        <v>418</v>
      </c>
      <c r="O720">
        <v>1</v>
      </c>
      <c r="P720" t="s">
        <v>34</v>
      </c>
      <c r="Q720" s="6">
        <v>42230</v>
      </c>
      <c r="R720" s="3">
        <v>26980</v>
      </c>
      <c r="S720" s="3">
        <v>32394</v>
      </c>
      <c r="T720" t="s">
        <v>91</v>
      </c>
      <c r="V720" s="3">
        <v>7358</v>
      </c>
      <c r="AB720" s="3">
        <v>20182082</v>
      </c>
      <c r="AC720" s="3">
        <v>24232335</v>
      </c>
      <c r="AD720">
        <v>72.02</v>
      </c>
      <c r="AE720" s="5">
        <f t="shared" si="23"/>
        <v>16347486.420000002</v>
      </c>
      <c r="AF720">
        <v>86.48</v>
      </c>
      <c r="AG720" s="4">
        <v>0.81</v>
      </c>
      <c r="AH720" t="s">
        <v>33</v>
      </c>
      <c r="AI720" t="s">
        <v>30</v>
      </c>
      <c r="AJ720">
        <v>36.778261000000001</v>
      </c>
      <c r="AK720">
        <v>-119.41793199999999</v>
      </c>
    </row>
    <row r="721" spans="1:37" ht="14.45" x14ac:dyDescent="0.3">
      <c r="A721">
        <v>719</v>
      </c>
      <c r="B721">
        <v>623</v>
      </c>
      <c r="C721" t="s">
        <v>418</v>
      </c>
      <c r="D721" t="s">
        <v>30</v>
      </c>
      <c r="E721" t="s">
        <v>53</v>
      </c>
      <c r="F721" s="2">
        <v>36892</v>
      </c>
      <c r="G721" s="2">
        <v>40178</v>
      </c>
      <c r="H721">
        <v>7542</v>
      </c>
      <c r="I721">
        <v>8241</v>
      </c>
      <c r="J721">
        <v>86</v>
      </c>
      <c r="K721">
        <f t="shared" si="22"/>
        <v>236743380</v>
      </c>
      <c r="L721">
        <v>86</v>
      </c>
      <c r="M721">
        <v>86</v>
      </c>
      <c r="N721" t="s">
        <v>418</v>
      </c>
      <c r="O721">
        <v>1</v>
      </c>
      <c r="P721" t="s">
        <v>34</v>
      </c>
      <c r="Q721" s="6">
        <v>42199</v>
      </c>
      <c r="R721" s="3">
        <v>32800</v>
      </c>
      <c r="S721" s="3">
        <v>34638</v>
      </c>
      <c r="T721" t="s">
        <v>91</v>
      </c>
      <c r="V721" s="3">
        <v>7321</v>
      </c>
      <c r="AB721" s="3">
        <v>24536388</v>
      </c>
      <c r="AC721" s="3">
        <v>25911098</v>
      </c>
      <c r="AD721">
        <v>88.65</v>
      </c>
      <c r="AE721" s="5">
        <f t="shared" si="23"/>
        <v>20119838.16</v>
      </c>
      <c r="AF721">
        <v>93.62</v>
      </c>
      <c r="AG721" s="4">
        <v>0.82</v>
      </c>
      <c r="AH721" t="s">
        <v>33</v>
      </c>
      <c r="AI721" t="s">
        <v>30</v>
      </c>
      <c r="AJ721">
        <v>36.778261000000001</v>
      </c>
      <c r="AK721">
        <v>-119.41793199999999</v>
      </c>
    </row>
    <row r="722" spans="1:37" ht="14.45" x14ac:dyDescent="0.3">
      <c r="A722">
        <v>720</v>
      </c>
      <c r="B722">
        <v>623</v>
      </c>
      <c r="C722" t="s">
        <v>418</v>
      </c>
      <c r="D722" t="s">
        <v>30</v>
      </c>
      <c r="E722" t="s">
        <v>53</v>
      </c>
      <c r="F722" s="2">
        <v>36892</v>
      </c>
      <c r="G722" s="2">
        <v>40178</v>
      </c>
      <c r="H722">
        <v>7542</v>
      </c>
      <c r="I722">
        <v>8241</v>
      </c>
      <c r="J722">
        <v>86</v>
      </c>
      <c r="K722">
        <f t="shared" si="22"/>
        <v>236743380</v>
      </c>
      <c r="L722">
        <v>86</v>
      </c>
      <c r="M722">
        <v>86</v>
      </c>
      <c r="N722" t="s">
        <v>418</v>
      </c>
      <c r="O722">
        <v>1</v>
      </c>
      <c r="P722" t="s">
        <v>34</v>
      </c>
      <c r="Q722" s="6">
        <v>42169</v>
      </c>
      <c r="R722" s="3">
        <v>30560</v>
      </c>
      <c r="S722" s="3">
        <v>31481</v>
      </c>
      <c r="T722" t="s">
        <v>91</v>
      </c>
      <c r="V722" s="3">
        <v>7338</v>
      </c>
      <c r="AB722" s="3">
        <v>22860161</v>
      </c>
      <c r="AC722" s="3">
        <v>23549670</v>
      </c>
      <c r="AD722">
        <v>84.11</v>
      </c>
      <c r="AE722" s="5">
        <f t="shared" si="23"/>
        <v>18516730.41</v>
      </c>
      <c r="AF722">
        <v>86.65</v>
      </c>
      <c r="AG722" s="4">
        <v>0.81</v>
      </c>
      <c r="AH722" t="s">
        <v>33</v>
      </c>
      <c r="AI722" t="s">
        <v>30</v>
      </c>
      <c r="AJ722">
        <v>36.778261000000001</v>
      </c>
      <c r="AK722">
        <v>-119.41793199999999</v>
      </c>
    </row>
    <row r="723" spans="1:37" ht="14.45" x14ac:dyDescent="0.3">
      <c r="A723">
        <v>721</v>
      </c>
      <c r="B723">
        <v>719</v>
      </c>
      <c r="C723" t="s">
        <v>422</v>
      </c>
      <c r="D723" t="s">
        <v>52</v>
      </c>
      <c r="E723" t="s">
        <v>31</v>
      </c>
      <c r="F723" s="2">
        <v>34700</v>
      </c>
      <c r="G723" s="2">
        <v>37987</v>
      </c>
      <c r="H723">
        <v>199225</v>
      </c>
      <c r="I723">
        <v>151532</v>
      </c>
      <c r="J723">
        <v>285</v>
      </c>
      <c r="K723">
        <f t="shared" si="22"/>
        <v>20724380625</v>
      </c>
      <c r="L723">
        <v>257</v>
      </c>
      <c r="M723">
        <v>228</v>
      </c>
      <c r="N723" t="s">
        <v>422</v>
      </c>
      <c r="O723" t="s">
        <v>38</v>
      </c>
      <c r="P723" t="s">
        <v>39</v>
      </c>
      <c r="Q723" s="6">
        <v>42050</v>
      </c>
      <c r="R723" s="3">
        <v>2766</v>
      </c>
      <c r="S723" s="3">
        <v>2571</v>
      </c>
      <c r="T723" t="s">
        <v>55</v>
      </c>
      <c r="U723" t="s">
        <v>2103</v>
      </c>
      <c r="V723" s="3">
        <v>199225</v>
      </c>
      <c r="W723">
        <v>96.296000000000006</v>
      </c>
      <c r="AB723" s="3">
        <v>901157436</v>
      </c>
      <c r="AC723" s="3">
        <v>837803447</v>
      </c>
      <c r="AD723">
        <v>106.62</v>
      </c>
      <c r="AE723" s="5">
        <f t="shared" si="23"/>
        <v>594763907.75999999</v>
      </c>
      <c r="AF723">
        <v>99.13</v>
      </c>
      <c r="AG723" s="4">
        <v>0.66</v>
      </c>
      <c r="AH723" t="s">
        <v>33</v>
      </c>
      <c r="AI723" t="s">
        <v>52</v>
      </c>
      <c r="AJ723">
        <v>36.778261000000001</v>
      </c>
      <c r="AK723">
        <v>-119.41793199999999</v>
      </c>
    </row>
    <row r="724" spans="1:37" ht="14.45" x14ac:dyDescent="0.3">
      <c r="A724">
        <v>722</v>
      </c>
      <c r="B724">
        <v>719</v>
      </c>
      <c r="C724" t="s">
        <v>422</v>
      </c>
      <c r="D724" t="s">
        <v>52</v>
      </c>
      <c r="E724" t="s">
        <v>31</v>
      </c>
      <c r="F724" s="2">
        <v>34700</v>
      </c>
      <c r="G724" s="2">
        <v>37987</v>
      </c>
      <c r="H724">
        <v>199225</v>
      </c>
      <c r="I724">
        <v>151532</v>
      </c>
      <c r="J724">
        <v>285</v>
      </c>
      <c r="K724">
        <f t="shared" si="22"/>
        <v>20724380625</v>
      </c>
      <c r="L724">
        <v>257</v>
      </c>
      <c r="M724">
        <v>228</v>
      </c>
      <c r="N724" t="s">
        <v>422</v>
      </c>
      <c r="O724" t="s">
        <v>38</v>
      </c>
      <c r="P724" t="s">
        <v>39</v>
      </c>
      <c r="Q724" s="6">
        <v>42019</v>
      </c>
      <c r="R724" s="3">
        <v>2899</v>
      </c>
      <c r="S724" s="3">
        <v>2677</v>
      </c>
      <c r="T724" t="s">
        <v>55</v>
      </c>
      <c r="U724" t="s">
        <v>423</v>
      </c>
      <c r="V724" s="3">
        <v>199225</v>
      </c>
      <c r="W724">
        <v>100.9</v>
      </c>
      <c r="AB724" s="3">
        <v>944510991</v>
      </c>
      <c r="AC724" s="3">
        <v>872320237</v>
      </c>
      <c r="AD724">
        <v>100.94</v>
      </c>
      <c r="AE724" s="5">
        <f t="shared" si="23"/>
        <v>623377254.06000006</v>
      </c>
      <c r="AF724">
        <v>93.22</v>
      </c>
      <c r="AG724" s="4">
        <v>0.66</v>
      </c>
      <c r="AH724" t="s">
        <v>33</v>
      </c>
      <c r="AI724" t="s">
        <v>52</v>
      </c>
      <c r="AJ724">
        <v>36.778261000000001</v>
      </c>
      <c r="AK724">
        <v>-119.41793199999999</v>
      </c>
    </row>
    <row r="725" spans="1:37" ht="14.45" x14ac:dyDescent="0.3">
      <c r="A725">
        <v>723</v>
      </c>
      <c r="B725">
        <v>719</v>
      </c>
      <c r="C725" t="s">
        <v>422</v>
      </c>
      <c r="D725" t="s">
        <v>52</v>
      </c>
      <c r="E725" t="s">
        <v>31</v>
      </c>
      <c r="F725" s="2">
        <v>34700</v>
      </c>
      <c r="G725" s="2">
        <v>37987</v>
      </c>
      <c r="H725">
        <v>199225</v>
      </c>
      <c r="I725">
        <v>151532</v>
      </c>
      <c r="J725">
        <v>285</v>
      </c>
      <c r="K725">
        <f t="shared" si="22"/>
        <v>20724380625</v>
      </c>
      <c r="L725">
        <v>257</v>
      </c>
      <c r="M725">
        <v>228</v>
      </c>
      <c r="N725" t="s">
        <v>422</v>
      </c>
      <c r="O725" t="s">
        <v>38</v>
      </c>
      <c r="P725" t="s">
        <v>39</v>
      </c>
      <c r="Q725" s="6">
        <v>42352</v>
      </c>
      <c r="R725" s="3">
        <v>2229</v>
      </c>
      <c r="S725" s="3">
        <v>3306</v>
      </c>
      <c r="T725" t="s">
        <v>55</v>
      </c>
      <c r="U725" t="s">
        <v>424</v>
      </c>
      <c r="V725" s="3">
        <v>199225</v>
      </c>
      <c r="W725">
        <v>77.620999999999995</v>
      </c>
      <c r="AB725" s="3">
        <v>726394518</v>
      </c>
      <c r="AC725" s="3">
        <v>1077111993</v>
      </c>
      <c r="AD725">
        <v>77.63</v>
      </c>
      <c r="AE725" s="5">
        <f t="shared" si="23"/>
        <v>479420381.88</v>
      </c>
      <c r="AF725">
        <v>115.11</v>
      </c>
      <c r="AG725" s="4">
        <v>0.66</v>
      </c>
      <c r="AH725" t="s">
        <v>33</v>
      </c>
      <c r="AI725" t="s">
        <v>52</v>
      </c>
      <c r="AJ725">
        <v>36.778261000000001</v>
      </c>
      <c r="AK725">
        <v>-119.41793199999999</v>
      </c>
    </row>
    <row r="726" spans="1:37" ht="14.45" x14ac:dyDescent="0.3">
      <c r="A726">
        <v>724</v>
      </c>
      <c r="B726">
        <v>719</v>
      </c>
      <c r="C726" t="s">
        <v>422</v>
      </c>
      <c r="D726" t="s">
        <v>52</v>
      </c>
      <c r="E726" t="s">
        <v>31</v>
      </c>
      <c r="F726" s="2">
        <v>34700</v>
      </c>
      <c r="G726" s="2">
        <v>37987</v>
      </c>
      <c r="H726">
        <v>199225</v>
      </c>
      <c r="I726">
        <v>151532</v>
      </c>
      <c r="J726">
        <v>285</v>
      </c>
      <c r="K726">
        <f t="shared" si="22"/>
        <v>20724380625</v>
      </c>
      <c r="L726">
        <v>257</v>
      </c>
      <c r="M726">
        <v>228</v>
      </c>
      <c r="N726" t="s">
        <v>422</v>
      </c>
      <c r="O726" t="s">
        <v>38</v>
      </c>
      <c r="P726" t="s">
        <v>39</v>
      </c>
      <c r="Q726" s="6">
        <v>42322</v>
      </c>
      <c r="R726" s="3">
        <v>3586</v>
      </c>
      <c r="S726" s="3">
        <v>3645</v>
      </c>
      <c r="T726" t="s">
        <v>55</v>
      </c>
      <c r="U726" t="s">
        <v>424</v>
      </c>
      <c r="V726" s="3">
        <v>199225</v>
      </c>
      <c r="W726">
        <v>124.85899999999999</v>
      </c>
      <c r="AB726" s="3">
        <v>1168457924</v>
      </c>
      <c r="AC726" s="3">
        <v>1187624179</v>
      </c>
      <c r="AD726">
        <v>129.03</v>
      </c>
      <c r="AE726" s="5">
        <f t="shared" si="23"/>
        <v>771182229.84000003</v>
      </c>
      <c r="AF726">
        <v>131.15</v>
      </c>
      <c r="AG726" s="4">
        <v>0.66</v>
      </c>
      <c r="AH726" t="s">
        <v>33</v>
      </c>
      <c r="AI726" t="s">
        <v>52</v>
      </c>
      <c r="AJ726">
        <v>36.778261000000001</v>
      </c>
      <c r="AK726">
        <v>-119.41793199999999</v>
      </c>
    </row>
    <row r="727" spans="1:37" ht="14.45" x14ac:dyDescent="0.3">
      <c r="A727">
        <v>725</v>
      </c>
      <c r="B727">
        <v>719</v>
      </c>
      <c r="C727" t="s">
        <v>422</v>
      </c>
      <c r="D727" t="s">
        <v>52</v>
      </c>
      <c r="E727" t="s">
        <v>31</v>
      </c>
      <c r="F727" s="2">
        <v>34700</v>
      </c>
      <c r="G727" s="2">
        <v>37987</v>
      </c>
      <c r="H727">
        <v>199225</v>
      </c>
      <c r="I727">
        <v>151532</v>
      </c>
      <c r="J727">
        <v>285</v>
      </c>
      <c r="K727">
        <f t="shared" si="22"/>
        <v>20724380625</v>
      </c>
      <c r="L727">
        <v>257</v>
      </c>
      <c r="M727">
        <v>228</v>
      </c>
      <c r="N727" t="s">
        <v>422</v>
      </c>
      <c r="O727" t="s">
        <v>38</v>
      </c>
      <c r="P727" t="s">
        <v>39</v>
      </c>
      <c r="Q727" s="6">
        <v>42291</v>
      </c>
      <c r="R727" s="3">
        <v>4725</v>
      </c>
      <c r="S727" s="3">
        <v>4586</v>
      </c>
      <c r="T727" t="s">
        <v>55</v>
      </c>
      <c r="U727" t="s">
        <v>425</v>
      </c>
      <c r="V727" s="3">
        <v>199225</v>
      </c>
      <c r="W727">
        <v>163.97399999999999</v>
      </c>
      <c r="AB727" s="3">
        <v>1539590317</v>
      </c>
      <c r="AC727" s="3">
        <v>1494499322</v>
      </c>
      <c r="AD727">
        <v>164.53</v>
      </c>
      <c r="AE727" s="5">
        <f t="shared" si="23"/>
        <v>1016129609.22</v>
      </c>
      <c r="AF727">
        <v>159.71</v>
      </c>
      <c r="AG727" s="4">
        <v>0.66</v>
      </c>
      <c r="AH727" t="s">
        <v>33</v>
      </c>
      <c r="AI727" t="s">
        <v>52</v>
      </c>
      <c r="AJ727">
        <v>36.778261000000001</v>
      </c>
      <c r="AK727">
        <v>-119.41793199999999</v>
      </c>
    </row>
    <row r="728" spans="1:37" ht="14.45" x14ac:dyDescent="0.3">
      <c r="A728">
        <v>726</v>
      </c>
      <c r="B728">
        <v>719</v>
      </c>
      <c r="C728" t="s">
        <v>422</v>
      </c>
      <c r="D728" t="s">
        <v>52</v>
      </c>
      <c r="E728" t="s">
        <v>31</v>
      </c>
      <c r="F728" s="2">
        <v>34700</v>
      </c>
      <c r="G728" s="2">
        <v>37987</v>
      </c>
      <c r="H728">
        <v>199225</v>
      </c>
      <c r="I728">
        <v>151532</v>
      </c>
      <c r="J728">
        <v>285</v>
      </c>
      <c r="K728">
        <f t="shared" si="22"/>
        <v>20724380625</v>
      </c>
      <c r="L728">
        <v>257</v>
      </c>
      <c r="M728">
        <v>228</v>
      </c>
      <c r="N728" t="s">
        <v>422</v>
      </c>
      <c r="O728" t="s">
        <v>38</v>
      </c>
      <c r="P728" t="s">
        <v>39</v>
      </c>
      <c r="Q728" s="6">
        <v>42261</v>
      </c>
      <c r="R728" s="3">
        <v>5212</v>
      </c>
      <c r="S728" s="3">
        <v>5528</v>
      </c>
      <c r="T728" t="s">
        <v>55</v>
      </c>
      <c r="V728" s="3">
        <v>199225</v>
      </c>
      <c r="AB728" s="3">
        <v>1698393684</v>
      </c>
      <c r="AC728" s="3">
        <v>1801266283</v>
      </c>
      <c r="AD728">
        <v>187.55</v>
      </c>
      <c r="AE728" s="5">
        <f t="shared" si="23"/>
        <v>1120939831.4400001</v>
      </c>
      <c r="AF728">
        <v>198.91</v>
      </c>
      <c r="AG728" s="4">
        <v>0.66</v>
      </c>
      <c r="AH728" t="s">
        <v>33</v>
      </c>
      <c r="AI728" t="s">
        <v>52</v>
      </c>
      <c r="AJ728">
        <v>36.778261000000001</v>
      </c>
      <c r="AK728">
        <v>-119.41793199999999</v>
      </c>
    </row>
    <row r="729" spans="1:37" ht="14.45" x14ac:dyDescent="0.3">
      <c r="A729">
        <v>727</v>
      </c>
      <c r="B729">
        <v>719</v>
      </c>
      <c r="C729" t="s">
        <v>422</v>
      </c>
      <c r="D729" t="s">
        <v>52</v>
      </c>
      <c r="E729" t="s">
        <v>31</v>
      </c>
      <c r="F729" s="2">
        <v>34700</v>
      </c>
      <c r="G729" s="2">
        <v>37987</v>
      </c>
      <c r="H729">
        <v>199225</v>
      </c>
      <c r="I729">
        <v>151532</v>
      </c>
      <c r="J729">
        <v>285</v>
      </c>
      <c r="K729">
        <f t="shared" si="22"/>
        <v>20724380625</v>
      </c>
      <c r="L729">
        <v>257</v>
      </c>
      <c r="M729">
        <v>228</v>
      </c>
      <c r="N729" t="s">
        <v>422</v>
      </c>
      <c r="O729" t="s">
        <v>38</v>
      </c>
      <c r="P729" t="s">
        <v>39</v>
      </c>
      <c r="Q729" s="6">
        <v>42230</v>
      </c>
      <c r="R729" s="3">
        <v>5530</v>
      </c>
      <c r="S729" s="3">
        <v>5923</v>
      </c>
      <c r="T729" t="s">
        <v>55</v>
      </c>
      <c r="V729" s="3">
        <v>199225</v>
      </c>
      <c r="AB729" s="3">
        <v>1801818927</v>
      </c>
      <c r="AC729" s="3">
        <v>1929886032</v>
      </c>
      <c r="AD729">
        <v>192.55</v>
      </c>
      <c r="AE729" s="5">
        <f t="shared" si="23"/>
        <v>1189200491.8200002</v>
      </c>
      <c r="AF729">
        <v>206.24</v>
      </c>
      <c r="AG729" s="4">
        <v>0.66</v>
      </c>
      <c r="AH729" t="s">
        <v>33</v>
      </c>
      <c r="AI729" t="s">
        <v>52</v>
      </c>
      <c r="AJ729">
        <v>36.778261000000001</v>
      </c>
      <c r="AK729">
        <v>-119.41793199999999</v>
      </c>
    </row>
    <row r="730" spans="1:37" ht="14.45" x14ac:dyDescent="0.3">
      <c r="A730">
        <v>728</v>
      </c>
      <c r="B730">
        <v>719</v>
      </c>
      <c r="C730" t="s">
        <v>422</v>
      </c>
      <c r="D730" t="s">
        <v>52</v>
      </c>
      <c r="E730" t="s">
        <v>31</v>
      </c>
      <c r="F730" s="2">
        <v>34700</v>
      </c>
      <c r="G730" s="2">
        <v>37987</v>
      </c>
      <c r="H730">
        <v>199225</v>
      </c>
      <c r="I730">
        <v>151532</v>
      </c>
      <c r="J730">
        <v>285</v>
      </c>
      <c r="K730">
        <f t="shared" si="22"/>
        <v>20724380625</v>
      </c>
      <c r="L730">
        <v>257</v>
      </c>
      <c r="M730">
        <v>228</v>
      </c>
      <c r="N730" t="s">
        <v>422</v>
      </c>
      <c r="O730" t="s">
        <v>96</v>
      </c>
      <c r="P730" t="s">
        <v>34</v>
      </c>
      <c r="Q730" s="6">
        <v>42199</v>
      </c>
      <c r="R730" s="3">
        <v>6232</v>
      </c>
      <c r="S730" s="3">
        <v>5953</v>
      </c>
      <c r="T730" t="s">
        <v>55</v>
      </c>
      <c r="V730" s="3">
        <v>199225</v>
      </c>
      <c r="Z730">
        <v>236.29</v>
      </c>
      <c r="AA730" t="s">
        <v>55</v>
      </c>
      <c r="AB730" s="3">
        <v>2030742914</v>
      </c>
      <c r="AC730" s="3">
        <v>1939674283</v>
      </c>
      <c r="AD730">
        <v>217.02</v>
      </c>
      <c r="AE730" s="5">
        <f t="shared" si="23"/>
        <v>1340290323.24</v>
      </c>
      <c r="AF730">
        <v>207.28</v>
      </c>
      <c r="AG730" s="4">
        <v>0.66</v>
      </c>
      <c r="AH730" t="s">
        <v>33</v>
      </c>
      <c r="AI730" t="s">
        <v>52</v>
      </c>
      <c r="AJ730">
        <v>36.778261000000001</v>
      </c>
      <c r="AK730">
        <v>-119.41793199999999</v>
      </c>
    </row>
    <row r="731" spans="1:37" ht="14.45" x14ac:dyDescent="0.3">
      <c r="A731">
        <v>729</v>
      </c>
      <c r="B731">
        <v>719</v>
      </c>
      <c r="C731" t="s">
        <v>422</v>
      </c>
      <c r="D731" t="s">
        <v>52</v>
      </c>
      <c r="E731" t="s">
        <v>31</v>
      </c>
      <c r="F731" s="2">
        <v>34700</v>
      </c>
      <c r="G731" s="2">
        <v>37987</v>
      </c>
      <c r="H731">
        <v>199225</v>
      </c>
      <c r="I731">
        <v>151532</v>
      </c>
      <c r="J731">
        <v>285</v>
      </c>
      <c r="K731">
        <f t="shared" si="22"/>
        <v>20724380625</v>
      </c>
      <c r="L731">
        <v>257</v>
      </c>
      <c r="M731">
        <v>228</v>
      </c>
      <c r="N731" t="s">
        <v>422</v>
      </c>
      <c r="O731" t="s">
        <v>96</v>
      </c>
      <c r="P731" t="s">
        <v>34</v>
      </c>
      <c r="Q731" s="6">
        <v>42169</v>
      </c>
      <c r="R731" s="3">
        <v>6038</v>
      </c>
      <c r="S731" s="3">
        <v>5450</v>
      </c>
      <c r="T731" t="s">
        <v>55</v>
      </c>
      <c r="V731" s="3">
        <v>199225</v>
      </c>
      <c r="Z731">
        <v>192.7</v>
      </c>
      <c r="AA731" t="s">
        <v>55</v>
      </c>
      <c r="AB731" s="3">
        <v>1967364160</v>
      </c>
      <c r="AC731" s="3">
        <v>1775892558</v>
      </c>
      <c r="AD731">
        <v>217.25</v>
      </c>
      <c r="AE731" s="5">
        <f t="shared" si="23"/>
        <v>1298460345.6000001</v>
      </c>
      <c r="AF731">
        <v>196.11</v>
      </c>
      <c r="AG731" s="4">
        <v>0.66</v>
      </c>
      <c r="AH731" t="s">
        <v>33</v>
      </c>
      <c r="AI731" t="s">
        <v>52</v>
      </c>
      <c r="AJ731">
        <v>36.778261000000001</v>
      </c>
      <c r="AK731">
        <v>-119.41793199999999</v>
      </c>
    </row>
    <row r="732" spans="1:37" ht="14.45" x14ac:dyDescent="0.3">
      <c r="A732">
        <v>730</v>
      </c>
      <c r="B732">
        <v>320</v>
      </c>
      <c r="C732" t="s">
        <v>426</v>
      </c>
      <c r="D732" t="s">
        <v>36</v>
      </c>
      <c r="E732" t="s">
        <v>53</v>
      </c>
      <c r="F732" s="2">
        <v>34700</v>
      </c>
      <c r="G732" s="2">
        <v>38352</v>
      </c>
      <c r="H732">
        <v>110598</v>
      </c>
      <c r="I732">
        <v>102180</v>
      </c>
      <c r="J732">
        <v>78</v>
      </c>
      <c r="K732">
        <f t="shared" si="22"/>
        <v>3148725060</v>
      </c>
      <c r="L732">
        <v>68</v>
      </c>
      <c r="M732">
        <v>68</v>
      </c>
      <c r="N732" t="s">
        <v>426</v>
      </c>
      <c r="O732">
        <v>2</v>
      </c>
      <c r="P732" t="s">
        <v>39</v>
      </c>
      <c r="Q732" s="6">
        <v>42019</v>
      </c>
      <c r="R732" s="3">
        <v>246047</v>
      </c>
      <c r="S732" s="3">
        <v>293857</v>
      </c>
      <c r="T732" t="s">
        <v>91</v>
      </c>
      <c r="U732" t="s">
        <v>2104</v>
      </c>
      <c r="V732" s="3">
        <v>105019</v>
      </c>
      <c r="W732">
        <v>54.27</v>
      </c>
      <c r="AB732" s="3">
        <v>184055938</v>
      </c>
      <c r="AC732" s="3">
        <v>219820301</v>
      </c>
      <c r="AD732">
        <v>54.27</v>
      </c>
      <c r="AE732" s="5">
        <f t="shared" si="23"/>
        <v>176693700.47999999</v>
      </c>
      <c r="AF732">
        <v>64.819999999999993</v>
      </c>
      <c r="AG732" s="4">
        <v>0.96</v>
      </c>
      <c r="AH732" t="s">
        <v>33</v>
      </c>
      <c r="AI732" t="s">
        <v>36</v>
      </c>
      <c r="AJ732">
        <v>37.687924000000002</v>
      </c>
      <c r="AK732">
        <v>-122.470208</v>
      </c>
    </row>
    <row r="733" spans="1:37" ht="14.45" x14ac:dyDescent="0.3">
      <c r="A733">
        <v>731</v>
      </c>
      <c r="B733">
        <v>320</v>
      </c>
      <c r="C733" t="s">
        <v>426</v>
      </c>
      <c r="D733" t="s">
        <v>36</v>
      </c>
      <c r="E733" t="s">
        <v>53</v>
      </c>
      <c r="F733" s="2">
        <v>34700</v>
      </c>
      <c r="G733" s="2">
        <v>38352</v>
      </c>
      <c r="H733">
        <v>110598</v>
      </c>
      <c r="I733">
        <v>102180</v>
      </c>
      <c r="J733">
        <v>78</v>
      </c>
      <c r="K733">
        <f t="shared" si="22"/>
        <v>3148725060</v>
      </c>
      <c r="L733">
        <v>68</v>
      </c>
      <c r="M733">
        <v>68</v>
      </c>
      <c r="N733" t="s">
        <v>426</v>
      </c>
      <c r="O733" t="s">
        <v>427</v>
      </c>
      <c r="P733" t="s">
        <v>39</v>
      </c>
      <c r="Q733" s="6">
        <v>42352</v>
      </c>
      <c r="R733" s="3">
        <v>246103</v>
      </c>
      <c r="S733" s="3">
        <v>284182</v>
      </c>
      <c r="T733" t="s">
        <v>91</v>
      </c>
      <c r="U733" t="s">
        <v>428</v>
      </c>
      <c r="V733" s="3">
        <v>105576</v>
      </c>
      <c r="W733">
        <v>50.5</v>
      </c>
      <c r="AB733" s="3">
        <v>184097829</v>
      </c>
      <c r="AC733" s="3">
        <v>212582899</v>
      </c>
      <c r="AD733">
        <v>54</v>
      </c>
      <c r="AE733" s="5">
        <f t="shared" si="23"/>
        <v>176733915.84</v>
      </c>
      <c r="AF733">
        <v>62.36</v>
      </c>
      <c r="AG733" s="4">
        <v>0.96</v>
      </c>
      <c r="AH733" t="s">
        <v>33</v>
      </c>
      <c r="AI733" t="s">
        <v>36</v>
      </c>
      <c r="AJ733">
        <v>37.687924000000002</v>
      </c>
      <c r="AK733">
        <v>-122.470208</v>
      </c>
    </row>
    <row r="734" spans="1:37" ht="14.45" x14ac:dyDescent="0.3">
      <c r="A734">
        <v>732</v>
      </c>
      <c r="B734">
        <v>320</v>
      </c>
      <c r="C734" t="s">
        <v>426</v>
      </c>
      <c r="D734" t="s">
        <v>36</v>
      </c>
      <c r="E734" t="s">
        <v>53</v>
      </c>
      <c r="F734" s="2">
        <v>34700</v>
      </c>
      <c r="G734" s="2">
        <v>38352</v>
      </c>
      <c r="H734">
        <v>110598</v>
      </c>
      <c r="I734">
        <v>102180</v>
      </c>
      <c r="J734">
        <v>78</v>
      </c>
      <c r="K734">
        <f t="shared" si="22"/>
        <v>3148725060</v>
      </c>
      <c r="L734">
        <v>68</v>
      </c>
      <c r="M734">
        <v>68</v>
      </c>
      <c r="N734" t="s">
        <v>426</v>
      </c>
      <c r="O734" t="s">
        <v>56</v>
      </c>
      <c r="P734" t="s">
        <v>39</v>
      </c>
      <c r="Q734" s="6">
        <v>42322</v>
      </c>
      <c r="R734" s="3">
        <v>220262</v>
      </c>
      <c r="S734" s="3">
        <v>265484</v>
      </c>
      <c r="T734" t="s">
        <v>91</v>
      </c>
      <c r="V734" s="3">
        <v>104462</v>
      </c>
      <c r="W734">
        <v>44</v>
      </c>
      <c r="AB734" s="3">
        <v>164767418</v>
      </c>
      <c r="AC734" s="3">
        <v>198595823</v>
      </c>
      <c r="AD734">
        <v>49.95</v>
      </c>
      <c r="AE734" s="5">
        <f t="shared" si="23"/>
        <v>156529047.09999999</v>
      </c>
      <c r="AF734">
        <v>60.2</v>
      </c>
      <c r="AG734" s="4">
        <v>0.95</v>
      </c>
      <c r="AH734" t="s">
        <v>33</v>
      </c>
      <c r="AI734" t="s">
        <v>36</v>
      </c>
      <c r="AJ734">
        <v>37.687924000000002</v>
      </c>
      <c r="AK734">
        <v>-122.470208</v>
      </c>
    </row>
    <row r="735" spans="1:37" ht="14.45" x14ac:dyDescent="0.3">
      <c r="A735">
        <v>733</v>
      </c>
      <c r="B735">
        <v>320</v>
      </c>
      <c r="C735" t="s">
        <v>426</v>
      </c>
      <c r="D735" t="s">
        <v>36</v>
      </c>
      <c r="E735" t="s">
        <v>53</v>
      </c>
      <c r="F735" s="2">
        <v>34700</v>
      </c>
      <c r="G735" s="2">
        <v>38352</v>
      </c>
      <c r="H735">
        <v>110598</v>
      </c>
      <c r="I735">
        <v>102180</v>
      </c>
      <c r="J735">
        <v>78</v>
      </c>
      <c r="K735">
        <f t="shared" si="22"/>
        <v>3148725060</v>
      </c>
      <c r="L735">
        <v>68</v>
      </c>
      <c r="M735">
        <v>68</v>
      </c>
      <c r="N735" t="s">
        <v>426</v>
      </c>
      <c r="O735" t="s">
        <v>427</v>
      </c>
      <c r="P735" t="s">
        <v>39</v>
      </c>
      <c r="Q735" s="6">
        <v>42291</v>
      </c>
      <c r="R735" s="3">
        <v>255557</v>
      </c>
      <c r="S735" s="3">
        <v>298666</v>
      </c>
      <c r="T735" t="s">
        <v>91</v>
      </c>
      <c r="V735" s="3">
        <v>104462</v>
      </c>
      <c r="W735">
        <v>43.5</v>
      </c>
      <c r="AB735" s="3">
        <v>191169964</v>
      </c>
      <c r="AC735" s="3">
        <v>223417346</v>
      </c>
      <c r="AD735">
        <v>56.08</v>
      </c>
      <c r="AE735" s="5">
        <f t="shared" si="23"/>
        <v>181611465.79999998</v>
      </c>
      <c r="AF735">
        <v>65.540000000000006</v>
      </c>
      <c r="AG735" s="4">
        <v>0.95</v>
      </c>
      <c r="AH735" t="s">
        <v>33</v>
      </c>
      <c r="AI735" t="s">
        <v>36</v>
      </c>
      <c r="AJ735">
        <v>37.687924000000002</v>
      </c>
      <c r="AK735">
        <v>-122.470208</v>
      </c>
    </row>
    <row r="736" spans="1:37" ht="14.45" x14ac:dyDescent="0.3">
      <c r="A736">
        <v>734</v>
      </c>
      <c r="B736">
        <v>320</v>
      </c>
      <c r="C736" t="s">
        <v>426</v>
      </c>
      <c r="D736" t="s">
        <v>36</v>
      </c>
      <c r="E736" t="s">
        <v>53</v>
      </c>
      <c r="F736" s="2">
        <v>34700</v>
      </c>
      <c r="G736" s="2">
        <v>38352</v>
      </c>
      <c r="H736">
        <v>110598</v>
      </c>
      <c r="I736">
        <v>102180</v>
      </c>
      <c r="J736">
        <v>78</v>
      </c>
      <c r="K736">
        <f t="shared" si="22"/>
        <v>3148725060</v>
      </c>
      <c r="L736">
        <v>68</v>
      </c>
      <c r="M736">
        <v>68</v>
      </c>
      <c r="N736" t="s">
        <v>426</v>
      </c>
      <c r="O736" t="s">
        <v>427</v>
      </c>
      <c r="P736" t="s">
        <v>39</v>
      </c>
      <c r="Q736" s="6">
        <v>42261</v>
      </c>
      <c r="R736" s="3">
        <v>242607</v>
      </c>
      <c r="S736" s="3">
        <v>261349</v>
      </c>
      <c r="T736" t="s">
        <v>91</v>
      </c>
      <c r="V736" s="3">
        <v>104462</v>
      </c>
      <c r="W736">
        <v>43.5</v>
      </c>
      <c r="AB736" s="3">
        <v>181482976</v>
      </c>
      <c r="AC736" s="3">
        <v>195502606</v>
      </c>
      <c r="AD736">
        <v>55.59</v>
      </c>
      <c r="AE736" s="5">
        <f t="shared" si="23"/>
        <v>174223656.96000001</v>
      </c>
      <c r="AF736">
        <v>59.89</v>
      </c>
      <c r="AG736" s="4">
        <v>0.96</v>
      </c>
      <c r="AH736" t="s">
        <v>33</v>
      </c>
      <c r="AI736" t="s">
        <v>36</v>
      </c>
      <c r="AJ736">
        <v>37.687924000000002</v>
      </c>
      <c r="AK736">
        <v>-122.470208</v>
      </c>
    </row>
    <row r="737" spans="1:37" ht="14.45" x14ac:dyDescent="0.3">
      <c r="A737">
        <v>735</v>
      </c>
      <c r="B737">
        <v>320</v>
      </c>
      <c r="C737" t="s">
        <v>426</v>
      </c>
      <c r="D737" t="s">
        <v>36</v>
      </c>
      <c r="E737" t="s">
        <v>53</v>
      </c>
      <c r="F737" s="2">
        <v>34700</v>
      </c>
      <c r="G737" s="2">
        <v>38352</v>
      </c>
      <c r="H737">
        <v>110598</v>
      </c>
      <c r="I737">
        <v>102180</v>
      </c>
      <c r="J737">
        <v>78</v>
      </c>
      <c r="K737">
        <f t="shared" si="22"/>
        <v>3148725060</v>
      </c>
      <c r="L737">
        <v>68</v>
      </c>
      <c r="M737">
        <v>68</v>
      </c>
      <c r="N737" t="s">
        <v>426</v>
      </c>
      <c r="O737" t="s">
        <v>56</v>
      </c>
      <c r="P737" t="s">
        <v>39</v>
      </c>
      <c r="Q737" s="6">
        <v>42230</v>
      </c>
      <c r="R737" s="3">
        <v>262469</v>
      </c>
      <c r="S737" s="3">
        <v>276867</v>
      </c>
      <c r="T737" t="s">
        <v>91</v>
      </c>
      <c r="V737" s="3">
        <v>103347</v>
      </c>
      <c r="W737">
        <v>48</v>
      </c>
      <c r="AB737" s="3">
        <v>196340447</v>
      </c>
      <c r="AC737" s="3">
        <v>207110899</v>
      </c>
      <c r="AD737">
        <v>58.83</v>
      </c>
      <c r="AE737" s="5">
        <f t="shared" si="23"/>
        <v>188486829.12</v>
      </c>
      <c r="AF737">
        <v>62.06</v>
      </c>
      <c r="AG737" s="4">
        <v>0.96</v>
      </c>
      <c r="AH737" t="s">
        <v>33</v>
      </c>
      <c r="AI737" t="s">
        <v>36</v>
      </c>
      <c r="AJ737">
        <v>37.687924000000002</v>
      </c>
      <c r="AK737">
        <v>-122.470208</v>
      </c>
    </row>
    <row r="738" spans="1:37" ht="14.45" x14ac:dyDescent="0.3">
      <c r="A738">
        <v>736</v>
      </c>
      <c r="B738">
        <v>320</v>
      </c>
      <c r="C738" t="s">
        <v>426</v>
      </c>
      <c r="D738" t="s">
        <v>36</v>
      </c>
      <c r="E738" t="s">
        <v>53</v>
      </c>
      <c r="F738" s="2">
        <v>34700</v>
      </c>
      <c r="G738" s="2">
        <v>38352</v>
      </c>
      <c r="H738">
        <v>110598</v>
      </c>
      <c r="I738">
        <v>102180</v>
      </c>
      <c r="J738">
        <v>78</v>
      </c>
      <c r="K738">
        <f t="shared" si="22"/>
        <v>3148725060</v>
      </c>
      <c r="L738">
        <v>68</v>
      </c>
      <c r="M738">
        <v>68</v>
      </c>
      <c r="N738" t="s">
        <v>426</v>
      </c>
      <c r="O738" t="s">
        <v>56</v>
      </c>
      <c r="P738" t="s">
        <v>39</v>
      </c>
      <c r="Q738" s="6">
        <v>42199</v>
      </c>
      <c r="R738" s="3">
        <v>276203</v>
      </c>
      <c r="S738" s="3">
        <v>301828</v>
      </c>
      <c r="T738" t="s">
        <v>91</v>
      </c>
      <c r="U738" t="s">
        <v>429</v>
      </c>
      <c r="V738" s="3">
        <v>103347</v>
      </c>
      <c r="W738">
        <v>48</v>
      </c>
      <c r="AB738" s="3">
        <v>206614192</v>
      </c>
      <c r="AC738" s="3">
        <v>225783023</v>
      </c>
      <c r="AD738">
        <v>61.91</v>
      </c>
      <c r="AE738" s="5">
        <f t="shared" si="23"/>
        <v>198349624.31999999</v>
      </c>
      <c r="AF738">
        <v>67.66</v>
      </c>
      <c r="AG738" s="4">
        <v>0.96</v>
      </c>
      <c r="AH738" t="s">
        <v>33</v>
      </c>
      <c r="AI738" t="s">
        <v>36</v>
      </c>
      <c r="AJ738">
        <v>37.687924000000002</v>
      </c>
      <c r="AK738">
        <v>-122.470208</v>
      </c>
    </row>
    <row r="739" spans="1:37" ht="14.45" x14ac:dyDescent="0.3">
      <c r="A739">
        <v>737</v>
      </c>
      <c r="B739">
        <v>320</v>
      </c>
      <c r="C739" t="s">
        <v>426</v>
      </c>
      <c r="D739" t="s">
        <v>36</v>
      </c>
      <c r="E739" t="s">
        <v>53</v>
      </c>
      <c r="F739" s="2">
        <v>34700</v>
      </c>
      <c r="G739" s="2">
        <v>38352</v>
      </c>
      <c r="H739">
        <v>110598</v>
      </c>
      <c r="I739">
        <v>102180</v>
      </c>
      <c r="J739">
        <v>78</v>
      </c>
      <c r="K739">
        <f t="shared" si="22"/>
        <v>3148725060</v>
      </c>
      <c r="L739">
        <v>68</v>
      </c>
      <c r="M739">
        <v>68</v>
      </c>
      <c r="N739" t="s">
        <v>426</v>
      </c>
      <c r="O739" t="s">
        <v>56</v>
      </c>
      <c r="P739" t="s">
        <v>39</v>
      </c>
      <c r="Q739" s="6">
        <v>42169</v>
      </c>
      <c r="R739" s="3">
        <v>259982</v>
      </c>
      <c r="S739" s="3">
        <v>272821</v>
      </c>
      <c r="T739" t="s">
        <v>91</v>
      </c>
      <c r="U739" t="s">
        <v>430</v>
      </c>
      <c r="V739" s="3">
        <v>103347</v>
      </c>
      <c r="W739">
        <v>48</v>
      </c>
      <c r="AB739" s="3">
        <v>194480042</v>
      </c>
      <c r="AC739" s="3">
        <v>204084281</v>
      </c>
      <c r="AD739">
        <v>60.22</v>
      </c>
      <c r="AE739" s="5">
        <f t="shared" si="23"/>
        <v>186700840.31999999</v>
      </c>
      <c r="AF739">
        <v>63.19</v>
      </c>
      <c r="AG739" s="4">
        <v>0.96</v>
      </c>
      <c r="AH739" t="s">
        <v>33</v>
      </c>
      <c r="AI739" t="s">
        <v>36</v>
      </c>
      <c r="AJ739">
        <v>37.687924000000002</v>
      </c>
      <c r="AK739">
        <v>-122.470208</v>
      </c>
    </row>
    <row r="740" spans="1:37" ht="14.45" x14ac:dyDescent="0.3">
      <c r="A740">
        <v>738</v>
      </c>
      <c r="B740">
        <v>320</v>
      </c>
      <c r="C740" t="s">
        <v>426</v>
      </c>
      <c r="D740" t="s">
        <v>36</v>
      </c>
      <c r="E740" t="s">
        <v>53</v>
      </c>
      <c r="F740" s="2">
        <v>34700</v>
      </c>
      <c r="G740" s="2">
        <v>38352</v>
      </c>
      <c r="H740">
        <v>110598</v>
      </c>
      <c r="I740">
        <v>102180</v>
      </c>
      <c r="J740">
        <v>78</v>
      </c>
      <c r="K740">
        <f t="shared" si="22"/>
        <v>3148725060</v>
      </c>
      <c r="L740">
        <v>68</v>
      </c>
      <c r="M740">
        <v>68</v>
      </c>
      <c r="N740" t="s">
        <v>426</v>
      </c>
      <c r="O740">
        <v>2</v>
      </c>
      <c r="P740" t="s">
        <v>39</v>
      </c>
      <c r="Q740" s="6">
        <v>42050</v>
      </c>
      <c r="R740" s="3">
        <v>159914</v>
      </c>
      <c r="S740" s="3">
        <v>268924</v>
      </c>
      <c r="T740" t="s">
        <v>91</v>
      </c>
      <c r="U740" t="s">
        <v>2105</v>
      </c>
      <c r="V740" s="3">
        <v>105019</v>
      </c>
      <c r="W740">
        <v>39.049999999999997</v>
      </c>
      <c r="AB740" s="3">
        <v>119623979</v>
      </c>
      <c r="AC740" s="3">
        <v>201169122</v>
      </c>
      <c r="AD740">
        <v>39.049999999999997</v>
      </c>
      <c r="AE740" s="5">
        <f t="shared" si="23"/>
        <v>114839019.83999999</v>
      </c>
      <c r="AF740">
        <v>65.680000000000007</v>
      </c>
      <c r="AG740" s="4">
        <v>0.96</v>
      </c>
      <c r="AH740" t="s">
        <v>33</v>
      </c>
      <c r="AI740" t="s">
        <v>36</v>
      </c>
      <c r="AJ740">
        <v>37.687924000000002</v>
      </c>
      <c r="AK740">
        <v>-122.470208</v>
      </c>
    </row>
    <row r="741" spans="1:37" ht="14.45" x14ac:dyDescent="0.3">
      <c r="A741">
        <v>739</v>
      </c>
      <c r="B741">
        <v>610</v>
      </c>
      <c r="C741" t="s">
        <v>431</v>
      </c>
      <c r="D741" t="s">
        <v>213</v>
      </c>
      <c r="E741" t="s">
        <v>53</v>
      </c>
      <c r="F741" s="2">
        <v>34700</v>
      </c>
      <c r="G741" s="2">
        <v>38352</v>
      </c>
      <c r="H741">
        <v>68289</v>
      </c>
      <c r="I741">
        <v>61409</v>
      </c>
      <c r="J741">
        <v>202</v>
      </c>
      <c r="K741">
        <f t="shared" si="22"/>
        <v>5034947970</v>
      </c>
      <c r="L741">
        <v>185</v>
      </c>
      <c r="M741">
        <v>167</v>
      </c>
      <c r="N741" t="s">
        <v>431</v>
      </c>
      <c r="O741">
        <v>3</v>
      </c>
      <c r="P741" t="s">
        <v>39</v>
      </c>
      <c r="Q741" s="6">
        <v>42050</v>
      </c>
      <c r="R741">
        <v>154</v>
      </c>
      <c r="S741">
        <v>185</v>
      </c>
      <c r="T741" t="s">
        <v>40</v>
      </c>
      <c r="V741" s="3">
        <v>65783</v>
      </c>
      <c r="W741">
        <v>62</v>
      </c>
      <c r="AB741" s="3">
        <v>153600000</v>
      </c>
      <c r="AC741" s="3">
        <v>184800000</v>
      </c>
      <c r="AD741">
        <v>61.96</v>
      </c>
      <c r="AE741" s="5">
        <f t="shared" si="23"/>
        <v>113664000</v>
      </c>
      <c r="AF741">
        <v>74.55</v>
      </c>
      <c r="AG741" s="4">
        <v>0.74</v>
      </c>
      <c r="AH741" t="s">
        <v>33</v>
      </c>
      <c r="AI741" t="s">
        <v>213</v>
      </c>
      <c r="AJ741">
        <v>38.544907000000002</v>
      </c>
      <c r="AK741">
        <v>-121.740517</v>
      </c>
    </row>
    <row r="742" spans="1:37" ht="14.45" x14ac:dyDescent="0.3">
      <c r="A742">
        <v>740</v>
      </c>
      <c r="B742">
        <v>610</v>
      </c>
      <c r="C742" t="s">
        <v>431</v>
      </c>
      <c r="D742" t="s">
        <v>213</v>
      </c>
      <c r="E742" t="s">
        <v>53</v>
      </c>
      <c r="F742" s="2">
        <v>34700</v>
      </c>
      <c r="G742" s="2">
        <v>38352</v>
      </c>
      <c r="H742">
        <v>68289</v>
      </c>
      <c r="I742">
        <v>61409</v>
      </c>
      <c r="J742">
        <v>202</v>
      </c>
      <c r="K742">
        <f t="shared" si="22"/>
        <v>5034947970</v>
      </c>
      <c r="L742">
        <v>185</v>
      </c>
      <c r="M742">
        <v>167</v>
      </c>
      <c r="N742" t="s">
        <v>431</v>
      </c>
      <c r="O742">
        <v>3</v>
      </c>
      <c r="P742" t="s">
        <v>39</v>
      </c>
      <c r="Q742" s="6">
        <v>42019</v>
      </c>
      <c r="R742">
        <v>164</v>
      </c>
      <c r="S742">
        <v>175</v>
      </c>
      <c r="T742" t="s">
        <v>40</v>
      </c>
      <c r="V742" s="3">
        <v>65783</v>
      </c>
      <c r="W742">
        <v>60</v>
      </c>
      <c r="AB742" s="3">
        <v>163800000</v>
      </c>
      <c r="AC742" s="3">
        <v>174900000</v>
      </c>
      <c r="AD742">
        <v>59.68</v>
      </c>
      <c r="AE742" s="5">
        <f t="shared" si="23"/>
        <v>121212000</v>
      </c>
      <c r="AF742">
        <v>63.72</v>
      </c>
      <c r="AG742" s="4">
        <v>0.74</v>
      </c>
      <c r="AH742" t="s">
        <v>33</v>
      </c>
      <c r="AI742" t="s">
        <v>213</v>
      </c>
      <c r="AJ742">
        <v>38.544907000000002</v>
      </c>
      <c r="AK742">
        <v>-121.740517</v>
      </c>
    </row>
    <row r="743" spans="1:37" ht="14.45" x14ac:dyDescent="0.3">
      <c r="A743">
        <v>741</v>
      </c>
      <c r="B743">
        <v>610</v>
      </c>
      <c r="C743" t="s">
        <v>431</v>
      </c>
      <c r="D743" t="s">
        <v>213</v>
      </c>
      <c r="E743" t="s">
        <v>53</v>
      </c>
      <c r="F743" s="2">
        <v>34700</v>
      </c>
      <c r="G743" s="2">
        <v>38352</v>
      </c>
      <c r="H743">
        <v>68289</v>
      </c>
      <c r="I743">
        <v>61409</v>
      </c>
      <c r="J743">
        <v>202</v>
      </c>
      <c r="K743">
        <f t="shared" si="22"/>
        <v>5034947970</v>
      </c>
      <c r="L743">
        <v>185</v>
      </c>
      <c r="M743">
        <v>167</v>
      </c>
      <c r="N743" t="s">
        <v>431</v>
      </c>
      <c r="O743">
        <v>3</v>
      </c>
      <c r="P743" t="s">
        <v>39</v>
      </c>
      <c r="Q743" s="6">
        <v>42352</v>
      </c>
      <c r="R743">
        <v>150</v>
      </c>
      <c r="S743">
        <v>188</v>
      </c>
      <c r="T743" t="s">
        <v>40</v>
      </c>
      <c r="V743" s="3">
        <v>65783</v>
      </c>
      <c r="W743">
        <v>55</v>
      </c>
      <c r="AB743" s="3">
        <v>149800000</v>
      </c>
      <c r="AC743" s="3">
        <v>187800000</v>
      </c>
      <c r="AD743">
        <v>54.58</v>
      </c>
      <c r="AE743" s="5">
        <f t="shared" si="23"/>
        <v>110852000</v>
      </c>
      <c r="AF743">
        <v>68.42</v>
      </c>
      <c r="AG743" s="4">
        <v>0.74</v>
      </c>
      <c r="AH743" t="s">
        <v>33</v>
      </c>
      <c r="AI743" t="s">
        <v>213</v>
      </c>
      <c r="AJ743">
        <v>38.544907000000002</v>
      </c>
      <c r="AK743">
        <v>-121.740517</v>
      </c>
    </row>
    <row r="744" spans="1:37" ht="14.45" x14ac:dyDescent="0.3">
      <c r="A744">
        <v>742</v>
      </c>
      <c r="B744">
        <v>610</v>
      </c>
      <c r="C744" t="s">
        <v>431</v>
      </c>
      <c r="D744" t="s">
        <v>213</v>
      </c>
      <c r="E744" t="s">
        <v>53</v>
      </c>
      <c r="F744" s="2">
        <v>34700</v>
      </c>
      <c r="G744" s="2">
        <v>38352</v>
      </c>
      <c r="H744">
        <v>68289</v>
      </c>
      <c r="I744">
        <v>61409</v>
      </c>
      <c r="J744">
        <v>202</v>
      </c>
      <c r="K744">
        <f t="shared" si="22"/>
        <v>5034947970</v>
      </c>
      <c r="L744">
        <v>185</v>
      </c>
      <c r="M744">
        <v>167</v>
      </c>
      <c r="N744" t="s">
        <v>431</v>
      </c>
      <c r="O744">
        <v>3</v>
      </c>
      <c r="P744" t="s">
        <v>39</v>
      </c>
      <c r="Q744" s="6">
        <v>42322</v>
      </c>
      <c r="R744">
        <v>184</v>
      </c>
      <c r="S744">
        <v>256</v>
      </c>
      <c r="T744" t="s">
        <v>40</v>
      </c>
      <c r="V744" s="3">
        <v>65783</v>
      </c>
      <c r="W744">
        <v>69</v>
      </c>
      <c r="AB744" s="3">
        <v>184100000</v>
      </c>
      <c r="AC744" s="3">
        <v>256000000</v>
      </c>
      <c r="AD744">
        <v>69.31</v>
      </c>
      <c r="AE744" s="5">
        <f t="shared" si="23"/>
        <v>136234000</v>
      </c>
      <c r="AF744">
        <v>96.38</v>
      </c>
      <c r="AG744" s="4">
        <v>0.74</v>
      </c>
      <c r="AH744" t="s">
        <v>33</v>
      </c>
      <c r="AI744" t="s">
        <v>213</v>
      </c>
      <c r="AJ744">
        <v>38.544907000000002</v>
      </c>
      <c r="AK744">
        <v>-121.740517</v>
      </c>
    </row>
    <row r="745" spans="1:37" ht="14.45" x14ac:dyDescent="0.3">
      <c r="A745">
        <v>743</v>
      </c>
      <c r="B745">
        <v>610</v>
      </c>
      <c r="C745" t="s">
        <v>431</v>
      </c>
      <c r="D745" t="s">
        <v>213</v>
      </c>
      <c r="E745" t="s">
        <v>53</v>
      </c>
      <c r="F745" s="2">
        <v>34700</v>
      </c>
      <c r="G745" s="2">
        <v>38352</v>
      </c>
      <c r="H745">
        <v>68289</v>
      </c>
      <c r="I745">
        <v>61409</v>
      </c>
      <c r="J745">
        <v>202</v>
      </c>
      <c r="K745">
        <f t="shared" si="22"/>
        <v>5034947970</v>
      </c>
      <c r="L745">
        <v>185</v>
      </c>
      <c r="M745">
        <v>167</v>
      </c>
      <c r="N745" t="s">
        <v>431</v>
      </c>
      <c r="O745">
        <v>3</v>
      </c>
      <c r="P745" t="s">
        <v>39</v>
      </c>
      <c r="Q745" s="6">
        <v>42291</v>
      </c>
      <c r="R745">
        <v>288</v>
      </c>
      <c r="S745">
        <v>372</v>
      </c>
      <c r="T745" t="s">
        <v>40</v>
      </c>
      <c r="V745" s="3">
        <v>65783</v>
      </c>
      <c r="W745">
        <v>105</v>
      </c>
      <c r="AB745" s="3">
        <v>287600000</v>
      </c>
      <c r="AC745" s="3">
        <v>372300000</v>
      </c>
      <c r="AD745">
        <v>104.79</v>
      </c>
      <c r="AE745" s="5">
        <f t="shared" si="23"/>
        <v>212824000</v>
      </c>
      <c r="AF745">
        <v>135.65</v>
      </c>
      <c r="AG745" s="4">
        <v>0.74</v>
      </c>
      <c r="AH745" t="s">
        <v>33</v>
      </c>
      <c r="AI745" t="s">
        <v>213</v>
      </c>
      <c r="AJ745">
        <v>38.544907000000002</v>
      </c>
      <c r="AK745">
        <v>-121.740517</v>
      </c>
    </row>
    <row r="746" spans="1:37" ht="14.45" x14ac:dyDescent="0.3">
      <c r="A746">
        <v>744</v>
      </c>
      <c r="B746">
        <v>610</v>
      </c>
      <c r="C746" t="s">
        <v>431</v>
      </c>
      <c r="D746" t="s">
        <v>213</v>
      </c>
      <c r="E746" t="s">
        <v>53</v>
      </c>
      <c r="F746" s="2">
        <v>34700</v>
      </c>
      <c r="G746" s="2">
        <v>38352</v>
      </c>
      <c r="H746">
        <v>68289</v>
      </c>
      <c r="I746">
        <v>61409</v>
      </c>
      <c r="J746">
        <v>202</v>
      </c>
      <c r="K746">
        <f t="shared" si="22"/>
        <v>5034947970</v>
      </c>
      <c r="L746">
        <v>185</v>
      </c>
      <c r="M746">
        <v>167</v>
      </c>
      <c r="N746" t="s">
        <v>431</v>
      </c>
      <c r="O746">
        <v>3</v>
      </c>
      <c r="P746" t="s">
        <v>39</v>
      </c>
      <c r="Q746" s="6">
        <v>42261</v>
      </c>
      <c r="R746">
        <v>343</v>
      </c>
      <c r="S746">
        <v>401</v>
      </c>
      <c r="T746" t="s">
        <v>40</v>
      </c>
      <c r="V746" s="3">
        <v>65783</v>
      </c>
      <c r="W746">
        <v>129</v>
      </c>
      <c r="AB746" s="3">
        <v>342600000</v>
      </c>
      <c r="AC746" s="3">
        <v>401200000</v>
      </c>
      <c r="AD746">
        <v>128.99</v>
      </c>
      <c r="AE746" s="5">
        <f t="shared" si="23"/>
        <v>253524000</v>
      </c>
      <c r="AF746">
        <v>151.05000000000001</v>
      </c>
      <c r="AG746" s="4">
        <v>0.74</v>
      </c>
      <c r="AH746" t="s">
        <v>33</v>
      </c>
      <c r="AI746" t="s">
        <v>213</v>
      </c>
      <c r="AJ746">
        <v>38.544907000000002</v>
      </c>
      <c r="AK746">
        <v>-121.740517</v>
      </c>
    </row>
    <row r="747" spans="1:37" ht="14.45" x14ac:dyDescent="0.3">
      <c r="A747">
        <v>745</v>
      </c>
      <c r="B747">
        <v>610</v>
      </c>
      <c r="C747" t="s">
        <v>431</v>
      </c>
      <c r="D747" t="s">
        <v>213</v>
      </c>
      <c r="E747" t="s">
        <v>53</v>
      </c>
      <c r="F747" s="2">
        <v>34700</v>
      </c>
      <c r="G747" s="2">
        <v>38352</v>
      </c>
      <c r="H747">
        <v>68289</v>
      </c>
      <c r="I747">
        <v>61409</v>
      </c>
      <c r="J747">
        <v>202</v>
      </c>
      <c r="K747">
        <f t="shared" si="22"/>
        <v>5034947970</v>
      </c>
      <c r="L747">
        <v>185</v>
      </c>
      <c r="M747">
        <v>167</v>
      </c>
      <c r="N747" t="s">
        <v>431</v>
      </c>
      <c r="O747">
        <v>3</v>
      </c>
      <c r="P747" t="s">
        <v>39</v>
      </c>
      <c r="Q747" s="6">
        <v>42230</v>
      </c>
      <c r="R747">
        <v>398</v>
      </c>
      <c r="S747">
        <v>478</v>
      </c>
      <c r="T747" t="s">
        <v>40</v>
      </c>
      <c r="V747" s="3">
        <v>65783</v>
      </c>
      <c r="AB747" s="3">
        <v>398400000</v>
      </c>
      <c r="AC747" s="3">
        <v>478400000</v>
      </c>
      <c r="AD747">
        <v>145.16</v>
      </c>
      <c r="AE747" s="5">
        <f t="shared" si="23"/>
        <v>294816000</v>
      </c>
      <c r="AF747">
        <v>174.3</v>
      </c>
      <c r="AG747" s="4">
        <v>0.74</v>
      </c>
      <c r="AH747" t="s">
        <v>33</v>
      </c>
      <c r="AI747" t="s">
        <v>213</v>
      </c>
      <c r="AJ747">
        <v>38.544907000000002</v>
      </c>
      <c r="AK747">
        <v>-121.740517</v>
      </c>
    </row>
    <row r="748" spans="1:37" ht="14.45" x14ac:dyDescent="0.3">
      <c r="A748">
        <v>746</v>
      </c>
      <c r="B748">
        <v>610</v>
      </c>
      <c r="C748" t="s">
        <v>431</v>
      </c>
      <c r="D748" t="s">
        <v>213</v>
      </c>
      <c r="E748" t="s">
        <v>53</v>
      </c>
      <c r="F748" s="2">
        <v>34700</v>
      </c>
      <c r="G748" s="2">
        <v>38352</v>
      </c>
      <c r="H748">
        <v>68289</v>
      </c>
      <c r="I748">
        <v>61409</v>
      </c>
      <c r="J748">
        <v>202</v>
      </c>
      <c r="K748">
        <f t="shared" si="22"/>
        <v>5034947970</v>
      </c>
      <c r="L748">
        <v>185</v>
      </c>
      <c r="M748">
        <v>167</v>
      </c>
      <c r="N748" t="s">
        <v>431</v>
      </c>
      <c r="O748" t="s">
        <v>57</v>
      </c>
      <c r="P748" t="s">
        <v>34</v>
      </c>
      <c r="Q748" s="6">
        <v>42199</v>
      </c>
      <c r="R748">
        <v>431</v>
      </c>
      <c r="S748">
        <v>502</v>
      </c>
      <c r="T748" t="s">
        <v>40</v>
      </c>
      <c r="V748" s="3">
        <v>65783</v>
      </c>
      <c r="AB748" s="3">
        <v>431300000</v>
      </c>
      <c r="AC748" s="3">
        <v>502100000</v>
      </c>
      <c r="AD748">
        <v>157.13999999999999</v>
      </c>
      <c r="AE748" s="5">
        <f t="shared" si="23"/>
        <v>319162000</v>
      </c>
      <c r="AF748">
        <v>182.94</v>
      </c>
      <c r="AG748" s="4">
        <v>0.74</v>
      </c>
      <c r="AH748" t="s">
        <v>33</v>
      </c>
      <c r="AI748" t="s">
        <v>213</v>
      </c>
      <c r="AJ748">
        <v>38.544907000000002</v>
      </c>
      <c r="AK748">
        <v>-121.740517</v>
      </c>
    </row>
    <row r="749" spans="1:37" ht="14.45" x14ac:dyDescent="0.3">
      <c r="A749">
        <v>747</v>
      </c>
      <c r="B749">
        <v>610</v>
      </c>
      <c r="C749" t="s">
        <v>431</v>
      </c>
      <c r="D749" t="s">
        <v>213</v>
      </c>
      <c r="E749" t="s">
        <v>53</v>
      </c>
      <c r="F749" s="2">
        <v>34700</v>
      </c>
      <c r="G749" s="2">
        <v>38352</v>
      </c>
      <c r="H749">
        <v>68289</v>
      </c>
      <c r="I749">
        <v>61409</v>
      </c>
      <c r="J749">
        <v>202</v>
      </c>
      <c r="K749">
        <f t="shared" si="22"/>
        <v>5034947970</v>
      </c>
      <c r="L749">
        <v>185</v>
      </c>
      <c r="M749">
        <v>167</v>
      </c>
      <c r="N749" t="s">
        <v>431</v>
      </c>
      <c r="O749">
        <v>2</v>
      </c>
      <c r="P749" t="s">
        <v>34</v>
      </c>
      <c r="Q749" s="6">
        <v>42169</v>
      </c>
      <c r="R749">
        <v>416</v>
      </c>
      <c r="S749">
        <v>466</v>
      </c>
      <c r="T749" t="s">
        <v>40</v>
      </c>
      <c r="V749" s="3">
        <v>65783</v>
      </c>
      <c r="W749">
        <v>158</v>
      </c>
      <c r="AB749" s="3">
        <v>416200000</v>
      </c>
      <c r="AC749" s="3">
        <v>465900000</v>
      </c>
      <c r="AD749">
        <v>156.69999999999999</v>
      </c>
      <c r="AE749" s="5">
        <f t="shared" si="23"/>
        <v>307988000</v>
      </c>
      <c r="AF749">
        <v>175.41</v>
      </c>
      <c r="AG749" s="4">
        <v>0.74</v>
      </c>
      <c r="AH749" t="s">
        <v>33</v>
      </c>
      <c r="AI749" t="s">
        <v>213</v>
      </c>
      <c r="AJ749">
        <v>38.544907000000002</v>
      </c>
      <c r="AK749">
        <v>-121.740517</v>
      </c>
    </row>
    <row r="750" spans="1:37" ht="14.45" x14ac:dyDescent="0.3">
      <c r="A750">
        <v>748</v>
      </c>
      <c r="B750">
        <v>321</v>
      </c>
      <c r="C750" t="s">
        <v>432</v>
      </c>
      <c r="D750" t="s">
        <v>116</v>
      </c>
      <c r="E750" t="s">
        <v>31</v>
      </c>
      <c r="F750" s="2">
        <v>36892</v>
      </c>
      <c r="G750" s="2">
        <v>40179</v>
      </c>
      <c r="H750">
        <v>48957</v>
      </c>
      <c r="I750">
        <v>44930</v>
      </c>
      <c r="J750">
        <v>196</v>
      </c>
      <c r="K750">
        <f t="shared" si="22"/>
        <v>3502383780</v>
      </c>
      <c r="L750">
        <v>176</v>
      </c>
      <c r="M750">
        <v>157</v>
      </c>
      <c r="N750" t="s">
        <v>432</v>
      </c>
      <c r="O750" t="s">
        <v>38</v>
      </c>
      <c r="P750" t="s">
        <v>39</v>
      </c>
      <c r="Q750" s="6">
        <v>42050</v>
      </c>
      <c r="R750">
        <v>153</v>
      </c>
      <c r="S750">
        <v>154</v>
      </c>
      <c r="T750" t="s">
        <v>40</v>
      </c>
      <c r="U750" t="s">
        <v>2106</v>
      </c>
      <c r="V750" s="3">
        <v>48957</v>
      </c>
      <c r="W750">
        <v>70</v>
      </c>
      <c r="X750" t="s">
        <v>2107</v>
      </c>
      <c r="Y750" t="s">
        <v>2107</v>
      </c>
      <c r="AB750" s="3">
        <v>153370000</v>
      </c>
      <c r="AC750" s="3">
        <v>153990000</v>
      </c>
      <c r="AD750">
        <v>70.489999999999995</v>
      </c>
      <c r="AE750" s="5">
        <f t="shared" si="23"/>
        <v>96623100</v>
      </c>
      <c r="AF750">
        <v>70.77</v>
      </c>
      <c r="AG750" s="4">
        <v>0.63</v>
      </c>
      <c r="AH750" t="s">
        <v>33</v>
      </c>
      <c r="AI750" t="s">
        <v>116</v>
      </c>
      <c r="AJ750">
        <v>35.768842999999997</v>
      </c>
      <c r="AK750">
        <v>-119.24705400000001</v>
      </c>
    </row>
    <row r="751" spans="1:37" ht="14.45" x14ac:dyDescent="0.3">
      <c r="A751">
        <v>749</v>
      </c>
      <c r="B751">
        <v>321</v>
      </c>
      <c r="C751" t="s">
        <v>432</v>
      </c>
      <c r="D751" t="s">
        <v>116</v>
      </c>
      <c r="E751" t="s">
        <v>31</v>
      </c>
      <c r="F751" s="2">
        <v>36892</v>
      </c>
      <c r="G751" s="2">
        <v>40179</v>
      </c>
      <c r="H751">
        <v>48957</v>
      </c>
      <c r="I751">
        <v>44930</v>
      </c>
      <c r="J751">
        <v>196</v>
      </c>
      <c r="K751">
        <f t="shared" si="22"/>
        <v>3502383780</v>
      </c>
      <c r="L751">
        <v>176</v>
      </c>
      <c r="M751">
        <v>157</v>
      </c>
      <c r="N751" t="s">
        <v>432</v>
      </c>
      <c r="O751" t="s">
        <v>38</v>
      </c>
      <c r="P751" t="s">
        <v>39</v>
      </c>
      <c r="Q751" s="6">
        <v>42019</v>
      </c>
      <c r="R751">
        <v>161</v>
      </c>
      <c r="S751">
        <v>167</v>
      </c>
      <c r="T751" t="s">
        <v>40</v>
      </c>
      <c r="U751" t="s">
        <v>433</v>
      </c>
      <c r="V751" s="3">
        <v>48957</v>
      </c>
      <c r="W751">
        <v>67</v>
      </c>
      <c r="X751" t="s">
        <v>434</v>
      </c>
      <c r="Y751" t="s">
        <v>434</v>
      </c>
      <c r="AB751" s="3">
        <v>160760000</v>
      </c>
      <c r="AC751" s="3">
        <v>167400000</v>
      </c>
      <c r="AD751">
        <v>66.73</v>
      </c>
      <c r="AE751" s="5">
        <f t="shared" si="23"/>
        <v>101278800</v>
      </c>
      <c r="AF751">
        <v>69.489999999999995</v>
      </c>
      <c r="AG751" s="4">
        <v>0.63</v>
      </c>
      <c r="AH751" t="s">
        <v>33</v>
      </c>
      <c r="AI751" t="s">
        <v>116</v>
      </c>
      <c r="AJ751">
        <v>35.768842999999997</v>
      </c>
      <c r="AK751">
        <v>-119.24705400000001</v>
      </c>
    </row>
    <row r="752" spans="1:37" ht="14.45" x14ac:dyDescent="0.3">
      <c r="A752">
        <v>750</v>
      </c>
      <c r="B752">
        <v>321</v>
      </c>
      <c r="C752" t="s">
        <v>432</v>
      </c>
      <c r="D752" t="s">
        <v>116</v>
      </c>
      <c r="E752" t="s">
        <v>31</v>
      </c>
      <c r="F752" s="2">
        <v>36892</v>
      </c>
      <c r="G752" s="2">
        <v>40179</v>
      </c>
      <c r="H752">
        <v>48957</v>
      </c>
      <c r="I752">
        <v>44930</v>
      </c>
      <c r="J752">
        <v>196</v>
      </c>
      <c r="K752">
        <f t="shared" si="22"/>
        <v>3502383780</v>
      </c>
      <c r="L752">
        <v>176</v>
      </c>
      <c r="M752">
        <v>157</v>
      </c>
      <c r="N752" t="s">
        <v>432</v>
      </c>
      <c r="O752" t="s">
        <v>38</v>
      </c>
      <c r="P752" t="s">
        <v>39</v>
      </c>
      <c r="Q752" s="6">
        <v>42352</v>
      </c>
      <c r="R752">
        <v>163</v>
      </c>
      <c r="S752">
        <v>180</v>
      </c>
      <c r="T752" t="s">
        <v>40</v>
      </c>
      <c r="U752" t="s">
        <v>435</v>
      </c>
      <c r="V752" s="3">
        <v>48957</v>
      </c>
      <c r="W752">
        <v>68</v>
      </c>
      <c r="X752" t="s">
        <v>434</v>
      </c>
      <c r="Y752" t="s">
        <v>434</v>
      </c>
      <c r="AB752" s="3">
        <v>162700000</v>
      </c>
      <c r="AC752" s="3">
        <v>180240000</v>
      </c>
      <c r="AD752">
        <v>67.540000000000006</v>
      </c>
      <c r="AE752" s="5">
        <f t="shared" si="23"/>
        <v>102501000</v>
      </c>
      <c r="AF752">
        <v>74.819999999999993</v>
      </c>
      <c r="AG752" s="4">
        <v>0.63</v>
      </c>
      <c r="AH752" t="s">
        <v>33</v>
      </c>
      <c r="AI752" t="s">
        <v>116</v>
      </c>
      <c r="AJ752">
        <v>35.768842999999997</v>
      </c>
      <c r="AK752">
        <v>-119.24705400000001</v>
      </c>
    </row>
    <row r="753" spans="1:37" ht="14.45" x14ac:dyDescent="0.3">
      <c r="A753">
        <v>751</v>
      </c>
      <c r="B753">
        <v>321</v>
      </c>
      <c r="C753" t="s">
        <v>432</v>
      </c>
      <c r="D753" t="s">
        <v>116</v>
      </c>
      <c r="E753" t="s">
        <v>31</v>
      </c>
      <c r="F753" s="2">
        <v>36892</v>
      </c>
      <c r="G753" s="2">
        <v>40179</v>
      </c>
      <c r="H753">
        <v>48957</v>
      </c>
      <c r="I753">
        <v>44930</v>
      </c>
      <c r="J753">
        <v>196</v>
      </c>
      <c r="K753">
        <f t="shared" si="22"/>
        <v>3502383780</v>
      </c>
      <c r="L753">
        <v>176</v>
      </c>
      <c r="M753">
        <v>157</v>
      </c>
      <c r="N753" t="s">
        <v>432</v>
      </c>
      <c r="O753" t="s">
        <v>38</v>
      </c>
      <c r="P753" t="s">
        <v>39</v>
      </c>
      <c r="Q753" s="6">
        <v>42322</v>
      </c>
      <c r="R753">
        <v>185</v>
      </c>
      <c r="S753">
        <v>200</v>
      </c>
      <c r="T753" t="s">
        <v>40</v>
      </c>
      <c r="U753" t="s">
        <v>436</v>
      </c>
      <c r="V753" s="3">
        <v>48957</v>
      </c>
      <c r="W753">
        <v>80</v>
      </c>
      <c r="X753" t="s">
        <v>434</v>
      </c>
      <c r="Y753" t="s">
        <v>434</v>
      </c>
      <c r="AB753" s="3">
        <v>185300000</v>
      </c>
      <c r="AC753" s="3">
        <v>199900000</v>
      </c>
      <c r="AD753">
        <v>79.48</v>
      </c>
      <c r="AE753" s="5">
        <f t="shared" si="23"/>
        <v>116739000</v>
      </c>
      <c r="AF753">
        <v>85.75</v>
      </c>
      <c r="AG753" s="4">
        <v>0.63</v>
      </c>
      <c r="AH753" t="s">
        <v>33</v>
      </c>
      <c r="AI753" t="s">
        <v>116</v>
      </c>
      <c r="AJ753">
        <v>35.768842999999997</v>
      </c>
      <c r="AK753">
        <v>-119.24705400000001</v>
      </c>
    </row>
    <row r="754" spans="1:37" ht="14.45" x14ac:dyDescent="0.3">
      <c r="A754">
        <v>752</v>
      </c>
      <c r="B754">
        <v>321</v>
      </c>
      <c r="C754" t="s">
        <v>432</v>
      </c>
      <c r="D754" t="s">
        <v>116</v>
      </c>
      <c r="E754" t="s">
        <v>31</v>
      </c>
      <c r="F754" s="2">
        <v>36892</v>
      </c>
      <c r="G754" s="2">
        <v>40179</v>
      </c>
      <c r="H754">
        <v>48957</v>
      </c>
      <c r="I754">
        <v>44930</v>
      </c>
      <c r="J754">
        <v>196</v>
      </c>
      <c r="K754">
        <f t="shared" si="22"/>
        <v>3502383780</v>
      </c>
      <c r="L754">
        <v>176</v>
      </c>
      <c r="M754">
        <v>157</v>
      </c>
      <c r="N754" t="s">
        <v>432</v>
      </c>
      <c r="O754" t="s">
        <v>38</v>
      </c>
      <c r="P754" t="s">
        <v>39</v>
      </c>
      <c r="Q754" s="6">
        <v>42291</v>
      </c>
      <c r="R754">
        <v>257</v>
      </c>
      <c r="S754">
        <v>259</v>
      </c>
      <c r="T754" t="s">
        <v>40</v>
      </c>
      <c r="U754" t="s">
        <v>437</v>
      </c>
      <c r="V754" s="3">
        <v>48957</v>
      </c>
      <c r="W754">
        <v>107</v>
      </c>
      <c r="X754" t="s">
        <v>434</v>
      </c>
      <c r="Y754" t="s">
        <v>434</v>
      </c>
      <c r="AB754" s="3">
        <v>257300000</v>
      </c>
      <c r="AC754" s="3">
        <v>259300000</v>
      </c>
      <c r="AD754">
        <v>106.81</v>
      </c>
      <c r="AE754" s="5">
        <f t="shared" si="23"/>
        <v>162099000</v>
      </c>
      <c r="AF754">
        <v>107.64</v>
      </c>
      <c r="AG754" s="4">
        <v>0.63</v>
      </c>
      <c r="AH754" t="s">
        <v>33</v>
      </c>
      <c r="AI754" t="s">
        <v>116</v>
      </c>
      <c r="AJ754">
        <v>35.768842999999997</v>
      </c>
      <c r="AK754">
        <v>-119.24705400000001</v>
      </c>
    </row>
    <row r="755" spans="1:37" ht="14.45" x14ac:dyDescent="0.3">
      <c r="A755">
        <v>753</v>
      </c>
      <c r="B755">
        <v>321</v>
      </c>
      <c r="C755" t="s">
        <v>432</v>
      </c>
      <c r="D755" t="s">
        <v>116</v>
      </c>
      <c r="E755" t="s">
        <v>31</v>
      </c>
      <c r="F755" s="2">
        <v>36892</v>
      </c>
      <c r="G755" s="2">
        <v>40179</v>
      </c>
      <c r="H755">
        <v>48957</v>
      </c>
      <c r="I755">
        <v>44930</v>
      </c>
      <c r="J755">
        <v>196</v>
      </c>
      <c r="K755">
        <f t="shared" si="22"/>
        <v>3502383780</v>
      </c>
      <c r="L755">
        <v>176</v>
      </c>
      <c r="M755">
        <v>157</v>
      </c>
      <c r="N755" t="s">
        <v>432</v>
      </c>
      <c r="O755" t="s">
        <v>38</v>
      </c>
      <c r="P755" t="s">
        <v>39</v>
      </c>
      <c r="Q755" s="6">
        <v>42261</v>
      </c>
      <c r="R755">
        <v>289</v>
      </c>
      <c r="S755">
        <v>317</v>
      </c>
      <c r="T755" t="s">
        <v>40</v>
      </c>
      <c r="U755" t="s">
        <v>438</v>
      </c>
      <c r="V755" s="3">
        <v>48957</v>
      </c>
      <c r="W755">
        <v>125</v>
      </c>
      <c r="X755" t="s">
        <v>439</v>
      </c>
      <c r="Y755" t="s">
        <v>439</v>
      </c>
      <c r="AB755" s="3">
        <v>289000000</v>
      </c>
      <c r="AC755" s="3">
        <v>317100000</v>
      </c>
      <c r="AD755">
        <v>123.97</v>
      </c>
      <c r="AE755" s="5">
        <f t="shared" si="23"/>
        <v>182070000</v>
      </c>
      <c r="AF755">
        <v>136.02000000000001</v>
      </c>
      <c r="AG755" s="4">
        <v>0.63</v>
      </c>
      <c r="AH755" t="s">
        <v>33</v>
      </c>
      <c r="AI755" t="s">
        <v>116</v>
      </c>
      <c r="AJ755">
        <v>35.768842999999997</v>
      </c>
      <c r="AK755">
        <v>-119.24705400000001</v>
      </c>
    </row>
    <row r="756" spans="1:37" ht="14.45" x14ac:dyDescent="0.3">
      <c r="A756">
        <v>754</v>
      </c>
      <c r="B756">
        <v>321</v>
      </c>
      <c r="C756" t="s">
        <v>432</v>
      </c>
      <c r="D756" t="s">
        <v>116</v>
      </c>
      <c r="E756" t="s">
        <v>31</v>
      </c>
      <c r="F756" s="2">
        <v>36892</v>
      </c>
      <c r="G756" s="2">
        <v>40179</v>
      </c>
      <c r="H756">
        <v>48957</v>
      </c>
      <c r="I756">
        <v>44930</v>
      </c>
      <c r="J756">
        <v>196</v>
      </c>
      <c r="K756">
        <f t="shared" si="22"/>
        <v>3502383780</v>
      </c>
      <c r="L756">
        <v>176</v>
      </c>
      <c r="M756">
        <v>157</v>
      </c>
      <c r="N756" t="s">
        <v>432</v>
      </c>
      <c r="O756" t="s">
        <v>38</v>
      </c>
      <c r="P756" t="s">
        <v>39</v>
      </c>
      <c r="Q756" s="6">
        <v>42230</v>
      </c>
      <c r="R756">
        <v>330</v>
      </c>
      <c r="S756">
        <v>368</v>
      </c>
      <c r="T756" t="s">
        <v>40</v>
      </c>
      <c r="U756" t="s">
        <v>440</v>
      </c>
      <c r="V756" s="3">
        <v>48957</v>
      </c>
      <c r="AB756" s="3">
        <v>330280000</v>
      </c>
      <c r="AC756" s="3">
        <v>367630000</v>
      </c>
      <c r="AD756">
        <v>113.16</v>
      </c>
      <c r="AE756" s="5">
        <f t="shared" si="23"/>
        <v>171745600</v>
      </c>
      <c r="AF756">
        <v>125.96</v>
      </c>
      <c r="AG756" s="4">
        <v>0.52</v>
      </c>
      <c r="AH756" t="s">
        <v>33</v>
      </c>
      <c r="AI756" t="s">
        <v>116</v>
      </c>
      <c r="AJ756">
        <v>35.768842999999997</v>
      </c>
      <c r="AK756">
        <v>-119.24705400000001</v>
      </c>
    </row>
    <row r="757" spans="1:37" ht="14.45" x14ac:dyDescent="0.3">
      <c r="A757">
        <v>755</v>
      </c>
      <c r="B757">
        <v>321</v>
      </c>
      <c r="C757" t="s">
        <v>432</v>
      </c>
      <c r="D757" t="s">
        <v>116</v>
      </c>
      <c r="E757" t="s">
        <v>31</v>
      </c>
      <c r="F757" s="2">
        <v>36892</v>
      </c>
      <c r="G757" s="2">
        <v>40179</v>
      </c>
      <c r="H757">
        <v>48957</v>
      </c>
      <c r="I757">
        <v>44930</v>
      </c>
      <c r="J757">
        <v>196</v>
      </c>
      <c r="K757">
        <f t="shared" si="22"/>
        <v>3502383780</v>
      </c>
      <c r="L757">
        <v>176</v>
      </c>
      <c r="M757">
        <v>157</v>
      </c>
      <c r="N757" t="s">
        <v>432</v>
      </c>
      <c r="O757" t="s">
        <v>38</v>
      </c>
      <c r="P757" t="s">
        <v>39</v>
      </c>
      <c r="Q757" s="6">
        <v>42199</v>
      </c>
      <c r="R757">
        <v>354</v>
      </c>
      <c r="S757">
        <v>389</v>
      </c>
      <c r="T757" t="s">
        <v>40</v>
      </c>
      <c r="U757" t="s">
        <v>441</v>
      </c>
      <c r="V757" s="3">
        <v>48957</v>
      </c>
      <c r="AB757" s="3">
        <v>353900000</v>
      </c>
      <c r="AC757" s="3">
        <v>389300000</v>
      </c>
      <c r="AD757">
        <v>121.26</v>
      </c>
      <c r="AE757" s="5">
        <f t="shared" si="23"/>
        <v>184028000</v>
      </c>
      <c r="AF757">
        <v>133.38999999999999</v>
      </c>
      <c r="AG757" s="4">
        <v>0.52</v>
      </c>
      <c r="AH757" t="s">
        <v>33</v>
      </c>
      <c r="AI757" t="s">
        <v>116</v>
      </c>
      <c r="AJ757">
        <v>35.768842999999997</v>
      </c>
      <c r="AK757">
        <v>-119.24705400000001</v>
      </c>
    </row>
    <row r="758" spans="1:37" ht="14.45" x14ac:dyDescent="0.3">
      <c r="A758">
        <v>756</v>
      </c>
      <c r="B758">
        <v>321</v>
      </c>
      <c r="C758" t="s">
        <v>432</v>
      </c>
      <c r="D758" t="s">
        <v>116</v>
      </c>
      <c r="E758" t="s">
        <v>31</v>
      </c>
      <c r="F758" s="2">
        <v>36892</v>
      </c>
      <c r="G758" s="2">
        <v>40179</v>
      </c>
      <c r="H758">
        <v>48957</v>
      </c>
      <c r="I758">
        <v>44930</v>
      </c>
      <c r="J758">
        <v>196</v>
      </c>
      <c r="K758">
        <f t="shared" si="22"/>
        <v>3502383780</v>
      </c>
      <c r="L758">
        <v>176</v>
      </c>
      <c r="M758">
        <v>157</v>
      </c>
      <c r="N758" t="s">
        <v>432</v>
      </c>
      <c r="O758" t="s">
        <v>38</v>
      </c>
      <c r="P758" t="s">
        <v>39</v>
      </c>
      <c r="Q758" s="6">
        <v>42169</v>
      </c>
      <c r="R758">
        <v>337</v>
      </c>
      <c r="S758">
        <v>351</v>
      </c>
      <c r="T758" t="s">
        <v>40</v>
      </c>
      <c r="U758" t="s">
        <v>442</v>
      </c>
      <c r="V758" s="3">
        <v>48957</v>
      </c>
      <c r="X758" t="s">
        <v>443</v>
      </c>
      <c r="Y758" t="s">
        <v>444</v>
      </c>
      <c r="AB758" s="3">
        <v>337040000</v>
      </c>
      <c r="AC758" s="3">
        <v>351260000</v>
      </c>
      <c r="AD758">
        <v>119.33</v>
      </c>
      <c r="AE758" s="5">
        <f t="shared" si="23"/>
        <v>175260800</v>
      </c>
      <c r="AF758">
        <v>124.36</v>
      </c>
      <c r="AG758" s="4">
        <v>0.52</v>
      </c>
      <c r="AH758" t="s">
        <v>33</v>
      </c>
      <c r="AI758" t="s">
        <v>116</v>
      </c>
      <c r="AJ758">
        <v>35.768842999999997</v>
      </c>
      <c r="AK758">
        <v>-119.24705400000001</v>
      </c>
    </row>
    <row r="759" spans="1:37" ht="14.45" x14ac:dyDescent="0.3">
      <c r="A759">
        <v>757</v>
      </c>
      <c r="B759">
        <v>720</v>
      </c>
      <c r="C759" t="s">
        <v>445</v>
      </c>
      <c r="D759" t="s">
        <v>130</v>
      </c>
      <c r="E759" t="s">
        <v>31</v>
      </c>
      <c r="F759" s="2">
        <v>34880</v>
      </c>
      <c r="G759" s="2">
        <v>38534</v>
      </c>
      <c r="H759">
        <v>60600</v>
      </c>
      <c r="I759">
        <v>50780</v>
      </c>
      <c r="J759">
        <v>736</v>
      </c>
      <c r="K759">
        <f t="shared" si="22"/>
        <v>16279584000</v>
      </c>
      <c r="L759">
        <v>663</v>
      </c>
      <c r="M759">
        <v>589</v>
      </c>
      <c r="N759" t="s">
        <v>445</v>
      </c>
      <c r="O759">
        <v>2</v>
      </c>
      <c r="P759" t="s">
        <v>39</v>
      </c>
      <c r="Q759" s="6">
        <v>42050</v>
      </c>
      <c r="R759" s="3">
        <v>1875</v>
      </c>
      <c r="S759" s="3">
        <v>1904</v>
      </c>
      <c r="T759" t="s">
        <v>55</v>
      </c>
      <c r="U759" t="s">
        <v>2108</v>
      </c>
      <c r="V759" s="3">
        <v>62194</v>
      </c>
      <c r="W759">
        <v>221</v>
      </c>
      <c r="AB759" s="3">
        <v>610971426</v>
      </c>
      <c r="AC759" s="3">
        <v>620421117</v>
      </c>
      <c r="AD759">
        <v>221.03</v>
      </c>
      <c r="AE759" s="5">
        <f t="shared" si="23"/>
        <v>384911998.38</v>
      </c>
      <c r="AF759">
        <v>224.45</v>
      </c>
      <c r="AG759" s="4">
        <v>0.63</v>
      </c>
      <c r="AH759" t="s">
        <v>33</v>
      </c>
      <c r="AI759" t="s">
        <v>130</v>
      </c>
      <c r="AJ759">
        <v>36.778261000000001</v>
      </c>
      <c r="AK759">
        <v>-119.41793199999999</v>
      </c>
    </row>
    <row r="760" spans="1:37" ht="14.45" x14ac:dyDescent="0.3">
      <c r="A760">
        <v>758</v>
      </c>
      <c r="B760">
        <v>720</v>
      </c>
      <c r="C760" t="s">
        <v>445</v>
      </c>
      <c r="D760" t="s">
        <v>130</v>
      </c>
      <c r="E760" t="s">
        <v>31</v>
      </c>
      <c r="F760" s="2">
        <v>34880</v>
      </c>
      <c r="G760" s="2">
        <v>38534</v>
      </c>
      <c r="H760">
        <v>60600</v>
      </c>
      <c r="I760">
        <v>50780</v>
      </c>
      <c r="J760">
        <v>736</v>
      </c>
      <c r="K760">
        <f t="shared" si="22"/>
        <v>16279584000</v>
      </c>
      <c r="L760">
        <v>663</v>
      </c>
      <c r="M760">
        <v>589</v>
      </c>
      <c r="N760" t="s">
        <v>445</v>
      </c>
      <c r="O760">
        <v>2</v>
      </c>
      <c r="P760" t="s">
        <v>39</v>
      </c>
      <c r="Q760" s="6">
        <v>42019</v>
      </c>
      <c r="R760" s="3">
        <v>1817</v>
      </c>
      <c r="S760" s="3">
        <v>2036</v>
      </c>
      <c r="T760" t="s">
        <v>55</v>
      </c>
      <c r="U760" t="s">
        <v>446</v>
      </c>
      <c r="V760" s="3">
        <v>62142</v>
      </c>
      <c r="W760">
        <v>233.4</v>
      </c>
      <c r="AB760" s="3">
        <v>592072043</v>
      </c>
      <c r="AC760" s="3">
        <v>663433505</v>
      </c>
      <c r="AD760">
        <v>201.31</v>
      </c>
      <c r="AE760" s="5">
        <f t="shared" si="23"/>
        <v>390767548.38</v>
      </c>
      <c r="AF760">
        <v>225.58</v>
      </c>
      <c r="AG760" s="4">
        <v>0.66</v>
      </c>
      <c r="AH760" t="s">
        <v>33</v>
      </c>
      <c r="AI760" t="s">
        <v>130</v>
      </c>
      <c r="AJ760">
        <v>36.778261000000001</v>
      </c>
      <c r="AK760">
        <v>-119.41793199999999</v>
      </c>
    </row>
    <row r="761" spans="1:37" ht="14.45" x14ac:dyDescent="0.3">
      <c r="A761">
        <v>759</v>
      </c>
      <c r="B761">
        <v>720</v>
      </c>
      <c r="C761" t="s">
        <v>445</v>
      </c>
      <c r="D761" t="s">
        <v>130</v>
      </c>
      <c r="E761" t="s">
        <v>31</v>
      </c>
      <c r="F761" s="2">
        <v>34880</v>
      </c>
      <c r="G761" s="2">
        <v>38534</v>
      </c>
      <c r="H761">
        <v>60600</v>
      </c>
      <c r="I761">
        <v>50780</v>
      </c>
      <c r="J761">
        <v>736</v>
      </c>
      <c r="K761">
        <f t="shared" si="22"/>
        <v>16279584000</v>
      </c>
      <c r="L761">
        <v>663</v>
      </c>
      <c r="M761">
        <v>589</v>
      </c>
      <c r="N761" t="s">
        <v>445</v>
      </c>
      <c r="O761">
        <v>2</v>
      </c>
      <c r="P761" t="s">
        <v>39</v>
      </c>
      <c r="Q761" s="6">
        <v>42352</v>
      </c>
      <c r="R761" s="3">
        <v>2106</v>
      </c>
      <c r="S761" s="3">
        <v>2209</v>
      </c>
      <c r="T761" t="s">
        <v>55</v>
      </c>
      <c r="U761" t="s">
        <v>447</v>
      </c>
      <c r="V761" s="3">
        <v>62142</v>
      </c>
      <c r="W761">
        <v>235</v>
      </c>
      <c r="AB761" s="3">
        <v>686243105</v>
      </c>
      <c r="AC761" s="3">
        <v>719805802</v>
      </c>
      <c r="AD761">
        <v>235.11</v>
      </c>
      <c r="AE761" s="5">
        <f t="shared" si="23"/>
        <v>452920449.30000001</v>
      </c>
      <c r="AF761">
        <v>246.61</v>
      </c>
      <c r="AG761" s="4">
        <v>0.66</v>
      </c>
      <c r="AH761" t="s">
        <v>33</v>
      </c>
      <c r="AI761" t="s">
        <v>130</v>
      </c>
      <c r="AJ761">
        <v>36.778261000000001</v>
      </c>
      <c r="AK761">
        <v>-119.41793199999999</v>
      </c>
    </row>
    <row r="762" spans="1:37" ht="14.45" x14ac:dyDescent="0.3">
      <c r="A762">
        <v>760</v>
      </c>
      <c r="B762">
        <v>720</v>
      </c>
      <c r="C762" t="s">
        <v>445</v>
      </c>
      <c r="D762" t="s">
        <v>130</v>
      </c>
      <c r="E762" t="s">
        <v>31</v>
      </c>
      <c r="F762" s="2">
        <v>34880</v>
      </c>
      <c r="G762" s="2">
        <v>38534</v>
      </c>
      <c r="H762">
        <v>60600</v>
      </c>
      <c r="I762">
        <v>50780</v>
      </c>
      <c r="J762">
        <v>736</v>
      </c>
      <c r="K762">
        <f t="shared" si="22"/>
        <v>16279584000</v>
      </c>
      <c r="L762">
        <v>663</v>
      </c>
      <c r="M762">
        <v>589</v>
      </c>
      <c r="N762" t="s">
        <v>445</v>
      </c>
      <c r="O762">
        <v>2</v>
      </c>
      <c r="P762" t="s">
        <v>39</v>
      </c>
      <c r="Q762" s="6">
        <v>42322</v>
      </c>
      <c r="R762" s="3">
        <v>2733</v>
      </c>
      <c r="S762" s="3">
        <v>3079</v>
      </c>
      <c r="T762" t="s">
        <v>55</v>
      </c>
      <c r="U762" t="s">
        <v>448</v>
      </c>
      <c r="V762" s="3">
        <v>62103</v>
      </c>
      <c r="W762">
        <v>315.39</v>
      </c>
      <c r="AB762" s="3">
        <v>890551950</v>
      </c>
      <c r="AC762" s="3">
        <v>1003296544</v>
      </c>
      <c r="AD762">
        <v>325.85000000000002</v>
      </c>
      <c r="AE762" s="5">
        <f t="shared" si="23"/>
        <v>605575326</v>
      </c>
      <c r="AF762">
        <v>367.1</v>
      </c>
      <c r="AG762" s="4">
        <v>0.68</v>
      </c>
      <c r="AH762" t="s">
        <v>33</v>
      </c>
      <c r="AI762" t="s">
        <v>130</v>
      </c>
      <c r="AJ762">
        <v>36.778261000000001</v>
      </c>
      <c r="AK762">
        <v>-119.41793199999999</v>
      </c>
    </row>
    <row r="763" spans="1:37" ht="14.45" x14ac:dyDescent="0.3">
      <c r="A763">
        <v>761</v>
      </c>
      <c r="B763">
        <v>720</v>
      </c>
      <c r="C763" t="s">
        <v>445</v>
      </c>
      <c r="D763" t="s">
        <v>130</v>
      </c>
      <c r="E763" t="s">
        <v>31</v>
      </c>
      <c r="F763" s="2">
        <v>34880</v>
      </c>
      <c r="G763" s="2">
        <v>38534</v>
      </c>
      <c r="H763">
        <v>60600</v>
      </c>
      <c r="I763">
        <v>50780</v>
      </c>
      <c r="J763">
        <v>736</v>
      </c>
      <c r="K763">
        <f t="shared" si="22"/>
        <v>16279584000</v>
      </c>
      <c r="L763">
        <v>663</v>
      </c>
      <c r="M763">
        <v>589</v>
      </c>
      <c r="N763" t="s">
        <v>445</v>
      </c>
      <c r="O763">
        <v>2</v>
      </c>
      <c r="P763" t="s">
        <v>39</v>
      </c>
      <c r="Q763" s="6">
        <v>42291</v>
      </c>
      <c r="R763" s="3">
        <v>2827</v>
      </c>
      <c r="S763" s="3">
        <v>2806</v>
      </c>
      <c r="T763" t="s">
        <v>55</v>
      </c>
      <c r="U763" t="s">
        <v>449</v>
      </c>
      <c r="V763" s="3">
        <v>60600</v>
      </c>
      <c r="W763">
        <v>322.43</v>
      </c>
      <c r="AB763" s="3">
        <v>921181984</v>
      </c>
      <c r="AC763" s="3">
        <v>914339104</v>
      </c>
      <c r="AD763">
        <v>330.01</v>
      </c>
      <c r="AE763" s="5">
        <f t="shared" si="23"/>
        <v>617191929.28000009</v>
      </c>
      <c r="AF763">
        <v>327.56</v>
      </c>
      <c r="AG763" s="4">
        <v>0.67</v>
      </c>
      <c r="AH763" t="s">
        <v>33</v>
      </c>
      <c r="AI763" t="s">
        <v>130</v>
      </c>
      <c r="AJ763">
        <v>36.778261000000001</v>
      </c>
      <c r="AK763">
        <v>-119.41793199999999</v>
      </c>
    </row>
    <row r="764" spans="1:37" ht="14.45" x14ac:dyDescent="0.3">
      <c r="A764">
        <v>762</v>
      </c>
      <c r="B764">
        <v>720</v>
      </c>
      <c r="C764" t="s">
        <v>445</v>
      </c>
      <c r="D764" t="s">
        <v>130</v>
      </c>
      <c r="E764" t="s">
        <v>31</v>
      </c>
      <c r="F764" s="2">
        <v>34880</v>
      </c>
      <c r="G764" s="2">
        <v>38534</v>
      </c>
      <c r="H764">
        <v>60600</v>
      </c>
      <c r="I764">
        <v>50780</v>
      </c>
      <c r="J764">
        <v>736</v>
      </c>
      <c r="K764">
        <f t="shared" si="22"/>
        <v>16279584000</v>
      </c>
      <c r="L764">
        <v>663</v>
      </c>
      <c r="M764">
        <v>589</v>
      </c>
      <c r="N764" t="s">
        <v>445</v>
      </c>
      <c r="O764">
        <v>2</v>
      </c>
      <c r="P764" t="s">
        <v>39</v>
      </c>
      <c r="Q764" s="6">
        <v>42261</v>
      </c>
      <c r="R764" s="3">
        <v>3193</v>
      </c>
      <c r="S764" s="3">
        <v>3570</v>
      </c>
      <c r="T764" t="s">
        <v>55</v>
      </c>
      <c r="U764" t="s">
        <v>450</v>
      </c>
      <c r="V764" s="3">
        <v>62028</v>
      </c>
      <c r="W764">
        <v>378.45</v>
      </c>
      <c r="AB764" s="3">
        <v>1040443606</v>
      </c>
      <c r="AC764" s="3">
        <v>1163289594</v>
      </c>
      <c r="AD764">
        <v>378.53</v>
      </c>
      <c r="AE764" s="5">
        <f t="shared" si="23"/>
        <v>707501652.08000004</v>
      </c>
      <c r="AF764">
        <v>423.22</v>
      </c>
      <c r="AG764" s="4">
        <v>0.68</v>
      </c>
      <c r="AH764" t="s">
        <v>33</v>
      </c>
      <c r="AI764" t="s">
        <v>130</v>
      </c>
      <c r="AJ764">
        <v>36.778261000000001</v>
      </c>
      <c r="AK764">
        <v>-119.41793199999999</v>
      </c>
    </row>
    <row r="765" spans="1:37" ht="14.45" x14ac:dyDescent="0.3">
      <c r="A765">
        <v>763</v>
      </c>
      <c r="B765">
        <v>720</v>
      </c>
      <c r="C765" t="s">
        <v>445</v>
      </c>
      <c r="D765" t="s">
        <v>130</v>
      </c>
      <c r="E765" t="s">
        <v>31</v>
      </c>
      <c r="F765" s="2">
        <v>34880</v>
      </c>
      <c r="G765" s="2">
        <v>38534</v>
      </c>
      <c r="H765">
        <v>60600</v>
      </c>
      <c r="I765">
        <v>50780</v>
      </c>
      <c r="J765">
        <v>736</v>
      </c>
      <c r="K765">
        <f t="shared" si="22"/>
        <v>16279584000</v>
      </c>
      <c r="L765">
        <v>663</v>
      </c>
      <c r="M765">
        <v>589</v>
      </c>
      <c r="N765" t="s">
        <v>445</v>
      </c>
      <c r="O765">
        <v>2</v>
      </c>
      <c r="P765" t="s">
        <v>39</v>
      </c>
      <c r="Q765" s="6">
        <v>42230</v>
      </c>
      <c r="R765" s="3">
        <v>3489</v>
      </c>
      <c r="S765" s="3">
        <v>3840</v>
      </c>
      <c r="T765" t="s">
        <v>55</v>
      </c>
      <c r="V765" s="3">
        <v>60600</v>
      </c>
      <c r="AB765" s="3">
        <v>1136895629</v>
      </c>
      <c r="AC765" s="3">
        <v>1251269480</v>
      </c>
      <c r="AD765">
        <v>411.52</v>
      </c>
      <c r="AE765" s="5">
        <f t="shared" si="23"/>
        <v>773089027.72000003</v>
      </c>
      <c r="AF765">
        <v>452.92</v>
      </c>
      <c r="AG765" s="4">
        <v>0.68</v>
      </c>
      <c r="AH765" t="s">
        <v>33</v>
      </c>
      <c r="AI765" t="s">
        <v>130</v>
      </c>
      <c r="AJ765">
        <v>36.778261000000001</v>
      </c>
      <c r="AK765">
        <v>-119.41793199999999</v>
      </c>
    </row>
    <row r="766" spans="1:37" ht="14.45" x14ac:dyDescent="0.3">
      <c r="A766">
        <v>764</v>
      </c>
      <c r="B766">
        <v>720</v>
      </c>
      <c r="C766" t="s">
        <v>445</v>
      </c>
      <c r="D766" t="s">
        <v>130</v>
      </c>
      <c r="E766" t="s">
        <v>31</v>
      </c>
      <c r="F766" s="2">
        <v>34880</v>
      </c>
      <c r="G766" s="2">
        <v>38534</v>
      </c>
      <c r="H766">
        <v>60600</v>
      </c>
      <c r="I766">
        <v>50780</v>
      </c>
      <c r="J766">
        <v>736</v>
      </c>
      <c r="K766">
        <f t="shared" si="22"/>
        <v>16279584000</v>
      </c>
      <c r="L766">
        <v>663</v>
      </c>
      <c r="M766">
        <v>589</v>
      </c>
      <c r="N766" t="s">
        <v>445</v>
      </c>
      <c r="O766" t="s">
        <v>57</v>
      </c>
      <c r="P766" t="s">
        <v>39</v>
      </c>
      <c r="Q766" s="6">
        <v>42199</v>
      </c>
      <c r="R766" s="3">
        <v>3882</v>
      </c>
      <c r="S766" s="3">
        <v>3891</v>
      </c>
      <c r="T766" t="s">
        <v>55</v>
      </c>
      <c r="V766" s="3">
        <v>60600</v>
      </c>
      <c r="AB766" s="3">
        <v>1264955240</v>
      </c>
      <c r="AC766" s="3">
        <v>1267887902</v>
      </c>
      <c r="AD766">
        <v>457.88</v>
      </c>
      <c r="AE766" s="5">
        <f t="shared" si="23"/>
        <v>860169563.20000005</v>
      </c>
      <c r="AF766">
        <v>458.94</v>
      </c>
      <c r="AG766" s="4">
        <v>0.68</v>
      </c>
      <c r="AH766" t="s">
        <v>33</v>
      </c>
      <c r="AI766" t="s">
        <v>130</v>
      </c>
      <c r="AJ766">
        <v>36.778261000000001</v>
      </c>
      <c r="AK766">
        <v>-119.41793199999999</v>
      </c>
    </row>
    <row r="767" spans="1:37" ht="14.45" x14ac:dyDescent="0.3">
      <c r="A767">
        <v>765</v>
      </c>
      <c r="B767">
        <v>720</v>
      </c>
      <c r="C767" t="s">
        <v>445</v>
      </c>
      <c r="D767" t="s">
        <v>130</v>
      </c>
      <c r="E767" t="s">
        <v>31</v>
      </c>
      <c r="F767" s="2">
        <v>34880</v>
      </c>
      <c r="G767" s="2">
        <v>38534</v>
      </c>
      <c r="H767">
        <v>60600</v>
      </c>
      <c r="I767">
        <v>50780</v>
      </c>
      <c r="J767">
        <v>736</v>
      </c>
      <c r="K767">
        <f t="shared" si="22"/>
        <v>16279584000</v>
      </c>
      <c r="L767">
        <v>663</v>
      </c>
      <c r="M767">
        <v>589</v>
      </c>
      <c r="N767" t="s">
        <v>445</v>
      </c>
      <c r="O767">
        <v>2</v>
      </c>
      <c r="P767" t="s">
        <v>39</v>
      </c>
      <c r="Q767" s="6">
        <v>42169</v>
      </c>
      <c r="R767" s="3">
        <v>3581</v>
      </c>
      <c r="S767" s="3">
        <v>3744</v>
      </c>
      <c r="T767" t="s">
        <v>55</v>
      </c>
      <c r="U767" t="s">
        <v>451</v>
      </c>
      <c r="V767" s="3">
        <v>60600</v>
      </c>
      <c r="AB767" s="3">
        <v>1166873960</v>
      </c>
      <c r="AC767" s="3">
        <v>1219987743</v>
      </c>
      <c r="AD767">
        <v>436.45</v>
      </c>
      <c r="AE767" s="5">
        <f t="shared" si="23"/>
        <v>793474292.80000007</v>
      </c>
      <c r="AF767">
        <v>456.32</v>
      </c>
      <c r="AG767" s="4">
        <v>0.68</v>
      </c>
      <c r="AH767" t="s">
        <v>33</v>
      </c>
      <c r="AI767" t="s">
        <v>130</v>
      </c>
      <c r="AJ767">
        <v>36.778261000000001</v>
      </c>
      <c r="AK767">
        <v>-119.41793199999999</v>
      </c>
    </row>
    <row r="768" spans="1:37" ht="14.45" x14ac:dyDescent="0.3">
      <c r="A768">
        <v>766</v>
      </c>
      <c r="B768">
        <v>561</v>
      </c>
      <c r="C768" t="s">
        <v>452</v>
      </c>
      <c r="D768" t="s">
        <v>59</v>
      </c>
      <c r="E768" t="s">
        <v>53</v>
      </c>
      <c r="F768" s="2">
        <v>34700</v>
      </c>
      <c r="G768" s="2">
        <v>37987</v>
      </c>
      <c r="H768">
        <v>35646</v>
      </c>
      <c r="I768">
        <v>23717</v>
      </c>
      <c r="J768">
        <v>175</v>
      </c>
      <c r="K768">
        <f t="shared" si="22"/>
        <v>2276888250</v>
      </c>
      <c r="L768">
        <v>166</v>
      </c>
      <c r="M768">
        <v>157</v>
      </c>
      <c r="N768" t="s">
        <v>452</v>
      </c>
      <c r="O768" t="s">
        <v>453</v>
      </c>
      <c r="P768" t="s">
        <v>39</v>
      </c>
      <c r="Q768" s="6">
        <v>42050</v>
      </c>
      <c r="R768">
        <v>83</v>
      </c>
      <c r="S768">
        <v>92</v>
      </c>
      <c r="T768" t="s">
        <v>40</v>
      </c>
      <c r="U768" t="s">
        <v>454</v>
      </c>
      <c r="V768" s="3">
        <v>35646</v>
      </c>
      <c r="W768">
        <v>67</v>
      </c>
      <c r="AA768" t="s">
        <v>40</v>
      </c>
      <c r="AB768" s="3">
        <v>82500000</v>
      </c>
      <c r="AC768" s="3">
        <v>91952000</v>
      </c>
      <c r="AD768">
        <v>66.95</v>
      </c>
      <c r="AE768" s="5">
        <f t="shared" si="23"/>
        <v>66825000.000000007</v>
      </c>
      <c r="AF768">
        <v>74.62</v>
      </c>
      <c r="AG768" s="4">
        <v>0.81</v>
      </c>
      <c r="AH768" t="s">
        <v>33</v>
      </c>
      <c r="AI768" t="s">
        <v>59</v>
      </c>
      <c r="AJ768">
        <v>37.926453000000002</v>
      </c>
      <c r="AK768">
        <v>-121.916935</v>
      </c>
    </row>
    <row r="769" spans="1:37" ht="14.45" x14ac:dyDescent="0.3">
      <c r="A769">
        <v>767</v>
      </c>
      <c r="B769">
        <v>561</v>
      </c>
      <c r="C769" t="s">
        <v>452</v>
      </c>
      <c r="D769" t="s">
        <v>59</v>
      </c>
      <c r="E769" t="s">
        <v>53</v>
      </c>
      <c r="F769" s="2">
        <v>34700</v>
      </c>
      <c r="G769" s="2">
        <v>37987</v>
      </c>
      <c r="H769">
        <v>35646</v>
      </c>
      <c r="I769">
        <v>23717</v>
      </c>
      <c r="J769">
        <v>175</v>
      </c>
      <c r="K769">
        <f t="shared" si="22"/>
        <v>2276888250</v>
      </c>
      <c r="L769">
        <v>166</v>
      </c>
      <c r="M769">
        <v>157</v>
      </c>
      <c r="N769" t="s">
        <v>452</v>
      </c>
      <c r="O769" t="s">
        <v>453</v>
      </c>
      <c r="P769" t="s">
        <v>39</v>
      </c>
      <c r="Q769" s="6">
        <v>42019</v>
      </c>
      <c r="R769">
        <v>88</v>
      </c>
      <c r="S769">
        <v>85</v>
      </c>
      <c r="T769" t="s">
        <v>40</v>
      </c>
      <c r="U769" t="s">
        <v>454</v>
      </c>
      <c r="V769" s="3">
        <v>35646</v>
      </c>
      <c r="W769">
        <v>64.2</v>
      </c>
      <c r="AA769" t="s">
        <v>40</v>
      </c>
      <c r="AB769" s="3">
        <v>87523000</v>
      </c>
      <c r="AC769" s="3">
        <v>84967000</v>
      </c>
      <c r="AD769">
        <v>64.16</v>
      </c>
      <c r="AE769" s="5">
        <f t="shared" si="23"/>
        <v>70893630</v>
      </c>
      <c r="AF769">
        <v>62.28</v>
      </c>
      <c r="AG769" s="4">
        <v>0.81</v>
      </c>
      <c r="AH769" t="s">
        <v>33</v>
      </c>
      <c r="AI769" t="s">
        <v>59</v>
      </c>
      <c r="AJ769">
        <v>37.926453000000002</v>
      </c>
      <c r="AK769">
        <v>-121.916935</v>
      </c>
    </row>
    <row r="770" spans="1:37" ht="14.45" x14ac:dyDescent="0.3">
      <c r="A770">
        <v>768</v>
      </c>
      <c r="B770">
        <v>561</v>
      </c>
      <c r="C770" t="s">
        <v>452</v>
      </c>
      <c r="D770" t="s">
        <v>59</v>
      </c>
      <c r="E770" t="s">
        <v>53</v>
      </c>
      <c r="F770" s="2">
        <v>34700</v>
      </c>
      <c r="G770" s="2">
        <v>37987</v>
      </c>
      <c r="H770">
        <v>35646</v>
      </c>
      <c r="I770">
        <v>23717</v>
      </c>
      <c r="J770">
        <v>175</v>
      </c>
      <c r="K770">
        <f t="shared" si="22"/>
        <v>2276888250</v>
      </c>
      <c r="L770">
        <v>166</v>
      </c>
      <c r="M770">
        <v>157</v>
      </c>
      <c r="N770" t="s">
        <v>452</v>
      </c>
      <c r="O770" t="s">
        <v>453</v>
      </c>
      <c r="P770" t="s">
        <v>39</v>
      </c>
      <c r="Q770" s="6">
        <v>42352</v>
      </c>
      <c r="R770">
        <v>78</v>
      </c>
      <c r="S770">
        <v>105</v>
      </c>
      <c r="T770" t="s">
        <v>40</v>
      </c>
      <c r="U770" t="s">
        <v>454</v>
      </c>
      <c r="V770" s="3">
        <v>35646</v>
      </c>
      <c r="W770">
        <v>57.1</v>
      </c>
      <c r="AA770" t="s">
        <v>40</v>
      </c>
      <c r="AB770" s="3">
        <v>77837000</v>
      </c>
      <c r="AC770" s="3">
        <v>105006000</v>
      </c>
      <c r="AD770">
        <v>57.06</v>
      </c>
      <c r="AE770" s="5">
        <f t="shared" si="23"/>
        <v>63047970.000000007</v>
      </c>
      <c r="AF770">
        <v>76.97</v>
      </c>
      <c r="AG770" s="4">
        <v>0.81</v>
      </c>
      <c r="AH770" t="s">
        <v>33</v>
      </c>
      <c r="AI770" t="s">
        <v>59</v>
      </c>
      <c r="AJ770">
        <v>37.926453000000002</v>
      </c>
      <c r="AK770">
        <v>-121.916935</v>
      </c>
    </row>
    <row r="771" spans="1:37" ht="14.45" x14ac:dyDescent="0.3">
      <c r="A771">
        <v>769</v>
      </c>
      <c r="B771">
        <v>561</v>
      </c>
      <c r="C771" t="s">
        <v>452</v>
      </c>
      <c r="D771" t="s">
        <v>59</v>
      </c>
      <c r="E771" t="s">
        <v>53</v>
      </c>
      <c r="F771" s="2">
        <v>34700</v>
      </c>
      <c r="G771" s="2">
        <v>37987</v>
      </c>
      <c r="H771">
        <v>35646</v>
      </c>
      <c r="I771">
        <v>23717</v>
      </c>
      <c r="J771">
        <v>175</v>
      </c>
      <c r="K771">
        <f t="shared" ref="K771:K834" si="24">J771*H771*365</f>
        <v>2276888250</v>
      </c>
      <c r="L771">
        <v>166</v>
      </c>
      <c r="M771">
        <v>157</v>
      </c>
      <c r="N771" t="s">
        <v>452</v>
      </c>
      <c r="O771" t="s">
        <v>453</v>
      </c>
      <c r="P771" t="s">
        <v>39</v>
      </c>
      <c r="Q771" s="6">
        <v>42322</v>
      </c>
      <c r="R771">
        <v>112</v>
      </c>
      <c r="S771">
        <v>132</v>
      </c>
      <c r="T771" t="s">
        <v>40</v>
      </c>
      <c r="U771" t="s">
        <v>454</v>
      </c>
      <c r="V771" s="3">
        <v>35646</v>
      </c>
      <c r="W771">
        <v>84.9</v>
      </c>
      <c r="AA771" t="s">
        <v>40</v>
      </c>
      <c r="AB771" s="3">
        <v>112120000</v>
      </c>
      <c r="AC771" s="3">
        <v>131570000</v>
      </c>
      <c r="AD771">
        <v>84.93</v>
      </c>
      <c r="AE771" s="5">
        <f t="shared" ref="AE771:AE834" si="25">AB771*AG771</f>
        <v>90817200</v>
      </c>
      <c r="AF771">
        <v>99.66</v>
      </c>
      <c r="AG771" s="4">
        <v>0.81</v>
      </c>
      <c r="AH771" t="s">
        <v>33</v>
      </c>
      <c r="AI771" t="s">
        <v>59</v>
      </c>
      <c r="AJ771">
        <v>37.926453000000002</v>
      </c>
      <c r="AK771">
        <v>-121.916935</v>
      </c>
    </row>
    <row r="772" spans="1:37" ht="14.45" x14ac:dyDescent="0.3">
      <c r="A772">
        <v>770</v>
      </c>
      <c r="B772">
        <v>561</v>
      </c>
      <c r="C772" t="s">
        <v>452</v>
      </c>
      <c r="D772" t="s">
        <v>59</v>
      </c>
      <c r="E772" t="s">
        <v>53</v>
      </c>
      <c r="F772" s="2">
        <v>34700</v>
      </c>
      <c r="G772" s="2">
        <v>37987</v>
      </c>
      <c r="H772">
        <v>35646</v>
      </c>
      <c r="I772">
        <v>23717</v>
      </c>
      <c r="J772">
        <v>175</v>
      </c>
      <c r="K772">
        <f t="shared" si="24"/>
        <v>2276888250</v>
      </c>
      <c r="L772">
        <v>166</v>
      </c>
      <c r="M772">
        <v>157</v>
      </c>
      <c r="N772" t="s">
        <v>452</v>
      </c>
      <c r="O772" t="s">
        <v>453</v>
      </c>
      <c r="P772" t="s">
        <v>39</v>
      </c>
      <c r="Q772" s="6">
        <v>42291</v>
      </c>
      <c r="R772">
        <v>165</v>
      </c>
      <c r="S772">
        <v>181</v>
      </c>
      <c r="T772" t="s">
        <v>40</v>
      </c>
      <c r="U772" t="s">
        <v>454</v>
      </c>
      <c r="V772" s="3">
        <v>35646</v>
      </c>
      <c r="W772">
        <v>120.7</v>
      </c>
      <c r="AA772" t="s">
        <v>40</v>
      </c>
      <c r="AB772" s="3">
        <v>164690000</v>
      </c>
      <c r="AC772" s="3">
        <v>181330000</v>
      </c>
      <c r="AD772">
        <v>120.72</v>
      </c>
      <c r="AE772" s="5">
        <f t="shared" si="25"/>
        <v>133398900.00000001</v>
      </c>
      <c r="AF772">
        <v>132.91999999999999</v>
      </c>
      <c r="AG772" s="4">
        <v>0.81</v>
      </c>
      <c r="AH772" t="s">
        <v>33</v>
      </c>
      <c r="AI772" t="s">
        <v>59</v>
      </c>
      <c r="AJ772">
        <v>37.926453000000002</v>
      </c>
      <c r="AK772">
        <v>-121.916935</v>
      </c>
    </row>
    <row r="773" spans="1:37" ht="14.45" x14ac:dyDescent="0.3">
      <c r="A773">
        <v>771</v>
      </c>
      <c r="B773">
        <v>561</v>
      </c>
      <c r="C773" t="s">
        <v>452</v>
      </c>
      <c r="D773" t="s">
        <v>59</v>
      </c>
      <c r="E773" t="s">
        <v>53</v>
      </c>
      <c r="F773" s="2">
        <v>34700</v>
      </c>
      <c r="G773" s="2">
        <v>37987</v>
      </c>
      <c r="H773">
        <v>35646</v>
      </c>
      <c r="I773">
        <v>23717</v>
      </c>
      <c r="J773">
        <v>175</v>
      </c>
      <c r="K773">
        <f t="shared" si="24"/>
        <v>2276888250</v>
      </c>
      <c r="L773">
        <v>166</v>
      </c>
      <c r="M773">
        <v>157</v>
      </c>
      <c r="N773" t="s">
        <v>452</v>
      </c>
      <c r="O773" t="s">
        <v>453</v>
      </c>
      <c r="P773" t="s">
        <v>39</v>
      </c>
      <c r="Q773" s="6">
        <v>42261</v>
      </c>
      <c r="R773">
        <v>182</v>
      </c>
      <c r="S773">
        <v>203</v>
      </c>
      <c r="T773" t="s">
        <v>40</v>
      </c>
      <c r="U773" t="s">
        <v>454</v>
      </c>
      <c r="V773" s="3">
        <v>35646</v>
      </c>
      <c r="W773">
        <v>137.80000000000001</v>
      </c>
      <c r="AB773" s="3">
        <v>181900000</v>
      </c>
      <c r="AC773" s="3">
        <v>203100000</v>
      </c>
      <c r="AD773">
        <v>137.78</v>
      </c>
      <c r="AE773" s="5">
        <f t="shared" si="25"/>
        <v>147339000</v>
      </c>
      <c r="AF773">
        <v>153.84</v>
      </c>
      <c r="AG773" s="4">
        <v>0.81</v>
      </c>
      <c r="AH773" t="s">
        <v>33</v>
      </c>
      <c r="AI773" t="s">
        <v>59</v>
      </c>
      <c r="AJ773">
        <v>37.926453000000002</v>
      </c>
      <c r="AK773">
        <v>-121.916935</v>
      </c>
    </row>
    <row r="774" spans="1:37" ht="14.45" x14ac:dyDescent="0.3">
      <c r="A774">
        <v>772</v>
      </c>
      <c r="B774">
        <v>561</v>
      </c>
      <c r="C774" t="s">
        <v>452</v>
      </c>
      <c r="D774" t="s">
        <v>59</v>
      </c>
      <c r="E774" t="s">
        <v>53</v>
      </c>
      <c r="F774" s="2">
        <v>34700</v>
      </c>
      <c r="G774" s="2">
        <v>37987</v>
      </c>
      <c r="H774">
        <v>35646</v>
      </c>
      <c r="I774">
        <v>23717</v>
      </c>
      <c r="J774">
        <v>175</v>
      </c>
      <c r="K774">
        <f t="shared" si="24"/>
        <v>2276888250</v>
      </c>
      <c r="L774">
        <v>166</v>
      </c>
      <c r="M774">
        <v>157</v>
      </c>
      <c r="N774" t="s">
        <v>452</v>
      </c>
      <c r="O774" t="s">
        <v>453</v>
      </c>
      <c r="P774" t="s">
        <v>39</v>
      </c>
      <c r="Q774" s="6">
        <v>42230</v>
      </c>
      <c r="R774">
        <v>199</v>
      </c>
      <c r="S774">
        <v>230</v>
      </c>
      <c r="T774" t="s">
        <v>40</v>
      </c>
      <c r="U774" t="s">
        <v>454</v>
      </c>
      <c r="V774" s="3">
        <v>35646</v>
      </c>
      <c r="AB774" s="3">
        <v>199100000</v>
      </c>
      <c r="AC774" s="3">
        <v>230100000</v>
      </c>
      <c r="AD774">
        <v>145.94</v>
      </c>
      <c r="AE774" s="5">
        <f t="shared" si="25"/>
        <v>161271000</v>
      </c>
      <c r="AF774">
        <v>168.67</v>
      </c>
      <c r="AG774" s="4">
        <v>0.81</v>
      </c>
      <c r="AH774" t="s">
        <v>33</v>
      </c>
      <c r="AI774" t="s">
        <v>59</v>
      </c>
      <c r="AJ774">
        <v>37.926453000000002</v>
      </c>
      <c r="AK774">
        <v>-121.916935</v>
      </c>
    </row>
    <row r="775" spans="1:37" ht="14.45" x14ac:dyDescent="0.3">
      <c r="A775">
        <v>773</v>
      </c>
      <c r="B775">
        <v>561</v>
      </c>
      <c r="C775" t="s">
        <v>452</v>
      </c>
      <c r="D775" t="s">
        <v>59</v>
      </c>
      <c r="E775" t="s">
        <v>53</v>
      </c>
      <c r="F775" s="2">
        <v>34700</v>
      </c>
      <c r="G775" s="2">
        <v>37987</v>
      </c>
      <c r="H775">
        <v>35646</v>
      </c>
      <c r="I775">
        <v>23717</v>
      </c>
      <c r="J775">
        <v>175</v>
      </c>
      <c r="K775">
        <f t="shared" si="24"/>
        <v>2276888250</v>
      </c>
      <c r="L775">
        <v>166</v>
      </c>
      <c r="M775">
        <v>157</v>
      </c>
      <c r="N775" t="s">
        <v>452</v>
      </c>
      <c r="O775" t="s">
        <v>453</v>
      </c>
      <c r="P775" t="s">
        <v>39</v>
      </c>
      <c r="Q775" s="6">
        <v>42199</v>
      </c>
      <c r="R775">
        <v>217</v>
      </c>
      <c r="S775">
        <v>241</v>
      </c>
      <c r="T775" t="s">
        <v>40</v>
      </c>
      <c r="U775" t="s">
        <v>454</v>
      </c>
      <c r="V775" s="3">
        <v>35646</v>
      </c>
      <c r="AB775" s="3">
        <v>216800000</v>
      </c>
      <c r="AC775" s="3">
        <v>240500000</v>
      </c>
      <c r="AD775">
        <v>158.91999999999999</v>
      </c>
      <c r="AE775" s="5">
        <f t="shared" si="25"/>
        <v>175608000</v>
      </c>
      <c r="AF775">
        <v>176.29</v>
      </c>
      <c r="AG775" s="4">
        <v>0.81</v>
      </c>
      <c r="AH775" t="s">
        <v>33</v>
      </c>
      <c r="AI775" t="s">
        <v>59</v>
      </c>
      <c r="AJ775">
        <v>37.926453000000002</v>
      </c>
      <c r="AK775">
        <v>-121.916935</v>
      </c>
    </row>
    <row r="776" spans="1:37" ht="14.45" x14ac:dyDescent="0.3">
      <c r="A776">
        <v>774</v>
      </c>
      <c r="B776">
        <v>561</v>
      </c>
      <c r="C776" t="s">
        <v>452</v>
      </c>
      <c r="D776" t="s">
        <v>59</v>
      </c>
      <c r="E776" t="s">
        <v>53</v>
      </c>
      <c r="F776" s="2">
        <v>34700</v>
      </c>
      <c r="G776" s="2">
        <v>37987</v>
      </c>
      <c r="H776">
        <v>35646</v>
      </c>
      <c r="I776">
        <v>23717</v>
      </c>
      <c r="J776">
        <v>175</v>
      </c>
      <c r="K776">
        <f t="shared" si="24"/>
        <v>2276888250</v>
      </c>
      <c r="L776">
        <v>166</v>
      </c>
      <c r="M776">
        <v>157</v>
      </c>
      <c r="N776" t="s">
        <v>452</v>
      </c>
      <c r="O776" t="s">
        <v>453</v>
      </c>
      <c r="P776" t="s">
        <v>39</v>
      </c>
      <c r="Q776" s="6">
        <v>42169</v>
      </c>
      <c r="R776">
        <v>216</v>
      </c>
      <c r="S776">
        <v>219</v>
      </c>
      <c r="T776" t="s">
        <v>40</v>
      </c>
      <c r="U776" t="s">
        <v>454</v>
      </c>
      <c r="V776" s="3">
        <v>35646</v>
      </c>
      <c r="AB776" s="3">
        <v>216300000</v>
      </c>
      <c r="AC776" s="3">
        <v>218700000</v>
      </c>
      <c r="AD776">
        <v>163.84</v>
      </c>
      <c r="AE776" s="5">
        <f t="shared" si="25"/>
        <v>175203000</v>
      </c>
      <c r="AF776">
        <v>165.65</v>
      </c>
      <c r="AG776" s="4">
        <v>0.81</v>
      </c>
      <c r="AH776" t="s">
        <v>33</v>
      </c>
      <c r="AI776" t="s">
        <v>59</v>
      </c>
      <c r="AJ776">
        <v>37.926453000000002</v>
      </c>
      <c r="AK776">
        <v>-121.916935</v>
      </c>
    </row>
    <row r="777" spans="1:37" ht="14.45" x14ac:dyDescent="0.3">
      <c r="A777">
        <v>775</v>
      </c>
      <c r="B777">
        <v>345</v>
      </c>
      <c r="C777" t="s">
        <v>455</v>
      </c>
      <c r="D777" t="s">
        <v>116</v>
      </c>
      <c r="E777" t="s">
        <v>53</v>
      </c>
      <c r="F777" s="2">
        <v>36892</v>
      </c>
      <c r="G777" s="2">
        <v>40178</v>
      </c>
      <c r="H777">
        <v>21453</v>
      </c>
      <c r="I777">
        <v>19592</v>
      </c>
      <c r="J777">
        <v>216</v>
      </c>
      <c r="K777">
        <f t="shared" si="24"/>
        <v>1691354520</v>
      </c>
      <c r="L777">
        <v>198</v>
      </c>
      <c r="M777">
        <v>179</v>
      </c>
      <c r="N777" t="s">
        <v>455</v>
      </c>
      <c r="O777">
        <v>2</v>
      </c>
      <c r="P777" t="s">
        <v>39</v>
      </c>
      <c r="Q777" s="6">
        <v>42352</v>
      </c>
      <c r="R777">
        <v>81</v>
      </c>
      <c r="S777">
        <v>90</v>
      </c>
      <c r="T777" t="s">
        <v>40</v>
      </c>
      <c r="V777" s="3">
        <v>23666</v>
      </c>
      <c r="W777">
        <v>110</v>
      </c>
      <c r="AB777" s="3">
        <v>81080000</v>
      </c>
      <c r="AC777" s="3">
        <v>89740000</v>
      </c>
      <c r="AD777">
        <v>75.150000000000006</v>
      </c>
      <c r="AE777" s="5">
        <f t="shared" si="25"/>
        <v>55134400.000000007</v>
      </c>
      <c r="AF777">
        <v>83.18</v>
      </c>
      <c r="AG777" s="4">
        <v>0.68</v>
      </c>
      <c r="AH777" t="s">
        <v>33</v>
      </c>
      <c r="AI777" t="s">
        <v>116</v>
      </c>
      <c r="AJ777">
        <v>36.543284</v>
      </c>
      <c r="AK777">
        <v>-119.387065999999</v>
      </c>
    </row>
    <row r="778" spans="1:37" ht="14.45" x14ac:dyDescent="0.3">
      <c r="A778">
        <v>776</v>
      </c>
      <c r="B778">
        <v>345</v>
      </c>
      <c r="C778" t="s">
        <v>455</v>
      </c>
      <c r="D778" t="s">
        <v>116</v>
      </c>
      <c r="E778" t="s">
        <v>53</v>
      </c>
      <c r="F778" s="2">
        <v>36892</v>
      </c>
      <c r="G778" s="2">
        <v>40178</v>
      </c>
      <c r="H778">
        <v>21453</v>
      </c>
      <c r="I778">
        <v>19592</v>
      </c>
      <c r="J778">
        <v>216</v>
      </c>
      <c r="K778">
        <f t="shared" si="24"/>
        <v>1691354520</v>
      </c>
      <c r="L778">
        <v>198</v>
      </c>
      <c r="M778">
        <v>179</v>
      </c>
      <c r="N778" t="s">
        <v>455</v>
      </c>
      <c r="O778">
        <v>2</v>
      </c>
      <c r="P778" t="s">
        <v>39</v>
      </c>
      <c r="Q778" s="6">
        <v>42322</v>
      </c>
      <c r="R778">
        <v>109</v>
      </c>
      <c r="S778">
        <v>140</v>
      </c>
      <c r="T778" t="s">
        <v>40</v>
      </c>
      <c r="V778" s="3">
        <v>23666</v>
      </c>
      <c r="W778">
        <v>153.15</v>
      </c>
      <c r="AB778" s="3">
        <v>108730000</v>
      </c>
      <c r="AC778" s="3">
        <v>139940000</v>
      </c>
      <c r="AD778">
        <v>110.26</v>
      </c>
      <c r="AE778" s="5">
        <f t="shared" si="25"/>
        <v>78285600</v>
      </c>
      <c r="AF778">
        <v>141.91</v>
      </c>
      <c r="AG778" s="4">
        <v>0.72</v>
      </c>
      <c r="AH778" t="s">
        <v>33</v>
      </c>
      <c r="AI778" t="s">
        <v>116</v>
      </c>
      <c r="AJ778">
        <v>36.543284</v>
      </c>
      <c r="AK778">
        <v>-119.387065999999</v>
      </c>
    </row>
    <row r="779" spans="1:37" ht="14.45" x14ac:dyDescent="0.3">
      <c r="A779">
        <v>777</v>
      </c>
      <c r="B779">
        <v>345</v>
      </c>
      <c r="C779" t="s">
        <v>455</v>
      </c>
      <c r="D779" t="s">
        <v>116</v>
      </c>
      <c r="E779" t="s">
        <v>53</v>
      </c>
      <c r="F779" s="2">
        <v>36892</v>
      </c>
      <c r="G779" s="2">
        <v>40178</v>
      </c>
      <c r="H779">
        <v>21453</v>
      </c>
      <c r="I779">
        <v>19592</v>
      </c>
      <c r="J779">
        <v>216</v>
      </c>
      <c r="K779">
        <f t="shared" si="24"/>
        <v>1691354520</v>
      </c>
      <c r="L779">
        <v>198</v>
      </c>
      <c r="M779">
        <v>179</v>
      </c>
      <c r="N779" t="s">
        <v>455</v>
      </c>
      <c r="O779">
        <v>2</v>
      </c>
      <c r="P779" t="s">
        <v>39</v>
      </c>
      <c r="Q779" s="6">
        <v>42291</v>
      </c>
      <c r="R779">
        <v>125</v>
      </c>
      <c r="S779">
        <v>145</v>
      </c>
      <c r="T779" t="s">
        <v>40</v>
      </c>
      <c r="V779" s="3">
        <v>23666</v>
      </c>
      <c r="W779">
        <v>128</v>
      </c>
      <c r="AB779" s="3">
        <v>125480000</v>
      </c>
      <c r="AC779" s="3">
        <v>145330000</v>
      </c>
      <c r="AD779">
        <v>128.28</v>
      </c>
      <c r="AE779" s="5">
        <f t="shared" si="25"/>
        <v>94110000</v>
      </c>
      <c r="AF779">
        <v>148.57</v>
      </c>
      <c r="AG779" s="4">
        <v>0.75</v>
      </c>
      <c r="AH779" t="s">
        <v>33</v>
      </c>
      <c r="AI779" t="s">
        <v>116</v>
      </c>
      <c r="AJ779">
        <v>36.543284</v>
      </c>
      <c r="AK779">
        <v>-119.387065999999</v>
      </c>
    </row>
    <row r="780" spans="1:37" ht="14.45" x14ac:dyDescent="0.3">
      <c r="A780">
        <v>778</v>
      </c>
      <c r="B780">
        <v>345</v>
      </c>
      <c r="C780" t="s">
        <v>455</v>
      </c>
      <c r="D780" t="s">
        <v>116</v>
      </c>
      <c r="E780" t="s">
        <v>53</v>
      </c>
      <c r="F780" s="2">
        <v>36892</v>
      </c>
      <c r="G780" s="2">
        <v>40178</v>
      </c>
      <c r="H780">
        <v>21453</v>
      </c>
      <c r="I780">
        <v>19592</v>
      </c>
      <c r="J780">
        <v>216</v>
      </c>
      <c r="K780">
        <f t="shared" si="24"/>
        <v>1691354520</v>
      </c>
      <c r="L780">
        <v>198</v>
      </c>
      <c r="M780">
        <v>179</v>
      </c>
      <c r="N780" t="s">
        <v>455</v>
      </c>
      <c r="O780">
        <v>2</v>
      </c>
      <c r="P780" t="s">
        <v>39</v>
      </c>
      <c r="Q780" s="6">
        <v>42261</v>
      </c>
      <c r="R780">
        <v>161</v>
      </c>
      <c r="S780">
        <v>175</v>
      </c>
      <c r="T780" t="s">
        <v>40</v>
      </c>
      <c r="V780" s="3">
        <v>23666</v>
      </c>
      <c r="W780">
        <v>170.14</v>
      </c>
      <c r="AB780" s="3">
        <v>160780000</v>
      </c>
      <c r="AC780" s="3">
        <v>175170000</v>
      </c>
      <c r="AD780">
        <v>169.84</v>
      </c>
      <c r="AE780" s="5">
        <f t="shared" si="25"/>
        <v>120585000</v>
      </c>
      <c r="AF780">
        <v>185.04</v>
      </c>
      <c r="AG780" s="4">
        <v>0.75</v>
      </c>
      <c r="AH780" t="s">
        <v>33</v>
      </c>
      <c r="AI780" t="s">
        <v>116</v>
      </c>
      <c r="AJ780">
        <v>36.543284</v>
      </c>
      <c r="AK780">
        <v>-119.387065999999</v>
      </c>
    </row>
    <row r="781" spans="1:37" ht="14.45" x14ac:dyDescent="0.3">
      <c r="A781">
        <v>779</v>
      </c>
      <c r="B781">
        <v>345</v>
      </c>
      <c r="C781" t="s">
        <v>455</v>
      </c>
      <c r="D781" t="s">
        <v>116</v>
      </c>
      <c r="E781" t="s">
        <v>53</v>
      </c>
      <c r="F781" s="2">
        <v>36892</v>
      </c>
      <c r="G781" s="2">
        <v>40178</v>
      </c>
      <c r="H781">
        <v>21453</v>
      </c>
      <c r="I781">
        <v>19592</v>
      </c>
      <c r="J781">
        <v>216</v>
      </c>
      <c r="K781">
        <f t="shared" si="24"/>
        <v>1691354520</v>
      </c>
      <c r="L781">
        <v>198</v>
      </c>
      <c r="M781">
        <v>179</v>
      </c>
      <c r="N781" t="s">
        <v>455</v>
      </c>
      <c r="O781" t="s">
        <v>38</v>
      </c>
      <c r="P781" t="s">
        <v>39</v>
      </c>
      <c r="Q781" s="6">
        <v>42230</v>
      </c>
      <c r="R781">
        <v>183</v>
      </c>
      <c r="S781">
        <v>207</v>
      </c>
      <c r="T781" t="s">
        <v>40</v>
      </c>
      <c r="V781" s="3">
        <v>21453</v>
      </c>
      <c r="AB781" s="3">
        <v>183240000</v>
      </c>
      <c r="AC781" s="3">
        <v>207320000</v>
      </c>
      <c r="AD781">
        <v>192.87</v>
      </c>
      <c r="AE781" s="5">
        <f t="shared" si="25"/>
        <v>128267999.99999999</v>
      </c>
      <c r="AF781">
        <v>218.22</v>
      </c>
      <c r="AG781" s="4">
        <v>0.7</v>
      </c>
      <c r="AH781" t="s">
        <v>33</v>
      </c>
      <c r="AI781" t="s">
        <v>116</v>
      </c>
      <c r="AJ781">
        <v>36.543284</v>
      </c>
      <c r="AK781">
        <v>-119.387065999999</v>
      </c>
    </row>
    <row r="782" spans="1:37" ht="14.45" x14ac:dyDescent="0.3">
      <c r="A782">
        <v>780</v>
      </c>
      <c r="B782">
        <v>345</v>
      </c>
      <c r="C782" t="s">
        <v>455</v>
      </c>
      <c r="D782" t="s">
        <v>116</v>
      </c>
      <c r="E782" t="s">
        <v>53</v>
      </c>
      <c r="F782" s="2">
        <v>36892</v>
      </c>
      <c r="G782" s="2">
        <v>40178</v>
      </c>
      <c r="H782">
        <v>21453</v>
      </c>
      <c r="I782">
        <v>19592</v>
      </c>
      <c r="J782">
        <v>216</v>
      </c>
      <c r="K782">
        <f t="shared" si="24"/>
        <v>1691354520</v>
      </c>
      <c r="L782">
        <v>198</v>
      </c>
      <c r="M782">
        <v>179</v>
      </c>
      <c r="N782" t="s">
        <v>455</v>
      </c>
      <c r="O782" t="s">
        <v>57</v>
      </c>
      <c r="P782" t="s">
        <v>39</v>
      </c>
      <c r="Q782" s="6">
        <v>42199</v>
      </c>
      <c r="R782">
        <v>191</v>
      </c>
      <c r="S782">
        <v>223</v>
      </c>
      <c r="T782" t="s">
        <v>40</v>
      </c>
      <c r="V782" s="3">
        <v>23666</v>
      </c>
      <c r="AB782" s="3">
        <v>190940000</v>
      </c>
      <c r="AC782" s="3">
        <v>222830000</v>
      </c>
      <c r="AD782">
        <v>156.16</v>
      </c>
      <c r="AE782" s="5">
        <f t="shared" si="25"/>
        <v>114564000</v>
      </c>
      <c r="AF782">
        <v>182.24</v>
      </c>
      <c r="AG782" s="4">
        <v>0.6</v>
      </c>
      <c r="AH782" t="s">
        <v>33</v>
      </c>
      <c r="AI782" t="s">
        <v>116</v>
      </c>
      <c r="AJ782">
        <v>36.543284</v>
      </c>
      <c r="AK782">
        <v>-119.387065999999</v>
      </c>
    </row>
    <row r="783" spans="1:37" ht="14.45" x14ac:dyDescent="0.3">
      <c r="A783">
        <v>781</v>
      </c>
      <c r="B783">
        <v>345</v>
      </c>
      <c r="C783" t="s">
        <v>455</v>
      </c>
      <c r="D783" t="s">
        <v>116</v>
      </c>
      <c r="E783" t="s">
        <v>53</v>
      </c>
      <c r="F783" s="2">
        <v>36892</v>
      </c>
      <c r="G783" s="2">
        <v>40178</v>
      </c>
      <c r="H783">
        <v>21453</v>
      </c>
      <c r="I783">
        <v>19592</v>
      </c>
      <c r="J783">
        <v>216</v>
      </c>
      <c r="K783">
        <f t="shared" si="24"/>
        <v>1691354520</v>
      </c>
      <c r="L783">
        <v>198</v>
      </c>
      <c r="M783">
        <v>179</v>
      </c>
      <c r="N783" t="s">
        <v>455</v>
      </c>
      <c r="O783" t="s">
        <v>57</v>
      </c>
      <c r="P783" t="s">
        <v>39</v>
      </c>
      <c r="Q783" s="6">
        <v>42169</v>
      </c>
      <c r="R783">
        <v>127</v>
      </c>
      <c r="S783">
        <v>147</v>
      </c>
      <c r="T783" t="s">
        <v>40</v>
      </c>
      <c r="V783" s="3">
        <v>23666</v>
      </c>
      <c r="AB783" s="3">
        <v>127300000</v>
      </c>
      <c r="AC783" s="3">
        <v>146500000</v>
      </c>
      <c r="AD783">
        <v>120.13</v>
      </c>
      <c r="AE783" s="5">
        <f t="shared" si="25"/>
        <v>85291000</v>
      </c>
      <c r="AF783">
        <v>138.25</v>
      </c>
      <c r="AG783" s="4">
        <v>0.67</v>
      </c>
      <c r="AH783" t="s">
        <v>33</v>
      </c>
      <c r="AI783" t="s">
        <v>116</v>
      </c>
      <c r="AJ783">
        <v>36.543284</v>
      </c>
      <c r="AK783">
        <v>-119.387065999999</v>
      </c>
    </row>
    <row r="784" spans="1:37" ht="14.45" x14ac:dyDescent="0.3">
      <c r="A784">
        <v>782</v>
      </c>
      <c r="B784">
        <v>542</v>
      </c>
      <c r="C784" t="s">
        <v>456</v>
      </c>
      <c r="D784" t="s">
        <v>52</v>
      </c>
      <c r="E784" t="s">
        <v>53</v>
      </c>
      <c r="F784" s="2">
        <v>36342</v>
      </c>
      <c r="G784" s="2">
        <v>39994</v>
      </c>
      <c r="H784">
        <v>110457</v>
      </c>
      <c r="I784">
        <v>108046</v>
      </c>
      <c r="J784">
        <v>145</v>
      </c>
      <c r="K784">
        <f t="shared" si="24"/>
        <v>5845936725</v>
      </c>
      <c r="L784">
        <v>142</v>
      </c>
      <c r="M784">
        <v>139</v>
      </c>
      <c r="N784" t="s">
        <v>456</v>
      </c>
      <c r="O784" t="s">
        <v>459</v>
      </c>
      <c r="P784" t="s">
        <v>39</v>
      </c>
      <c r="Q784" s="6">
        <v>42050</v>
      </c>
      <c r="R784" s="3">
        <v>1003</v>
      </c>
      <c r="S784" s="3">
        <v>1048</v>
      </c>
      <c r="T784" t="s">
        <v>55</v>
      </c>
      <c r="V784" s="3">
        <v>111931</v>
      </c>
      <c r="W784">
        <v>77.88</v>
      </c>
      <c r="Z784">
        <v>30.8</v>
      </c>
      <c r="AA784" t="s">
        <v>55</v>
      </c>
      <c r="AB784" s="3">
        <v>326757294</v>
      </c>
      <c r="AC784" s="3">
        <v>341573758</v>
      </c>
      <c r="AD784">
        <v>77.88</v>
      </c>
      <c r="AE784" s="5">
        <f t="shared" si="25"/>
        <v>245067970.5</v>
      </c>
      <c r="AF784">
        <v>81.41</v>
      </c>
      <c r="AG784" s="4">
        <v>0.75</v>
      </c>
      <c r="AH784" t="s">
        <v>33</v>
      </c>
      <c r="AI784" t="s">
        <v>52</v>
      </c>
      <c r="AJ784">
        <v>33.940109</v>
      </c>
      <c r="AK784">
        <v>-118.13315900000001</v>
      </c>
    </row>
    <row r="785" spans="1:37" ht="14.45" x14ac:dyDescent="0.3">
      <c r="A785">
        <v>783</v>
      </c>
      <c r="B785">
        <v>542</v>
      </c>
      <c r="C785" t="s">
        <v>456</v>
      </c>
      <c r="D785" t="s">
        <v>52</v>
      </c>
      <c r="E785" t="s">
        <v>53</v>
      </c>
      <c r="F785" s="2">
        <v>36342</v>
      </c>
      <c r="G785" s="2">
        <v>39994</v>
      </c>
      <c r="H785">
        <v>110457</v>
      </c>
      <c r="I785">
        <v>108046</v>
      </c>
      <c r="J785">
        <v>145</v>
      </c>
      <c r="K785">
        <f t="shared" si="24"/>
        <v>5845936725</v>
      </c>
      <c r="L785">
        <v>142</v>
      </c>
      <c r="M785">
        <v>139</v>
      </c>
      <c r="N785" t="s">
        <v>456</v>
      </c>
      <c r="O785" t="s">
        <v>457</v>
      </c>
      <c r="P785" t="s">
        <v>39</v>
      </c>
      <c r="Q785" s="6">
        <v>42019</v>
      </c>
      <c r="R785" s="3">
        <v>1074</v>
      </c>
      <c r="S785" s="3">
        <v>1268</v>
      </c>
      <c r="T785" t="s">
        <v>55</v>
      </c>
      <c r="V785" s="3">
        <v>111931</v>
      </c>
      <c r="W785">
        <v>77.849999999999994</v>
      </c>
      <c r="X785" t="s">
        <v>458</v>
      </c>
      <c r="Z785">
        <v>22.58</v>
      </c>
      <c r="AA785" t="s">
        <v>55</v>
      </c>
      <c r="AB785" s="3">
        <v>349931847</v>
      </c>
      <c r="AC785" s="3">
        <v>413202419</v>
      </c>
      <c r="AD785">
        <v>75.33</v>
      </c>
      <c r="AE785" s="5">
        <f t="shared" si="25"/>
        <v>262448885.25</v>
      </c>
      <c r="AF785">
        <v>88.96</v>
      </c>
      <c r="AG785" s="4">
        <v>0.75</v>
      </c>
      <c r="AH785" t="s">
        <v>33</v>
      </c>
      <c r="AI785" t="s">
        <v>52</v>
      </c>
      <c r="AJ785">
        <v>33.940109</v>
      </c>
      <c r="AK785">
        <v>-118.13315900000001</v>
      </c>
    </row>
    <row r="786" spans="1:37" ht="14.45" x14ac:dyDescent="0.3">
      <c r="A786">
        <v>784</v>
      </c>
      <c r="B786">
        <v>542</v>
      </c>
      <c r="C786" t="s">
        <v>456</v>
      </c>
      <c r="D786" t="s">
        <v>52</v>
      </c>
      <c r="E786" t="s">
        <v>53</v>
      </c>
      <c r="F786" s="2">
        <v>36342</v>
      </c>
      <c r="G786" s="2">
        <v>39994</v>
      </c>
      <c r="H786">
        <v>110457</v>
      </c>
      <c r="I786">
        <v>108046</v>
      </c>
      <c r="J786">
        <v>145</v>
      </c>
      <c r="K786">
        <f t="shared" si="24"/>
        <v>5845936725</v>
      </c>
      <c r="L786">
        <v>142</v>
      </c>
      <c r="M786">
        <v>139</v>
      </c>
      <c r="N786" t="s">
        <v>456</v>
      </c>
      <c r="O786" t="s">
        <v>459</v>
      </c>
      <c r="P786" t="s">
        <v>39</v>
      </c>
      <c r="Q786" s="6">
        <v>42352</v>
      </c>
      <c r="R786">
        <v>970</v>
      </c>
      <c r="S786" s="3">
        <v>1079</v>
      </c>
      <c r="T786" t="s">
        <v>55</v>
      </c>
      <c r="V786" s="3">
        <v>111931</v>
      </c>
      <c r="W786">
        <v>68.05</v>
      </c>
      <c r="Z786">
        <v>12.4</v>
      </c>
      <c r="AA786" t="s">
        <v>55</v>
      </c>
      <c r="AB786" s="3">
        <v>316075884</v>
      </c>
      <c r="AC786" s="3">
        <v>351447057</v>
      </c>
      <c r="AD786">
        <v>68.05</v>
      </c>
      <c r="AE786" s="5">
        <f t="shared" si="25"/>
        <v>237056913</v>
      </c>
      <c r="AF786">
        <v>75.66</v>
      </c>
      <c r="AG786" s="4">
        <v>0.75</v>
      </c>
      <c r="AH786" t="s">
        <v>33</v>
      </c>
      <c r="AI786" t="s">
        <v>52</v>
      </c>
      <c r="AJ786">
        <v>33.940109</v>
      </c>
      <c r="AK786">
        <v>-118.13315900000001</v>
      </c>
    </row>
    <row r="787" spans="1:37" ht="14.45" x14ac:dyDescent="0.3">
      <c r="A787">
        <v>785</v>
      </c>
      <c r="B787">
        <v>542</v>
      </c>
      <c r="C787" t="s">
        <v>456</v>
      </c>
      <c r="D787" t="s">
        <v>52</v>
      </c>
      <c r="E787" t="s">
        <v>53</v>
      </c>
      <c r="F787" s="2">
        <v>36342</v>
      </c>
      <c r="G787" s="2">
        <v>39994</v>
      </c>
      <c r="H787">
        <v>110457</v>
      </c>
      <c r="I787">
        <v>108046</v>
      </c>
      <c r="J787">
        <v>145</v>
      </c>
      <c r="K787">
        <f t="shared" si="24"/>
        <v>5845936725</v>
      </c>
      <c r="L787">
        <v>142</v>
      </c>
      <c r="M787">
        <v>139</v>
      </c>
      <c r="N787" t="s">
        <v>456</v>
      </c>
      <c r="O787" t="s">
        <v>459</v>
      </c>
      <c r="P787" t="s">
        <v>39</v>
      </c>
      <c r="Q787" s="6">
        <v>42322</v>
      </c>
      <c r="R787" s="3">
        <v>1235</v>
      </c>
      <c r="S787" s="3">
        <v>1377</v>
      </c>
      <c r="T787" t="s">
        <v>55</v>
      </c>
      <c r="V787" s="3">
        <v>111931</v>
      </c>
      <c r="W787">
        <v>86.7</v>
      </c>
      <c r="X787" t="s">
        <v>460</v>
      </c>
      <c r="Z787">
        <v>50</v>
      </c>
      <c r="AA787" t="s">
        <v>55</v>
      </c>
      <c r="AB787" s="3">
        <v>402501458</v>
      </c>
      <c r="AC787" s="3">
        <v>448550782</v>
      </c>
      <c r="AD787">
        <v>89.54</v>
      </c>
      <c r="AE787" s="5">
        <f t="shared" si="25"/>
        <v>301876093.5</v>
      </c>
      <c r="AF787">
        <v>99.78</v>
      </c>
      <c r="AG787" s="4">
        <v>0.75</v>
      </c>
      <c r="AH787" t="s">
        <v>33</v>
      </c>
      <c r="AI787" t="s">
        <v>52</v>
      </c>
      <c r="AJ787">
        <v>33.940109</v>
      </c>
      <c r="AK787">
        <v>-118.13315900000001</v>
      </c>
    </row>
    <row r="788" spans="1:37" ht="14.45" x14ac:dyDescent="0.3">
      <c r="A788">
        <v>786</v>
      </c>
      <c r="B788">
        <v>542</v>
      </c>
      <c r="C788" t="s">
        <v>456</v>
      </c>
      <c r="D788" t="s">
        <v>52</v>
      </c>
      <c r="E788" t="s">
        <v>53</v>
      </c>
      <c r="F788" s="2">
        <v>36342</v>
      </c>
      <c r="G788" s="2">
        <v>39994</v>
      </c>
      <c r="H788">
        <v>110457</v>
      </c>
      <c r="I788">
        <v>108046</v>
      </c>
      <c r="J788">
        <v>145</v>
      </c>
      <c r="K788">
        <f t="shared" si="24"/>
        <v>5845936725</v>
      </c>
      <c r="L788">
        <v>142</v>
      </c>
      <c r="M788">
        <v>139</v>
      </c>
      <c r="N788" t="s">
        <v>456</v>
      </c>
      <c r="O788" t="s">
        <v>459</v>
      </c>
      <c r="P788" t="s">
        <v>39</v>
      </c>
      <c r="Q788" s="6">
        <v>42291</v>
      </c>
      <c r="R788" s="3">
        <v>1389</v>
      </c>
      <c r="S788" s="3">
        <v>1457</v>
      </c>
      <c r="T788" t="s">
        <v>55</v>
      </c>
      <c r="V788" s="3">
        <v>111931</v>
      </c>
      <c r="W788">
        <v>97.5</v>
      </c>
      <c r="Z788">
        <v>69.510000000000005</v>
      </c>
      <c r="AA788" t="s">
        <v>55</v>
      </c>
      <c r="AB788" s="3">
        <v>452594598</v>
      </c>
      <c r="AC788" s="3">
        <v>474697100</v>
      </c>
      <c r="AD788">
        <v>97.44</v>
      </c>
      <c r="AE788" s="5">
        <f t="shared" si="25"/>
        <v>339445948.5</v>
      </c>
      <c r="AF788">
        <v>102.19</v>
      </c>
      <c r="AG788" s="4">
        <v>0.75</v>
      </c>
      <c r="AH788" t="s">
        <v>33</v>
      </c>
      <c r="AI788" t="s">
        <v>52</v>
      </c>
      <c r="AJ788">
        <v>33.940109</v>
      </c>
      <c r="AK788">
        <v>-118.13315900000001</v>
      </c>
    </row>
    <row r="789" spans="1:37" ht="14.45" x14ac:dyDescent="0.3">
      <c r="A789">
        <v>787</v>
      </c>
      <c r="B789">
        <v>542</v>
      </c>
      <c r="C789" t="s">
        <v>456</v>
      </c>
      <c r="D789" t="s">
        <v>52</v>
      </c>
      <c r="E789" t="s">
        <v>53</v>
      </c>
      <c r="F789" s="2">
        <v>36342</v>
      </c>
      <c r="G789" s="2">
        <v>39994</v>
      </c>
      <c r="H789">
        <v>110457</v>
      </c>
      <c r="I789">
        <v>108046</v>
      </c>
      <c r="J789">
        <v>145</v>
      </c>
      <c r="K789">
        <f t="shared" si="24"/>
        <v>5845936725</v>
      </c>
      <c r="L789">
        <v>142</v>
      </c>
      <c r="M789">
        <v>139</v>
      </c>
      <c r="N789" t="s">
        <v>456</v>
      </c>
      <c r="O789" t="s">
        <v>459</v>
      </c>
      <c r="P789" t="s">
        <v>39</v>
      </c>
      <c r="Q789" s="6">
        <v>42261</v>
      </c>
      <c r="R789" s="3">
        <v>1508</v>
      </c>
      <c r="S789" s="3">
        <v>1604</v>
      </c>
      <c r="T789" t="s">
        <v>55</v>
      </c>
      <c r="V789" s="3">
        <v>111931</v>
      </c>
      <c r="W789">
        <v>102</v>
      </c>
      <c r="Z789">
        <v>103.41</v>
      </c>
      <c r="AA789" t="s">
        <v>55</v>
      </c>
      <c r="AB789" s="3">
        <v>491436088</v>
      </c>
      <c r="AC789" s="3">
        <v>522796029</v>
      </c>
      <c r="AD789">
        <v>109.32</v>
      </c>
      <c r="AE789" s="5">
        <f t="shared" si="25"/>
        <v>368577066</v>
      </c>
      <c r="AF789">
        <v>116.3</v>
      </c>
      <c r="AG789" s="4">
        <v>0.75</v>
      </c>
      <c r="AH789" t="s">
        <v>33</v>
      </c>
      <c r="AI789" t="s">
        <v>52</v>
      </c>
      <c r="AJ789">
        <v>33.940109</v>
      </c>
      <c r="AK789">
        <v>-118.13315900000001</v>
      </c>
    </row>
    <row r="790" spans="1:37" ht="14.45" x14ac:dyDescent="0.3">
      <c r="A790">
        <v>788</v>
      </c>
      <c r="B790">
        <v>542</v>
      </c>
      <c r="C790" t="s">
        <v>456</v>
      </c>
      <c r="D790" t="s">
        <v>52</v>
      </c>
      <c r="E790" t="s">
        <v>53</v>
      </c>
      <c r="F790" s="2">
        <v>36342</v>
      </c>
      <c r="G790" s="2">
        <v>39994</v>
      </c>
      <c r="H790">
        <v>110457</v>
      </c>
      <c r="I790">
        <v>108046</v>
      </c>
      <c r="J790">
        <v>145</v>
      </c>
      <c r="K790">
        <f t="shared" si="24"/>
        <v>5845936725</v>
      </c>
      <c r="L790">
        <v>142</v>
      </c>
      <c r="M790">
        <v>139</v>
      </c>
      <c r="N790" t="s">
        <v>456</v>
      </c>
      <c r="O790" t="s">
        <v>457</v>
      </c>
      <c r="P790" t="s">
        <v>39</v>
      </c>
      <c r="Q790" s="6">
        <v>42230</v>
      </c>
      <c r="R790" s="3">
        <v>1387</v>
      </c>
      <c r="S790" s="3">
        <v>1553</v>
      </c>
      <c r="T790" t="s">
        <v>55</v>
      </c>
      <c r="V790" s="3">
        <v>110829</v>
      </c>
      <c r="Z790">
        <v>92.64</v>
      </c>
      <c r="AA790" t="s">
        <v>55</v>
      </c>
      <c r="AB790" s="3">
        <v>451806038</v>
      </c>
      <c r="AC790" s="3">
        <v>505978837</v>
      </c>
      <c r="AD790">
        <v>98.23</v>
      </c>
      <c r="AE790" s="5">
        <f t="shared" si="25"/>
        <v>338854528.5</v>
      </c>
      <c r="AF790">
        <v>110.01</v>
      </c>
      <c r="AG790" s="4">
        <v>0.75</v>
      </c>
      <c r="AH790" t="s">
        <v>33</v>
      </c>
      <c r="AI790" t="s">
        <v>52</v>
      </c>
      <c r="AJ790">
        <v>33.940109</v>
      </c>
      <c r="AK790">
        <v>-118.13315900000001</v>
      </c>
    </row>
    <row r="791" spans="1:37" ht="14.45" x14ac:dyDescent="0.3">
      <c r="A791">
        <v>789</v>
      </c>
      <c r="B791">
        <v>542</v>
      </c>
      <c r="C791" t="s">
        <v>456</v>
      </c>
      <c r="D791" t="s">
        <v>52</v>
      </c>
      <c r="E791" t="s">
        <v>53</v>
      </c>
      <c r="F791" s="2">
        <v>36342</v>
      </c>
      <c r="G791" s="2">
        <v>39994</v>
      </c>
      <c r="H791">
        <v>110457</v>
      </c>
      <c r="I791">
        <v>108046</v>
      </c>
      <c r="J791">
        <v>145</v>
      </c>
      <c r="K791">
        <f t="shared" si="24"/>
        <v>5845936725</v>
      </c>
      <c r="L791">
        <v>142</v>
      </c>
      <c r="M791">
        <v>139</v>
      </c>
      <c r="N791" t="s">
        <v>456</v>
      </c>
      <c r="O791" t="s">
        <v>461</v>
      </c>
      <c r="P791" t="s">
        <v>39</v>
      </c>
      <c r="Q791" s="6">
        <v>42199</v>
      </c>
      <c r="R791" s="3">
        <v>1600</v>
      </c>
      <c r="S791" s="3">
        <v>1562</v>
      </c>
      <c r="T791" t="s">
        <v>55</v>
      </c>
      <c r="V791" s="3">
        <v>111363</v>
      </c>
      <c r="Z791">
        <v>95.5</v>
      </c>
      <c r="AA791" t="s">
        <v>55</v>
      </c>
      <c r="AB791" s="3">
        <v>521235201</v>
      </c>
      <c r="AC791" s="3">
        <v>508882174</v>
      </c>
      <c r="AD791">
        <v>113.24</v>
      </c>
      <c r="AE791" s="5">
        <f t="shared" si="25"/>
        <v>390926400.75</v>
      </c>
      <c r="AF791">
        <v>110.55</v>
      </c>
      <c r="AG791" s="4">
        <v>0.75</v>
      </c>
      <c r="AH791" t="s">
        <v>33</v>
      </c>
      <c r="AI791" t="s">
        <v>52</v>
      </c>
      <c r="AJ791">
        <v>33.940109</v>
      </c>
      <c r="AK791">
        <v>-118.13315900000001</v>
      </c>
    </row>
    <row r="792" spans="1:37" ht="14.45" x14ac:dyDescent="0.3">
      <c r="A792">
        <v>790</v>
      </c>
      <c r="B792">
        <v>542</v>
      </c>
      <c r="C792" t="s">
        <v>456</v>
      </c>
      <c r="D792" t="s">
        <v>52</v>
      </c>
      <c r="E792" t="s">
        <v>53</v>
      </c>
      <c r="F792" s="2">
        <v>36342</v>
      </c>
      <c r="G792" s="2">
        <v>39994</v>
      </c>
      <c r="H792">
        <v>110457</v>
      </c>
      <c r="I792">
        <v>108046</v>
      </c>
      <c r="J792">
        <v>145</v>
      </c>
      <c r="K792">
        <f t="shared" si="24"/>
        <v>5845936725</v>
      </c>
      <c r="L792">
        <v>142</v>
      </c>
      <c r="M792">
        <v>139</v>
      </c>
      <c r="N792" t="s">
        <v>456</v>
      </c>
      <c r="O792" t="s">
        <v>457</v>
      </c>
      <c r="P792" t="s">
        <v>39</v>
      </c>
      <c r="Q792" s="6">
        <v>42169</v>
      </c>
      <c r="R792" s="3">
        <v>1601</v>
      </c>
      <c r="S792" s="3">
        <v>1605</v>
      </c>
      <c r="T792" t="s">
        <v>55</v>
      </c>
      <c r="V792" s="3">
        <v>110829</v>
      </c>
      <c r="Z792">
        <v>82.94</v>
      </c>
      <c r="AA792" t="s">
        <v>55</v>
      </c>
      <c r="AB792" s="3">
        <v>521720720</v>
      </c>
      <c r="AC792" s="3">
        <v>523128398</v>
      </c>
      <c r="AD792">
        <v>117.22</v>
      </c>
      <c r="AE792" s="5">
        <f t="shared" si="25"/>
        <v>391290540</v>
      </c>
      <c r="AF792">
        <v>117.53</v>
      </c>
      <c r="AG792" s="4">
        <v>0.75</v>
      </c>
      <c r="AH792" t="s">
        <v>33</v>
      </c>
      <c r="AI792" t="s">
        <v>52</v>
      </c>
      <c r="AJ792">
        <v>33.940109</v>
      </c>
      <c r="AK792">
        <v>-118.13315900000001</v>
      </c>
    </row>
    <row r="793" spans="1:37" ht="14.45" x14ac:dyDescent="0.3">
      <c r="A793">
        <v>791</v>
      </c>
      <c r="B793">
        <v>307</v>
      </c>
      <c r="C793" t="s">
        <v>462</v>
      </c>
      <c r="D793" t="s">
        <v>36</v>
      </c>
      <c r="E793" t="s">
        <v>31</v>
      </c>
      <c r="F793" s="2">
        <v>35065</v>
      </c>
      <c r="G793" s="2">
        <v>38717</v>
      </c>
      <c r="H793">
        <v>67967</v>
      </c>
      <c r="I793">
        <v>32772</v>
      </c>
      <c r="J793">
        <v>204</v>
      </c>
      <c r="K793">
        <f t="shared" si="24"/>
        <v>5060822820</v>
      </c>
      <c r="L793">
        <v>183</v>
      </c>
      <c r="M793">
        <v>163</v>
      </c>
      <c r="N793" t="s">
        <v>462</v>
      </c>
      <c r="O793">
        <v>3</v>
      </c>
      <c r="P793" t="s">
        <v>39</v>
      </c>
      <c r="Q793" s="6">
        <v>42050</v>
      </c>
      <c r="R793">
        <v>159</v>
      </c>
      <c r="S793">
        <v>190</v>
      </c>
      <c r="T793" t="s">
        <v>40</v>
      </c>
      <c r="V793" s="3">
        <v>77868</v>
      </c>
      <c r="W793">
        <v>64.099999999999994</v>
      </c>
      <c r="Z793">
        <v>19.686</v>
      </c>
      <c r="AA793" t="s">
        <v>40</v>
      </c>
      <c r="AB793" s="3">
        <v>158614000</v>
      </c>
      <c r="AC793" s="3">
        <v>190166000</v>
      </c>
      <c r="AD793">
        <v>64.09</v>
      </c>
      <c r="AE793" s="5">
        <f t="shared" si="25"/>
        <v>139580320</v>
      </c>
      <c r="AF793">
        <v>76.84</v>
      </c>
      <c r="AG793" s="4">
        <v>0.88</v>
      </c>
      <c r="AH793" t="s">
        <v>33</v>
      </c>
      <c r="AI793" t="s">
        <v>36</v>
      </c>
      <c r="AJ793">
        <v>37.706308999999997</v>
      </c>
      <c r="AK793">
        <v>-121.921561</v>
      </c>
    </row>
    <row r="794" spans="1:37" ht="14.45" x14ac:dyDescent="0.3">
      <c r="A794">
        <v>792</v>
      </c>
      <c r="B794">
        <v>307</v>
      </c>
      <c r="C794" t="s">
        <v>462</v>
      </c>
      <c r="D794" t="s">
        <v>36</v>
      </c>
      <c r="E794" t="s">
        <v>31</v>
      </c>
      <c r="F794" s="2">
        <v>35065</v>
      </c>
      <c r="G794" s="2">
        <v>38717</v>
      </c>
      <c r="H794">
        <v>67967</v>
      </c>
      <c r="I794">
        <v>32772</v>
      </c>
      <c r="J794">
        <v>204</v>
      </c>
      <c r="K794">
        <f t="shared" si="24"/>
        <v>5060822820</v>
      </c>
      <c r="L794">
        <v>183</v>
      </c>
      <c r="M794">
        <v>163</v>
      </c>
      <c r="N794" t="s">
        <v>462</v>
      </c>
      <c r="O794">
        <v>3</v>
      </c>
      <c r="P794" t="s">
        <v>39</v>
      </c>
      <c r="Q794" s="6">
        <v>42019</v>
      </c>
      <c r="R794">
        <v>177</v>
      </c>
      <c r="S794">
        <v>187</v>
      </c>
      <c r="T794" t="s">
        <v>40</v>
      </c>
      <c r="V794" s="3">
        <v>77644</v>
      </c>
      <c r="W794">
        <v>45.4</v>
      </c>
      <c r="Z794">
        <v>0.72899999999999998</v>
      </c>
      <c r="AA794" t="s">
        <v>40</v>
      </c>
      <c r="AB794" s="3">
        <v>177035000</v>
      </c>
      <c r="AC794" s="3">
        <v>187188000</v>
      </c>
      <c r="AD794">
        <v>45.45</v>
      </c>
      <c r="AE794" s="5">
        <f t="shared" si="25"/>
        <v>109761700</v>
      </c>
      <c r="AF794">
        <v>48.06</v>
      </c>
      <c r="AG794" s="4">
        <v>0.62</v>
      </c>
      <c r="AH794" t="s">
        <v>33</v>
      </c>
      <c r="AI794" t="s">
        <v>36</v>
      </c>
      <c r="AJ794">
        <v>37.706308999999997</v>
      </c>
      <c r="AK794">
        <v>-121.921561</v>
      </c>
    </row>
    <row r="795" spans="1:37" ht="14.45" x14ac:dyDescent="0.3">
      <c r="A795">
        <v>793</v>
      </c>
      <c r="B795">
        <v>307</v>
      </c>
      <c r="C795" t="s">
        <v>462</v>
      </c>
      <c r="D795" t="s">
        <v>36</v>
      </c>
      <c r="E795" t="s">
        <v>31</v>
      </c>
      <c r="F795" s="2">
        <v>35065</v>
      </c>
      <c r="G795" s="2">
        <v>38717</v>
      </c>
      <c r="H795">
        <v>67967</v>
      </c>
      <c r="I795">
        <v>32772</v>
      </c>
      <c r="J795">
        <v>204</v>
      </c>
      <c r="K795">
        <f t="shared" si="24"/>
        <v>5060822820</v>
      </c>
      <c r="L795">
        <v>183</v>
      </c>
      <c r="M795">
        <v>163</v>
      </c>
      <c r="N795" t="s">
        <v>462</v>
      </c>
      <c r="O795">
        <v>3</v>
      </c>
      <c r="P795" t="s">
        <v>39</v>
      </c>
      <c r="Q795" s="6">
        <v>42352</v>
      </c>
      <c r="R795">
        <v>165</v>
      </c>
      <c r="S795">
        <v>222</v>
      </c>
      <c r="T795" t="s">
        <v>40</v>
      </c>
      <c r="V795" s="3">
        <v>79547</v>
      </c>
      <c r="W795">
        <v>61.7</v>
      </c>
      <c r="Z795">
        <v>125.809</v>
      </c>
      <c r="AA795" t="s">
        <v>40</v>
      </c>
      <c r="AB795" s="3">
        <v>164835000</v>
      </c>
      <c r="AC795" s="3">
        <v>221879000</v>
      </c>
      <c r="AD795">
        <v>61.7</v>
      </c>
      <c r="AE795" s="5">
        <f t="shared" si="25"/>
        <v>151648200</v>
      </c>
      <c r="AF795">
        <v>83.05</v>
      </c>
      <c r="AG795" s="4">
        <v>0.92</v>
      </c>
      <c r="AH795" t="s">
        <v>33</v>
      </c>
      <c r="AI795" t="s">
        <v>36</v>
      </c>
      <c r="AJ795">
        <v>37.706308999999997</v>
      </c>
      <c r="AK795">
        <v>-121.921561</v>
      </c>
    </row>
    <row r="796" spans="1:37" ht="14.45" x14ac:dyDescent="0.3">
      <c r="A796">
        <v>794</v>
      </c>
      <c r="B796">
        <v>307</v>
      </c>
      <c r="C796" t="s">
        <v>462</v>
      </c>
      <c r="D796" t="s">
        <v>36</v>
      </c>
      <c r="E796" t="s">
        <v>31</v>
      </c>
      <c r="F796" s="2">
        <v>35065</v>
      </c>
      <c r="G796" s="2">
        <v>38717</v>
      </c>
      <c r="H796">
        <v>67967</v>
      </c>
      <c r="I796">
        <v>32772</v>
      </c>
      <c r="J796">
        <v>204</v>
      </c>
      <c r="K796">
        <f t="shared" si="24"/>
        <v>5060822820</v>
      </c>
      <c r="L796">
        <v>183</v>
      </c>
      <c r="M796">
        <v>163</v>
      </c>
      <c r="N796" t="s">
        <v>462</v>
      </c>
      <c r="O796">
        <v>3</v>
      </c>
      <c r="P796" t="s">
        <v>39</v>
      </c>
      <c r="Q796" s="6">
        <v>42322</v>
      </c>
      <c r="R796">
        <v>180</v>
      </c>
      <c r="S796">
        <v>267</v>
      </c>
      <c r="T796" t="s">
        <v>40</v>
      </c>
      <c r="V796" s="3">
        <v>79275</v>
      </c>
      <c r="W796">
        <v>59.39</v>
      </c>
      <c r="Z796">
        <v>1.6E-2</v>
      </c>
      <c r="AA796" t="s">
        <v>40</v>
      </c>
      <c r="AB796" s="3">
        <v>180349000</v>
      </c>
      <c r="AC796" s="3">
        <v>266545000</v>
      </c>
      <c r="AD796">
        <v>59.38</v>
      </c>
      <c r="AE796" s="5">
        <f t="shared" si="25"/>
        <v>140672220</v>
      </c>
      <c r="AF796">
        <v>87.76</v>
      </c>
      <c r="AG796" s="4">
        <v>0.78</v>
      </c>
      <c r="AH796" t="s">
        <v>33</v>
      </c>
      <c r="AI796" t="s">
        <v>36</v>
      </c>
      <c r="AJ796">
        <v>37.706308999999997</v>
      </c>
      <c r="AK796">
        <v>-121.921561</v>
      </c>
    </row>
    <row r="797" spans="1:37" ht="14.45" x14ac:dyDescent="0.3">
      <c r="A797">
        <v>795</v>
      </c>
      <c r="B797">
        <v>307</v>
      </c>
      <c r="C797" t="s">
        <v>462</v>
      </c>
      <c r="D797" t="s">
        <v>36</v>
      </c>
      <c r="E797" t="s">
        <v>31</v>
      </c>
      <c r="F797" s="2">
        <v>35065</v>
      </c>
      <c r="G797" s="2">
        <v>38717</v>
      </c>
      <c r="H797">
        <v>67967</v>
      </c>
      <c r="I797">
        <v>32772</v>
      </c>
      <c r="J797">
        <v>204</v>
      </c>
      <c r="K797">
        <f t="shared" si="24"/>
        <v>5060822820</v>
      </c>
      <c r="L797">
        <v>183</v>
      </c>
      <c r="M797">
        <v>163</v>
      </c>
      <c r="N797" t="s">
        <v>462</v>
      </c>
      <c r="O797">
        <v>3</v>
      </c>
      <c r="P797" t="s">
        <v>39</v>
      </c>
      <c r="Q797" s="6">
        <v>42291</v>
      </c>
      <c r="R797">
        <v>228</v>
      </c>
      <c r="S797">
        <v>333</v>
      </c>
      <c r="T797" t="s">
        <v>40</v>
      </c>
      <c r="V797" s="3">
        <v>78990</v>
      </c>
      <c r="W797">
        <v>70.599999999999994</v>
      </c>
      <c r="Z797">
        <v>240.32</v>
      </c>
      <c r="AA797" t="s">
        <v>40</v>
      </c>
      <c r="AB797" s="3">
        <v>227616000</v>
      </c>
      <c r="AC797" s="3">
        <v>333483000</v>
      </c>
      <c r="AD797">
        <v>70.650000000000006</v>
      </c>
      <c r="AE797" s="5">
        <f t="shared" si="25"/>
        <v>172988160</v>
      </c>
      <c r="AF797">
        <v>103.5</v>
      </c>
      <c r="AG797" s="4">
        <v>0.76</v>
      </c>
      <c r="AH797" t="s">
        <v>33</v>
      </c>
      <c r="AI797" t="s">
        <v>36</v>
      </c>
      <c r="AJ797">
        <v>37.706308999999997</v>
      </c>
      <c r="AK797">
        <v>-121.921561</v>
      </c>
    </row>
    <row r="798" spans="1:37" ht="14.45" x14ac:dyDescent="0.3">
      <c r="A798">
        <v>796</v>
      </c>
      <c r="B798">
        <v>307</v>
      </c>
      <c r="C798" t="s">
        <v>462</v>
      </c>
      <c r="D798" t="s">
        <v>36</v>
      </c>
      <c r="E798" t="s">
        <v>31</v>
      </c>
      <c r="F798" s="2">
        <v>35065</v>
      </c>
      <c r="G798" s="2">
        <v>38717</v>
      </c>
      <c r="H798">
        <v>67967</v>
      </c>
      <c r="I798">
        <v>32772</v>
      </c>
      <c r="J798">
        <v>204</v>
      </c>
      <c r="K798">
        <f t="shared" si="24"/>
        <v>5060822820</v>
      </c>
      <c r="L798">
        <v>183</v>
      </c>
      <c r="M798">
        <v>163</v>
      </c>
      <c r="N798" t="s">
        <v>462</v>
      </c>
      <c r="O798">
        <v>3</v>
      </c>
      <c r="P798" t="s">
        <v>39</v>
      </c>
      <c r="Q798" s="6">
        <v>42261</v>
      </c>
      <c r="R798">
        <v>244</v>
      </c>
      <c r="S798">
        <v>377</v>
      </c>
      <c r="T798" t="s">
        <v>40</v>
      </c>
      <c r="V798" s="3">
        <v>78485</v>
      </c>
      <c r="W798">
        <v>77.599999999999994</v>
      </c>
      <c r="Z798">
        <v>2.97</v>
      </c>
      <c r="AA798" t="s">
        <v>40</v>
      </c>
      <c r="AB798" s="3">
        <v>244429000</v>
      </c>
      <c r="AC798" s="3">
        <v>376770000</v>
      </c>
      <c r="AD798">
        <v>77.55</v>
      </c>
      <c r="AE798" s="5">
        <f t="shared" si="25"/>
        <v>183321750</v>
      </c>
      <c r="AF798">
        <v>119.53</v>
      </c>
      <c r="AG798" s="4">
        <v>0.75</v>
      </c>
      <c r="AH798" t="s">
        <v>33</v>
      </c>
      <c r="AI798" t="s">
        <v>36</v>
      </c>
      <c r="AJ798">
        <v>37.706308999999997</v>
      </c>
      <c r="AK798">
        <v>-121.921561</v>
      </c>
    </row>
    <row r="799" spans="1:37" ht="14.45" x14ac:dyDescent="0.3">
      <c r="A799">
        <v>797</v>
      </c>
      <c r="B799">
        <v>307</v>
      </c>
      <c r="C799" t="s">
        <v>462</v>
      </c>
      <c r="D799" t="s">
        <v>36</v>
      </c>
      <c r="E799" t="s">
        <v>31</v>
      </c>
      <c r="F799" s="2">
        <v>35065</v>
      </c>
      <c r="G799" s="2">
        <v>38717</v>
      </c>
      <c r="H799">
        <v>67967</v>
      </c>
      <c r="I799">
        <v>32772</v>
      </c>
      <c r="J799">
        <v>204</v>
      </c>
      <c r="K799">
        <f t="shared" si="24"/>
        <v>5060822820</v>
      </c>
      <c r="L799">
        <v>183</v>
      </c>
      <c r="M799">
        <v>163</v>
      </c>
      <c r="N799" t="s">
        <v>462</v>
      </c>
      <c r="O799">
        <v>3</v>
      </c>
      <c r="P799" t="s">
        <v>39</v>
      </c>
      <c r="Q799" s="6">
        <v>42230</v>
      </c>
      <c r="R799">
        <v>260</v>
      </c>
      <c r="S799">
        <v>404</v>
      </c>
      <c r="T799" t="s">
        <v>40</v>
      </c>
      <c r="V799" s="3">
        <v>78262</v>
      </c>
      <c r="Z799">
        <v>156.001</v>
      </c>
      <c r="AA799" t="s">
        <v>40</v>
      </c>
      <c r="AB799" s="3">
        <v>259519000</v>
      </c>
      <c r="AC799" s="3">
        <v>404050000</v>
      </c>
      <c r="AD799">
        <v>85.57</v>
      </c>
      <c r="AE799" s="5">
        <f t="shared" si="25"/>
        <v>207615200</v>
      </c>
      <c r="AF799">
        <v>133.22999999999999</v>
      </c>
      <c r="AG799" s="4">
        <v>0.8</v>
      </c>
      <c r="AH799" t="s">
        <v>33</v>
      </c>
      <c r="AI799" t="s">
        <v>36</v>
      </c>
      <c r="AJ799">
        <v>37.706308999999997</v>
      </c>
      <c r="AK799">
        <v>-121.921561</v>
      </c>
    </row>
    <row r="800" spans="1:37" ht="14.45" x14ac:dyDescent="0.3">
      <c r="A800">
        <v>798</v>
      </c>
      <c r="B800">
        <v>307</v>
      </c>
      <c r="C800" t="s">
        <v>462</v>
      </c>
      <c r="D800" t="s">
        <v>36</v>
      </c>
      <c r="E800" t="s">
        <v>31</v>
      </c>
      <c r="F800" s="2">
        <v>35065</v>
      </c>
      <c r="G800" s="2">
        <v>38717</v>
      </c>
      <c r="H800">
        <v>67967</v>
      </c>
      <c r="I800">
        <v>32772</v>
      </c>
      <c r="J800">
        <v>204</v>
      </c>
      <c r="K800">
        <f t="shared" si="24"/>
        <v>5060822820</v>
      </c>
      <c r="L800">
        <v>183</v>
      </c>
      <c r="M800">
        <v>163</v>
      </c>
      <c r="N800" t="s">
        <v>462</v>
      </c>
      <c r="O800">
        <v>3</v>
      </c>
      <c r="P800" t="s">
        <v>39</v>
      </c>
      <c r="Q800" s="6">
        <v>42199</v>
      </c>
      <c r="R800">
        <v>274</v>
      </c>
      <c r="S800">
        <v>412</v>
      </c>
      <c r="T800" t="s">
        <v>40</v>
      </c>
      <c r="V800" s="3">
        <v>77780</v>
      </c>
      <c r="Z800">
        <v>164.65799999999999</v>
      </c>
      <c r="AA800" t="s">
        <v>40</v>
      </c>
      <c r="AB800" s="3">
        <v>274032000</v>
      </c>
      <c r="AC800" s="3">
        <v>412275000</v>
      </c>
      <c r="AD800">
        <v>90.92</v>
      </c>
      <c r="AE800" s="5">
        <f t="shared" si="25"/>
        <v>219225600</v>
      </c>
      <c r="AF800">
        <v>136.79</v>
      </c>
      <c r="AG800" s="4">
        <v>0.8</v>
      </c>
      <c r="AH800" t="s">
        <v>33</v>
      </c>
      <c r="AI800" t="s">
        <v>36</v>
      </c>
      <c r="AJ800">
        <v>37.706308999999997</v>
      </c>
      <c r="AK800">
        <v>-121.921561</v>
      </c>
    </row>
    <row r="801" spans="1:37" ht="14.45" x14ac:dyDescent="0.3">
      <c r="A801">
        <v>799</v>
      </c>
      <c r="B801">
        <v>307</v>
      </c>
      <c r="C801" t="s">
        <v>462</v>
      </c>
      <c r="D801" t="s">
        <v>36</v>
      </c>
      <c r="E801" t="s">
        <v>31</v>
      </c>
      <c r="F801" s="2">
        <v>35065</v>
      </c>
      <c r="G801" s="2">
        <v>38717</v>
      </c>
      <c r="H801">
        <v>67967</v>
      </c>
      <c r="I801">
        <v>32772</v>
      </c>
      <c r="J801">
        <v>204</v>
      </c>
      <c r="K801">
        <f t="shared" si="24"/>
        <v>5060822820</v>
      </c>
      <c r="L801">
        <v>183</v>
      </c>
      <c r="M801">
        <v>163</v>
      </c>
      <c r="N801" t="s">
        <v>462</v>
      </c>
      <c r="O801">
        <v>3</v>
      </c>
      <c r="P801" t="s">
        <v>39</v>
      </c>
      <c r="Q801" s="6">
        <v>42169</v>
      </c>
      <c r="R801">
        <v>273</v>
      </c>
      <c r="S801">
        <v>387</v>
      </c>
      <c r="T801" t="s">
        <v>40</v>
      </c>
      <c r="V801" s="3">
        <v>77374</v>
      </c>
      <c r="Z801">
        <v>161.47999999999999</v>
      </c>
      <c r="AA801" t="s">
        <v>40</v>
      </c>
      <c r="AB801" s="3">
        <v>273076000</v>
      </c>
      <c r="AC801" s="3">
        <v>387061000</v>
      </c>
      <c r="AD801">
        <v>94.11</v>
      </c>
      <c r="AE801" s="5">
        <f t="shared" si="25"/>
        <v>218460800</v>
      </c>
      <c r="AF801">
        <v>133.4</v>
      </c>
      <c r="AG801" s="4">
        <v>0.8</v>
      </c>
      <c r="AH801" t="s">
        <v>33</v>
      </c>
      <c r="AI801" t="s">
        <v>36</v>
      </c>
      <c r="AJ801">
        <v>37.706308999999997</v>
      </c>
      <c r="AK801">
        <v>-121.921561</v>
      </c>
    </row>
    <row r="802" spans="1:37" x14ac:dyDescent="0.25">
      <c r="A802">
        <v>800</v>
      </c>
      <c r="B802">
        <v>291</v>
      </c>
      <c r="C802" t="s">
        <v>463</v>
      </c>
      <c r="D802" t="s">
        <v>36</v>
      </c>
      <c r="E802" t="s">
        <v>143</v>
      </c>
      <c r="F802" s="2">
        <v>34700</v>
      </c>
      <c r="G802" s="2">
        <v>38352</v>
      </c>
      <c r="H802">
        <v>1417000</v>
      </c>
      <c r="I802">
        <v>1270100</v>
      </c>
      <c r="J802">
        <v>165</v>
      </c>
      <c r="K802">
        <f t="shared" si="24"/>
        <v>85338825000</v>
      </c>
      <c r="L802">
        <v>158</v>
      </c>
      <c r="M802">
        <v>150</v>
      </c>
      <c r="N802" t="s">
        <v>463</v>
      </c>
      <c r="O802" t="s">
        <v>464</v>
      </c>
      <c r="P802" t="s">
        <v>39</v>
      </c>
      <c r="Q802" s="6">
        <v>42050</v>
      </c>
      <c r="R802" s="3">
        <v>3766</v>
      </c>
      <c r="S802" s="3">
        <v>4016</v>
      </c>
      <c r="T802" t="s">
        <v>40</v>
      </c>
      <c r="U802" t="s">
        <v>2109</v>
      </c>
      <c r="V802" s="3">
        <v>1390000</v>
      </c>
      <c r="W802">
        <v>59</v>
      </c>
      <c r="X802" t="s">
        <v>465</v>
      </c>
      <c r="Y802" t="s">
        <v>466</v>
      </c>
      <c r="AB802" s="3">
        <v>3765900000</v>
      </c>
      <c r="AC802" s="3">
        <v>4016400000</v>
      </c>
      <c r="AD802">
        <v>59.02</v>
      </c>
      <c r="AE802" s="5">
        <f t="shared" si="25"/>
        <v>2297199000</v>
      </c>
      <c r="AF802">
        <v>62.95</v>
      </c>
      <c r="AG802" s="4">
        <v>0.61</v>
      </c>
      <c r="AH802" t="s">
        <v>33</v>
      </c>
      <c r="AI802" t="s">
        <v>36</v>
      </c>
      <c r="AJ802">
        <v>37.801341999999998</v>
      </c>
      <c r="AK802">
        <v>-122.270743</v>
      </c>
    </row>
    <row r="803" spans="1:37" x14ac:dyDescent="0.25">
      <c r="A803">
        <v>801</v>
      </c>
      <c r="B803">
        <v>291</v>
      </c>
      <c r="C803" t="s">
        <v>463</v>
      </c>
      <c r="D803" t="s">
        <v>36</v>
      </c>
      <c r="E803" t="s">
        <v>143</v>
      </c>
      <c r="F803" s="2">
        <v>34700</v>
      </c>
      <c r="G803" s="2">
        <v>38352</v>
      </c>
      <c r="H803">
        <v>1417000</v>
      </c>
      <c r="I803">
        <v>1270100</v>
      </c>
      <c r="J803">
        <v>165</v>
      </c>
      <c r="K803">
        <f t="shared" si="24"/>
        <v>85338825000</v>
      </c>
      <c r="L803">
        <v>158</v>
      </c>
      <c r="M803">
        <v>150</v>
      </c>
      <c r="N803" t="s">
        <v>463</v>
      </c>
      <c r="O803" t="s">
        <v>464</v>
      </c>
      <c r="Q803" s="6">
        <v>42019</v>
      </c>
      <c r="R803" s="3">
        <v>4096</v>
      </c>
      <c r="S803" s="3">
        <v>4099</v>
      </c>
      <c r="T803" t="s">
        <v>40</v>
      </c>
      <c r="U803" t="s">
        <v>2110</v>
      </c>
      <c r="V803" s="3">
        <v>1390000</v>
      </c>
      <c r="W803">
        <v>59</v>
      </c>
      <c r="X803" t="s">
        <v>465</v>
      </c>
      <c r="Y803" t="s">
        <v>466</v>
      </c>
      <c r="AB803" s="3">
        <v>4096200000</v>
      </c>
      <c r="AC803" s="3">
        <v>4099300000</v>
      </c>
      <c r="AD803">
        <v>58.94</v>
      </c>
      <c r="AE803" s="5">
        <f t="shared" si="25"/>
        <v>2539644000</v>
      </c>
      <c r="AF803">
        <v>58.98</v>
      </c>
      <c r="AG803" s="4">
        <v>0.62</v>
      </c>
      <c r="AH803" t="s">
        <v>33</v>
      </c>
      <c r="AI803" t="s">
        <v>36</v>
      </c>
      <c r="AJ803">
        <v>37.801341999999998</v>
      </c>
      <c r="AK803">
        <v>-122.270743</v>
      </c>
    </row>
    <row r="804" spans="1:37" x14ac:dyDescent="0.25">
      <c r="A804">
        <v>802</v>
      </c>
      <c r="B804">
        <v>291</v>
      </c>
      <c r="C804" t="s">
        <v>463</v>
      </c>
      <c r="D804" t="s">
        <v>36</v>
      </c>
      <c r="E804" t="s">
        <v>143</v>
      </c>
      <c r="F804" s="2">
        <v>34700</v>
      </c>
      <c r="G804" s="2">
        <v>38352</v>
      </c>
      <c r="H804">
        <v>1417000</v>
      </c>
      <c r="I804">
        <v>1270100</v>
      </c>
      <c r="J804">
        <v>165</v>
      </c>
      <c r="K804">
        <f t="shared" si="24"/>
        <v>85338825000</v>
      </c>
      <c r="L804">
        <v>158</v>
      </c>
      <c r="M804">
        <v>150</v>
      </c>
      <c r="N804" t="s">
        <v>463</v>
      </c>
      <c r="O804" t="s">
        <v>464</v>
      </c>
      <c r="P804" t="s">
        <v>39</v>
      </c>
      <c r="Q804" s="6">
        <v>42352</v>
      </c>
      <c r="R804" s="3">
        <v>3839</v>
      </c>
      <c r="S804" s="3">
        <v>4772</v>
      </c>
      <c r="T804" t="s">
        <v>40</v>
      </c>
      <c r="U804" t="s">
        <v>2111</v>
      </c>
      <c r="V804" s="3">
        <v>1379000</v>
      </c>
      <c r="W804">
        <v>56</v>
      </c>
      <c r="X804" t="s">
        <v>465</v>
      </c>
      <c r="Y804" t="s">
        <v>466</v>
      </c>
      <c r="AB804" s="3">
        <v>3839000000</v>
      </c>
      <c r="AC804" s="3">
        <v>4772000000</v>
      </c>
      <c r="AD804">
        <v>55.68</v>
      </c>
      <c r="AE804" s="5">
        <f t="shared" si="25"/>
        <v>2380180000</v>
      </c>
      <c r="AF804">
        <v>69.209999999999994</v>
      </c>
      <c r="AG804" s="4">
        <v>0.62</v>
      </c>
      <c r="AH804" t="s">
        <v>33</v>
      </c>
      <c r="AI804" t="s">
        <v>36</v>
      </c>
      <c r="AJ804">
        <v>37.801341999999998</v>
      </c>
      <c r="AK804">
        <v>-122.270743</v>
      </c>
    </row>
    <row r="805" spans="1:37" x14ac:dyDescent="0.25">
      <c r="A805">
        <v>803</v>
      </c>
      <c r="B805">
        <v>291</v>
      </c>
      <c r="C805" t="s">
        <v>463</v>
      </c>
      <c r="D805" t="s">
        <v>36</v>
      </c>
      <c r="E805" t="s">
        <v>143</v>
      </c>
      <c r="F805" s="2">
        <v>34700</v>
      </c>
      <c r="G805" s="2">
        <v>38352</v>
      </c>
      <c r="H805">
        <v>1417000</v>
      </c>
      <c r="I805">
        <v>1270100</v>
      </c>
      <c r="J805">
        <v>165</v>
      </c>
      <c r="K805">
        <f t="shared" si="24"/>
        <v>85338825000</v>
      </c>
      <c r="L805">
        <v>158</v>
      </c>
      <c r="M805">
        <v>150</v>
      </c>
      <c r="N805" t="s">
        <v>463</v>
      </c>
      <c r="O805" t="s">
        <v>464</v>
      </c>
      <c r="P805" t="s">
        <v>39</v>
      </c>
      <c r="Q805" s="6">
        <v>42322</v>
      </c>
      <c r="R805" s="3">
        <v>4195</v>
      </c>
      <c r="S805" s="3">
        <v>5149</v>
      </c>
      <c r="T805" t="s">
        <v>40</v>
      </c>
      <c r="U805" t="s">
        <v>2112</v>
      </c>
      <c r="V805" s="3">
        <v>1379000</v>
      </c>
      <c r="W805">
        <v>62</v>
      </c>
      <c r="X805" t="s">
        <v>465</v>
      </c>
      <c r="Y805" t="s">
        <v>467</v>
      </c>
      <c r="AB805" s="3">
        <v>4195400000</v>
      </c>
      <c r="AC805" s="3">
        <v>5148600000</v>
      </c>
      <c r="AD805">
        <v>61.86</v>
      </c>
      <c r="AE805" s="5">
        <f t="shared" si="25"/>
        <v>2559194000</v>
      </c>
      <c r="AF805">
        <v>75.92</v>
      </c>
      <c r="AG805" s="4">
        <v>0.61</v>
      </c>
      <c r="AH805" t="s">
        <v>33</v>
      </c>
      <c r="AI805" t="s">
        <v>36</v>
      </c>
      <c r="AJ805">
        <v>37.801341999999998</v>
      </c>
      <c r="AK805">
        <v>-122.270743</v>
      </c>
    </row>
    <row r="806" spans="1:37" x14ac:dyDescent="0.25">
      <c r="A806">
        <v>804</v>
      </c>
      <c r="B806">
        <v>291</v>
      </c>
      <c r="C806" t="s">
        <v>463</v>
      </c>
      <c r="D806" t="s">
        <v>36</v>
      </c>
      <c r="E806" t="s">
        <v>143</v>
      </c>
      <c r="F806" s="2">
        <v>34700</v>
      </c>
      <c r="G806" s="2">
        <v>38352</v>
      </c>
      <c r="H806">
        <v>1417000</v>
      </c>
      <c r="I806">
        <v>1270100</v>
      </c>
      <c r="J806">
        <v>165</v>
      </c>
      <c r="K806">
        <f t="shared" si="24"/>
        <v>85338825000</v>
      </c>
      <c r="L806">
        <v>158</v>
      </c>
      <c r="M806">
        <v>150</v>
      </c>
      <c r="N806" t="s">
        <v>463</v>
      </c>
      <c r="O806" t="s">
        <v>464</v>
      </c>
      <c r="P806" t="s">
        <v>39</v>
      </c>
      <c r="Q806" s="6">
        <v>42291</v>
      </c>
      <c r="R806" s="3">
        <v>5371</v>
      </c>
      <c r="S806" s="3">
        <v>6175</v>
      </c>
      <c r="T806" t="s">
        <v>40</v>
      </c>
      <c r="U806" t="s">
        <v>2113</v>
      </c>
      <c r="V806" s="3">
        <v>1379000</v>
      </c>
      <c r="W806">
        <v>75</v>
      </c>
      <c r="X806" t="s">
        <v>465</v>
      </c>
      <c r="Y806" t="s">
        <v>2114</v>
      </c>
      <c r="AB806" s="3">
        <v>5370600000</v>
      </c>
      <c r="AC806" s="3">
        <v>6175000000</v>
      </c>
      <c r="AD806">
        <v>75.38</v>
      </c>
      <c r="AE806" s="5">
        <f t="shared" si="25"/>
        <v>3222360000</v>
      </c>
      <c r="AF806">
        <v>86.67</v>
      </c>
      <c r="AG806" s="4">
        <v>0.6</v>
      </c>
      <c r="AH806" t="s">
        <v>33</v>
      </c>
      <c r="AI806" t="s">
        <v>36</v>
      </c>
      <c r="AJ806">
        <v>37.801341999999998</v>
      </c>
      <c r="AK806">
        <v>-122.270743</v>
      </c>
    </row>
    <row r="807" spans="1:37" x14ac:dyDescent="0.25">
      <c r="A807">
        <v>805</v>
      </c>
      <c r="B807">
        <v>291</v>
      </c>
      <c r="C807" t="s">
        <v>463</v>
      </c>
      <c r="D807" t="s">
        <v>36</v>
      </c>
      <c r="E807" t="s">
        <v>143</v>
      </c>
      <c r="F807" s="2">
        <v>34700</v>
      </c>
      <c r="G807" s="2">
        <v>38352</v>
      </c>
      <c r="H807">
        <v>1417000</v>
      </c>
      <c r="I807">
        <v>1270100</v>
      </c>
      <c r="J807">
        <v>165</v>
      </c>
      <c r="K807">
        <f t="shared" si="24"/>
        <v>85338825000</v>
      </c>
      <c r="L807">
        <v>158</v>
      </c>
      <c r="M807">
        <v>150</v>
      </c>
      <c r="N807" t="s">
        <v>463</v>
      </c>
      <c r="O807" t="s">
        <v>464</v>
      </c>
      <c r="P807" t="s">
        <v>39</v>
      </c>
      <c r="Q807" s="6">
        <v>42261</v>
      </c>
      <c r="R807" s="3">
        <v>5683</v>
      </c>
      <c r="S807" s="3">
        <v>6528</v>
      </c>
      <c r="T807" t="s">
        <v>40</v>
      </c>
      <c r="U807" t="s">
        <v>2115</v>
      </c>
      <c r="V807" s="3">
        <v>1379000</v>
      </c>
      <c r="W807">
        <v>84</v>
      </c>
      <c r="X807" t="s">
        <v>465</v>
      </c>
      <c r="Y807" t="s">
        <v>467</v>
      </c>
      <c r="AB807" s="3">
        <v>5682900000</v>
      </c>
      <c r="AC807" s="3">
        <v>6528400000</v>
      </c>
      <c r="AD807">
        <v>83.79</v>
      </c>
      <c r="AE807" s="5">
        <f t="shared" si="25"/>
        <v>3466569000</v>
      </c>
      <c r="AF807">
        <v>96.26</v>
      </c>
      <c r="AG807" s="4">
        <v>0.61</v>
      </c>
      <c r="AH807" t="s">
        <v>33</v>
      </c>
      <c r="AI807" t="s">
        <v>36</v>
      </c>
      <c r="AJ807">
        <v>37.801341999999998</v>
      </c>
      <c r="AK807">
        <v>-122.270743</v>
      </c>
    </row>
    <row r="808" spans="1:37" x14ac:dyDescent="0.25">
      <c r="A808">
        <v>806</v>
      </c>
      <c r="B808">
        <v>291</v>
      </c>
      <c r="C808" t="s">
        <v>463</v>
      </c>
      <c r="D808" t="s">
        <v>36</v>
      </c>
      <c r="E808" t="s">
        <v>143</v>
      </c>
      <c r="F808" s="2">
        <v>34700</v>
      </c>
      <c r="G808" s="2">
        <v>38352</v>
      </c>
      <c r="H808">
        <v>1417000</v>
      </c>
      <c r="I808">
        <v>1270100</v>
      </c>
      <c r="J808">
        <v>165</v>
      </c>
      <c r="K808">
        <f t="shared" si="24"/>
        <v>85338825000</v>
      </c>
      <c r="L808">
        <v>158</v>
      </c>
      <c r="M808">
        <v>150</v>
      </c>
      <c r="N808" t="s">
        <v>463</v>
      </c>
      <c r="O808" t="s">
        <v>464</v>
      </c>
      <c r="P808" t="s">
        <v>39</v>
      </c>
      <c r="Q808" s="6">
        <v>42230</v>
      </c>
      <c r="R808" s="3">
        <v>6222</v>
      </c>
      <c r="S808" s="3">
        <v>7172</v>
      </c>
      <c r="T808" t="s">
        <v>40</v>
      </c>
      <c r="U808" t="s">
        <v>2116</v>
      </c>
      <c r="V808" s="3">
        <v>1379000</v>
      </c>
      <c r="W808">
        <v>88</v>
      </c>
      <c r="X808" t="s">
        <v>465</v>
      </c>
      <c r="Y808" t="s">
        <v>467</v>
      </c>
      <c r="AB808" s="3">
        <v>6222000000</v>
      </c>
      <c r="AC808" s="3">
        <v>7172300000</v>
      </c>
      <c r="AD808">
        <v>88.78</v>
      </c>
      <c r="AE808" s="5">
        <f t="shared" si="25"/>
        <v>3795420000</v>
      </c>
      <c r="AF808">
        <v>102.34</v>
      </c>
      <c r="AG808" s="4">
        <v>0.61</v>
      </c>
      <c r="AH808" t="s">
        <v>33</v>
      </c>
      <c r="AI808" t="s">
        <v>36</v>
      </c>
      <c r="AJ808">
        <v>37.801341999999998</v>
      </c>
      <c r="AK808">
        <v>-122.270743</v>
      </c>
    </row>
    <row r="809" spans="1:37" x14ac:dyDescent="0.25">
      <c r="A809">
        <v>807</v>
      </c>
      <c r="B809">
        <v>291</v>
      </c>
      <c r="C809" t="s">
        <v>463</v>
      </c>
      <c r="D809" t="s">
        <v>36</v>
      </c>
      <c r="E809" t="s">
        <v>143</v>
      </c>
      <c r="F809" s="2">
        <v>34700</v>
      </c>
      <c r="G809" s="2">
        <v>38352</v>
      </c>
      <c r="H809">
        <v>1417000</v>
      </c>
      <c r="I809">
        <v>1270100</v>
      </c>
      <c r="J809">
        <v>165</v>
      </c>
      <c r="K809">
        <f t="shared" si="24"/>
        <v>85338825000</v>
      </c>
      <c r="L809">
        <v>158</v>
      </c>
      <c r="M809">
        <v>150</v>
      </c>
      <c r="N809" t="s">
        <v>463</v>
      </c>
      <c r="O809" t="s">
        <v>464</v>
      </c>
      <c r="P809" t="s">
        <v>39</v>
      </c>
      <c r="Q809" s="6">
        <v>42199</v>
      </c>
      <c r="R809" s="3">
        <v>6590</v>
      </c>
      <c r="S809" s="3">
        <v>7453</v>
      </c>
      <c r="T809" t="s">
        <v>40</v>
      </c>
      <c r="U809" t="s">
        <v>468</v>
      </c>
      <c r="V809" s="3">
        <v>1330000</v>
      </c>
      <c r="X809" t="s">
        <v>469</v>
      </c>
      <c r="Y809" t="s">
        <v>470</v>
      </c>
      <c r="AB809" s="3">
        <v>6590100000</v>
      </c>
      <c r="AC809" s="3">
        <v>7452800000</v>
      </c>
      <c r="AD809">
        <v>110.29</v>
      </c>
      <c r="AE809" s="5">
        <f t="shared" si="25"/>
        <v>4547169000</v>
      </c>
      <c r="AF809">
        <v>124.73</v>
      </c>
      <c r="AG809" s="4">
        <v>0.69</v>
      </c>
      <c r="AH809" t="s">
        <v>33</v>
      </c>
      <c r="AI809" t="s">
        <v>36</v>
      </c>
      <c r="AJ809">
        <v>37.801341999999998</v>
      </c>
      <c r="AK809">
        <v>-122.270743</v>
      </c>
    </row>
    <row r="810" spans="1:37" x14ac:dyDescent="0.25">
      <c r="A810">
        <v>808</v>
      </c>
      <c r="B810">
        <v>291</v>
      </c>
      <c r="C810" t="s">
        <v>463</v>
      </c>
      <c r="D810" t="s">
        <v>36</v>
      </c>
      <c r="E810" t="s">
        <v>143</v>
      </c>
      <c r="F810" s="2">
        <v>34700</v>
      </c>
      <c r="G810" s="2">
        <v>38352</v>
      </c>
      <c r="H810">
        <v>1417000</v>
      </c>
      <c r="I810">
        <v>1270100</v>
      </c>
      <c r="J810">
        <v>165</v>
      </c>
      <c r="K810">
        <f t="shared" si="24"/>
        <v>85338825000</v>
      </c>
      <c r="L810">
        <v>158</v>
      </c>
      <c r="M810">
        <v>150</v>
      </c>
      <c r="N810" t="s">
        <v>463</v>
      </c>
      <c r="O810" t="s">
        <v>464</v>
      </c>
      <c r="P810" t="s">
        <v>39</v>
      </c>
      <c r="Q810" s="6">
        <v>42169</v>
      </c>
      <c r="R810" s="3">
        <v>6365</v>
      </c>
      <c r="S810" s="3">
        <v>7026</v>
      </c>
      <c r="T810" t="s">
        <v>40</v>
      </c>
      <c r="U810" t="s">
        <v>471</v>
      </c>
      <c r="V810" s="3">
        <v>1330000</v>
      </c>
      <c r="X810" t="s">
        <v>465</v>
      </c>
      <c r="Y810" t="s">
        <v>467</v>
      </c>
      <c r="AB810" s="3">
        <v>6365400000</v>
      </c>
      <c r="AC810" s="3">
        <v>7025700000</v>
      </c>
      <c r="AD810">
        <v>110.08</v>
      </c>
      <c r="AE810" s="5">
        <f t="shared" si="25"/>
        <v>4392126000</v>
      </c>
      <c r="AF810">
        <v>121.5</v>
      </c>
      <c r="AG810" s="4">
        <v>0.69</v>
      </c>
      <c r="AH810" t="s">
        <v>33</v>
      </c>
      <c r="AI810" t="s">
        <v>36</v>
      </c>
      <c r="AJ810">
        <v>37.801341999999998</v>
      </c>
      <c r="AK810">
        <v>-122.270743</v>
      </c>
    </row>
    <row r="811" spans="1:37" ht="14.45" x14ac:dyDescent="0.3">
      <c r="A811">
        <v>809</v>
      </c>
      <c r="B811">
        <v>527</v>
      </c>
      <c r="C811" t="s">
        <v>472</v>
      </c>
      <c r="D811" t="s">
        <v>116</v>
      </c>
      <c r="E811" t="s">
        <v>31</v>
      </c>
      <c r="F811" s="2">
        <v>34700</v>
      </c>
      <c r="G811" s="2">
        <v>37987</v>
      </c>
      <c r="H811">
        <v>24062</v>
      </c>
      <c r="I811">
        <v>22884</v>
      </c>
      <c r="J811">
        <v>404</v>
      </c>
      <c r="K811">
        <f t="shared" si="24"/>
        <v>3548182520</v>
      </c>
      <c r="L811">
        <v>363</v>
      </c>
      <c r="M811">
        <v>323</v>
      </c>
      <c r="N811" t="s">
        <v>472</v>
      </c>
      <c r="O811">
        <v>1</v>
      </c>
      <c r="P811" t="s">
        <v>39</v>
      </c>
      <c r="Q811" s="6">
        <v>42050</v>
      </c>
      <c r="R811">
        <v>389</v>
      </c>
      <c r="S811">
        <v>446</v>
      </c>
      <c r="T811" t="s">
        <v>55</v>
      </c>
      <c r="V811" s="3">
        <v>26000</v>
      </c>
      <c r="W811">
        <v>97</v>
      </c>
      <c r="AB811" s="3">
        <v>126756205</v>
      </c>
      <c r="AC811" s="3">
        <v>145329736</v>
      </c>
      <c r="AD811">
        <v>114.92</v>
      </c>
      <c r="AE811" s="5">
        <f t="shared" si="25"/>
        <v>83659095.299999997</v>
      </c>
      <c r="AF811">
        <v>131.75</v>
      </c>
      <c r="AG811" s="4">
        <v>0.66</v>
      </c>
      <c r="AH811" t="s">
        <v>33</v>
      </c>
      <c r="AI811" t="s">
        <v>116</v>
      </c>
      <c r="AJ811">
        <v>36.778261000000001</v>
      </c>
      <c r="AK811">
        <v>-119.41793199999999</v>
      </c>
    </row>
    <row r="812" spans="1:37" ht="14.45" x14ac:dyDescent="0.3">
      <c r="A812">
        <v>810</v>
      </c>
      <c r="B812">
        <v>527</v>
      </c>
      <c r="C812" t="s">
        <v>472</v>
      </c>
      <c r="D812" t="s">
        <v>116</v>
      </c>
      <c r="E812" t="s">
        <v>31</v>
      </c>
      <c r="F812" s="2">
        <v>34700</v>
      </c>
      <c r="G812" s="2">
        <v>37987</v>
      </c>
      <c r="H812">
        <v>24062</v>
      </c>
      <c r="I812">
        <v>22884</v>
      </c>
      <c r="J812">
        <v>404</v>
      </c>
      <c r="K812">
        <f t="shared" si="24"/>
        <v>3548182520</v>
      </c>
      <c r="L812">
        <v>363</v>
      </c>
      <c r="M812">
        <v>323</v>
      </c>
      <c r="N812" t="s">
        <v>472</v>
      </c>
      <c r="O812" t="s">
        <v>96</v>
      </c>
      <c r="P812" t="s">
        <v>39</v>
      </c>
      <c r="Q812" s="6">
        <v>42019</v>
      </c>
      <c r="R812">
        <v>392</v>
      </c>
      <c r="S812">
        <v>498</v>
      </c>
      <c r="T812" t="s">
        <v>55</v>
      </c>
      <c r="V812" s="3">
        <v>26000</v>
      </c>
      <c r="W812">
        <v>97</v>
      </c>
      <c r="AB812" s="3">
        <v>127733759</v>
      </c>
      <c r="AC812" s="3">
        <v>162274011</v>
      </c>
      <c r="AD812">
        <v>104.6</v>
      </c>
      <c r="AE812" s="5">
        <f t="shared" si="25"/>
        <v>84304280.939999998</v>
      </c>
      <c r="AF812">
        <v>132.88</v>
      </c>
      <c r="AG812" s="4">
        <v>0.66</v>
      </c>
      <c r="AH812" t="s">
        <v>33</v>
      </c>
      <c r="AI812" t="s">
        <v>116</v>
      </c>
      <c r="AJ812">
        <v>36.778261000000001</v>
      </c>
      <c r="AK812">
        <v>-119.41793199999999</v>
      </c>
    </row>
    <row r="813" spans="1:37" ht="14.45" x14ac:dyDescent="0.3">
      <c r="A813">
        <v>811</v>
      </c>
      <c r="B813">
        <v>527</v>
      </c>
      <c r="C813" t="s">
        <v>472</v>
      </c>
      <c r="D813" t="s">
        <v>116</v>
      </c>
      <c r="E813" t="s">
        <v>31</v>
      </c>
      <c r="F813" s="2">
        <v>34700</v>
      </c>
      <c r="G813" s="2">
        <v>37987</v>
      </c>
      <c r="H813">
        <v>24062</v>
      </c>
      <c r="I813">
        <v>22884</v>
      </c>
      <c r="J813">
        <v>404</v>
      </c>
      <c r="K813">
        <f t="shared" si="24"/>
        <v>3548182520</v>
      </c>
      <c r="L813">
        <v>363</v>
      </c>
      <c r="M813">
        <v>323</v>
      </c>
      <c r="N813" t="s">
        <v>472</v>
      </c>
      <c r="O813" t="s">
        <v>96</v>
      </c>
      <c r="P813" t="s">
        <v>39</v>
      </c>
      <c r="Q813" s="6">
        <v>42352</v>
      </c>
      <c r="R813">
        <v>388</v>
      </c>
      <c r="S813">
        <v>509</v>
      </c>
      <c r="T813" t="s">
        <v>55</v>
      </c>
      <c r="V813" s="3">
        <v>26000</v>
      </c>
      <c r="W813">
        <v>100</v>
      </c>
      <c r="AB813" s="3">
        <v>126430354</v>
      </c>
      <c r="AC813" s="3">
        <v>165858376</v>
      </c>
      <c r="AD813">
        <v>97.25</v>
      </c>
      <c r="AE813" s="5">
        <f t="shared" si="25"/>
        <v>78386819.480000004</v>
      </c>
      <c r="AF813">
        <v>127.58</v>
      </c>
      <c r="AG813" s="4">
        <v>0.62</v>
      </c>
      <c r="AH813" t="s">
        <v>33</v>
      </c>
      <c r="AI813" t="s">
        <v>116</v>
      </c>
      <c r="AJ813">
        <v>36.778261000000001</v>
      </c>
      <c r="AK813">
        <v>-119.41793199999999</v>
      </c>
    </row>
    <row r="814" spans="1:37" ht="14.45" x14ac:dyDescent="0.3">
      <c r="A814">
        <v>812</v>
      </c>
      <c r="B814">
        <v>527</v>
      </c>
      <c r="C814" t="s">
        <v>472</v>
      </c>
      <c r="D814" t="s">
        <v>116</v>
      </c>
      <c r="E814" t="s">
        <v>31</v>
      </c>
      <c r="F814" s="2">
        <v>34700</v>
      </c>
      <c r="G814" s="2">
        <v>37987</v>
      </c>
      <c r="H814">
        <v>24062</v>
      </c>
      <c r="I814">
        <v>22884</v>
      </c>
      <c r="J814">
        <v>404</v>
      </c>
      <c r="K814">
        <f t="shared" si="24"/>
        <v>3548182520</v>
      </c>
      <c r="L814">
        <v>363</v>
      </c>
      <c r="M814">
        <v>323</v>
      </c>
      <c r="N814" t="s">
        <v>472</v>
      </c>
      <c r="O814" t="s">
        <v>96</v>
      </c>
      <c r="P814" t="s">
        <v>39</v>
      </c>
      <c r="Q814" s="6">
        <v>42322</v>
      </c>
      <c r="R814">
        <v>536</v>
      </c>
      <c r="S814">
        <v>619</v>
      </c>
      <c r="T814" t="s">
        <v>55</v>
      </c>
      <c r="V814" s="3">
        <v>26000</v>
      </c>
      <c r="W814">
        <v>163</v>
      </c>
      <c r="AB814" s="3">
        <v>174656365</v>
      </c>
      <c r="AC814" s="3">
        <v>201702033</v>
      </c>
      <c r="AD814">
        <v>136.59</v>
      </c>
      <c r="AE814" s="5">
        <f t="shared" si="25"/>
        <v>106540382.64999999</v>
      </c>
      <c r="AF814">
        <v>157.74</v>
      </c>
      <c r="AG814" s="4">
        <v>0.61</v>
      </c>
      <c r="AH814" t="s">
        <v>33</v>
      </c>
      <c r="AI814" t="s">
        <v>116</v>
      </c>
      <c r="AJ814">
        <v>36.778261000000001</v>
      </c>
      <c r="AK814">
        <v>-119.41793199999999</v>
      </c>
    </row>
    <row r="815" spans="1:37" ht="14.45" x14ac:dyDescent="0.3">
      <c r="A815">
        <v>813</v>
      </c>
      <c r="B815">
        <v>527</v>
      </c>
      <c r="C815" t="s">
        <v>472</v>
      </c>
      <c r="D815" t="s">
        <v>116</v>
      </c>
      <c r="E815" t="s">
        <v>31</v>
      </c>
      <c r="F815" s="2">
        <v>34700</v>
      </c>
      <c r="G815" s="2">
        <v>37987</v>
      </c>
      <c r="H815">
        <v>24062</v>
      </c>
      <c r="I815">
        <v>22884</v>
      </c>
      <c r="J815">
        <v>404</v>
      </c>
      <c r="K815">
        <f t="shared" si="24"/>
        <v>3548182520</v>
      </c>
      <c r="L815">
        <v>363</v>
      </c>
      <c r="M815">
        <v>323</v>
      </c>
      <c r="N815" t="s">
        <v>472</v>
      </c>
      <c r="O815" t="s">
        <v>96</v>
      </c>
      <c r="P815" t="s">
        <v>39</v>
      </c>
      <c r="Q815" s="6">
        <v>42291</v>
      </c>
      <c r="R815">
        <v>774</v>
      </c>
      <c r="S815">
        <v>857</v>
      </c>
      <c r="T815" t="s">
        <v>55</v>
      </c>
      <c r="V815" s="3">
        <v>26000</v>
      </c>
      <c r="W815">
        <v>191</v>
      </c>
      <c r="AB815" s="3">
        <v>252209004</v>
      </c>
      <c r="AC815" s="3">
        <v>279254673</v>
      </c>
      <c r="AD815">
        <v>190.88</v>
      </c>
      <c r="AE815" s="5">
        <f t="shared" si="25"/>
        <v>153847492.44</v>
      </c>
      <c r="AF815">
        <v>211.35</v>
      </c>
      <c r="AG815" s="4">
        <v>0.61</v>
      </c>
      <c r="AH815" t="s">
        <v>33</v>
      </c>
      <c r="AI815" t="s">
        <v>116</v>
      </c>
      <c r="AJ815">
        <v>36.778261000000001</v>
      </c>
      <c r="AK815">
        <v>-119.41793199999999</v>
      </c>
    </row>
    <row r="816" spans="1:37" ht="14.45" x14ac:dyDescent="0.3">
      <c r="A816">
        <v>814</v>
      </c>
      <c r="B816">
        <v>527</v>
      </c>
      <c r="C816" t="s">
        <v>472</v>
      </c>
      <c r="D816" t="s">
        <v>116</v>
      </c>
      <c r="E816" t="s">
        <v>31</v>
      </c>
      <c r="F816" s="2">
        <v>34700</v>
      </c>
      <c r="G816" s="2">
        <v>37987</v>
      </c>
      <c r="H816">
        <v>24062</v>
      </c>
      <c r="I816">
        <v>22884</v>
      </c>
      <c r="J816">
        <v>404</v>
      </c>
      <c r="K816">
        <f t="shared" si="24"/>
        <v>3548182520</v>
      </c>
      <c r="L816">
        <v>363</v>
      </c>
      <c r="M816">
        <v>323</v>
      </c>
      <c r="N816" t="s">
        <v>472</v>
      </c>
      <c r="O816" t="s">
        <v>96</v>
      </c>
      <c r="P816" t="s">
        <v>39</v>
      </c>
      <c r="Q816" s="6">
        <v>42261</v>
      </c>
      <c r="R816">
        <v>939</v>
      </c>
      <c r="S816" s="3">
        <v>1056</v>
      </c>
      <c r="T816" t="s">
        <v>55</v>
      </c>
      <c r="V816" s="3">
        <v>26000</v>
      </c>
      <c r="W816">
        <v>231</v>
      </c>
      <c r="AB816" s="3">
        <v>305974490</v>
      </c>
      <c r="AC816" s="3">
        <v>344099107</v>
      </c>
      <c r="AD816">
        <v>231.44</v>
      </c>
      <c r="AE816" s="5">
        <f t="shared" si="25"/>
        <v>180524949.09999999</v>
      </c>
      <c r="AF816">
        <v>260.27999999999997</v>
      </c>
      <c r="AG816" s="4">
        <v>0.59</v>
      </c>
      <c r="AH816" t="s">
        <v>33</v>
      </c>
      <c r="AI816" t="s">
        <v>116</v>
      </c>
      <c r="AJ816">
        <v>36.778261000000001</v>
      </c>
      <c r="AK816">
        <v>-119.41793199999999</v>
      </c>
    </row>
    <row r="817" spans="1:37" ht="14.45" x14ac:dyDescent="0.3">
      <c r="A817">
        <v>815</v>
      </c>
      <c r="B817">
        <v>527</v>
      </c>
      <c r="C817" t="s">
        <v>472</v>
      </c>
      <c r="D817" t="s">
        <v>116</v>
      </c>
      <c r="E817" t="s">
        <v>31</v>
      </c>
      <c r="F817" s="2">
        <v>34700</v>
      </c>
      <c r="G817" s="2">
        <v>37987</v>
      </c>
      <c r="H817">
        <v>24062</v>
      </c>
      <c r="I817">
        <v>22884</v>
      </c>
      <c r="J817">
        <v>404</v>
      </c>
      <c r="K817">
        <f t="shared" si="24"/>
        <v>3548182520</v>
      </c>
      <c r="L817">
        <v>363</v>
      </c>
      <c r="M817">
        <v>323</v>
      </c>
      <c r="N817" t="s">
        <v>472</v>
      </c>
      <c r="O817">
        <v>1</v>
      </c>
      <c r="P817" t="s">
        <v>39</v>
      </c>
      <c r="Q817" s="6">
        <v>42230</v>
      </c>
      <c r="R817" s="3">
        <v>1076</v>
      </c>
      <c r="S817" s="3">
        <v>1217</v>
      </c>
      <c r="T817" t="s">
        <v>55</v>
      </c>
      <c r="V817" s="3">
        <v>26000</v>
      </c>
      <c r="AB817" s="3">
        <v>350616135</v>
      </c>
      <c r="AC817" s="3">
        <v>396561187</v>
      </c>
      <c r="AD817">
        <v>282.75</v>
      </c>
      <c r="AE817" s="5">
        <f t="shared" si="25"/>
        <v>227900487.75</v>
      </c>
      <c r="AF817">
        <v>319.81</v>
      </c>
      <c r="AG817" s="4">
        <v>0.65</v>
      </c>
      <c r="AH817" t="s">
        <v>33</v>
      </c>
      <c r="AI817" t="s">
        <v>116</v>
      </c>
      <c r="AJ817">
        <v>36.778261000000001</v>
      </c>
      <c r="AK817">
        <v>-119.41793199999999</v>
      </c>
    </row>
    <row r="818" spans="1:37" ht="14.45" x14ac:dyDescent="0.3">
      <c r="A818">
        <v>816</v>
      </c>
      <c r="B818">
        <v>527</v>
      </c>
      <c r="C818" t="s">
        <v>472</v>
      </c>
      <c r="D818" t="s">
        <v>116</v>
      </c>
      <c r="E818" t="s">
        <v>31</v>
      </c>
      <c r="F818" s="2">
        <v>34700</v>
      </c>
      <c r="G818" s="2">
        <v>37987</v>
      </c>
      <c r="H818">
        <v>24062</v>
      </c>
      <c r="I818">
        <v>22884</v>
      </c>
      <c r="J818">
        <v>404</v>
      </c>
      <c r="K818">
        <f t="shared" si="24"/>
        <v>3548182520</v>
      </c>
      <c r="L818">
        <v>363</v>
      </c>
      <c r="M818">
        <v>323</v>
      </c>
      <c r="N818" t="s">
        <v>472</v>
      </c>
      <c r="O818">
        <v>1</v>
      </c>
      <c r="P818" t="s">
        <v>39</v>
      </c>
      <c r="Q818" s="6">
        <v>42199</v>
      </c>
      <c r="R818" s="3">
        <v>1177</v>
      </c>
      <c r="S818" s="3">
        <v>1285</v>
      </c>
      <c r="T818" t="s">
        <v>55</v>
      </c>
      <c r="V818" s="3">
        <v>26000</v>
      </c>
      <c r="AB818" s="3">
        <v>383527130</v>
      </c>
      <c r="AC818" s="3">
        <v>418719084</v>
      </c>
      <c r="AD818">
        <v>299.77999999999997</v>
      </c>
      <c r="AE818" s="5">
        <f t="shared" si="25"/>
        <v>241622091.90000001</v>
      </c>
      <c r="AF818">
        <v>327.29000000000002</v>
      </c>
      <c r="AG818" s="4">
        <v>0.63</v>
      </c>
      <c r="AH818" t="s">
        <v>33</v>
      </c>
      <c r="AI818" t="s">
        <v>116</v>
      </c>
      <c r="AJ818">
        <v>36.778261000000001</v>
      </c>
      <c r="AK818">
        <v>-119.41793199999999</v>
      </c>
    </row>
    <row r="819" spans="1:37" ht="14.45" x14ac:dyDescent="0.3">
      <c r="A819">
        <v>817</v>
      </c>
      <c r="B819">
        <v>527</v>
      </c>
      <c r="C819" t="s">
        <v>472</v>
      </c>
      <c r="D819" t="s">
        <v>116</v>
      </c>
      <c r="E819" t="s">
        <v>31</v>
      </c>
      <c r="F819" s="2">
        <v>34700</v>
      </c>
      <c r="G819" s="2">
        <v>37987</v>
      </c>
      <c r="H819">
        <v>24062</v>
      </c>
      <c r="I819">
        <v>22884</v>
      </c>
      <c r="J819">
        <v>404</v>
      </c>
      <c r="K819">
        <f t="shared" si="24"/>
        <v>3548182520</v>
      </c>
      <c r="L819">
        <v>363</v>
      </c>
      <c r="M819">
        <v>323</v>
      </c>
      <c r="N819" t="s">
        <v>472</v>
      </c>
      <c r="O819">
        <v>1</v>
      </c>
      <c r="P819" t="s">
        <v>39</v>
      </c>
      <c r="Q819" s="6">
        <v>42169</v>
      </c>
      <c r="R819" s="3">
        <v>1122</v>
      </c>
      <c r="S819" s="3">
        <v>1198</v>
      </c>
      <c r="T819" t="s">
        <v>55</v>
      </c>
      <c r="V819" s="3">
        <v>26000</v>
      </c>
      <c r="AB819" s="3">
        <v>365605301</v>
      </c>
      <c r="AC819" s="3">
        <v>390370010</v>
      </c>
      <c r="AD819">
        <v>295.3</v>
      </c>
      <c r="AE819" s="5">
        <f t="shared" si="25"/>
        <v>230331339.63</v>
      </c>
      <c r="AF819">
        <v>315.3</v>
      </c>
      <c r="AG819" s="4">
        <v>0.63</v>
      </c>
      <c r="AH819" t="s">
        <v>33</v>
      </c>
      <c r="AI819" t="s">
        <v>116</v>
      </c>
      <c r="AJ819">
        <v>36.778261000000001</v>
      </c>
      <c r="AK819">
        <v>-119.41793199999999</v>
      </c>
    </row>
    <row r="820" spans="1:37" ht="14.45" x14ac:dyDescent="0.3">
      <c r="A820">
        <v>818</v>
      </c>
      <c r="B820">
        <v>518</v>
      </c>
      <c r="C820" t="s">
        <v>473</v>
      </c>
      <c r="D820" t="s">
        <v>52</v>
      </c>
      <c r="E820" t="s">
        <v>31</v>
      </c>
      <c r="F820" s="2">
        <v>34881</v>
      </c>
      <c r="G820" s="2">
        <v>38358</v>
      </c>
      <c r="H820">
        <v>3656</v>
      </c>
      <c r="I820">
        <v>3586</v>
      </c>
      <c r="J820">
        <v>329</v>
      </c>
      <c r="K820">
        <f t="shared" si="24"/>
        <v>439030760</v>
      </c>
      <c r="L820">
        <v>296</v>
      </c>
      <c r="M820">
        <v>263</v>
      </c>
      <c r="N820" t="s">
        <v>473</v>
      </c>
      <c r="O820" t="s">
        <v>474</v>
      </c>
      <c r="P820" t="s">
        <v>39</v>
      </c>
      <c r="Q820" s="6">
        <v>42050</v>
      </c>
      <c r="R820">
        <v>53</v>
      </c>
      <c r="S820">
        <v>57</v>
      </c>
      <c r="T820" t="s">
        <v>55</v>
      </c>
      <c r="U820" t="s">
        <v>2117</v>
      </c>
      <c r="V820" s="3">
        <v>3247</v>
      </c>
      <c r="W820">
        <v>195</v>
      </c>
      <c r="X820" t="s">
        <v>2118</v>
      </c>
      <c r="Y820" t="s">
        <v>2119</v>
      </c>
      <c r="AB820" s="3">
        <v>17302711</v>
      </c>
      <c r="AC820" s="3">
        <v>18443191</v>
      </c>
      <c r="AD820">
        <v>186.51</v>
      </c>
      <c r="AE820" s="5">
        <f t="shared" si="25"/>
        <v>16956656.780000001</v>
      </c>
      <c r="AF820">
        <v>198.8</v>
      </c>
      <c r="AG820" s="4">
        <v>0.98</v>
      </c>
      <c r="AH820" t="s">
        <v>33</v>
      </c>
      <c r="AI820" t="s">
        <v>52</v>
      </c>
      <c r="AJ820">
        <v>33.893152000000001</v>
      </c>
      <c r="AK820">
        <v>-117.754632</v>
      </c>
    </row>
    <row r="821" spans="1:37" ht="14.45" x14ac:dyDescent="0.3">
      <c r="A821">
        <v>819</v>
      </c>
      <c r="B821">
        <v>518</v>
      </c>
      <c r="C821" t="s">
        <v>473</v>
      </c>
      <c r="D821" t="s">
        <v>52</v>
      </c>
      <c r="E821" t="s">
        <v>31</v>
      </c>
      <c r="F821" s="2">
        <v>34881</v>
      </c>
      <c r="G821" s="2">
        <v>38358</v>
      </c>
      <c r="H821">
        <v>3656</v>
      </c>
      <c r="I821">
        <v>3586</v>
      </c>
      <c r="J821">
        <v>329</v>
      </c>
      <c r="K821">
        <f t="shared" si="24"/>
        <v>439030760</v>
      </c>
      <c r="L821">
        <v>296</v>
      </c>
      <c r="M821">
        <v>263</v>
      </c>
      <c r="N821" t="s">
        <v>473</v>
      </c>
      <c r="O821" t="s">
        <v>474</v>
      </c>
      <c r="P821" t="s">
        <v>39</v>
      </c>
      <c r="Q821" s="6">
        <v>42019</v>
      </c>
      <c r="R821">
        <v>54</v>
      </c>
      <c r="S821">
        <v>56</v>
      </c>
      <c r="T821" t="s">
        <v>55</v>
      </c>
      <c r="U821" t="s">
        <v>475</v>
      </c>
      <c r="V821" s="3">
        <v>3247</v>
      </c>
      <c r="W821">
        <v>173.5</v>
      </c>
      <c r="X821" t="s">
        <v>476</v>
      </c>
      <c r="Y821" t="s">
        <v>477</v>
      </c>
      <c r="AB821" s="3">
        <v>17465636</v>
      </c>
      <c r="AC821" s="3">
        <v>18149924</v>
      </c>
      <c r="AD821">
        <v>170.05</v>
      </c>
      <c r="AE821" s="5">
        <f t="shared" si="25"/>
        <v>17116323.280000001</v>
      </c>
      <c r="AF821">
        <v>176.71</v>
      </c>
      <c r="AG821" s="4">
        <v>0.98</v>
      </c>
      <c r="AH821" t="s">
        <v>33</v>
      </c>
      <c r="AI821" t="s">
        <v>52</v>
      </c>
      <c r="AJ821">
        <v>33.893152000000001</v>
      </c>
      <c r="AK821">
        <v>-117.754632</v>
      </c>
    </row>
    <row r="822" spans="1:37" ht="14.45" x14ac:dyDescent="0.3">
      <c r="A822">
        <v>820</v>
      </c>
      <c r="B822">
        <v>518</v>
      </c>
      <c r="C822" t="s">
        <v>473</v>
      </c>
      <c r="D822" t="s">
        <v>52</v>
      </c>
      <c r="E822" t="s">
        <v>31</v>
      </c>
      <c r="F822" s="2">
        <v>34881</v>
      </c>
      <c r="G822" s="2">
        <v>38358</v>
      </c>
      <c r="H822">
        <v>3656</v>
      </c>
      <c r="I822">
        <v>3586</v>
      </c>
      <c r="J822">
        <v>329</v>
      </c>
      <c r="K822">
        <f t="shared" si="24"/>
        <v>439030760</v>
      </c>
      <c r="L822">
        <v>296</v>
      </c>
      <c r="M822">
        <v>263</v>
      </c>
      <c r="N822" t="s">
        <v>473</v>
      </c>
      <c r="O822" t="s">
        <v>474</v>
      </c>
      <c r="P822" t="s">
        <v>39</v>
      </c>
      <c r="Q822" s="6">
        <v>42352</v>
      </c>
      <c r="R822">
        <v>42</v>
      </c>
      <c r="S822">
        <v>68</v>
      </c>
      <c r="T822" t="s">
        <v>55</v>
      </c>
      <c r="U822" t="s">
        <v>478</v>
      </c>
      <c r="V822" s="3">
        <v>3247</v>
      </c>
      <c r="W822">
        <v>135.01</v>
      </c>
      <c r="X822" t="s">
        <v>479</v>
      </c>
      <c r="Y822" t="s">
        <v>480</v>
      </c>
      <c r="AB822" s="3">
        <v>13588005</v>
      </c>
      <c r="AC822" s="3">
        <v>22092727</v>
      </c>
      <c r="AD822">
        <v>132.29</v>
      </c>
      <c r="AE822" s="5">
        <f t="shared" si="25"/>
        <v>13316244.9</v>
      </c>
      <c r="AF822">
        <v>215.1</v>
      </c>
      <c r="AG822" s="4">
        <v>0.98</v>
      </c>
      <c r="AH822" t="s">
        <v>33</v>
      </c>
      <c r="AI822" t="s">
        <v>52</v>
      </c>
      <c r="AJ822">
        <v>33.893152000000001</v>
      </c>
      <c r="AK822">
        <v>-117.754632</v>
      </c>
    </row>
    <row r="823" spans="1:37" ht="14.45" x14ac:dyDescent="0.3">
      <c r="A823">
        <v>821</v>
      </c>
      <c r="B823">
        <v>518</v>
      </c>
      <c r="C823" t="s">
        <v>473</v>
      </c>
      <c r="D823" t="s">
        <v>52</v>
      </c>
      <c r="E823" t="s">
        <v>31</v>
      </c>
      <c r="F823" s="2">
        <v>34881</v>
      </c>
      <c r="G823" s="2">
        <v>38358</v>
      </c>
      <c r="H823">
        <v>3656</v>
      </c>
      <c r="I823">
        <v>3586</v>
      </c>
      <c r="J823">
        <v>329</v>
      </c>
      <c r="K823">
        <f t="shared" si="24"/>
        <v>439030760</v>
      </c>
      <c r="L823">
        <v>296</v>
      </c>
      <c r="M823">
        <v>263</v>
      </c>
      <c r="N823" t="s">
        <v>473</v>
      </c>
      <c r="O823" t="s">
        <v>474</v>
      </c>
      <c r="P823" t="s">
        <v>39</v>
      </c>
      <c r="Q823" s="6">
        <v>42322</v>
      </c>
      <c r="R823">
        <v>68</v>
      </c>
      <c r="S823">
        <v>71</v>
      </c>
      <c r="T823" t="s">
        <v>55</v>
      </c>
      <c r="U823" t="s">
        <v>481</v>
      </c>
      <c r="V823" s="3">
        <v>3247</v>
      </c>
      <c r="W823">
        <v>226.8</v>
      </c>
      <c r="X823" t="s">
        <v>482</v>
      </c>
      <c r="Y823" t="s">
        <v>483</v>
      </c>
      <c r="AB823" s="3">
        <v>22092727</v>
      </c>
      <c r="AC823" s="3">
        <v>23233207</v>
      </c>
      <c r="AD823">
        <v>222.27</v>
      </c>
      <c r="AE823" s="5">
        <f t="shared" si="25"/>
        <v>21650872.460000001</v>
      </c>
      <c r="AF823">
        <v>233.74</v>
      </c>
      <c r="AG823" s="4">
        <v>0.98</v>
      </c>
      <c r="AH823" t="s">
        <v>33</v>
      </c>
      <c r="AI823" t="s">
        <v>52</v>
      </c>
      <c r="AJ823">
        <v>33.893152000000001</v>
      </c>
      <c r="AK823">
        <v>-117.754632</v>
      </c>
    </row>
    <row r="824" spans="1:37" ht="14.45" x14ac:dyDescent="0.3">
      <c r="A824">
        <v>822</v>
      </c>
      <c r="B824">
        <v>518</v>
      </c>
      <c r="C824" t="s">
        <v>473</v>
      </c>
      <c r="D824" t="s">
        <v>52</v>
      </c>
      <c r="E824" t="s">
        <v>31</v>
      </c>
      <c r="F824" s="2">
        <v>34881</v>
      </c>
      <c r="G824" s="2">
        <v>38358</v>
      </c>
      <c r="H824">
        <v>3656</v>
      </c>
      <c r="I824">
        <v>3586</v>
      </c>
      <c r="J824">
        <v>329</v>
      </c>
      <c r="K824">
        <f t="shared" si="24"/>
        <v>439030760</v>
      </c>
      <c r="L824">
        <v>296</v>
      </c>
      <c r="M824">
        <v>263</v>
      </c>
      <c r="N824" t="s">
        <v>473</v>
      </c>
      <c r="O824">
        <v>1</v>
      </c>
      <c r="P824" t="s">
        <v>39</v>
      </c>
      <c r="Q824" s="6">
        <v>42291</v>
      </c>
      <c r="R824">
        <v>85</v>
      </c>
      <c r="S824">
        <v>90</v>
      </c>
      <c r="T824" t="s">
        <v>55</v>
      </c>
      <c r="U824" t="s">
        <v>484</v>
      </c>
      <c r="V824" s="3">
        <v>3247</v>
      </c>
      <c r="W824">
        <v>275.89999999999998</v>
      </c>
      <c r="X824" t="s">
        <v>485</v>
      </c>
      <c r="Y824" t="s">
        <v>486</v>
      </c>
      <c r="AB824" s="3">
        <v>27762542</v>
      </c>
      <c r="AC824" s="3">
        <v>29456969</v>
      </c>
      <c r="AD824">
        <v>270.3</v>
      </c>
      <c r="AE824" s="5">
        <f t="shared" si="25"/>
        <v>27207291.16</v>
      </c>
      <c r="AF824">
        <v>286.79000000000002</v>
      </c>
      <c r="AG824" s="4">
        <v>0.98</v>
      </c>
      <c r="AH824" t="s">
        <v>33</v>
      </c>
      <c r="AI824" t="s">
        <v>52</v>
      </c>
      <c r="AJ824">
        <v>33.893152000000001</v>
      </c>
      <c r="AK824">
        <v>-117.754632</v>
      </c>
    </row>
    <row r="825" spans="1:37" ht="14.45" x14ac:dyDescent="0.3">
      <c r="A825">
        <v>823</v>
      </c>
      <c r="B825">
        <v>518</v>
      </c>
      <c r="C825" t="s">
        <v>473</v>
      </c>
      <c r="D825" t="s">
        <v>52</v>
      </c>
      <c r="E825" t="s">
        <v>31</v>
      </c>
      <c r="F825" s="2">
        <v>34881</v>
      </c>
      <c r="G825" s="2">
        <v>38358</v>
      </c>
      <c r="H825">
        <v>3656</v>
      </c>
      <c r="I825">
        <v>3586</v>
      </c>
      <c r="J825">
        <v>329</v>
      </c>
      <c r="K825">
        <f t="shared" si="24"/>
        <v>439030760</v>
      </c>
      <c r="L825">
        <v>296</v>
      </c>
      <c r="M825">
        <v>263</v>
      </c>
      <c r="N825" t="s">
        <v>473</v>
      </c>
      <c r="O825">
        <v>1</v>
      </c>
      <c r="P825" t="s">
        <v>39</v>
      </c>
      <c r="Q825" s="6">
        <v>42261</v>
      </c>
      <c r="R825">
        <v>93</v>
      </c>
      <c r="S825">
        <v>102</v>
      </c>
      <c r="T825" t="s">
        <v>55</v>
      </c>
      <c r="U825" t="s">
        <v>487</v>
      </c>
      <c r="V825" s="3">
        <v>3656</v>
      </c>
      <c r="W825">
        <v>271.60000000000002</v>
      </c>
      <c r="X825" t="s">
        <v>488</v>
      </c>
      <c r="Y825" t="s">
        <v>489</v>
      </c>
      <c r="AB825" s="3">
        <v>30401938</v>
      </c>
      <c r="AC825" s="3">
        <v>33204260</v>
      </c>
      <c r="AD825">
        <v>271.64</v>
      </c>
      <c r="AE825" s="5">
        <f t="shared" si="25"/>
        <v>29793899.239999998</v>
      </c>
      <c r="AF825">
        <v>296.68</v>
      </c>
      <c r="AG825" s="4">
        <v>0.98</v>
      </c>
      <c r="AH825" t="s">
        <v>33</v>
      </c>
      <c r="AI825" t="s">
        <v>52</v>
      </c>
      <c r="AJ825">
        <v>33.893152000000001</v>
      </c>
      <c r="AK825">
        <v>-117.754632</v>
      </c>
    </row>
    <row r="826" spans="1:37" ht="14.45" x14ac:dyDescent="0.3">
      <c r="A826">
        <v>824</v>
      </c>
      <c r="B826">
        <v>518</v>
      </c>
      <c r="C826" t="s">
        <v>473</v>
      </c>
      <c r="D826" t="s">
        <v>52</v>
      </c>
      <c r="E826" t="s">
        <v>31</v>
      </c>
      <c r="F826" s="2">
        <v>34881</v>
      </c>
      <c r="G826" s="2">
        <v>38358</v>
      </c>
      <c r="H826">
        <v>3656</v>
      </c>
      <c r="I826">
        <v>3586</v>
      </c>
      <c r="J826">
        <v>329</v>
      </c>
      <c r="K826">
        <f t="shared" si="24"/>
        <v>439030760</v>
      </c>
      <c r="L826">
        <v>296</v>
      </c>
      <c r="M826">
        <v>263</v>
      </c>
      <c r="N826" t="s">
        <v>473</v>
      </c>
      <c r="O826">
        <v>1</v>
      </c>
      <c r="P826" t="s">
        <v>39</v>
      </c>
      <c r="Q826" s="6">
        <v>42230</v>
      </c>
      <c r="R826">
        <v>97</v>
      </c>
      <c r="S826">
        <v>108</v>
      </c>
      <c r="T826" t="s">
        <v>55</v>
      </c>
      <c r="U826" t="s">
        <v>490</v>
      </c>
      <c r="V826" s="3">
        <v>3656</v>
      </c>
      <c r="X826" t="s">
        <v>488</v>
      </c>
      <c r="Y826" t="s">
        <v>491</v>
      </c>
      <c r="AB826" s="3">
        <v>31477248</v>
      </c>
      <c r="AC826" s="3">
        <v>35126784</v>
      </c>
      <c r="AD826">
        <v>272.18</v>
      </c>
      <c r="AE826" s="5">
        <f t="shared" si="25"/>
        <v>30847703.039999999</v>
      </c>
      <c r="AF826">
        <v>303.74</v>
      </c>
      <c r="AG826" s="4">
        <v>0.98</v>
      </c>
      <c r="AH826" t="s">
        <v>33</v>
      </c>
      <c r="AI826" t="s">
        <v>52</v>
      </c>
      <c r="AJ826">
        <v>33.893152000000001</v>
      </c>
      <c r="AK826">
        <v>-117.754632</v>
      </c>
    </row>
    <row r="827" spans="1:37" ht="14.45" x14ac:dyDescent="0.3">
      <c r="A827">
        <v>825</v>
      </c>
      <c r="B827">
        <v>518</v>
      </c>
      <c r="C827" t="s">
        <v>473</v>
      </c>
      <c r="D827" t="s">
        <v>52</v>
      </c>
      <c r="E827" t="s">
        <v>31</v>
      </c>
      <c r="F827" s="2">
        <v>34881</v>
      </c>
      <c r="G827" s="2">
        <v>38358</v>
      </c>
      <c r="H827">
        <v>3656</v>
      </c>
      <c r="I827">
        <v>3586</v>
      </c>
      <c r="J827">
        <v>329</v>
      </c>
      <c r="K827">
        <f t="shared" si="24"/>
        <v>439030760</v>
      </c>
      <c r="L827">
        <v>296</v>
      </c>
      <c r="M827">
        <v>263</v>
      </c>
      <c r="N827" t="s">
        <v>473</v>
      </c>
      <c r="O827">
        <v>1</v>
      </c>
      <c r="P827" t="s">
        <v>39</v>
      </c>
      <c r="Q827" s="6">
        <v>42199</v>
      </c>
      <c r="R827">
        <v>103</v>
      </c>
      <c r="S827">
        <v>105</v>
      </c>
      <c r="T827" t="s">
        <v>55</v>
      </c>
      <c r="U827" t="s">
        <v>484</v>
      </c>
      <c r="V827" s="3">
        <v>3656</v>
      </c>
      <c r="X827" t="s">
        <v>492</v>
      </c>
      <c r="Y827" t="s">
        <v>493</v>
      </c>
      <c r="AB827" s="3">
        <v>33399771</v>
      </c>
      <c r="AC827" s="3">
        <v>34279570</v>
      </c>
      <c r="AD827">
        <v>288.8</v>
      </c>
      <c r="AE827" s="5">
        <f t="shared" si="25"/>
        <v>32731775.579999998</v>
      </c>
      <c r="AF827">
        <v>296.41000000000003</v>
      </c>
      <c r="AG827" s="4">
        <v>0.98</v>
      </c>
      <c r="AH827" t="s">
        <v>33</v>
      </c>
      <c r="AI827" t="s">
        <v>52</v>
      </c>
      <c r="AJ827">
        <v>33.893152000000001</v>
      </c>
      <c r="AK827">
        <v>-117.754632</v>
      </c>
    </row>
    <row r="828" spans="1:37" ht="14.45" x14ac:dyDescent="0.3">
      <c r="A828">
        <v>826</v>
      </c>
      <c r="B828">
        <v>518</v>
      </c>
      <c r="C828" t="s">
        <v>473</v>
      </c>
      <c r="D828" t="s">
        <v>52</v>
      </c>
      <c r="E828" t="s">
        <v>31</v>
      </c>
      <c r="F828" s="2">
        <v>34881</v>
      </c>
      <c r="G828" s="2">
        <v>38358</v>
      </c>
      <c r="H828">
        <v>3656</v>
      </c>
      <c r="I828">
        <v>3586</v>
      </c>
      <c r="J828">
        <v>329</v>
      </c>
      <c r="K828">
        <f t="shared" si="24"/>
        <v>439030760</v>
      </c>
      <c r="L828">
        <v>296</v>
      </c>
      <c r="M828">
        <v>263</v>
      </c>
      <c r="N828" t="s">
        <v>473</v>
      </c>
      <c r="O828">
        <v>1</v>
      </c>
      <c r="P828" t="s">
        <v>39</v>
      </c>
      <c r="Q828" s="6">
        <v>42169</v>
      </c>
      <c r="R828">
        <v>98</v>
      </c>
      <c r="S828">
        <v>102</v>
      </c>
      <c r="T828" t="s">
        <v>55</v>
      </c>
      <c r="U828" t="s">
        <v>494</v>
      </c>
      <c r="V828" s="3">
        <v>3656</v>
      </c>
      <c r="X828" t="s">
        <v>495</v>
      </c>
      <c r="Y828" t="s">
        <v>496</v>
      </c>
      <c r="AB828" s="3">
        <v>32063780</v>
      </c>
      <c r="AC828" s="3">
        <v>33073920</v>
      </c>
      <c r="AD828">
        <v>286.49</v>
      </c>
      <c r="AE828" s="5">
        <f t="shared" si="25"/>
        <v>31422504.399999999</v>
      </c>
      <c r="AF828">
        <v>295.52</v>
      </c>
      <c r="AG828" s="4">
        <v>0.98</v>
      </c>
      <c r="AH828" t="s">
        <v>33</v>
      </c>
      <c r="AI828" t="s">
        <v>52</v>
      </c>
      <c r="AJ828">
        <v>33.893152000000001</v>
      </c>
      <c r="AK828">
        <v>-117.754632</v>
      </c>
    </row>
    <row r="829" spans="1:37" ht="14.45" x14ac:dyDescent="0.3">
      <c r="A829">
        <v>827</v>
      </c>
      <c r="B829">
        <v>504</v>
      </c>
      <c r="C829" t="s">
        <v>497</v>
      </c>
      <c r="D829" t="s">
        <v>36</v>
      </c>
      <c r="E829" t="s">
        <v>53</v>
      </c>
      <c r="F829" s="2">
        <v>36892</v>
      </c>
      <c r="G829" s="2">
        <v>40179</v>
      </c>
      <c r="H829">
        <v>26181</v>
      </c>
      <c r="I829">
        <v>24664</v>
      </c>
      <c r="J829">
        <v>79</v>
      </c>
      <c r="K829">
        <f t="shared" si="24"/>
        <v>754929135</v>
      </c>
      <c r="L829">
        <v>75</v>
      </c>
      <c r="M829">
        <v>75</v>
      </c>
      <c r="N829" t="s">
        <v>497</v>
      </c>
      <c r="O829" t="s">
        <v>2120</v>
      </c>
      <c r="P829" t="s">
        <v>34</v>
      </c>
      <c r="Q829" s="6">
        <v>42050</v>
      </c>
      <c r="R829" s="3">
        <v>52066</v>
      </c>
      <c r="S829" s="3">
        <v>62895</v>
      </c>
      <c r="T829" t="s">
        <v>91</v>
      </c>
      <c r="U829" t="s">
        <v>2121</v>
      </c>
      <c r="V829" s="3">
        <v>26181</v>
      </c>
      <c r="W829">
        <v>48.37</v>
      </c>
      <c r="X829" t="s">
        <v>2122</v>
      </c>
      <c r="AB829" s="3">
        <v>38948073</v>
      </c>
      <c r="AC829" s="3">
        <v>47048727</v>
      </c>
      <c r="AD829">
        <v>48.38</v>
      </c>
      <c r="AE829" s="5">
        <f t="shared" si="25"/>
        <v>35442746.43</v>
      </c>
      <c r="AF829">
        <v>58.44</v>
      </c>
      <c r="AG829" s="4">
        <v>0.91</v>
      </c>
      <c r="AH829" t="s">
        <v>33</v>
      </c>
      <c r="AI829" t="s">
        <v>36</v>
      </c>
      <c r="AJ829">
        <v>37.468826999999997</v>
      </c>
      <c r="AK829">
        <v>-122.141075</v>
      </c>
    </row>
    <row r="830" spans="1:37" ht="14.45" x14ac:dyDescent="0.3">
      <c r="A830">
        <v>828</v>
      </c>
      <c r="B830">
        <v>504</v>
      </c>
      <c r="C830" t="s">
        <v>497</v>
      </c>
      <c r="D830" t="s">
        <v>36</v>
      </c>
      <c r="E830" t="s">
        <v>53</v>
      </c>
      <c r="F830" s="2">
        <v>36892</v>
      </c>
      <c r="G830" s="2">
        <v>40179</v>
      </c>
      <c r="H830">
        <v>26181</v>
      </c>
      <c r="I830">
        <v>24664</v>
      </c>
      <c r="J830">
        <v>79</v>
      </c>
      <c r="K830">
        <f t="shared" si="24"/>
        <v>754929135</v>
      </c>
      <c r="L830">
        <v>75</v>
      </c>
      <c r="M830">
        <v>75</v>
      </c>
      <c r="N830" t="s">
        <v>497</v>
      </c>
      <c r="O830" t="s">
        <v>498</v>
      </c>
      <c r="P830" t="s">
        <v>34</v>
      </c>
      <c r="Q830" s="6">
        <v>42019</v>
      </c>
      <c r="R830" s="3">
        <v>64079</v>
      </c>
      <c r="S830" s="3">
        <v>59990</v>
      </c>
      <c r="T830" t="s">
        <v>91</v>
      </c>
      <c r="U830" t="s">
        <v>499</v>
      </c>
      <c r="V830" s="3">
        <v>26181</v>
      </c>
      <c r="W830">
        <v>46.39</v>
      </c>
      <c r="X830" t="s">
        <v>500</v>
      </c>
      <c r="AB830" s="3">
        <v>47934421</v>
      </c>
      <c r="AC830" s="3">
        <v>44875636</v>
      </c>
      <c r="AD830">
        <v>46.39</v>
      </c>
      <c r="AE830" s="5">
        <f t="shared" si="25"/>
        <v>37868192.590000004</v>
      </c>
      <c r="AF830">
        <v>43.43</v>
      </c>
      <c r="AG830" s="4">
        <v>0.79</v>
      </c>
      <c r="AH830" t="s">
        <v>33</v>
      </c>
      <c r="AI830" t="s">
        <v>36</v>
      </c>
      <c r="AJ830">
        <v>37.468826999999997</v>
      </c>
      <c r="AK830">
        <v>-122.141075</v>
      </c>
    </row>
    <row r="831" spans="1:37" ht="14.45" x14ac:dyDescent="0.3">
      <c r="A831">
        <v>829</v>
      </c>
      <c r="B831">
        <v>504</v>
      </c>
      <c r="C831" t="s">
        <v>497</v>
      </c>
      <c r="D831" t="s">
        <v>36</v>
      </c>
      <c r="E831" t="s">
        <v>53</v>
      </c>
      <c r="F831" s="2">
        <v>36892</v>
      </c>
      <c r="G831" s="2">
        <v>40179</v>
      </c>
      <c r="H831">
        <v>26181</v>
      </c>
      <c r="I831">
        <v>24664</v>
      </c>
      <c r="J831">
        <v>79</v>
      </c>
      <c r="K831">
        <f t="shared" si="24"/>
        <v>754929135</v>
      </c>
      <c r="L831">
        <v>75</v>
      </c>
      <c r="M831">
        <v>75</v>
      </c>
      <c r="N831" t="s">
        <v>497</v>
      </c>
      <c r="O831" t="s">
        <v>501</v>
      </c>
      <c r="P831" t="s">
        <v>34</v>
      </c>
      <c r="Q831" s="6">
        <v>42352</v>
      </c>
      <c r="R831" s="3">
        <v>49558</v>
      </c>
      <c r="S831" s="3">
        <v>61145</v>
      </c>
      <c r="T831" t="s">
        <v>91</v>
      </c>
      <c r="U831" t="s">
        <v>502</v>
      </c>
      <c r="V831" s="3">
        <v>26181</v>
      </c>
      <c r="W831">
        <v>39.93</v>
      </c>
      <c r="X831" t="s">
        <v>503</v>
      </c>
      <c r="AB831" s="3">
        <v>37071958</v>
      </c>
      <c r="AC831" s="3">
        <v>45739636</v>
      </c>
      <c r="AD831">
        <v>39.94</v>
      </c>
      <c r="AE831" s="5">
        <f t="shared" si="25"/>
        <v>32252603.460000001</v>
      </c>
      <c r="AF831">
        <v>49.27</v>
      </c>
      <c r="AG831" s="4">
        <v>0.87</v>
      </c>
      <c r="AH831" t="s">
        <v>33</v>
      </c>
      <c r="AI831" t="s">
        <v>36</v>
      </c>
      <c r="AJ831">
        <v>37.468826999999997</v>
      </c>
      <c r="AK831">
        <v>-122.141075</v>
      </c>
    </row>
    <row r="832" spans="1:37" ht="14.45" x14ac:dyDescent="0.3">
      <c r="A832">
        <v>830</v>
      </c>
      <c r="B832">
        <v>504</v>
      </c>
      <c r="C832" t="s">
        <v>497</v>
      </c>
      <c r="D832" t="s">
        <v>36</v>
      </c>
      <c r="E832" t="s">
        <v>53</v>
      </c>
      <c r="F832" s="2">
        <v>36892</v>
      </c>
      <c r="G832" s="2">
        <v>40179</v>
      </c>
      <c r="H832">
        <v>26181</v>
      </c>
      <c r="I832">
        <v>24664</v>
      </c>
      <c r="J832">
        <v>79</v>
      </c>
      <c r="K832">
        <f t="shared" si="24"/>
        <v>754929135</v>
      </c>
      <c r="L832">
        <v>75</v>
      </c>
      <c r="M832">
        <v>75</v>
      </c>
      <c r="N832" t="s">
        <v>497</v>
      </c>
      <c r="O832" t="s">
        <v>504</v>
      </c>
      <c r="P832" t="s">
        <v>34</v>
      </c>
      <c r="Q832" s="6">
        <v>42322</v>
      </c>
      <c r="R832" s="3">
        <v>68203</v>
      </c>
      <c r="S832" s="3">
        <v>66224</v>
      </c>
      <c r="T832" t="s">
        <v>91</v>
      </c>
      <c r="U832" t="s">
        <v>505</v>
      </c>
      <c r="V832" s="3">
        <v>26181</v>
      </c>
      <c r="W832">
        <v>46.81</v>
      </c>
      <c r="X832" t="s">
        <v>506</v>
      </c>
      <c r="Z832">
        <v>0</v>
      </c>
      <c r="AB832" s="3">
        <v>51019387</v>
      </c>
      <c r="AC832" s="3">
        <v>49538992</v>
      </c>
      <c r="AD832">
        <v>46.81</v>
      </c>
      <c r="AE832" s="5">
        <f t="shared" si="25"/>
        <v>36733958.640000001</v>
      </c>
      <c r="AF832">
        <v>45.46</v>
      </c>
      <c r="AG832" s="4">
        <v>0.72</v>
      </c>
      <c r="AH832" t="s">
        <v>33</v>
      </c>
      <c r="AI832" t="s">
        <v>36</v>
      </c>
      <c r="AJ832">
        <v>37.468826999999997</v>
      </c>
      <c r="AK832">
        <v>-122.141075</v>
      </c>
    </row>
    <row r="833" spans="1:37" ht="14.45" x14ac:dyDescent="0.3">
      <c r="A833">
        <v>831</v>
      </c>
      <c r="B833">
        <v>504</v>
      </c>
      <c r="C833" t="s">
        <v>497</v>
      </c>
      <c r="D833" t="s">
        <v>36</v>
      </c>
      <c r="E833" t="s">
        <v>53</v>
      </c>
      <c r="F833" s="2">
        <v>36892</v>
      </c>
      <c r="G833" s="2">
        <v>40179</v>
      </c>
      <c r="H833">
        <v>26181</v>
      </c>
      <c r="I833">
        <v>24664</v>
      </c>
      <c r="J833">
        <v>79</v>
      </c>
      <c r="K833">
        <f t="shared" si="24"/>
        <v>754929135</v>
      </c>
      <c r="L833">
        <v>75</v>
      </c>
      <c r="M833">
        <v>75</v>
      </c>
      <c r="N833" t="s">
        <v>497</v>
      </c>
      <c r="O833" t="s">
        <v>507</v>
      </c>
      <c r="P833" t="s">
        <v>34</v>
      </c>
      <c r="Q833" s="6">
        <v>42291</v>
      </c>
      <c r="R833" s="3">
        <v>68060</v>
      </c>
      <c r="S833" s="3">
        <v>70136</v>
      </c>
      <c r="T833" t="s">
        <v>91</v>
      </c>
      <c r="U833" t="s">
        <v>508</v>
      </c>
      <c r="V833" s="3">
        <v>26181</v>
      </c>
      <c r="W833">
        <v>52.91</v>
      </c>
      <c r="X833" t="s">
        <v>509</v>
      </c>
      <c r="Y833" t="s">
        <v>509</v>
      </c>
      <c r="AB833" s="3">
        <v>50912416</v>
      </c>
      <c r="AC833" s="3">
        <v>52465371</v>
      </c>
      <c r="AD833">
        <v>52.91</v>
      </c>
      <c r="AE833" s="5">
        <f t="shared" si="25"/>
        <v>42766429.439999998</v>
      </c>
      <c r="AF833">
        <v>54.53</v>
      </c>
      <c r="AG833" s="4">
        <v>0.84</v>
      </c>
      <c r="AH833" t="s">
        <v>33</v>
      </c>
      <c r="AI833" t="s">
        <v>36</v>
      </c>
      <c r="AJ833">
        <v>37.468826999999997</v>
      </c>
      <c r="AK833">
        <v>-122.141075</v>
      </c>
    </row>
    <row r="834" spans="1:37" ht="14.45" x14ac:dyDescent="0.3">
      <c r="A834">
        <v>832</v>
      </c>
      <c r="B834">
        <v>504</v>
      </c>
      <c r="C834" t="s">
        <v>497</v>
      </c>
      <c r="D834" t="s">
        <v>36</v>
      </c>
      <c r="E834" t="s">
        <v>53</v>
      </c>
      <c r="F834" s="2">
        <v>36892</v>
      </c>
      <c r="G834" s="2">
        <v>40179</v>
      </c>
      <c r="H834">
        <v>26181</v>
      </c>
      <c r="I834">
        <v>24664</v>
      </c>
      <c r="J834">
        <v>79</v>
      </c>
      <c r="K834">
        <f t="shared" si="24"/>
        <v>754929135</v>
      </c>
      <c r="L834">
        <v>75</v>
      </c>
      <c r="M834">
        <v>75</v>
      </c>
      <c r="N834" t="s">
        <v>497</v>
      </c>
      <c r="O834" t="s">
        <v>510</v>
      </c>
      <c r="P834" t="s">
        <v>34</v>
      </c>
      <c r="Q834" s="6">
        <v>42261</v>
      </c>
      <c r="R834" s="3">
        <v>71233</v>
      </c>
      <c r="S834" s="3">
        <v>45807</v>
      </c>
      <c r="T834" t="s">
        <v>91</v>
      </c>
      <c r="U834" t="s">
        <v>511</v>
      </c>
      <c r="V834" s="3">
        <v>26181</v>
      </c>
      <c r="W834">
        <v>49.66</v>
      </c>
      <c r="X834" t="s">
        <v>512</v>
      </c>
      <c r="AB834" s="3">
        <v>53285984</v>
      </c>
      <c r="AC834" s="3">
        <v>34266016</v>
      </c>
      <c r="AD834">
        <v>49.67</v>
      </c>
      <c r="AE834" s="5">
        <f t="shared" si="25"/>
        <v>38898768.32</v>
      </c>
      <c r="AF834">
        <v>31.94</v>
      </c>
      <c r="AG834" s="4">
        <v>0.73</v>
      </c>
      <c r="AH834" t="s">
        <v>33</v>
      </c>
      <c r="AI834" t="s">
        <v>36</v>
      </c>
      <c r="AJ834">
        <v>37.468826999999997</v>
      </c>
      <c r="AK834">
        <v>-122.141075</v>
      </c>
    </row>
    <row r="835" spans="1:37" ht="14.45" x14ac:dyDescent="0.3">
      <c r="A835">
        <v>833</v>
      </c>
      <c r="B835">
        <v>504</v>
      </c>
      <c r="C835" t="s">
        <v>497</v>
      </c>
      <c r="D835" t="s">
        <v>36</v>
      </c>
      <c r="E835" t="s">
        <v>53</v>
      </c>
      <c r="F835" s="2">
        <v>36892</v>
      </c>
      <c r="G835" s="2">
        <v>40179</v>
      </c>
      <c r="H835">
        <v>26181</v>
      </c>
      <c r="I835">
        <v>24664</v>
      </c>
      <c r="J835">
        <v>79</v>
      </c>
      <c r="K835">
        <f t="shared" ref="K835:K898" si="26">J835*H835*365</f>
        <v>754929135</v>
      </c>
      <c r="L835">
        <v>75</v>
      </c>
      <c r="M835">
        <v>75</v>
      </c>
      <c r="N835" t="s">
        <v>497</v>
      </c>
      <c r="O835" t="s">
        <v>513</v>
      </c>
      <c r="P835" t="s">
        <v>34</v>
      </c>
      <c r="Q835" s="6">
        <v>42230</v>
      </c>
      <c r="R835" s="3">
        <v>81154</v>
      </c>
      <c r="S835" s="3">
        <v>24585</v>
      </c>
      <c r="T835" t="s">
        <v>91</v>
      </c>
      <c r="U835" t="s">
        <v>514</v>
      </c>
      <c r="V835" s="3">
        <v>26181</v>
      </c>
      <c r="X835" t="s">
        <v>515</v>
      </c>
      <c r="AB835" s="3">
        <v>60707408</v>
      </c>
      <c r="AC835" s="3">
        <v>18390857</v>
      </c>
      <c r="AD835">
        <v>59.84</v>
      </c>
      <c r="AE835" s="5">
        <f t="shared" ref="AE835:AE898" si="27">AB835*AG835</f>
        <v>48565926.400000006</v>
      </c>
      <c r="AF835">
        <v>18.13</v>
      </c>
      <c r="AG835" s="4">
        <v>0.8</v>
      </c>
      <c r="AH835" t="s">
        <v>33</v>
      </c>
      <c r="AI835" t="s">
        <v>36</v>
      </c>
      <c r="AJ835">
        <v>37.468826999999997</v>
      </c>
      <c r="AK835">
        <v>-122.141075</v>
      </c>
    </row>
    <row r="836" spans="1:37" ht="14.45" x14ac:dyDescent="0.3">
      <c r="A836">
        <v>834</v>
      </c>
      <c r="B836">
        <v>504</v>
      </c>
      <c r="C836" t="s">
        <v>497</v>
      </c>
      <c r="D836" t="s">
        <v>36</v>
      </c>
      <c r="E836" t="s">
        <v>53</v>
      </c>
      <c r="F836" s="2">
        <v>36892</v>
      </c>
      <c r="G836" s="2">
        <v>40179</v>
      </c>
      <c r="H836">
        <v>26181</v>
      </c>
      <c r="I836">
        <v>24664</v>
      </c>
      <c r="J836">
        <v>79</v>
      </c>
      <c r="K836">
        <f t="shared" si="26"/>
        <v>754929135</v>
      </c>
      <c r="L836">
        <v>75</v>
      </c>
      <c r="M836">
        <v>75</v>
      </c>
      <c r="N836" t="s">
        <v>497</v>
      </c>
      <c r="O836" t="s">
        <v>516</v>
      </c>
      <c r="P836" t="s">
        <v>34</v>
      </c>
      <c r="Q836" s="6">
        <v>42199</v>
      </c>
      <c r="R836" s="3">
        <v>77474</v>
      </c>
      <c r="S836" s="3">
        <v>58037</v>
      </c>
      <c r="T836" t="s">
        <v>91</v>
      </c>
      <c r="U836" t="s">
        <v>517</v>
      </c>
      <c r="V836" s="3">
        <v>26181</v>
      </c>
      <c r="X836" t="s">
        <v>518</v>
      </c>
      <c r="AB836" s="3">
        <v>57954577</v>
      </c>
      <c r="AC836" s="3">
        <v>43414691</v>
      </c>
      <c r="AD836">
        <v>57.13</v>
      </c>
      <c r="AE836" s="5">
        <f t="shared" si="27"/>
        <v>46363661.600000001</v>
      </c>
      <c r="AF836">
        <v>42.79</v>
      </c>
      <c r="AG836" s="4">
        <v>0.8</v>
      </c>
      <c r="AH836" t="s">
        <v>33</v>
      </c>
      <c r="AI836" t="s">
        <v>36</v>
      </c>
      <c r="AJ836">
        <v>37.468826999999997</v>
      </c>
      <c r="AK836">
        <v>-122.141075</v>
      </c>
    </row>
    <row r="837" spans="1:37" ht="14.45" x14ac:dyDescent="0.3">
      <c r="A837">
        <v>835</v>
      </c>
      <c r="B837">
        <v>504</v>
      </c>
      <c r="C837" t="s">
        <v>497</v>
      </c>
      <c r="D837" t="s">
        <v>36</v>
      </c>
      <c r="E837" t="s">
        <v>53</v>
      </c>
      <c r="F837" s="2">
        <v>36892</v>
      </c>
      <c r="G837" s="2">
        <v>40179</v>
      </c>
      <c r="H837">
        <v>26181</v>
      </c>
      <c r="I837">
        <v>24664</v>
      </c>
      <c r="J837">
        <v>79</v>
      </c>
      <c r="K837">
        <f t="shared" si="26"/>
        <v>754929135</v>
      </c>
      <c r="L837">
        <v>75</v>
      </c>
      <c r="M837">
        <v>75</v>
      </c>
      <c r="N837" t="s">
        <v>497</v>
      </c>
      <c r="O837" t="s">
        <v>519</v>
      </c>
      <c r="P837" t="s">
        <v>34</v>
      </c>
      <c r="Q837" s="6">
        <v>42169</v>
      </c>
      <c r="R837" s="3">
        <v>76301</v>
      </c>
      <c r="S837" s="3">
        <v>99119</v>
      </c>
      <c r="T837" t="s">
        <v>91</v>
      </c>
      <c r="U837" t="s">
        <v>520</v>
      </c>
      <c r="V837" s="3">
        <v>26181</v>
      </c>
      <c r="X837" t="s">
        <v>521</v>
      </c>
      <c r="AB837" s="3">
        <v>57077112</v>
      </c>
      <c r="AC837" s="3">
        <v>74146161</v>
      </c>
      <c r="AD837">
        <v>58.14</v>
      </c>
      <c r="AE837" s="5">
        <f t="shared" si="27"/>
        <v>45661689.600000001</v>
      </c>
      <c r="AF837">
        <v>75.52</v>
      </c>
      <c r="AG837" s="4">
        <v>0.8</v>
      </c>
      <c r="AH837" t="s">
        <v>33</v>
      </c>
      <c r="AI837" t="s">
        <v>36</v>
      </c>
      <c r="AJ837">
        <v>37.468826999999997</v>
      </c>
      <c r="AK837">
        <v>-122.141075</v>
      </c>
    </row>
    <row r="838" spans="1:37" ht="14.45" x14ac:dyDescent="0.3">
      <c r="A838">
        <v>836</v>
      </c>
      <c r="B838">
        <v>456</v>
      </c>
      <c r="C838" t="s">
        <v>522</v>
      </c>
      <c r="D838" t="s">
        <v>52</v>
      </c>
      <c r="E838" t="s">
        <v>37</v>
      </c>
      <c r="F838" s="2">
        <v>36161</v>
      </c>
      <c r="G838" s="2">
        <v>39813</v>
      </c>
      <c r="H838">
        <v>63055</v>
      </c>
      <c r="I838">
        <v>57787</v>
      </c>
      <c r="J838">
        <v>342</v>
      </c>
      <c r="K838">
        <f t="shared" si="26"/>
        <v>7871155650</v>
      </c>
      <c r="L838">
        <v>309</v>
      </c>
      <c r="M838">
        <v>277</v>
      </c>
      <c r="N838" t="s">
        <v>522</v>
      </c>
      <c r="O838" t="s">
        <v>38</v>
      </c>
      <c r="P838" t="s">
        <v>39</v>
      </c>
      <c r="Q838" s="6">
        <v>42050</v>
      </c>
      <c r="R838" s="3">
        <v>1092</v>
      </c>
      <c r="S838" s="3">
        <v>1017</v>
      </c>
      <c r="T838" t="s">
        <v>55</v>
      </c>
      <c r="V838" s="3">
        <v>97318</v>
      </c>
      <c r="W838">
        <v>101</v>
      </c>
      <c r="AB838" s="3">
        <v>355679867</v>
      </c>
      <c r="AC838" s="3">
        <v>331289887</v>
      </c>
      <c r="AD838">
        <v>100.51</v>
      </c>
      <c r="AE838" s="5">
        <f t="shared" si="27"/>
        <v>273873497.59000003</v>
      </c>
      <c r="AF838">
        <v>93.62</v>
      </c>
      <c r="AG838" s="4">
        <v>0.77</v>
      </c>
      <c r="AH838" t="s">
        <v>33</v>
      </c>
      <c r="AI838" t="s">
        <v>52</v>
      </c>
      <c r="AJ838">
        <v>34.104422</v>
      </c>
      <c r="AK838">
        <v>-117.12632499999999</v>
      </c>
    </row>
    <row r="839" spans="1:37" ht="14.45" x14ac:dyDescent="0.3">
      <c r="A839">
        <v>837</v>
      </c>
      <c r="B839">
        <v>456</v>
      </c>
      <c r="C839" t="s">
        <v>522</v>
      </c>
      <c r="D839" t="s">
        <v>52</v>
      </c>
      <c r="E839" t="s">
        <v>37</v>
      </c>
      <c r="F839" s="2">
        <v>36161</v>
      </c>
      <c r="G839" s="2">
        <v>39813</v>
      </c>
      <c r="H839">
        <v>63055</v>
      </c>
      <c r="I839">
        <v>57787</v>
      </c>
      <c r="J839">
        <v>342</v>
      </c>
      <c r="K839">
        <f t="shared" si="26"/>
        <v>7871155650</v>
      </c>
      <c r="L839">
        <v>309</v>
      </c>
      <c r="M839">
        <v>277</v>
      </c>
      <c r="N839" t="s">
        <v>522</v>
      </c>
      <c r="O839" t="s">
        <v>38</v>
      </c>
      <c r="P839" t="s">
        <v>39</v>
      </c>
      <c r="Q839" s="6">
        <v>42019</v>
      </c>
      <c r="R839" s="3">
        <v>1130</v>
      </c>
      <c r="S839" s="3">
        <v>1165</v>
      </c>
      <c r="T839" t="s">
        <v>55</v>
      </c>
      <c r="V839" s="3">
        <v>97318</v>
      </c>
      <c r="W839">
        <v>94</v>
      </c>
      <c r="AB839" s="3">
        <v>368098065</v>
      </c>
      <c r="AC839" s="3">
        <v>379493089</v>
      </c>
      <c r="AD839">
        <v>93.95</v>
      </c>
      <c r="AE839" s="5">
        <f t="shared" si="27"/>
        <v>283435510.05000001</v>
      </c>
      <c r="AF839">
        <v>96.86</v>
      </c>
      <c r="AG839" s="4">
        <v>0.77</v>
      </c>
      <c r="AH839" t="s">
        <v>33</v>
      </c>
      <c r="AI839" t="s">
        <v>52</v>
      </c>
      <c r="AJ839">
        <v>34.104422</v>
      </c>
      <c r="AK839">
        <v>-117.12632499999999</v>
      </c>
    </row>
    <row r="840" spans="1:37" ht="14.45" x14ac:dyDescent="0.3">
      <c r="A840">
        <v>838</v>
      </c>
      <c r="B840">
        <v>456</v>
      </c>
      <c r="C840" t="s">
        <v>522</v>
      </c>
      <c r="D840" t="s">
        <v>52</v>
      </c>
      <c r="E840" t="s">
        <v>37</v>
      </c>
      <c r="F840" s="2">
        <v>36161</v>
      </c>
      <c r="G840" s="2">
        <v>39813</v>
      </c>
      <c r="H840">
        <v>63055</v>
      </c>
      <c r="I840">
        <v>57787</v>
      </c>
      <c r="J840">
        <v>342</v>
      </c>
      <c r="K840">
        <f t="shared" si="26"/>
        <v>7871155650</v>
      </c>
      <c r="L840">
        <v>309</v>
      </c>
      <c r="M840">
        <v>277</v>
      </c>
      <c r="N840" t="s">
        <v>522</v>
      </c>
      <c r="O840" t="s">
        <v>38</v>
      </c>
      <c r="P840" t="s">
        <v>39</v>
      </c>
      <c r="Q840" s="6">
        <v>42352</v>
      </c>
      <c r="R840">
        <v>977</v>
      </c>
      <c r="S840" s="3">
        <v>1266</v>
      </c>
      <c r="T840" t="s">
        <v>55</v>
      </c>
      <c r="V840" s="3">
        <v>97318</v>
      </c>
      <c r="W840">
        <v>83</v>
      </c>
      <c r="AB840" s="3">
        <v>318451341</v>
      </c>
      <c r="AC840" s="3">
        <v>412378015</v>
      </c>
      <c r="AD840">
        <v>81.28</v>
      </c>
      <c r="AE840" s="5">
        <f t="shared" si="27"/>
        <v>245207532.56999999</v>
      </c>
      <c r="AF840">
        <v>105.25</v>
      </c>
      <c r="AG840" s="4">
        <v>0.77</v>
      </c>
      <c r="AH840" t="s">
        <v>33</v>
      </c>
      <c r="AI840" t="s">
        <v>52</v>
      </c>
      <c r="AJ840">
        <v>34.104422</v>
      </c>
      <c r="AK840">
        <v>-117.12632499999999</v>
      </c>
    </row>
    <row r="841" spans="1:37" ht="14.45" x14ac:dyDescent="0.3">
      <c r="A841">
        <v>839</v>
      </c>
      <c r="B841">
        <v>456</v>
      </c>
      <c r="C841" t="s">
        <v>522</v>
      </c>
      <c r="D841" t="s">
        <v>52</v>
      </c>
      <c r="E841" t="s">
        <v>37</v>
      </c>
      <c r="F841" s="2">
        <v>36161</v>
      </c>
      <c r="G841" s="2">
        <v>39813</v>
      </c>
      <c r="H841">
        <v>63055</v>
      </c>
      <c r="I841">
        <v>57787</v>
      </c>
      <c r="J841">
        <v>342</v>
      </c>
      <c r="K841">
        <f t="shared" si="26"/>
        <v>7871155650</v>
      </c>
      <c r="L841">
        <v>309</v>
      </c>
      <c r="M841">
        <v>277</v>
      </c>
      <c r="N841" t="s">
        <v>522</v>
      </c>
      <c r="O841" t="s">
        <v>38</v>
      </c>
      <c r="P841" t="s">
        <v>39</v>
      </c>
      <c r="Q841" s="6">
        <v>42322</v>
      </c>
      <c r="R841" s="3">
        <v>1390</v>
      </c>
      <c r="S841" s="3">
        <v>1408</v>
      </c>
      <c r="T841" t="s">
        <v>55</v>
      </c>
      <c r="V841" s="3">
        <v>97318</v>
      </c>
      <c r="W841">
        <v>124</v>
      </c>
      <c r="AB841" s="3">
        <v>452923708</v>
      </c>
      <c r="AC841" s="3">
        <v>458691278</v>
      </c>
      <c r="AD841">
        <v>119.45</v>
      </c>
      <c r="AE841" s="5">
        <f t="shared" si="27"/>
        <v>348751255.16000003</v>
      </c>
      <c r="AF841">
        <v>120.98</v>
      </c>
      <c r="AG841" s="4">
        <v>0.77</v>
      </c>
      <c r="AH841" t="s">
        <v>33</v>
      </c>
      <c r="AI841" t="s">
        <v>52</v>
      </c>
      <c r="AJ841">
        <v>34.104422</v>
      </c>
      <c r="AK841">
        <v>-117.12632499999999</v>
      </c>
    </row>
    <row r="842" spans="1:37" ht="14.45" x14ac:dyDescent="0.3">
      <c r="A842">
        <v>840</v>
      </c>
      <c r="B842">
        <v>456</v>
      </c>
      <c r="C842" t="s">
        <v>522</v>
      </c>
      <c r="D842" t="s">
        <v>52</v>
      </c>
      <c r="E842" t="s">
        <v>37</v>
      </c>
      <c r="F842" s="2">
        <v>36161</v>
      </c>
      <c r="G842" s="2">
        <v>39813</v>
      </c>
      <c r="H842">
        <v>63055</v>
      </c>
      <c r="I842">
        <v>57787</v>
      </c>
      <c r="J842">
        <v>342</v>
      </c>
      <c r="K842">
        <f t="shared" si="26"/>
        <v>7871155650</v>
      </c>
      <c r="L842">
        <v>309</v>
      </c>
      <c r="M842">
        <v>277</v>
      </c>
      <c r="N842" t="s">
        <v>522</v>
      </c>
      <c r="O842" t="s">
        <v>38</v>
      </c>
      <c r="P842" t="s">
        <v>39</v>
      </c>
      <c r="Q842" s="6">
        <v>42291</v>
      </c>
      <c r="R842" s="3">
        <v>1813</v>
      </c>
      <c r="S842" s="3">
        <v>1776</v>
      </c>
      <c r="T842" t="s">
        <v>55</v>
      </c>
      <c r="V842" s="3">
        <v>97318</v>
      </c>
      <c r="W842">
        <v>151</v>
      </c>
      <c r="AB842" s="3">
        <v>590921787</v>
      </c>
      <c r="AC842" s="3">
        <v>578761012</v>
      </c>
      <c r="AD842">
        <v>150.82</v>
      </c>
      <c r="AE842" s="5">
        <f t="shared" si="27"/>
        <v>455009775.99000001</v>
      </c>
      <c r="AF842">
        <v>147.72</v>
      </c>
      <c r="AG842" s="4">
        <v>0.77</v>
      </c>
      <c r="AH842" t="s">
        <v>33</v>
      </c>
      <c r="AI842" t="s">
        <v>52</v>
      </c>
      <c r="AJ842">
        <v>34.104422</v>
      </c>
      <c r="AK842">
        <v>-117.12632499999999</v>
      </c>
    </row>
    <row r="843" spans="1:37" ht="14.45" x14ac:dyDescent="0.3">
      <c r="A843">
        <v>841</v>
      </c>
      <c r="B843">
        <v>456</v>
      </c>
      <c r="C843" t="s">
        <v>522</v>
      </c>
      <c r="D843" t="s">
        <v>52</v>
      </c>
      <c r="E843" t="s">
        <v>37</v>
      </c>
      <c r="F843" s="2">
        <v>36161</v>
      </c>
      <c r="G843" s="2">
        <v>39813</v>
      </c>
      <c r="H843">
        <v>63055</v>
      </c>
      <c r="I843">
        <v>57787</v>
      </c>
      <c r="J843">
        <v>342</v>
      </c>
      <c r="K843">
        <f t="shared" si="26"/>
        <v>7871155650</v>
      </c>
      <c r="L843">
        <v>309</v>
      </c>
      <c r="M843">
        <v>277</v>
      </c>
      <c r="N843" t="s">
        <v>522</v>
      </c>
      <c r="O843" t="s">
        <v>38</v>
      </c>
      <c r="P843" t="s">
        <v>39</v>
      </c>
      <c r="Q843" s="6">
        <v>42261</v>
      </c>
      <c r="R843" s="3">
        <v>1881</v>
      </c>
      <c r="S843" s="3">
        <v>2264</v>
      </c>
      <c r="T843" t="s">
        <v>55</v>
      </c>
      <c r="V843" s="3">
        <v>97318</v>
      </c>
      <c r="W843">
        <v>157</v>
      </c>
      <c r="AB843" s="3">
        <v>612946085</v>
      </c>
      <c r="AC843" s="3">
        <v>737695046</v>
      </c>
      <c r="AD843">
        <v>161.66</v>
      </c>
      <c r="AE843" s="5">
        <f t="shared" si="27"/>
        <v>471968485.44999999</v>
      </c>
      <c r="AF843">
        <v>194.56</v>
      </c>
      <c r="AG843" s="4">
        <v>0.77</v>
      </c>
      <c r="AH843" t="s">
        <v>33</v>
      </c>
      <c r="AI843" t="s">
        <v>52</v>
      </c>
      <c r="AJ843">
        <v>34.104422</v>
      </c>
      <c r="AK843">
        <v>-117.12632499999999</v>
      </c>
    </row>
    <row r="844" spans="1:37" ht="14.45" x14ac:dyDescent="0.3">
      <c r="A844">
        <v>842</v>
      </c>
      <c r="B844">
        <v>456</v>
      </c>
      <c r="C844" t="s">
        <v>522</v>
      </c>
      <c r="D844" t="s">
        <v>52</v>
      </c>
      <c r="E844" t="s">
        <v>37</v>
      </c>
      <c r="F844" s="2">
        <v>36161</v>
      </c>
      <c r="G844" s="2">
        <v>39813</v>
      </c>
      <c r="H844">
        <v>63055</v>
      </c>
      <c r="I844">
        <v>57787</v>
      </c>
      <c r="J844">
        <v>342</v>
      </c>
      <c r="K844">
        <f t="shared" si="26"/>
        <v>7871155650</v>
      </c>
      <c r="L844">
        <v>309</v>
      </c>
      <c r="M844">
        <v>277</v>
      </c>
      <c r="N844" t="s">
        <v>522</v>
      </c>
      <c r="O844" t="s">
        <v>38</v>
      </c>
      <c r="P844" t="s">
        <v>39</v>
      </c>
      <c r="Q844" s="6">
        <v>42230</v>
      </c>
      <c r="R844" s="3">
        <v>1889</v>
      </c>
      <c r="S844" s="3">
        <v>2501</v>
      </c>
      <c r="T844" t="s">
        <v>55</v>
      </c>
      <c r="V844" s="3">
        <v>97318</v>
      </c>
      <c r="X844" t="s">
        <v>523</v>
      </c>
      <c r="Y844" t="s">
        <v>524</v>
      </c>
      <c r="AB844" s="3">
        <v>615497502</v>
      </c>
      <c r="AC844" s="3">
        <v>815048916</v>
      </c>
      <c r="AD844">
        <v>157.09</v>
      </c>
      <c r="AE844" s="5">
        <f t="shared" si="27"/>
        <v>473933076.54000002</v>
      </c>
      <c r="AF844">
        <v>208.03</v>
      </c>
      <c r="AG844" s="4">
        <v>0.77</v>
      </c>
      <c r="AH844" t="s">
        <v>33</v>
      </c>
      <c r="AI844" t="s">
        <v>52</v>
      </c>
      <c r="AJ844">
        <v>34.104422</v>
      </c>
      <c r="AK844">
        <v>-117.12632499999999</v>
      </c>
    </row>
    <row r="845" spans="1:37" ht="14.45" x14ac:dyDescent="0.3">
      <c r="A845">
        <v>843</v>
      </c>
      <c r="B845">
        <v>456</v>
      </c>
      <c r="C845" t="s">
        <v>522</v>
      </c>
      <c r="D845" t="s">
        <v>52</v>
      </c>
      <c r="E845" t="s">
        <v>37</v>
      </c>
      <c r="F845" s="2">
        <v>36161</v>
      </c>
      <c r="G845" s="2">
        <v>39813</v>
      </c>
      <c r="H845">
        <v>63055</v>
      </c>
      <c r="I845">
        <v>57787</v>
      </c>
      <c r="J845">
        <v>342</v>
      </c>
      <c r="K845">
        <f t="shared" si="26"/>
        <v>7871155650</v>
      </c>
      <c r="L845">
        <v>309</v>
      </c>
      <c r="M845">
        <v>277</v>
      </c>
      <c r="N845" t="s">
        <v>522</v>
      </c>
      <c r="O845" t="s">
        <v>96</v>
      </c>
      <c r="P845" t="s">
        <v>34</v>
      </c>
      <c r="Q845" s="6">
        <v>42199</v>
      </c>
      <c r="R845" s="3">
        <v>2274</v>
      </c>
      <c r="S845" s="3">
        <v>2691</v>
      </c>
      <c r="T845" t="s">
        <v>55</v>
      </c>
      <c r="U845" t="s">
        <v>525</v>
      </c>
      <c r="V845" s="3">
        <v>97318</v>
      </c>
      <c r="AB845" s="3">
        <v>741109969</v>
      </c>
      <c r="AC845" s="3">
        <v>876846639</v>
      </c>
      <c r="AD845">
        <v>189.16</v>
      </c>
      <c r="AE845" s="5">
        <f t="shared" si="27"/>
        <v>570654676.13</v>
      </c>
      <c r="AF845">
        <v>223.8</v>
      </c>
      <c r="AG845" s="4">
        <v>0.77</v>
      </c>
      <c r="AH845" t="s">
        <v>33</v>
      </c>
      <c r="AI845" t="s">
        <v>52</v>
      </c>
      <c r="AJ845">
        <v>34.104422</v>
      </c>
      <c r="AK845">
        <v>-117.12632499999999</v>
      </c>
    </row>
    <row r="846" spans="1:37" ht="14.45" x14ac:dyDescent="0.3">
      <c r="A846">
        <v>844</v>
      </c>
      <c r="B846">
        <v>456</v>
      </c>
      <c r="C846" t="s">
        <v>522</v>
      </c>
      <c r="D846" t="s">
        <v>52</v>
      </c>
      <c r="E846" t="s">
        <v>37</v>
      </c>
      <c r="F846" s="2">
        <v>36161</v>
      </c>
      <c r="G846" s="2">
        <v>39813</v>
      </c>
      <c r="H846">
        <v>63055</v>
      </c>
      <c r="I846">
        <v>57787</v>
      </c>
      <c r="J846">
        <v>342</v>
      </c>
      <c r="K846">
        <f t="shared" si="26"/>
        <v>7871155650</v>
      </c>
      <c r="L846">
        <v>309</v>
      </c>
      <c r="M846">
        <v>277</v>
      </c>
      <c r="N846" t="s">
        <v>522</v>
      </c>
      <c r="O846" t="s">
        <v>96</v>
      </c>
      <c r="P846" t="s">
        <v>34</v>
      </c>
      <c r="Q846" s="6">
        <v>42169</v>
      </c>
      <c r="R846" s="3">
        <v>2232</v>
      </c>
      <c r="S846" s="3">
        <v>2503</v>
      </c>
      <c r="T846" t="s">
        <v>55</v>
      </c>
      <c r="V846" s="3">
        <v>97318</v>
      </c>
      <c r="AB846" s="3">
        <v>727251507</v>
      </c>
      <c r="AC846" s="3">
        <v>815492074</v>
      </c>
      <c r="AD846">
        <v>191.81</v>
      </c>
      <c r="AE846" s="5">
        <f t="shared" si="27"/>
        <v>559983660.38999999</v>
      </c>
      <c r="AF846">
        <v>215.08</v>
      </c>
      <c r="AG846" s="4">
        <v>0.77</v>
      </c>
      <c r="AH846" t="s">
        <v>33</v>
      </c>
      <c r="AI846" t="s">
        <v>52</v>
      </c>
      <c r="AJ846">
        <v>34.104422</v>
      </c>
      <c r="AK846">
        <v>-117.12632499999999</v>
      </c>
    </row>
    <row r="847" spans="1:37" ht="14.45" x14ac:dyDescent="0.3">
      <c r="A847">
        <v>845</v>
      </c>
      <c r="B847">
        <v>530</v>
      </c>
      <c r="C847" t="s">
        <v>526</v>
      </c>
      <c r="D847" t="s">
        <v>52</v>
      </c>
      <c r="E847" t="s">
        <v>143</v>
      </c>
      <c r="F847" s="2">
        <v>36161</v>
      </c>
      <c r="G847" s="2">
        <v>39813</v>
      </c>
      <c r="H847">
        <v>475841</v>
      </c>
      <c r="I847">
        <v>361525</v>
      </c>
      <c r="J847">
        <v>212</v>
      </c>
      <c r="K847">
        <f t="shared" si="26"/>
        <v>36820576580</v>
      </c>
      <c r="L847">
        <v>198</v>
      </c>
      <c r="M847">
        <v>184</v>
      </c>
      <c r="N847" t="s">
        <v>526</v>
      </c>
      <c r="O847" t="s">
        <v>527</v>
      </c>
      <c r="P847" t="s">
        <v>39</v>
      </c>
      <c r="Q847" s="6">
        <v>42050</v>
      </c>
      <c r="R847" s="3">
        <v>4814</v>
      </c>
      <c r="S847" s="3">
        <v>4112</v>
      </c>
      <c r="T847" t="s">
        <v>55</v>
      </c>
      <c r="U847" t="s">
        <v>2123</v>
      </c>
      <c r="V847" s="3">
        <v>535191</v>
      </c>
      <c r="W847">
        <v>74</v>
      </c>
      <c r="X847" t="s">
        <v>2124</v>
      </c>
      <c r="Y847" t="s">
        <v>539</v>
      </c>
      <c r="AB847" s="3">
        <v>1568648770</v>
      </c>
      <c r="AC847" s="3">
        <v>1339901068</v>
      </c>
      <c r="AD847">
        <v>74.319999999999993</v>
      </c>
      <c r="AE847" s="5">
        <f t="shared" si="27"/>
        <v>1113740626.7</v>
      </c>
      <c r="AF847">
        <v>63.48</v>
      </c>
      <c r="AG847" s="4">
        <v>0.71</v>
      </c>
      <c r="AH847" t="s">
        <v>33</v>
      </c>
      <c r="AI847" t="s">
        <v>52</v>
      </c>
      <c r="AJ847">
        <v>36.778261000000001</v>
      </c>
      <c r="AK847">
        <v>-119.41793199999999</v>
      </c>
    </row>
    <row r="848" spans="1:37" x14ac:dyDescent="0.25">
      <c r="A848">
        <v>846</v>
      </c>
      <c r="B848">
        <v>530</v>
      </c>
      <c r="C848" t="s">
        <v>526</v>
      </c>
      <c r="D848" t="s">
        <v>52</v>
      </c>
      <c r="E848" t="s">
        <v>143</v>
      </c>
      <c r="F848" s="2">
        <v>36161</v>
      </c>
      <c r="G848" s="2">
        <v>39813</v>
      </c>
      <c r="H848">
        <v>475841</v>
      </c>
      <c r="I848">
        <v>361525</v>
      </c>
      <c r="J848">
        <v>212</v>
      </c>
      <c r="K848">
        <f t="shared" si="26"/>
        <v>36820576580</v>
      </c>
      <c r="L848">
        <v>198</v>
      </c>
      <c r="M848">
        <v>184</v>
      </c>
      <c r="N848" t="s">
        <v>526</v>
      </c>
      <c r="O848" t="s">
        <v>527</v>
      </c>
      <c r="P848" t="s">
        <v>39</v>
      </c>
      <c r="Q848" s="6">
        <v>42019</v>
      </c>
      <c r="R848" s="3">
        <v>4727</v>
      </c>
      <c r="S848" s="3">
        <v>6208</v>
      </c>
      <c r="T848" t="s">
        <v>55</v>
      </c>
      <c r="U848" t="s">
        <v>528</v>
      </c>
      <c r="V848" s="3">
        <v>539410</v>
      </c>
      <c r="W848">
        <v>65</v>
      </c>
      <c r="X848" t="s">
        <v>529</v>
      </c>
      <c r="Y848" t="s">
        <v>530</v>
      </c>
      <c r="AB848" s="3">
        <v>1540299695</v>
      </c>
      <c r="AC848" s="3">
        <v>2022885659</v>
      </c>
      <c r="AD848">
        <v>65.400000000000006</v>
      </c>
      <c r="AE848" s="5">
        <f t="shared" si="27"/>
        <v>1093612783.45</v>
      </c>
      <c r="AF848">
        <v>85.89</v>
      </c>
      <c r="AG848" s="4">
        <v>0.71</v>
      </c>
      <c r="AH848" t="s">
        <v>33</v>
      </c>
      <c r="AI848" t="s">
        <v>52</v>
      </c>
      <c r="AJ848">
        <v>36.778261000000001</v>
      </c>
      <c r="AK848">
        <v>-119.41793199999999</v>
      </c>
    </row>
    <row r="849" spans="1:37" x14ac:dyDescent="0.25">
      <c r="A849">
        <v>847</v>
      </c>
      <c r="B849">
        <v>530</v>
      </c>
      <c r="C849" t="s">
        <v>526</v>
      </c>
      <c r="D849" t="s">
        <v>52</v>
      </c>
      <c r="E849" t="s">
        <v>143</v>
      </c>
      <c r="F849" s="2">
        <v>36161</v>
      </c>
      <c r="G849" s="2">
        <v>39813</v>
      </c>
      <c r="H849">
        <v>475841</v>
      </c>
      <c r="I849">
        <v>361525</v>
      </c>
      <c r="J849">
        <v>212</v>
      </c>
      <c r="K849">
        <f t="shared" si="26"/>
        <v>36820576580</v>
      </c>
      <c r="L849">
        <v>198</v>
      </c>
      <c r="M849">
        <v>184</v>
      </c>
      <c r="N849" t="s">
        <v>526</v>
      </c>
      <c r="O849" t="s">
        <v>527</v>
      </c>
      <c r="P849" t="s">
        <v>39</v>
      </c>
      <c r="Q849" s="6">
        <v>42352</v>
      </c>
      <c r="R849" s="3">
        <v>4117</v>
      </c>
      <c r="S849" s="3">
        <v>5380</v>
      </c>
      <c r="T849" t="s">
        <v>55</v>
      </c>
      <c r="U849" t="s">
        <v>528</v>
      </c>
      <c r="V849" s="3">
        <v>532606</v>
      </c>
      <c r="W849">
        <v>58</v>
      </c>
      <c r="X849" t="s">
        <v>531</v>
      </c>
      <c r="Y849" t="s">
        <v>530</v>
      </c>
      <c r="AB849" s="3">
        <v>1341530325</v>
      </c>
      <c r="AC849" s="3">
        <v>1753080677</v>
      </c>
      <c r="AD849">
        <v>57.69</v>
      </c>
      <c r="AE849" s="5">
        <f t="shared" si="27"/>
        <v>952486530.75</v>
      </c>
      <c r="AF849">
        <v>75.39</v>
      </c>
      <c r="AG849" s="4">
        <v>0.71</v>
      </c>
      <c r="AH849" t="s">
        <v>33</v>
      </c>
      <c r="AI849" t="s">
        <v>52</v>
      </c>
      <c r="AJ849">
        <v>36.778261000000001</v>
      </c>
      <c r="AK849">
        <v>-119.41793199999999</v>
      </c>
    </row>
    <row r="850" spans="1:37" x14ac:dyDescent="0.25">
      <c r="A850">
        <v>848</v>
      </c>
      <c r="B850">
        <v>530</v>
      </c>
      <c r="C850" t="s">
        <v>526</v>
      </c>
      <c r="D850" t="s">
        <v>52</v>
      </c>
      <c r="E850" t="s">
        <v>143</v>
      </c>
      <c r="F850" s="2">
        <v>36161</v>
      </c>
      <c r="G850" s="2">
        <v>39813</v>
      </c>
      <c r="H850">
        <v>475841</v>
      </c>
      <c r="I850">
        <v>361525</v>
      </c>
      <c r="J850">
        <v>212</v>
      </c>
      <c r="K850">
        <f t="shared" si="26"/>
        <v>36820576580</v>
      </c>
      <c r="L850">
        <v>198</v>
      </c>
      <c r="M850">
        <v>184</v>
      </c>
      <c r="N850" t="s">
        <v>526</v>
      </c>
      <c r="O850" t="s">
        <v>532</v>
      </c>
      <c r="P850" t="s">
        <v>39</v>
      </c>
      <c r="Q850" s="6">
        <v>42322</v>
      </c>
      <c r="R850" s="3">
        <v>6179</v>
      </c>
      <c r="S850" s="3">
        <v>5969</v>
      </c>
      <c r="T850" t="s">
        <v>55</v>
      </c>
      <c r="U850" t="s">
        <v>528</v>
      </c>
      <c r="V850" s="3">
        <v>531498</v>
      </c>
      <c r="W850">
        <v>90</v>
      </c>
      <c r="X850" t="s">
        <v>533</v>
      </c>
      <c r="Y850" t="s">
        <v>530</v>
      </c>
      <c r="AB850" s="3">
        <v>2013435967</v>
      </c>
      <c r="AC850" s="3">
        <v>1945007168</v>
      </c>
      <c r="AD850">
        <v>89.65</v>
      </c>
      <c r="AE850" s="5">
        <f t="shared" si="27"/>
        <v>1429539536.5699999</v>
      </c>
      <c r="AF850">
        <v>86.61</v>
      </c>
      <c r="AG850" s="4">
        <v>0.71</v>
      </c>
      <c r="AH850" t="s">
        <v>33</v>
      </c>
      <c r="AI850" t="s">
        <v>52</v>
      </c>
      <c r="AJ850">
        <v>36.778261000000001</v>
      </c>
      <c r="AK850">
        <v>-119.41793199999999</v>
      </c>
    </row>
    <row r="851" spans="1:37" ht="14.45" x14ac:dyDescent="0.3">
      <c r="A851">
        <v>849</v>
      </c>
      <c r="B851">
        <v>530</v>
      </c>
      <c r="C851" t="s">
        <v>526</v>
      </c>
      <c r="D851" t="s">
        <v>52</v>
      </c>
      <c r="E851" t="s">
        <v>143</v>
      </c>
      <c r="F851" s="2">
        <v>36161</v>
      </c>
      <c r="G851" s="2">
        <v>39813</v>
      </c>
      <c r="H851">
        <v>475841</v>
      </c>
      <c r="I851">
        <v>361525</v>
      </c>
      <c r="J851">
        <v>212</v>
      </c>
      <c r="K851">
        <f t="shared" si="26"/>
        <v>36820576580</v>
      </c>
      <c r="L851">
        <v>198</v>
      </c>
      <c r="M851">
        <v>184</v>
      </c>
      <c r="N851" t="s">
        <v>526</v>
      </c>
      <c r="O851" t="s">
        <v>532</v>
      </c>
      <c r="P851" t="s">
        <v>39</v>
      </c>
      <c r="Q851" s="6">
        <v>42291</v>
      </c>
      <c r="R851" s="3">
        <v>7395</v>
      </c>
      <c r="S851" s="3">
        <v>7347</v>
      </c>
      <c r="T851" t="s">
        <v>55</v>
      </c>
      <c r="U851" t="s">
        <v>534</v>
      </c>
      <c r="V851" s="3">
        <v>530917</v>
      </c>
      <c r="W851">
        <v>105</v>
      </c>
      <c r="X851" t="s">
        <v>535</v>
      </c>
      <c r="Y851" t="s">
        <v>530</v>
      </c>
      <c r="AB851" s="3">
        <v>2409671303</v>
      </c>
      <c r="AC851" s="3">
        <v>2394030434</v>
      </c>
      <c r="AD851">
        <v>105.41</v>
      </c>
      <c r="AE851" s="5">
        <f t="shared" si="27"/>
        <v>1734963338.1599998</v>
      </c>
      <c r="AF851">
        <v>104.73</v>
      </c>
      <c r="AG851" s="4">
        <v>0.72</v>
      </c>
      <c r="AH851" t="s">
        <v>33</v>
      </c>
      <c r="AI851" t="s">
        <v>52</v>
      </c>
      <c r="AJ851">
        <v>36.778261000000001</v>
      </c>
      <c r="AK851">
        <v>-119.41793199999999</v>
      </c>
    </row>
    <row r="852" spans="1:37" x14ac:dyDescent="0.25">
      <c r="A852">
        <v>850</v>
      </c>
      <c r="B852">
        <v>530</v>
      </c>
      <c r="C852" t="s">
        <v>526</v>
      </c>
      <c r="D852" t="s">
        <v>52</v>
      </c>
      <c r="E852" t="s">
        <v>143</v>
      </c>
      <c r="F852" s="2">
        <v>36161</v>
      </c>
      <c r="G852" s="2">
        <v>39813</v>
      </c>
      <c r="H852">
        <v>475841</v>
      </c>
      <c r="I852">
        <v>361525</v>
      </c>
      <c r="J852">
        <v>212</v>
      </c>
      <c r="K852">
        <f t="shared" si="26"/>
        <v>36820576580</v>
      </c>
      <c r="L852">
        <v>198</v>
      </c>
      <c r="M852">
        <v>184</v>
      </c>
      <c r="N852" t="s">
        <v>526</v>
      </c>
      <c r="O852" t="s">
        <v>532</v>
      </c>
      <c r="P852" t="s">
        <v>39</v>
      </c>
      <c r="Q852" s="6">
        <v>42261</v>
      </c>
      <c r="R852" s="3">
        <v>8647</v>
      </c>
      <c r="S852" s="3">
        <v>9059</v>
      </c>
      <c r="T852" t="s">
        <v>55</v>
      </c>
      <c r="U852" t="s">
        <v>528</v>
      </c>
      <c r="V852" s="3">
        <v>530337</v>
      </c>
      <c r="W852">
        <v>126</v>
      </c>
      <c r="X852" t="s">
        <v>536</v>
      </c>
      <c r="Y852" t="s">
        <v>530</v>
      </c>
      <c r="AB852" s="3">
        <v>2817637289</v>
      </c>
      <c r="AC852" s="3">
        <v>2951888077</v>
      </c>
      <c r="AD852">
        <v>125.74</v>
      </c>
      <c r="AE852" s="5">
        <f t="shared" si="27"/>
        <v>2000522475.1899998</v>
      </c>
      <c r="AF852">
        <v>131.72999999999999</v>
      </c>
      <c r="AG852" s="4">
        <v>0.71</v>
      </c>
      <c r="AH852" t="s">
        <v>33</v>
      </c>
      <c r="AI852" t="s">
        <v>52</v>
      </c>
      <c r="AJ852">
        <v>36.778261000000001</v>
      </c>
      <c r="AK852">
        <v>-119.41793199999999</v>
      </c>
    </row>
    <row r="853" spans="1:37" ht="14.45" x14ac:dyDescent="0.3">
      <c r="A853">
        <v>851</v>
      </c>
      <c r="B853">
        <v>530</v>
      </c>
      <c r="C853" t="s">
        <v>526</v>
      </c>
      <c r="D853" t="s">
        <v>52</v>
      </c>
      <c r="E853" t="s">
        <v>143</v>
      </c>
      <c r="F853" s="2">
        <v>36161</v>
      </c>
      <c r="G853" s="2">
        <v>39813</v>
      </c>
      <c r="H853">
        <v>475841</v>
      </c>
      <c r="I853">
        <v>361525</v>
      </c>
      <c r="J853">
        <v>212</v>
      </c>
      <c r="K853">
        <f t="shared" si="26"/>
        <v>36820576580</v>
      </c>
      <c r="L853">
        <v>198</v>
      </c>
      <c r="M853">
        <v>184</v>
      </c>
      <c r="N853" t="s">
        <v>526</v>
      </c>
      <c r="O853" t="s">
        <v>532</v>
      </c>
      <c r="P853" t="s">
        <v>39</v>
      </c>
      <c r="Q853" s="6">
        <v>42230</v>
      </c>
      <c r="R853" s="3">
        <v>8729</v>
      </c>
      <c r="S853" s="3">
        <v>10013</v>
      </c>
      <c r="T853" t="s">
        <v>55</v>
      </c>
      <c r="U853" t="s">
        <v>537</v>
      </c>
      <c r="V853" s="3">
        <v>538000</v>
      </c>
      <c r="X853" t="s">
        <v>538</v>
      </c>
      <c r="Y853" t="s">
        <v>539</v>
      </c>
      <c r="AB853" s="3">
        <v>2844357106</v>
      </c>
      <c r="AC853" s="3">
        <v>3262750339</v>
      </c>
      <c r="AD853">
        <v>121.09</v>
      </c>
      <c r="AE853" s="5">
        <f t="shared" si="27"/>
        <v>2019493545.26</v>
      </c>
      <c r="AF853">
        <v>138.9</v>
      </c>
      <c r="AG853" s="4">
        <v>0.71</v>
      </c>
      <c r="AH853" t="s">
        <v>33</v>
      </c>
      <c r="AI853" t="s">
        <v>52</v>
      </c>
      <c r="AJ853">
        <v>36.778261000000001</v>
      </c>
      <c r="AK853">
        <v>-119.41793199999999</v>
      </c>
    </row>
    <row r="854" spans="1:37" ht="14.45" x14ac:dyDescent="0.3">
      <c r="A854">
        <v>852</v>
      </c>
      <c r="B854">
        <v>530</v>
      </c>
      <c r="C854" t="s">
        <v>526</v>
      </c>
      <c r="D854" t="s">
        <v>52</v>
      </c>
      <c r="E854" t="s">
        <v>143</v>
      </c>
      <c r="F854" s="2">
        <v>36161</v>
      </c>
      <c r="G854" s="2">
        <v>39813</v>
      </c>
      <c r="H854">
        <v>475841</v>
      </c>
      <c r="I854">
        <v>361525</v>
      </c>
      <c r="J854">
        <v>212</v>
      </c>
      <c r="K854">
        <f t="shared" si="26"/>
        <v>36820576580</v>
      </c>
      <c r="L854">
        <v>198</v>
      </c>
      <c r="M854">
        <v>184</v>
      </c>
      <c r="N854" t="s">
        <v>526</v>
      </c>
      <c r="O854" t="s">
        <v>38</v>
      </c>
      <c r="P854" t="s">
        <v>39</v>
      </c>
      <c r="Q854" s="6">
        <v>42199</v>
      </c>
      <c r="R854" s="3">
        <v>10452</v>
      </c>
      <c r="S854" s="3">
        <v>10093</v>
      </c>
      <c r="T854" t="s">
        <v>55</v>
      </c>
      <c r="U854" t="s">
        <v>540</v>
      </c>
      <c r="V854" s="3">
        <v>538000</v>
      </c>
      <c r="X854" t="s">
        <v>541</v>
      </c>
      <c r="Y854" t="s">
        <v>542</v>
      </c>
      <c r="AB854" s="3">
        <v>3405799115</v>
      </c>
      <c r="AC854" s="3">
        <v>3288818453</v>
      </c>
      <c r="AD854">
        <v>144.99</v>
      </c>
      <c r="AE854" s="5">
        <f t="shared" si="27"/>
        <v>2418117371.6500001</v>
      </c>
      <c r="AF854">
        <v>140.01</v>
      </c>
      <c r="AG854" s="4">
        <v>0.71</v>
      </c>
      <c r="AH854" t="s">
        <v>33</v>
      </c>
      <c r="AI854" t="s">
        <v>52</v>
      </c>
      <c r="AJ854">
        <v>36.778261000000001</v>
      </c>
      <c r="AK854">
        <v>-119.41793199999999</v>
      </c>
    </row>
    <row r="855" spans="1:37" ht="14.45" x14ac:dyDescent="0.3">
      <c r="A855">
        <v>853</v>
      </c>
      <c r="B855">
        <v>530</v>
      </c>
      <c r="C855" t="s">
        <v>526</v>
      </c>
      <c r="D855" t="s">
        <v>52</v>
      </c>
      <c r="E855" t="s">
        <v>143</v>
      </c>
      <c r="F855" s="2">
        <v>36161</v>
      </c>
      <c r="G855" s="2">
        <v>39813</v>
      </c>
      <c r="H855">
        <v>475841</v>
      </c>
      <c r="I855">
        <v>361525</v>
      </c>
      <c r="J855">
        <v>212</v>
      </c>
      <c r="K855">
        <f t="shared" si="26"/>
        <v>36820576580</v>
      </c>
      <c r="L855">
        <v>198</v>
      </c>
      <c r="M855">
        <v>184</v>
      </c>
      <c r="N855" t="s">
        <v>526</v>
      </c>
      <c r="O855" t="s">
        <v>38</v>
      </c>
      <c r="P855" t="s">
        <v>39</v>
      </c>
      <c r="Q855" s="6">
        <v>42169</v>
      </c>
      <c r="R855" s="3">
        <v>9861</v>
      </c>
      <c r="S855" s="3">
        <v>9518</v>
      </c>
      <c r="T855" t="s">
        <v>55</v>
      </c>
      <c r="U855" t="s">
        <v>543</v>
      </c>
      <c r="V855" s="3">
        <v>538000</v>
      </c>
      <c r="X855" t="s">
        <v>544</v>
      </c>
      <c r="Y855" t="s">
        <v>542</v>
      </c>
      <c r="AB855" s="3">
        <v>3213220922</v>
      </c>
      <c r="AC855" s="3">
        <v>3101453882</v>
      </c>
      <c r="AD855">
        <v>141.35</v>
      </c>
      <c r="AE855" s="5">
        <f t="shared" si="27"/>
        <v>2281386854.6199999</v>
      </c>
      <c r="AF855">
        <v>136.43</v>
      </c>
      <c r="AG855" s="4">
        <v>0.71</v>
      </c>
      <c r="AH855" t="s">
        <v>33</v>
      </c>
      <c r="AI855" t="s">
        <v>52</v>
      </c>
      <c r="AJ855">
        <v>36.778261000000001</v>
      </c>
      <c r="AK855">
        <v>-119.41793199999999</v>
      </c>
    </row>
    <row r="856" spans="1:37" ht="14.45" x14ac:dyDescent="0.3">
      <c r="A856">
        <v>854</v>
      </c>
      <c r="B856">
        <v>312</v>
      </c>
      <c r="C856" t="s">
        <v>545</v>
      </c>
      <c r="D856" t="s">
        <v>130</v>
      </c>
      <c r="E856" t="s">
        <v>53</v>
      </c>
      <c r="F856" s="2">
        <v>36892</v>
      </c>
      <c r="G856" s="2">
        <v>40179</v>
      </c>
      <c r="H856">
        <v>46640</v>
      </c>
      <c r="I856">
        <v>41480</v>
      </c>
      <c r="J856">
        <v>193</v>
      </c>
      <c r="K856">
        <f t="shared" si="26"/>
        <v>3285554800</v>
      </c>
      <c r="L856">
        <v>192</v>
      </c>
      <c r="M856">
        <v>190</v>
      </c>
      <c r="N856" t="s">
        <v>545</v>
      </c>
      <c r="O856" t="s">
        <v>546</v>
      </c>
      <c r="P856" t="s">
        <v>39</v>
      </c>
      <c r="Q856" s="6">
        <v>42050</v>
      </c>
      <c r="R856" s="3">
        <v>151910000</v>
      </c>
      <c r="S856" s="3">
        <v>150750000</v>
      </c>
      <c r="T856" t="s">
        <v>32</v>
      </c>
      <c r="V856" s="3">
        <v>44311</v>
      </c>
      <c r="W856">
        <v>73</v>
      </c>
      <c r="AB856" s="3">
        <v>151910000</v>
      </c>
      <c r="AC856" s="3">
        <v>150750000</v>
      </c>
      <c r="AD856">
        <v>73.459999999999994</v>
      </c>
      <c r="AE856" s="5">
        <f t="shared" si="27"/>
        <v>91146000</v>
      </c>
      <c r="AF856">
        <v>72.900000000000006</v>
      </c>
      <c r="AG856" s="4">
        <v>0.6</v>
      </c>
      <c r="AH856" t="s">
        <v>33</v>
      </c>
      <c r="AI856" t="s">
        <v>130</v>
      </c>
      <c r="AJ856">
        <v>32.792000000000002</v>
      </c>
      <c r="AK856">
        <v>-115.563051</v>
      </c>
    </row>
    <row r="857" spans="1:37" ht="14.45" x14ac:dyDescent="0.3">
      <c r="A857">
        <v>855</v>
      </c>
      <c r="B857">
        <v>312</v>
      </c>
      <c r="C857" t="s">
        <v>545</v>
      </c>
      <c r="D857" t="s">
        <v>130</v>
      </c>
      <c r="E857" t="s">
        <v>53</v>
      </c>
      <c r="F857" s="2">
        <v>36892</v>
      </c>
      <c r="G857" s="2">
        <v>40179</v>
      </c>
      <c r="H857">
        <v>46640</v>
      </c>
      <c r="I857">
        <v>41480</v>
      </c>
      <c r="J857">
        <v>193</v>
      </c>
      <c r="K857">
        <f t="shared" si="26"/>
        <v>3285554800</v>
      </c>
      <c r="L857">
        <v>192</v>
      </c>
      <c r="M857">
        <v>190</v>
      </c>
      <c r="N857" t="s">
        <v>545</v>
      </c>
      <c r="O857" t="s">
        <v>103</v>
      </c>
      <c r="P857" t="s">
        <v>39</v>
      </c>
      <c r="Q857" s="6">
        <v>42019</v>
      </c>
      <c r="R857" s="3">
        <v>153780000</v>
      </c>
      <c r="S857" s="3">
        <v>156280000</v>
      </c>
      <c r="T857" t="s">
        <v>32</v>
      </c>
      <c r="V857" s="3">
        <v>44311</v>
      </c>
      <c r="W857">
        <v>67</v>
      </c>
      <c r="AB857" s="3">
        <v>153780000</v>
      </c>
      <c r="AC857" s="3">
        <v>156280000</v>
      </c>
      <c r="AD857">
        <v>67.17</v>
      </c>
      <c r="AE857" s="5">
        <f t="shared" si="27"/>
        <v>92268000</v>
      </c>
      <c r="AF857">
        <v>68.260000000000005</v>
      </c>
      <c r="AG857" s="4">
        <v>0.6</v>
      </c>
      <c r="AH857" t="s">
        <v>33</v>
      </c>
      <c r="AI857" t="s">
        <v>130</v>
      </c>
      <c r="AJ857">
        <v>32.792000000000002</v>
      </c>
      <c r="AK857">
        <v>-115.563051</v>
      </c>
    </row>
    <row r="858" spans="1:37" ht="14.45" x14ac:dyDescent="0.3">
      <c r="A858">
        <v>856</v>
      </c>
      <c r="B858">
        <v>312</v>
      </c>
      <c r="C858" t="s">
        <v>545</v>
      </c>
      <c r="D858" t="s">
        <v>130</v>
      </c>
      <c r="E858" t="s">
        <v>53</v>
      </c>
      <c r="F858" s="2">
        <v>36892</v>
      </c>
      <c r="G858" s="2">
        <v>40179</v>
      </c>
      <c r="H858">
        <v>46640</v>
      </c>
      <c r="I858">
        <v>41480</v>
      </c>
      <c r="J858">
        <v>193</v>
      </c>
      <c r="K858">
        <f t="shared" si="26"/>
        <v>3285554800</v>
      </c>
      <c r="L858">
        <v>192</v>
      </c>
      <c r="M858">
        <v>190</v>
      </c>
      <c r="N858" t="s">
        <v>545</v>
      </c>
      <c r="O858" t="s">
        <v>103</v>
      </c>
      <c r="P858" t="s">
        <v>39</v>
      </c>
      <c r="Q858" s="6">
        <v>42352</v>
      </c>
      <c r="R858" s="3">
        <v>149845000</v>
      </c>
      <c r="S858" s="3">
        <v>164736000</v>
      </c>
      <c r="T858" t="s">
        <v>32</v>
      </c>
      <c r="V858" s="3">
        <v>44311</v>
      </c>
      <c r="W858">
        <v>65</v>
      </c>
      <c r="AB858" s="3">
        <v>149845000</v>
      </c>
      <c r="AC858" s="3">
        <v>164736000</v>
      </c>
      <c r="AD858">
        <v>65.45</v>
      </c>
      <c r="AE858" s="5">
        <f t="shared" si="27"/>
        <v>89907000</v>
      </c>
      <c r="AF858">
        <v>71.959999999999994</v>
      </c>
      <c r="AG858" s="4">
        <v>0.6</v>
      </c>
      <c r="AH858" t="s">
        <v>33</v>
      </c>
      <c r="AI858" t="s">
        <v>130</v>
      </c>
      <c r="AJ858">
        <v>32.792000000000002</v>
      </c>
      <c r="AK858">
        <v>-115.563051</v>
      </c>
    </row>
    <row r="859" spans="1:37" ht="14.45" x14ac:dyDescent="0.3">
      <c r="A859">
        <v>857</v>
      </c>
      <c r="B859">
        <v>312</v>
      </c>
      <c r="C859" t="s">
        <v>545</v>
      </c>
      <c r="D859" t="s">
        <v>130</v>
      </c>
      <c r="E859" t="s">
        <v>53</v>
      </c>
      <c r="F859" s="2">
        <v>36892</v>
      </c>
      <c r="G859" s="2">
        <v>40179</v>
      </c>
      <c r="H859">
        <v>46640</v>
      </c>
      <c r="I859">
        <v>41480</v>
      </c>
      <c r="J859">
        <v>193</v>
      </c>
      <c r="K859">
        <f t="shared" si="26"/>
        <v>3285554800</v>
      </c>
      <c r="L859">
        <v>192</v>
      </c>
      <c r="M859">
        <v>190</v>
      </c>
      <c r="N859" t="s">
        <v>545</v>
      </c>
      <c r="O859" t="s">
        <v>546</v>
      </c>
      <c r="P859" t="s">
        <v>39</v>
      </c>
      <c r="Q859" s="6">
        <v>42322</v>
      </c>
      <c r="R859" s="3">
        <v>193720000</v>
      </c>
      <c r="S859" s="3">
        <v>186629000</v>
      </c>
      <c r="T859" t="s">
        <v>32</v>
      </c>
      <c r="U859" t="s">
        <v>547</v>
      </c>
      <c r="V859" s="3">
        <v>44311</v>
      </c>
      <c r="W859">
        <v>87</v>
      </c>
      <c r="AB859" s="3">
        <v>193720000</v>
      </c>
      <c r="AC859" s="3">
        <v>186629000</v>
      </c>
      <c r="AD859">
        <v>87.44</v>
      </c>
      <c r="AE859" s="5">
        <f t="shared" si="27"/>
        <v>116232000</v>
      </c>
      <c r="AF859">
        <v>84.24</v>
      </c>
      <c r="AG859" s="4">
        <v>0.6</v>
      </c>
      <c r="AH859" t="s">
        <v>33</v>
      </c>
      <c r="AI859" t="s">
        <v>130</v>
      </c>
      <c r="AJ859">
        <v>32.792000000000002</v>
      </c>
      <c r="AK859">
        <v>-115.563051</v>
      </c>
    </row>
    <row r="860" spans="1:37" ht="14.45" x14ac:dyDescent="0.3">
      <c r="A860">
        <v>858</v>
      </c>
      <c r="B860">
        <v>312</v>
      </c>
      <c r="C860" t="s">
        <v>545</v>
      </c>
      <c r="D860" t="s">
        <v>130</v>
      </c>
      <c r="E860" t="s">
        <v>53</v>
      </c>
      <c r="F860" s="2">
        <v>36892</v>
      </c>
      <c r="G860" s="2">
        <v>40179</v>
      </c>
      <c r="H860">
        <v>46640</v>
      </c>
      <c r="I860">
        <v>41480</v>
      </c>
      <c r="J860">
        <v>193</v>
      </c>
      <c r="K860">
        <f t="shared" si="26"/>
        <v>3285554800</v>
      </c>
      <c r="L860">
        <v>192</v>
      </c>
      <c r="M860">
        <v>190</v>
      </c>
      <c r="N860" t="s">
        <v>545</v>
      </c>
      <c r="O860" t="s">
        <v>546</v>
      </c>
      <c r="P860" t="s">
        <v>39</v>
      </c>
      <c r="Q860" s="6">
        <v>42291</v>
      </c>
      <c r="R860" s="3">
        <v>218630000</v>
      </c>
      <c r="S860" s="3">
        <v>232030000</v>
      </c>
      <c r="T860" t="s">
        <v>32</v>
      </c>
      <c r="V860" s="3">
        <v>44311</v>
      </c>
      <c r="W860">
        <v>95</v>
      </c>
      <c r="AB860" s="3">
        <v>218630000</v>
      </c>
      <c r="AC860" s="3">
        <v>232030000</v>
      </c>
      <c r="AD860">
        <v>95.5</v>
      </c>
      <c r="AE860" s="5">
        <f t="shared" si="27"/>
        <v>131178000</v>
      </c>
      <c r="AF860">
        <v>101.35</v>
      </c>
      <c r="AG860" s="4">
        <v>0.6</v>
      </c>
      <c r="AH860" t="s">
        <v>33</v>
      </c>
      <c r="AI860" t="s">
        <v>130</v>
      </c>
      <c r="AJ860">
        <v>32.792000000000002</v>
      </c>
      <c r="AK860">
        <v>-115.563051</v>
      </c>
    </row>
    <row r="861" spans="1:37" ht="14.45" x14ac:dyDescent="0.3">
      <c r="A861">
        <v>859</v>
      </c>
      <c r="B861">
        <v>312</v>
      </c>
      <c r="C861" t="s">
        <v>545</v>
      </c>
      <c r="D861" t="s">
        <v>130</v>
      </c>
      <c r="E861" t="s">
        <v>53</v>
      </c>
      <c r="F861" s="2">
        <v>36892</v>
      </c>
      <c r="G861" s="2">
        <v>40179</v>
      </c>
      <c r="H861">
        <v>46640</v>
      </c>
      <c r="I861">
        <v>41480</v>
      </c>
      <c r="J861">
        <v>193</v>
      </c>
      <c r="K861">
        <f t="shared" si="26"/>
        <v>3285554800</v>
      </c>
      <c r="L861">
        <v>192</v>
      </c>
      <c r="M861">
        <v>190</v>
      </c>
      <c r="N861" t="s">
        <v>545</v>
      </c>
      <c r="O861" t="s">
        <v>546</v>
      </c>
      <c r="P861" t="s">
        <v>39</v>
      </c>
      <c r="Q861" s="6">
        <v>42261</v>
      </c>
      <c r="R861" s="3">
        <v>236390000</v>
      </c>
      <c r="S861" s="3">
        <v>228637000</v>
      </c>
      <c r="T861" t="s">
        <v>32</v>
      </c>
      <c r="U861" t="s">
        <v>548</v>
      </c>
      <c r="V861" s="3">
        <v>44311</v>
      </c>
      <c r="W861">
        <v>124</v>
      </c>
      <c r="AB861" s="3">
        <v>236390000</v>
      </c>
      <c r="AC861" s="3">
        <v>228637000</v>
      </c>
      <c r="AD861">
        <v>124.48</v>
      </c>
      <c r="AE861" s="5">
        <f t="shared" si="27"/>
        <v>165473000</v>
      </c>
      <c r="AF861">
        <v>120.4</v>
      </c>
      <c r="AG861" s="4">
        <v>0.7</v>
      </c>
      <c r="AH861" t="s">
        <v>33</v>
      </c>
      <c r="AI861" t="s">
        <v>130</v>
      </c>
      <c r="AJ861">
        <v>32.792000000000002</v>
      </c>
      <c r="AK861">
        <v>-115.563051</v>
      </c>
    </row>
    <row r="862" spans="1:37" ht="14.45" x14ac:dyDescent="0.3">
      <c r="A862">
        <v>860</v>
      </c>
      <c r="B862">
        <v>312</v>
      </c>
      <c r="C862" t="s">
        <v>545</v>
      </c>
      <c r="D862" t="s">
        <v>130</v>
      </c>
      <c r="E862" t="s">
        <v>53</v>
      </c>
      <c r="F862" s="2">
        <v>36892</v>
      </c>
      <c r="G862" s="2">
        <v>40179</v>
      </c>
      <c r="H862">
        <v>46640</v>
      </c>
      <c r="I862">
        <v>41480</v>
      </c>
      <c r="J862">
        <v>193</v>
      </c>
      <c r="K862">
        <f t="shared" si="26"/>
        <v>3285554800</v>
      </c>
      <c r="L862">
        <v>192</v>
      </c>
      <c r="M862">
        <v>190</v>
      </c>
      <c r="N862" t="s">
        <v>545</v>
      </c>
      <c r="O862" t="s">
        <v>546</v>
      </c>
      <c r="P862" t="s">
        <v>39</v>
      </c>
      <c r="Q862" s="6">
        <v>42230</v>
      </c>
      <c r="R862" s="3">
        <v>246575000</v>
      </c>
      <c r="S862" s="3">
        <v>275070000</v>
      </c>
      <c r="T862" t="s">
        <v>32</v>
      </c>
      <c r="U862" t="s">
        <v>549</v>
      </c>
      <c r="V862" s="3">
        <v>44311</v>
      </c>
      <c r="AB862" s="3">
        <v>246575000</v>
      </c>
      <c r="AC862" s="3">
        <v>275070000</v>
      </c>
      <c r="AD862">
        <v>107.7</v>
      </c>
      <c r="AE862" s="5">
        <f t="shared" si="27"/>
        <v>147945000</v>
      </c>
      <c r="AF862">
        <v>120.15</v>
      </c>
      <c r="AG862" s="4">
        <v>0.6</v>
      </c>
      <c r="AH862" t="s">
        <v>33</v>
      </c>
      <c r="AI862" t="s">
        <v>130</v>
      </c>
      <c r="AJ862">
        <v>32.792000000000002</v>
      </c>
      <c r="AK862">
        <v>-115.563051</v>
      </c>
    </row>
    <row r="863" spans="1:37" ht="14.45" x14ac:dyDescent="0.3">
      <c r="A863">
        <v>861</v>
      </c>
      <c r="B863">
        <v>312</v>
      </c>
      <c r="C863" t="s">
        <v>545</v>
      </c>
      <c r="D863" t="s">
        <v>130</v>
      </c>
      <c r="E863" t="s">
        <v>53</v>
      </c>
      <c r="F863" s="2">
        <v>36892</v>
      </c>
      <c r="G863" s="2">
        <v>40179</v>
      </c>
      <c r="H863">
        <v>46640</v>
      </c>
      <c r="I863">
        <v>41480</v>
      </c>
      <c r="J863">
        <v>193</v>
      </c>
      <c r="K863">
        <f t="shared" si="26"/>
        <v>3285554800</v>
      </c>
      <c r="L863">
        <v>192</v>
      </c>
      <c r="M863">
        <v>190</v>
      </c>
      <c r="N863" t="s">
        <v>545</v>
      </c>
      <c r="O863" t="s">
        <v>546</v>
      </c>
      <c r="P863" t="s">
        <v>39</v>
      </c>
      <c r="Q863" s="6">
        <v>42199</v>
      </c>
      <c r="R863" s="3">
        <v>289390000</v>
      </c>
      <c r="S863" s="3">
        <v>292870000</v>
      </c>
      <c r="T863" t="s">
        <v>32</v>
      </c>
      <c r="U863" t="s">
        <v>550</v>
      </c>
      <c r="V863" s="3">
        <v>44311</v>
      </c>
      <c r="X863" t="s">
        <v>551</v>
      </c>
      <c r="Y863" t="s">
        <v>552</v>
      </c>
      <c r="AB863" s="3">
        <v>289390000</v>
      </c>
      <c r="AC863" s="3">
        <v>292870000</v>
      </c>
      <c r="AD863">
        <v>126.4</v>
      </c>
      <c r="AE863" s="5">
        <f t="shared" si="27"/>
        <v>173634000</v>
      </c>
      <c r="AF863">
        <v>127.92</v>
      </c>
      <c r="AG863" s="4">
        <v>0.6</v>
      </c>
      <c r="AH863" t="s">
        <v>33</v>
      </c>
      <c r="AI863" t="s">
        <v>130</v>
      </c>
      <c r="AJ863">
        <v>32.792000000000002</v>
      </c>
      <c r="AK863">
        <v>-115.563051</v>
      </c>
    </row>
    <row r="864" spans="1:37" ht="14.45" x14ac:dyDescent="0.3">
      <c r="A864">
        <v>862</v>
      </c>
      <c r="B864">
        <v>312</v>
      </c>
      <c r="C864" t="s">
        <v>545</v>
      </c>
      <c r="D864" t="s">
        <v>130</v>
      </c>
      <c r="E864" t="s">
        <v>53</v>
      </c>
      <c r="F864" s="2">
        <v>36892</v>
      </c>
      <c r="G864" s="2">
        <v>40179</v>
      </c>
      <c r="H864">
        <v>46640</v>
      </c>
      <c r="I864">
        <v>41480</v>
      </c>
      <c r="J864">
        <v>193</v>
      </c>
      <c r="K864">
        <f t="shared" si="26"/>
        <v>3285554800</v>
      </c>
      <c r="L864">
        <v>192</v>
      </c>
      <c r="M864">
        <v>190</v>
      </c>
      <c r="N864" t="s">
        <v>545</v>
      </c>
      <c r="O864" t="s">
        <v>546</v>
      </c>
      <c r="P864" t="s">
        <v>39</v>
      </c>
      <c r="Q864" s="6">
        <v>42169</v>
      </c>
      <c r="R864" s="3">
        <v>270304000</v>
      </c>
      <c r="S864" s="3">
        <v>291321000</v>
      </c>
      <c r="T864" t="s">
        <v>32</v>
      </c>
      <c r="V864" s="3">
        <v>44311</v>
      </c>
      <c r="AB864" s="3">
        <v>270304000</v>
      </c>
      <c r="AC864" s="3">
        <v>291321000</v>
      </c>
      <c r="AD864">
        <v>152.5</v>
      </c>
      <c r="AE864" s="5">
        <f t="shared" si="27"/>
        <v>202728000</v>
      </c>
      <c r="AF864">
        <v>164.36</v>
      </c>
      <c r="AG864" s="4">
        <v>0.75</v>
      </c>
      <c r="AH864" t="s">
        <v>33</v>
      </c>
      <c r="AI864" t="s">
        <v>130</v>
      </c>
      <c r="AJ864">
        <v>32.792000000000002</v>
      </c>
      <c r="AK864">
        <v>-115.563051</v>
      </c>
    </row>
    <row r="865" spans="1:37" x14ac:dyDescent="0.25">
      <c r="A865">
        <v>863</v>
      </c>
      <c r="B865">
        <v>311</v>
      </c>
      <c r="C865" t="s">
        <v>553</v>
      </c>
      <c r="D865" t="s">
        <v>213</v>
      </c>
      <c r="E865" t="s">
        <v>31</v>
      </c>
      <c r="F865" s="2">
        <v>35431</v>
      </c>
      <c r="G865" s="2">
        <v>39082</v>
      </c>
      <c r="H865">
        <v>110000</v>
      </c>
      <c r="I865">
        <v>96100</v>
      </c>
      <c r="J865">
        <v>281</v>
      </c>
      <c r="K865">
        <f t="shared" si="26"/>
        <v>11282150000</v>
      </c>
      <c r="L865">
        <v>253</v>
      </c>
      <c r="M865">
        <v>225</v>
      </c>
      <c r="N865" t="s">
        <v>553</v>
      </c>
      <c r="O865">
        <v>2</v>
      </c>
      <c r="P865" t="s">
        <v>39</v>
      </c>
      <c r="Q865" s="6">
        <v>42050</v>
      </c>
      <c r="R865" s="3">
        <v>1118</v>
      </c>
      <c r="S865" s="3">
        <v>1369</v>
      </c>
      <c r="T865" t="s">
        <v>55</v>
      </c>
      <c r="U865" t="s">
        <v>2125</v>
      </c>
      <c r="V865" s="3">
        <v>128500</v>
      </c>
      <c r="W865">
        <v>71</v>
      </c>
      <c r="AB865" s="3">
        <v>364301895</v>
      </c>
      <c r="AC865" s="3">
        <v>446090604</v>
      </c>
      <c r="AD865">
        <v>71.180000000000007</v>
      </c>
      <c r="AE865" s="5">
        <f t="shared" si="27"/>
        <v>255011326.49999997</v>
      </c>
      <c r="AF865">
        <v>87.16</v>
      </c>
      <c r="AG865" s="4">
        <v>0.7</v>
      </c>
      <c r="AH865" t="s">
        <v>33</v>
      </c>
      <c r="AI865" t="s">
        <v>213</v>
      </c>
      <c r="AJ865">
        <v>38.763432000000002</v>
      </c>
      <c r="AK865">
        <v>-120.59363500000001</v>
      </c>
    </row>
    <row r="866" spans="1:37" x14ac:dyDescent="0.25">
      <c r="A866">
        <v>864</v>
      </c>
      <c r="B866">
        <v>311</v>
      </c>
      <c r="C866" t="s">
        <v>553</v>
      </c>
      <c r="D866" t="s">
        <v>213</v>
      </c>
      <c r="E866" t="s">
        <v>31</v>
      </c>
      <c r="F866" s="2">
        <v>35431</v>
      </c>
      <c r="G866" s="2">
        <v>39082</v>
      </c>
      <c r="H866">
        <v>110000</v>
      </c>
      <c r="I866">
        <v>96100</v>
      </c>
      <c r="J866">
        <v>281</v>
      </c>
      <c r="K866">
        <f t="shared" si="26"/>
        <v>11282150000</v>
      </c>
      <c r="L866">
        <v>253</v>
      </c>
      <c r="M866">
        <v>225</v>
      </c>
      <c r="N866" t="s">
        <v>553</v>
      </c>
      <c r="O866">
        <v>2</v>
      </c>
      <c r="P866" t="s">
        <v>39</v>
      </c>
      <c r="Q866" s="6">
        <v>42019</v>
      </c>
      <c r="R866" s="3">
        <v>1273</v>
      </c>
      <c r="S866" s="3">
        <v>1515</v>
      </c>
      <c r="T866" t="s">
        <v>55</v>
      </c>
      <c r="U866" t="s">
        <v>554</v>
      </c>
      <c r="V866" s="3">
        <v>128500</v>
      </c>
      <c r="W866">
        <v>79</v>
      </c>
      <c r="AB866" s="3">
        <v>414808867</v>
      </c>
      <c r="AC866" s="3">
        <v>493664912</v>
      </c>
      <c r="AD866">
        <v>78.72</v>
      </c>
      <c r="AE866" s="5">
        <f t="shared" si="27"/>
        <v>315254738.92000002</v>
      </c>
      <c r="AF866">
        <v>93.69</v>
      </c>
      <c r="AG866" s="4">
        <v>0.76</v>
      </c>
      <c r="AH866" t="s">
        <v>33</v>
      </c>
      <c r="AI866" t="s">
        <v>213</v>
      </c>
      <c r="AJ866">
        <v>38.763432000000002</v>
      </c>
      <c r="AK866">
        <v>-120.59363500000001</v>
      </c>
    </row>
    <row r="867" spans="1:37" x14ac:dyDescent="0.25">
      <c r="A867">
        <v>865</v>
      </c>
      <c r="B867">
        <v>311</v>
      </c>
      <c r="C867" t="s">
        <v>553</v>
      </c>
      <c r="D867" t="s">
        <v>213</v>
      </c>
      <c r="E867" t="s">
        <v>31</v>
      </c>
      <c r="F867" s="2">
        <v>35431</v>
      </c>
      <c r="G867" s="2">
        <v>39082</v>
      </c>
      <c r="H867">
        <v>110000</v>
      </c>
      <c r="I867">
        <v>96100</v>
      </c>
      <c r="J867">
        <v>281</v>
      </c>
      <c r="K867">
        <f t="shared" si="26"/>
        <v>11282150000</v>
      </c>
      <c r="L867">
        <v>253</v>
      </c>
      <c r="M867">
        <v>225</v>
      </c>
      <c r="N867" t="s">
        <v>553</v>
      </c>
      <c r="O867">
        <v>2</v>
      </c>
      <c r="P867" t="s">
        <v>39</v>
      </c>
      <c r="Q867" s="6">
        <v>42352</v>
      </c>
      <c r="R867" s="3">
        <v>1209</v>
      </c>
      <c r="S867" s="3">
        <v>1859</v>
      </c>
      <c r="T867" t="s">
        <v>55</v>
      </c>
      <c r="U867" t="s">
        <v>555</v>
      </c>
      <c r="V867" s="3">
        <v>128500</v>
      </c>
      <c r="W867">
        <v>69</v>
      </c>
      <c r="AB867" s="3">
        <v>393954375</v>
      </c>
      <c r="AC867" s="3">
        <v>605757803</v>
      </c>
      <c r="AD867">
        <v>69.33</v>
      </c>
      <c r="AE867" s="5">
        <f t="shared" si="27"/>
        <v>275768062.5</v>
      </c>
      <c r="AF867">
        <v>106.6</v>
      </c>
      <c r="AG867" s="4">
        <v>0.7</v>
      </c>
      <c r="AH867" t="s">
        <v>33</v>
      </c>
      <c r="AI867" t="s">
        <v>213</v>
      </c>
      <c r="AJ867">
        <v>38.763432000000002</v>
      </c>
      <c r="AK867">
        <v>-120.59363500000001</v>
      </c>
    </row>
    <row r="868" spans="1:37" x14ac:dyDescent="0.25">
      <c r="A868">
        <v>866</v>
      </c>
      <c r="B868">
        <v>311</v>
      </c>
      <c r="C868" t="s">
        <v>553</v>
      </c>
      <c r="D868" t="s">
        <v>213</v>
      </c>
      <c r="E868" t="s">
        <v>31</v>
      </c>
      <c r="F868" s="2">
        <v>35431</v>
      </c>
      <c r="G868" s="2">
        <v>39082</v>
      </c>
      <c r="H868">
        <v>110000</v>
      </c>
      <c r="I868">
        <v>96100</v>
      </c>
      <c r="J868">
        <v>281</v>
      </c>
      <c r="K868">
        <f t="shared" si="26"/>
        <v>11282150000</v>
      </c>
      <c r="L868">
        <v>253</v>
      </c>
      <c r="M868">
        <v>225</v>
      </c>
      <c r="N868" t="s">
        <v>553</v>
      </c>
      <c r="O868">
        <v>2</v>
      </c>
      <c r="P868" t="s">
        <v>39</v>
      </c>
      <c r="Q868" s="6">
        <v>42322</v>
      </c>
      <c r="R868" s="3">
        <v>1512</v>
      </c>
      <c r="S868" s="3">
        <v>2372</v>
      </c>
      <c r="T868" t="s">
        <v>55</v>
      </c>
      <c r="U868" t="s">
        <v>556</v>
      </c>
      <c r="V868" s="3">
        <v>128500</v>
      </c>
      <c r="W868">
        <v>77</v>
      </c>
      <c r="AB868" s="3">
        <v>492687358</v>
      </c>
      <c r="AC868" s="3">
        <v>772919585</v>
      </c>
      <c r="AD868">
        <v>76.94</v>
      </c>
      <c r="AE868" s="5">
        <f t="shared" si="27"/>
        <v>295612414.80000001</v>
      </c>
      <c r="AF868">
        <v>120.7</v>
      </c>
      <c r="AG868" s="4">
        <v>0.6</v>
      </c>
      <c r="AH868" t="s">
        <v>33</v>
      </c>
      <c r="AI868" t="s">
        <v>213</v>
      </c>
      <c r="AJ868">
        <v>38.763432000000002</v>
      </c>
      <c r="AK868">
        <v>-120.59363500000001</v>
      </c>
    </row>
    <row r="869" spans="1:37" x14ac:dyDescent="0.25">
      <c r="A869">
        <v>867</v>
      </c>
      <c r="B869">
        <v>311</v>
      </c>
      <c r="C869" t="s">
        <v>553</v>
      </c>
      <c r="D869" t="s">
        <v>213</v>
      </c>
      <c r="E869" t="s">
        <v>31</v>
      </c>
      <c r="F869" s="2">
        <v>35431</v>
      </c>
      <c r="G869" s="2">
        <v>39082</v>
      </c>
      <c r="H869">
        <v>110000</v>
      </c>
      <c r="I869">
        <v>96100</v>
      </c>
      <c r="J869">
        <v>281</v>
      </c>
      <c r="K869">
        <f t="shared" si="26"/>
        <v>11282150000</v>
      </c>
      <c r="L869">
        <v>253</v>
      </c>
      <c r="M869">
        <v>225</v>
      </c>
      <c r="N869" t="s">
        <v>553</v>
      </c>
      <c r="O869">
        <v>2</v>
      </c>
      <c r="P869" t="s">
        <v>39</v>
      </c>
      <c r="Q869" s="6">
        <v>42291</v>
      </c>
      <c r="R869" s="3">
        <v>2567</v>
      </c>
      <c r="S869" s="3">
        <v>3368</v>
      </c>
      <c r="T869" t="s">
        <v>55</v>
      </c>
      <c r="U869" t="s">
        <v>557</v>
      </c>
      <c r="V869" s="3">
        <v>128500</v>
      </c>
      <c r="W869">
        <v>95</v>
      </c>
      <c r="AB869" s="3">
        <v>836460613</v>
      </c>
      <c r="AC869" s="3">
        <v>1097467606</v>
      </c>
      <c r="AD869">
        <v>94.7</v>
      </c>
      <c r="AE869" s="5">
        <f t="shared" si="27"/>
        <v>376407275.85000002</v>
      </c>
      <c r="AF869">
        <v>124.25</v>
      </c>
      <c r="AG869" s="4">
        <v>0.45</v>
      </c>
      <c r="AH869" t="s">
        <v>33</v>
      </c>
      <c r="AI869" t="s">
        <v>213</v>
      </c>
      <c r="AJ869">
        <v>38.763432000000002</v>
      </c>
      <c r="AK869">
        <v>-120.59363500000001</v>
      </c>
    </row>
    <row r="870" spans="1:37" x14ac:dyDescent="0.25">
      <c r="A870">
        <v>868</v>
      </c>
      <c r="B870">
        <v>311</v>
      </c>
      <c r="C870" t="s">
        <v>553</v>
      </c>
      <c r="D870" t="s">
        <v>213</v>
      </c>
      <c r="E870" t="s">
        <v>31</v>
      </c>
      <c r="F870" s="2">
        <v>35431</v>
      </c>
      <c r="G870" s="2">
        <v>39082</v>
      </c>
      <c r="H870">
        <v>110000</v>
      </c>
      <c r="I870">
        <v>96100</v>
      </c>
      <c r="J870">
        <v>281</v>
      </c>
      <c r="K870">
        <f t="shared" si="26"/>
        <v>11282150000</v>
      </c>
      <c r="L870">
        <v>253</v>
      </c>
      <c r="M870">
        <v>225</v>
      </c>
      <c r="N870" t="s">
        <v>553</v>
      </c>
      <c r="O870">
        <v>2</v>
      </c>
      <c r="P870" t="s">
        <v>39</v>
      </c>
      <c r="Q870" s="6">
        <v>42261</v>
      </c>
      <c r="R870" s="3">
        <v>3435</v>
      </c>
      <c r="S870" s="3">
        <v>4206</v>
      </c>
      <c r="T870" t="s">
        <v>55</v>
      </c>
      <c r="U870" t="s">
        <v>558</v>
      </c>
      <c r="V870" s="3">
        <v>128500</v>
      </c>
      <c r="W870">
        <v>193.1</v>
      </c>
      <c r="AB870" s="3">
        <v>1119299652</v>
      </c>
      <c r="AC870" s="3">
        <v>1370531102</v>
      </c>
      <c r="AD870">
        <v>193.08</v>
      </c>
      <c r="AE870" s="5">
        <f t="shared" si="27"/>
        <v>749930766.84000003</v>
      </c>
      <c r="AF870">
        <v>236.42</v>
      </c>
      <c r="AG870" s="4">
        <v>0.67</v>
      </c>
      <c r="AH870" t="s">
        <v>33</v>
      </c>
      <c r="AI870" t="s">
        <v>213</v>
      </c>
      <c r="AJ870">
        <v>38.763432000000002</v>
      </c>
      <c r="AK870">
        <v>-120.59363500000001</v>
      </c>
    </row>
    <row r="871" spans="1:37" x14ac:dyDescent="0.25">
      <c r="A871">
        <v>869</v>
      </c>
      <c r="B871">
        <v>311</v>
      </c>
      <c r="C871" t="s">
        <v>553</v>
      </c>
      <c r="D871" t="s">
        <v>213</v>
      </c>
      <c r="E871" t="s">
        <v>31</v>
      </c>
      <c r="F871" s="2">
        <v>35431</v>
      </c>
      <c r="G871" s="2">
        <v>39082</v>
      </c>
      <c r="H871">
        <v>110000</v>
      </c>
      <c r="I871">
        <v>96100</v>
      </c>
      <c r="J871">
        <v>281</v>
      </c>
      <c r="K871">
        <f t="shared" si="26"/>
        <v>11282150000</v>
      </c>
      <c r="L871">
        <v>253</v>
      </c>
      <c r="M871">
        <v>225</v>
      </c>
      <c r="N871" t="s">
        <v>553</v>
      </c>
      <c r="O871">
        <v>2</v>
      </c>
      <c r="P871" t="s">
        <v>39</v>
      </c>
      <c r="Q871" s="6">
        <v>42230</v>
      </c>
      <c r="R871" s="3">
        <v>4110</v>
      </c>
      <c r="S871" s="3">
        <v>5480</v>
      </c>
      <c r="T871" t="s">
        <v>55</v>
      </c>
      <c r="U871" t="s">
        <v>559</v>
      </c>
      <c r="V871" s="3">
        <v>128500</v>
      </c>
      <c r="AB871" s="3">
        <v>1339249365</v>
      </c>
      <c r="AC871" s="3">
        <v>1785665820</v>
      </c>
      <c r="AD871">
        <v>78</v>
      </c>
      <c r="AE871" s="5">
        <f t="shared" si="27"/>
        <v>308027353.94999999</v>
      </c>
      <c r="AF871">
        <v>104</v>
      </c>
      <c r="AG871" s="4">
        <v>0.23</v>
      </c>
      <c r="AH871" t="s">
        <v>33</v>
      </c>
      <c r="AI871" t="s">
        <v>213</v>
      </c>
      <c r="AJ871">
        <v>38.763432000000002</v>
      </c>
      <c r="AK871">
        <v>-120.59363500000001</v>
      </c>
    </row>
    <row r="872" spans="1:37" x14ac:dyDescent="0.25">
      <c r="A872">
        <v>870</v>
      </c>
      <c r="B872">
        <v>311</v>
      </c>
      <c r="C872" t="s">
        <v>553</v>
      </c>
      <c r="D872" t="s">
        <v>213</v>
      </c>
      <c r="E872" t="s">
        <v>31</v>
      </c>
      <c r="F872" s="2">
        <v>35431</v>
      </c>
      <c r="G872" s="2">
        <v>39082</v>
      </c>
      <c r="H872">
        <v>110000</v>
      </c>
      <c r="I872">
        <v>96100</v>
      </c>
      <c r="J872">
        <v>281</v>
      </c>
      <c r="K872">
        <f t="shared" si="26"/>
        <v>11282150000</v>
      </c>
      <c r="L872">
        <v>253</v>
      </c>
      <c r="M872">
        <v>225</v>
      </c>
      <c r="N872" t="s">
        <v>553</v>
      </c>
      <c r="O872">
        <v>2</v>
      </c>
      <c r="P872" t="s">
        <v>39</v>
      </c>
      <c r="Q872" s="6">
        <v>42199</v>
      </c>
      <c r="R872" s="3">
        <v>4291</v>
      </c>
      <c r="S872" s="3">
        <v>5840</v>
      </c>
      <c r="T872" t="s">
        <v>55</v>
      </c>
      <c r="U872" t="s">
        <v>560</v>
      </c>
      <c r="V872" s="3">
        <v>128500</v>
      </c>
      <c r="AB872" s="3">
        <v>1398228473</v>
      </c>
      <c r="AC872" s="3">
        <v>1902972334</v>
      </c>
      <c r="AD872">
        <v>228.5</v>
      </c>
      <c r="AE872" s="5">
        <f t="shared" si="27"/>
        <v>908848507.45000005</v>
      </c>
      <c r="AF872">
        <v>310.99</v>
      </c>
      <c r="AG872" s="4">
        <v>0.65</v>
      </c>
      <c r="AH872" t="s">
        <v>33</v>
      </c>
      <c r="AI872" t="s">
        <v>213</v>
      </c>
      <c r="AJ872">
        <v>38.763432000000002</v>
      </c>
      <c r="AK872">
        <v>-120.59363500000001</v>
      </c>
    </row>
    <row r="873" spans="1:37" x14ac:dyDescent="0.25">
      <c r="A873">
        <v>871</v>
      </c>
      <c r="B873">
        <v>311</v>
      </c>
      <c r="C873" t="s">
        <v>553</v>
      </c>
      <c r="D873" t="s">
        <v>213</v>
      </c>
      <c r="E873" t="s">
        <v>31</v>
      </c>
      <c r="F873" s="2">
        <v>35431</v>
      </c>
      <c r="G873" s="2">
        <v>39082</v>
      </c>
      <c r="H873">
        <v>110000</v>
      </c>
      <c r="I873">
        <v>96100</v>
      </c>
      <c r="J873">
        <v>281</v>
      </c>
      <c r="K873">
        <f t="shared" si="26"/>
        <v>11282150000</v>
      </c>
      <c r="L873">
        <v>253</v>
      </c>
      <c r="M873">
        <v>225</v>
      </c>
      <c r="N873" t="s">
        <v>553</v>
      </c>
      <c r="O873">
        <v>2</v>
      </c>
      <c r="P873" t="s">
        <v>39</v>
      </c>
      <c r="Q873" s="6">
        <v>42169</v>
      </c>
      <c r="R873" s="3">
        <v>3811</v>
      </c>
      <c r="S873" s="3">
        <v>4815</v>
      </c>
      <c r="T873" t="s">
        <v>55</v>
      </c>
      <c r="U873" t="s">
        <v>561</v>
      </c>
      <c r="V873" s="3">
        <v>128500</v>
      </c>
      <c r="AB873" s="3">
        <v>1241819788</v>
      </c>
      <c r="AC873" s="3">
        <v>1568974621</v>
      </c>
      <c r="AD873">
        <v>119.7</v>
      </c>
      <c r="AE873" s="5">
        <f t="shared" si="27"/>
        <v>459473321.56</v>
      </c>
      <c r="AF873">
        <v>151.24</v>
      </c>
      <c r="AG873" s="4">
        <v>0.37</v>
      </c>
      <c r="AH873" t="s">
        <v>33</v>
      </c>
      <c r="AI873" t="s">
        <v>213</v>
      </c>
      <c r="AJ873">
        <v>38.763432000000002</v>
      </c>
      <c r="AK873">
        <v>-120.59363500000001</v>
      </c>
    </row>
    <row r="874" spans="1:37" ht="14.45" x14ac:dyDescent="0.3">
      <c r="A874">
        <v>872</v>
      </c>
      <c r="B874">
        <v>532</v>
      </c>
      <c r="C874" t="s">
        <v>562</v>
      </c>
      <c r="D874" t="s">
        <v>52</v>
      </c>
      <c r="E874" t="s">
        <v>53</v>
      </c>
      <c r="F874" s="2">
        <v>36892</v>
      </c>
      <c r="G874" s="2">
        <v>40179</v>
      </c>
      <c r="H874">
        <v>22968</v>
      </c>
      <c r="I874">
        <v>22013</v>
      </c>
      <c r="J874">
        <v>113</v>
      </c>
      <c r="K874">
        <f t="shared" si="26"/>
        <v>947315160</v>
      </c>
      <c r="L874">
        <v>109</v>
      </c>
      <c r="M874">
        <v>105</v>
      </c>
      <c r="N874" t="s">
        <v>562</v>
      </c>
      <c r="O874">
        <v>2</v>
      </c>
      <c r="P874" t="s">
        <v>34</v>
      </c>
      <c r="Q874" s="6">
        <v>42352</v>
      </c>
      <c r="R874">
        <v>57</v>
      </c>
      <c r="S874">
        <v>60</v>
      </c>
      <c r="T874" t="s">
        <v>40</v>
      </c>
      <c r="U874" t="s">
        <v>563</v>
      </c>
      <c r="V874" s="3">
        <v>22968</v>
      </c>
      <c r="W874">
        <v>49.2</v>
      </c>
      <c r="AB874" s="3">
        <v>57436000</v>
      </c>
      <c r="AC874" s="3">
        <v>60319000</v>
      </c>
      <c r="AD874">
        <v>49.21</v>
      </c>
      <c r="AE874" s="5">
        <f t="shared" si="27"/>
        <v>35035960</v>
      </c>
      <c r="AF874">
        <v>51.68</v>
      </c>
      <c r="AG874" s="4">
        <v>0.61</v>
      </c>
      <c r="AH874" t="s">
        <v>33</v>
      </c>
      <c r="AI874" t="s">
        <v>52</v>
      </c>
      <c r="AJ874">
        <v>34.068621</v>
      </c>
      <c r="AK874">
        <v>-118.027566999999</v>
      </c>
    </row>
    <row r="875" spans="1:37" ht="14.45" x14ac:dyDescent="0.3">
      <c r="A875">
        <v>873</v>
      </c>
      <c r="B875">
        <v>532</v>
      </c>
      <c r="C875" t="s">
        <v>562</v>
      </c>
      <c r="D875" t="s">
        <v>52</v>
      </c>
      <c r="E875" t="s">
        <v>53</v>
      </c>
      <c r="F875" s="2">
        <v>36892</v>
      </c>
      <c r="G875" s="2">
        <v>40179</v>
      </c>
      <c r="H875">
        <v>22968</v>
      </c>
      <c r="I875">
        <v>22013</v>
      </c>
      <c r="J875">
        <v>113</v>
      </c>
      <c r="K875">
        <f t="shared" si="26"/>
        <v>947315160</v>
      </c>
      <c r="L875">
        <v>109</v>
      </c>
      <c r="M875">
        <v>105</v>
      </c>
      <c r="N875" t="s">
        <v>562</v>
      </c>
      <c r="O875">
        <v>2</v>
      </c>
      <c r="P875" t="s">
        <v>34</v>
      </c>
      <c r="Q875" s="6">
        <v>42322</v>
      </c>
      <c r="R875">
        <v>51</v>
      </c>
      <c r="S875">
        <v>52</v>
      </c>
      <c r="T875" t="s">
        <v>40</v>
      </c>
      <c r="U875" t="s">
        <v>563</v>
      </c>
      <c r="V875" s="3">
        <v>22968</v>
      </c>
      <c r="W875">
        <v>86.13</v>
      </c>
      <c r="AB875" s="3">
        <v>51436000</v>
      </c>
      <c r="AC875" s="3">
        <v>51947000</v>
      </c>
      <c r="AD875">
        <v>45.54</v>
      </c>
      <c r="AE875" s="5">
        <f t="shared" si="27"/>
        <v>31375960</v>
      </c>
      <c r="AF875">
        <v>45.99</v>
      </c>
      <c r="AG875" s="4">
        <v>0.61</v>
      </c>
      <c r="AH875" t="s">
        <v>33</v>
      </c>
      <c r="AI875" t="s">
        <v>52</v>
      </c>
      <c r="AJ875">
        <v>34.068621</v>
      </c>
      <c r="AK875">
        <v>-118.027566999999</v>
      </c>
    </row>
    <row r="876" spans="1:37" ht="14.45" x14ac:dyDescent="0.3">
      <c r="A876">
        <v>874</v>
      </c>
      <c r="B876">
        <v>532</v>
      </c>
      <c r="C876" t="s">
        <v>562</v>
      </c>
      <c r="D876" t="s">
        <v>52</v>
      </c>
      <c r="E876" t="s">
        <v>53</v>
      </c>
      <c r="F876" s="2">
        <v>36892</v>
      </c>
      <c r="G876" s="2">
        <v>40179</v>
      </c>
      <c r="H876">
        <v>22968</v>
      </c>
      <c r="I876">
        <v>22013</v>
      </c>
      <c r="J876">
        <v>113</v>
      </c>
      <c r="K876">
        <f t="shared" si="26"/>
        <v>947315160</v>
      </c>
      <c r="L876">
        <v>109</v>
      </c>
      <c r="M876">
        <v>105</v>
      </c>
      <c r="N876" t="s">
        <v>562</v>
      </c>
      <c r="O876">
        <v>2</v>
      </c>
      <c r="P876" t="s">
        <v>34</v>
      </c>
      <c r="Q876" s="6">
        <v>42291</v>
      </c>
      <c r="R876">
        <v>63</v>
      </c>
      <c r="S876">
        <v>66</v>
      </c>
      <c r="T876" t="s">
        <v>40</v>
      </c>
      <c r="U876" t="s">
        <v>564</v>
      </c>
      <c r="V876" s="3">
        <v>22968</v>
      </c>
      <c r="W876">
        <v>85.75</v>
      </c>
      <c r="AB876" s="3">
        <v>63058000</v>
      </c>
      <c r="AC876" s="3">
        <v>66392000</v>
      </c>
      <c r="AD876">
        <v>54.02</v>
      </c>
      <c r="AE876" s="5">
        <f t="shared" si="27"/>
        <v>38465380</v>
      </c>
      <c r="AF876">
        <v>56.88</v>
      </c>
      <c r="AG876" s="4">
        <v>0.61</v>
      </c>
      <c r="AH876" t="s">
        <v>33</v>
      </c>
      <c r="AI876" t="s">
        <v>52</v>
      </c>
      <c r="AJ876">
        <v>34.068621</v>
      </c>
      <c r="AK876">
        <v>-118.027566999999</v>
      </c>
    </row>
    <row r="877" spans="1:37" ht="14.45" x14ac:dyDescent="0.3">
      <c r="A877">
        <v>875</v>
      </c>
      <c r="B877">
        <v>532</v>
      </c>
      <c r="C877" t="s">
        <v>562</v>
      </c>
      <c r="D877" t="s">
        <v>52</v>
      </c>
      <c r="E877" t="s">
        <v>53</v>
      </c>
      <c r="F877" s="2">
        <v>36892</v>
      </c>
      <c r="G877" s="2">
        <v>40179</v>
      </c>
      <c r="H877">
        <v>22968</v>
      </c>
      <c r="I877">
        <v>22013</v>
      </c>
      <c r="J877">
        <v>113</v>
      </c>
      <c r="K877">
        <f t="shared" si="26"/>
        <v>947315160</v>
      </c>
      <c r="L877">
        <v>109</v>
      </c>
      <c r="M877">
        <v>105</v>
      </c>
      <c r="N877" t="s">
        <v>562</v>
      </c>
      <c r="O877">
        <v>2</v>
      </c>
      <c r="P877" t="s">
        <v>34</v>
      </c>
      <c r="Q877" s="6">
        <v>42261</v>
      </c>
      <c r="R877" s="3">
        <v>70239000</v>
      </c>
      <c r="S877" s="3">
        <v>78080000</v>
      </c>
      <c r="T877" t="s">
        <v>32</v>
      </c>
      <c r="V877" s="3">
        <v>22968</v>
      </c>
      <c r="AB877" s="3">
        <v>70239000</v>
      </c>
      <c r="AC877" s="3">
        <v>78080000</v>
      </c>
      <c r="AD877">
        <v>101.94</v>
      </c>
      <c r="AE877" s="5">
        <f t="shared" si="27"/>
        <v>70239000</v>
      </c>
      <c r="AF877">
        <v>113.32</v>
      </c>
      <c r="AG877" s="4">
        <v>1</v>
      </c>
      <c r="AH877" t="s">
        <v>33</v>
      </c>
      <c r="AI877" t="s">
        <v>52</v>
      </c>
      <c r="AJ877">
        <v>34.068621</v>
      </c>
      <c r="AK877">
        <v>-118.027566999999</v>
      </c>
    </row>
    <row r="878" spans="1:37" ht="14.45" x14ac:dyDescent="0.3">
      <c r="A878">
        <v>876</v>
      </c>
      <c r="B878">
        <v>532</v>
      </c>
      <c r="C878" t="s">
        <v>562</v>
      </c>
      <c r="D878" t="s">
        <v>52</v>
      </c>
      <c r="E878" t="s">
        <v>53</v>
      </c>
      <c r="F878" s="2">
        <v>36892</v>
      </c>
      <c r="G878" s="2">
        <v>40179</v>
      </c>
      <c r="H878">
        <v>22968</v>
      </c>
      <c r="I878">
        <v>22013</v>
      </c>
      <c r="J878">
        <v>113</v>
      </c>
      <c r="K878">
        <f t="shared" si="26"/>
        <v>947315160</v>
      </c>
      <c r="L878">
        <v>109</v>
      </c>
      <c r="M878">
        <v>105</v>
      </c>
      <c r="N878" t="s">
        <v>562</v>
      </c>
      <c r="O878">
        <v>2</v>
      </c>
      <c r="P878" t="s">
        <v>34</v>
      </c>
      <c r="Q878" s="6">
        <v>42230</v>
      </c>
      <c r="R878" s="3">
        <v>70767000</v>
      </c>
      <c r="S878" s="3">
        <v>71541000</v>
      </c>
      <c r="T878" t="s">
        <v>32</v>
      </c>
      <c r="U878" t="s">
        <v>565</v>
      </c>
      <c r="V878" s="3">
        <v>22968</v>
      </c>
      <c r="AB878" s="3">
        <v>70767000</v>
      </c>
      <c r="AC878" s="3">
        <v>71541000</v>
      </c>
      <c r="AD878">
        <v>99.39</v>
      </c>
      <c r="AE878" s="5">
        <f t="shared" si="27"/>
        <v>70767000</v>
      </c>
      <c r="AF878">
        <v>100.48</v>
      </c>
      <c r="AG878" s="4">
        <v>1</v>
      </c>
      <c r="AH878" t="s">
        <v>33</v>
      </c>
      <c r="AI878" t="s">
        <v>52</v>
      </c>
      <c r="AJ878">
        <v>34.068621</v>
      </c>
      <c r="AK878">
        <v>-118.027566999999</v>
      </c>
    </row>
    <row r="879" spans="1:37" ht="14.45" x14ac:dyDescent="0.3">
      <c r="A879">
        <v>877</v>
      </c>
      <c r="B879">
        <v>562</v>
      </c>
      <c r="C879" t="s">
        <v>566</v>
      </c>
      <c r="D879" t="s">
        <v>52</v>
      </c>
      <c r="E879" t="s">
        <v>31</v>
      </c>
      <c r="F879" s="2">
        <v>34881</v>
      </c>
      <c r="G879" s="2">
        <v>38533</v>
      </c>
      <c r="H879">
        <v>52019</v>
      </c>
      <c r="I879">
        <v>49469</v>
      </c>
      <c r="J879">
        <v>201</v>
      </c>
      <c r="K879">
        <f t="shared" si="26"/>
        <v>3816373935</v>
      </c>
      <c r="L879">
        <v>181</v>
      </c>
      <c r="M879">
        <v>161</v>
      </c>
      <c r="N879" t="s">
        <v>566</v>
      </c>
      <c r="O879" t="s">
        <v>474</v>
      </c>
      <c r="P879" t="s">
        <v>39</v>
      </c>
      <c r="Q879" s="6">
        <v>42050</v>
      </c>
      <c r="R879">
        <v>528</v>
      </c>
      <c r="S879">
        <v>502</v>
      </c>
      <c r="T879" t="s">
        <v>55</v>
      </c>
      <c r="V879" s="3">
        <v>48628</v>
      </c>
      <c r="W879">
        <v>84</v>
      </c>
      <c r="Z879">
        <v>9</v>
      </c>
      <c r="AA879" t="s">
        <v>55</v>
      </c>
      <c r="AB879" s="3">
        <v>172049553</v>
      </c>
      <c r="AC879" s="3">
        <v>163577416</v>
      </c>
      <c r="AD879">
        <v>89.72</v>
      </c>
      <c r="AE879" s="5">
        <f t="shared" si="27"/>
        <v>122155182.63</v>
      </c>
      <c r="AF879">
        <v>85.3</v>
      </c>
      <c r="AG879" s="4">
        <v>0.71</v>
      </c>
      <c r="AH879" t="s">
        <v>33</v>
      </c>
      <c r="AI879" t="s">
        <v>52</v>
      </c>
      <c r="AJ879">
        <v>36.778261000000001</v>
      </c>
      <c r="AK879">
        <v>-119.41793199999999</v>
      </c>
    </row>
    <row r="880" spans="1:37" ht="14.45" x14ac:dyDescent="0.3">
      <c r="A880">
        <v>878</v>
      </c>
      <c r="B880">
        <v>562</v>
      </c>
      <c r="C880" t="s">
        <v>566</v>
      </c>
      <c r="D880" t="s">
        <v>52</v>
      </c>
      <c r="E880" t="s">
        <v>31</v>
      </c>
      <c r="F880" s="2">
        <v>34881</v>
      </c>
      <c r="G880" s="2">
        <v>38533</v>
      </c>
      <c r="H880">
        <v>52019</v>
      </c>
      <c r="I880">
        <v>49469</v>
      </c>
      <c r="J880">
        <v>201</v>
      </c>
      <c r="K880">
        <f t="shared" si="26"/>
        <v>3816373935</v>
      </c>
      <c r="L880">
        <v>181</v>
      </c>
      <c r="M880">
        <v>161</v>
      </c>
      <c r="N880" t="s">
        <v>566</v>
      </c>
      <c r="O880" t="s">
        <v>474</v>
      </c>
      <c r="P880" t="s">
        <v>39</v>
      </c>
      <c r="Q880" s="6">
        <v>42019</v>
      </c>
      <c r="R880">
        <v>519</v>
      </c>
      <c r="S880">
        <v>543</v>
      </c>
      <c r="T880" t="s">
        <v>55</v>
      </c>
      <c r="V880" s="3">
        <v>48628</v>
      </c>
      <c r="W880">
        <v>88</v>
      </c>
      <c r="Z880">
        <v>10</v>
      </c>
      <c r="AA880" t="s">
        <v>55</v>
      </c>
      <c r="AB880" s="3">
        <v>169116891</v>
      </c>
      <c r="AC880" s="3">
        <v>176937325</v>
      </c>
      <c r="AD880">
        <v>85.26</v>
      </c>
      <c r="AE880" s="5">
        <f t="shared" si="27"/>
        <v>128528837.16</v>
      </c>
      <c r="AF880">
        <v>89.2</v>
      </c>
      <c r="AG880" s="4">
        <v>0.76</v>
      </c>
      <c r="AH880" t="s">
        <v>33</v>
      </c>
      <c r="AI880" t="s">
        <v>52</v>
      </c>
      <c r="AJ880">
        <v>36.778261000000001</v>
      </c>
      <c r="AK880">
        <v>-119.41793199999999</v>
      </c>
    </row>
    <row r="881" spans="1:37" ht="14.45" x14ac:dyDescent="0.3">
      <c r="A881">
        <v>879</v>
      </c>
      <c r="B881">
        <v>562</v>
      </c>
      <c r="C881" t="s">
        <v>566</v>
      </c>
      <c r="D881" t="s">
        <v>52</v>
      </c>
      <c r="E881" t="s">
        <v>31</v>
      </c>
      <c r="F881" s="2">
        <v>34881</v>
      </c>
      <c r="G881" s="2">
        <v>38533</v>
      </c>
      <c r="H881">
        <v>52019</v>
      </c>
      <c r="I881">
        <v>49469</v>
      </c>
      <c r="J881">
        <v>201</v>
      </c>
      <c r="K881">
        <f t="shared" si="26"/>
        <v>3816373935</v>
      </c>
      <c r="L881">
        <v>181</v>
      </c>
      <c r="M881">
        <v>161</v>
      </c>
      <c r="N881" t="s">
        <v>566</v>
      </c>
      <c r="O881" t="s">
        <v>474</v>
      </c>
      <c r="P881" t="s">
        <v>39</v>
      </c>
      <c r="Q881" s="6">
        <v>42352</v>
      </c>
      <c r="R881">
        <v>412</v>
      </c>
      <c r="S881">
        <v>593</v>
      </c>
      <c r="T881" t="s">
        <v>55</v>
      </c>
      <c r="V881" s="3">
        <v>48628</v>
      </c>
      <c r="W881">
        <v>62</v>
      </c>
      <c r="Z881">
        <v>4</v>
      </c>
      <c r="AA881" t="s">
        <v>55</v>
      </c>
      <c r="AB881" s="3">
        <v>134250788</v>
      </c>
      <c r="AC881" s="3">
        <v>193229896</v>
      </c>
      <c r="AD881">
        <v>59.67</v>
      </c>
      <c r="AE881" s="5">
        <f t="shared" si="27"/>
        <v>89948027.960000008</v>
      </c>
      <c r="AF881">
        <v>85.88</v>
      </c>
      <c r="AG881" s="4">
        <v>0.67</v>
      </c>
      <c r="AH881" t="s">
        <v>33</v>
      </c>
      <c r="AI881" t="s">
        <v>52</v>
      </c>
      <c r="AJ881">
        <v>36.778261000000001</v>
      </c>
      <c r="AK881">
        <v>-119.41793199999999</v>
      </c>
    </row>
    <row r="882" spans="1:37" ht="14.45" x14ac:dyDescent="0.3">
      <c r="A882">
        <v>880</v>
      </c>
      <c r="B882">
        <v>562</v>
      </c>
      <c r="C882" t="s">
        <v>566</v>
      </c>
      <c r="D882" t="s">
        <v>52</v>
      </c>
      <c r="E882" t="s">
        <v>31</v>
      </c>
      <c r="F882" s="2">
        <v>34881</v>
      </c>
      <c r="G882" s="2">
        <v>38533</v>
      </c>
      <c r="H882">
        <v>52019</v>
      </c>
      <c r="I882">
        <v>49469</v>
      </c>
      <c r="J882">
        <v>201</v>
      </c>
      <c r="K882">
        <f t="shared" si="26"/>
        <v>3816373935</v>
      </c>
      <c r="L882">
        <v>181</v>
      </c>
      <c r="M882">
        <v>161</v>
      </c>
      <c r="N882" t="s">
        <v>566</v>
      </c>
      <c r="O882" t="s">
        <v>474</v>
      </c>
      <c r="P882" t="s">
        <v>39</v>
      </c>
      <c r="Q882" s="6">
        <v>42322</v>
      </c>
      <c r="R882">
        <v>632</v>
      </c>
      <c r="S882">
        <v>684</v>
      </c>
      <c r="T882" t="s">
        <v>55</v>
      </c>
      <c r="V882" s="3">
        <v>48628</v>
      </c>
      <c r="W882">
        <v>85</v>
      </c>
      <c r="Z882">
        <v>18</v>
      </c>
      <c r="AA882" t="s">
        <v>55</v>
      </c>
      <c r="AB882" s="3">
        <v>205938102</v>
      </c>
      <c r="AC882" s="3">
        <v>222882376</v>
      </c>
      <c r="AD882">
        <v>84.7</v>
      </c>
      <c r="AE882" s="5">
        <f t="shared" si="27"/>
        <v>123562861.19999999</v>
      </c>
      <c r="AF882">
        <v>91.67</v>
      </c>
      <c r="AG882" s="4">
        <v>0.6</v>
      </c>
      <c r="AH882" t="s">
        <v>33</v>
      </c>
      <c r="AI882" t="s">
        <v>52</v>
      </c>
      <c r="AJ882">
        <v>36.778261000000001</v>
      </c>
      <c r="AK882">
        <v>-119.41793199999999</v>
      </c>
    </row>
    <row r="883" spans="1:37" ht="14.45" x14ac:dyDescent="0.3">
      <c r="A883">
        <v>881</v>
      </c>
      <c r="B883">
        <v>562</v>
      </c>
      <c r="C883" t="s">
        <v>566</v>
      </c>
      <c r="D883" t="s">
        <v>52</v>
      </c>
      <c r="E883" t="s">
        <v>31</v>
      </c>
      <c r="F883" s="2">
        <v>34881</v>
      </c>
      <c r="G883" s="2">
        <v>38533</v>
      </c>
      <c r="H883">
        <v>52019</v>
      </c>
      <c r="I883">
        <v>49469</v>
      </c>
      <c r="J883">
        <v>201</v>
      </c>
      <c r="K883">
        <f t="shared" si="26"/>
        <v>3816373935</v>
      </c>
      <c r="L883">
        <v>181</v>
      </c>
      <c r="M883">
        <v>161</v>
      </c>
      <c r="N883" t="s">
        <v>566</v>
      </c>
      <c r="O883" t="s">
        <v>474</v>
      </c>
      <c r="P883" t="s">
        <v>39</v>
      </c>
      <c r="Q883" s="6">
        <v>42291</v>
      </c>
      <c r="R883">
        <v>782</v>
      </c>
      <c r="S883">
        <v>812</v>
      </c>
      <c r="T883" t="s">
        <v>55</v>
      </c>
      <c r="V883" s="3">
        <v>48628</v>
      </c>
      <c r="W883">
        <v>98</v>
      </c>
      <c r="Z883">
        <v>28</v>
      </c>
      <c r="AA883" t="s">
        <v>55</v>
      </c>
      <c r="AB883" s="3">
        <v>254815816</v>
      </c>
      <c r="AC883" s="3">
        <v>264591359</v>
      </c>
      <c r="AD883">
        <v>94.66</v>
      </c>
      <c r="AE883" s="5">
        <f t="shared" si="27"/>
        <v>142696856.96000001</v>
      </c>
      <c r="AF883">
        <v>98.29</v>
      </c>
      <c r="AG883" s="4">
        <v>0.56000000000000005</v>
      </c>
      <c r="AH883" t="s">
        <v>33</v>
      </c>
      <c r="AI883" t="s">
        <v>52</v>
      </c>
      <c r="AJ883">
        <v>36.778261000000001</v>
      </c>
      <c r="AK883">
        <v>-119.41793199999999</v>
      </c>
    </row>
    <row r="884" spans="1:37" ht="14.45" x14ac:dyDescent="0.3">
      <c r="A884">
        <v>882</v>
      </c>
      <c r="B884">
        <v>562</v>
      </c>
      <c r="C884" t="s">
        <v>566</v>
      </c>
      <c r="D884" t="s">
        <v>52</v>
      </c>
      <c r="E884" t="s">
        <v>31</v>
      </c>
      <c r="F884" s="2">
        <v>34881</v>
      </c>
      <c r="G884" s="2">
        <v>38533</v>
      </c>
      <c r="H884">
        <v>52019</v>
      </c>
      <c r="I884">
        <v>49469</v>
      </c>
      <c r="J884">
        <v>201</v>
      </c>
      <c r="K884">
        <f t="shared" si="26"/>
        <v>3816373935</v>
      </c>
      <c r="L884">
        <v>181</v>
      </c>
      <c r="M884">
        <v>161</v>
      </c>
      <c r="N884" t="s">
        <v>566</v>
      </c>
      <c r="O884" t="s">
        <v>474</v>
      </c>
      <c r="P884" t="s">
        <v>39</v>
      </c>
      <c r="Q884" s="6">
        <v>42261</v>
      </c>
      <c r="R884">
        <v>922</v>
      </c>
      <c r="S884">
        <v>963</v>
      </c>
      <c r="T884" t="s">
        <v>55</v>
      </c>
      <c r="V884" s="3">
        <v>48628</v>
      </c>
      <c r="W884">
        <v>115</v>
      </c>
      <c r="X884" t="s">
        <v>567</v>
      </c>
      <c r="Y884" t="s">
        <v>568</v>
      </c>
      <c r="Z884">
        <v>44</v>
      </c>
      <c r="AA884" t="s">
        <v>55</v>
      </c>
      <c r="AB884" s="3">
        <v>300435016</v>
      </c>
      <c r="AC884" s="3">
        <v>313794924</v>
      </c>
      <c r="AD884">
        <v>115.33</v>
      </c>
      <c r="AE884" s="5">
        <f t="shared" si="27"/>
        <v>168243608.96000001</v>
      </c>
      <c r="AF884">
        <v>120.46</v>
      </c>
      <c r="AG884" s="4">
        <v>0.56000000000000005</v>
      </c>
      <c r="AH884" t="s">
        <v>33</v>
      </c>
      <c r="AI884" t="s">
        <v>52</v>
      </c>
      <c r="AJ884">
        <v>36.778261000000001</v>
      </c>
      <c r="AK884">
        <v>-119.41793199999999</v>
      </c>
    </row>
    <row r="885" spans="1:37" ht="14.45" x14ac:dyDescent="0.3">
      <c r="A885">
        <v>883</v>
      </c>
      <c r="B885">
        <v>562</v>
      </c>
      <c r="C885" t="s">
        <v>566</v>
      </c>
      <c r="D885" t="s">
        <v>52</v>
      </c>
      <c r="E885" t="s">
        <v>31</v>
      </c>
      <c r="F885" s="2">
        <v>34881</v>
      </c>
      <c r="G885" s="2">
        <v>38533</v>
      </c>
      <c r="H885">
        <v>52019</v>
      </c>
      <c r="I885">
        <v>49469</v>
      </c>
      <c r="J885">
        <v>201</v>
      </c>
      <c r="K885">
        <f t="shared" si="26"/>
        <v>3816373935</v>
      </c>
      <c r="L885">
        <v>181</v>
      </c>
      <c r="M885">
        <v>161</v>
      </c>
      <c r="N885" t="s">
        <v>566</v>
      </c>
      <c r="O885" t="s">
        <v>474</v>
      </c>
      <c r="P885" t="s">
        <v>39</v>
      </c>
      <c r="Q885" s="6">
        <v>42230</v>
      </c>
      <c r="R885" s="3">
        <v>1010</v>
      </c>
      <c r="S885" s="3">
        <v>1043</v>
      </c>
      <c r="T885" t="s">
        <v>55</v>
      </c>
      <c r="U885" t="s">
        <v>569</v>
      </c>
      <c r="V885" s="3">
        <v>48628</v>
      </c>
      <c r="X885" t="s">
        <v>570</v>
      </c>
      <c r="Y885" t="s">
        <v>571</v>
      </c>
      <c r="Z885">
        <v>58</v>
      </c>
      <c r="AA885" t="s">
        <v>55</v>
      </c>
      <c r="AB885" s="3">
        <v>329109941</v>
      </c>
      <c r="AC885" s="3">
        <v>339863038</v>
      </c>
      <c r="AD885">
        <v>117.89</v>
      </c>
      <c r="AE885" s="5">
        <f t="shared" si="27"/>
        <v>177719368.14000002</v>
      </c>
      <c r="AF885">
        <v>121.74</v>
      </c>
      <c r="AG885" s="4">
        <v>0.54</v>
      </c>
      <c r="AH885" t="s">
        <v>33</v>
      </c>
      <c r="AI885" t="s">
        <v>52</v>
      </c>
      <c r="AJ885">
        <v>36.778261000000001</v>
      </c>
      <c r="AK885">
        <v>-119.41793199999999</v>
      </c>
    </row>
    <row r="886" spans="1:37" ht="14.45" x14ac:dyDescent="0.3">
      <c r="A886">
        <v>884</v>
      </c>
      <c r="B886">
        <v>562</v>
      </c>
      <c r="C886" t="s">
        <v>566</v>
      </c>
      <c r="D886" t="s">
        <v>52</v>
      </c>
      <c r="E886" t="s">
        <v>31</v>
      </c>
      <c r="F886" s="2">
        <v>34881</v>
      </c>
      <c r="G886" s="2">
        <v>38533</v>
      </c>
      <c r="H886">
        <v>52019</v>
      </c>
      <c r="I886">
        <v>49469</v>
      </c>
      <c r="J886">
        <v>201</v>
      </c>
      <c r="K886">
        <f t="shared" si="26"/>
        <v>3816373935</v>
      </c>
      <c r="L886">
        <v>181</v>
      </c>
      <c r="M886">
        <v>161</v>
      </c>
      <c r="N886" t="s">
        <v>566</v>
      </c>
      <c r="O886" t="s">
        <v>572</v>
      </c>
      <c r="P886" t="s">
        <v>39</v>
      </c>
      <c r="Q886" s="6">
        <v>42199</v>
      </c>
      <c r="R886" s="3">
        <v>1063</v>
      </c>
      <c r="S886" s="3">
        <v>1017</v>
      </c>
      <c r="T886" t="s">
        <v>55</v>
      </c>
      <c r="U886" t="s">
        <v>573</v>
      </c>
      <c r="V886" s="3">
        <v>48628</v>
      </c>
      <c r="X886" t="s">
        <v>574</v>
      </c>
      <c r="Y886" t="s">
        <v>575</v>
      </c>
      <c r="Z886">
        <v>62</v>
      </c>
      <c r="AA886" t="s">
        <v>55</v>
      </c>
      <c r="AB886" s="3">
        <v>346380067</v>
      </c>
      <c r="AC886" s="3">
        <v>331390901</v>
      </c>
      <c r="AD886">
        <v>126.38</v>
      </c>
      <c r="AE886" s="5">
        <f t="shared" si="27"/>
        <v>190509036.85000002</v>
      </c>
      <c r="AF886">
        <v>120.91</v>
      </c>
      <c r="AG886" s="4">
        <v>0.55000000000000004</v>
      </c>
      <c r="AH886" t="s">
        <v>33</v>
      </c>
      <c r="AI886" t="s">
        <v>52</v>
      </c>
      <c r="AJ886">
        <v>36.778261000000001</v>
      </c>
      <c r="AK886">
        <v>-119.41793199999999</v>
      </c>
    </row>
    <row r="887" spans="1:37" ht="14.45" x14ac:dyDescent="0.3">
      <c r="A887">
        <v>885</v>
      </c>
      <c r="B887">
        <v>562</v>
      </c>
      <c r="C887" t="s">
        <v>566</v>
      </c>
      <c r="D887" t="s">
        <v>52</v>
      </c>
      <c r="E887" t="s">
        <v>31</v>
      </c>
      <c r="F887" s="2">
        <v>34881</v>
      </c>
      <c r="G887" s="2">
        <v>38533</v>
      </c>
      <c r="H887">
        <v>52019</v>
      </c>
      <c r="I887">
        <v>49469</v>
      </c>
      <c r="J887">
        <v>201</v>
      </c>
      <c r="K887">
        <f t="shared" si="26"/>
        <v>3816373935</v>
      </c>
      <c r="L887">
        <v>181</v>
      </c>
      <c r="M887">
        <v>161</v>
      </c>
      <c r="N887" t="s">
        <v>566</v>
      </c>
      <c r="O887" t="s">
        <v>572</v>
      </c>
      <c r="P887" t="s">
        <v>39</v>
      </c>
      <c r="Q887" s="6">
        <v>42169</v>
      </c>
      <c r="R887" s="3">
        <v>1005</v>
      </c>
      <c r="S887">
        <v>997</v>
      </c>
      <c r="T887" t="s">
        <v>55</v>
      </c>
      <c r="U887" t="s">
        <v>576</v>
      </c>
      <c r="V887" s="3">
        <v>48628</v>
      </c>
      <c r="X887" t="s">
        <v>577</v>
      </c>
      <c r="Y887" t="s">
        <v>578</v>
      </c>
      <c r="Z887">
        <v>64</v>
      </c>
      <c r="AA887" t="s">
        <v>55</v>
      </c>
      <c r="AB887" s="3">
        <v>327480684</v>
      </c>
      <c r="AC887" s="3">
        <v>324873873</v>
      </c>
      <c r="AD887">
        <v>125.71</v>
      </c>
      <c r="AE887" s="5">
        <f t="shared" si="27"/>
        <v>183389183.04000002</v>
      </c>
      <c r="AF887">
        <v>124.71</v>
      </c>
      <c r="AG887" s="4">
        <v>0.56000000000000005</v>
      </c>
      <c r="AH887" t="s">
        <v>33</v>
      </c>
      <c r="AI887" t="s">
        <v>52</v>
      </c>
      <c r="AJ887">
        <v>36.778261000000001</v>
      </c>
      <c r="AK887">
        <v>-119.41793199999999</v>
      </c>
    </row>
    <row r="888" spans="1:37" ht="14.45" x14ac:dyDescent="0.3">
      <c r="A888">
        <v>886</v>
      </c>
      <c r="B888">
        <v>440</v>
      </c>
      <c r="C888" t="s">
        <v>579</v>
      </c>
      <c r="D888" t="s">
        <v>213</v>
      </c>
      <c r="E888" t="s">
        <v>31</v>
      </c>
      <c r="F888" s="2">
        <v>34335</v>
      </c>
      <c r="G888" s="2">
        <v>37987</v>
      </c>
      <c r="H888">
        <v>34550</v>
      </c>
      <c r="I888">
        <v>24086</v>
      </c>
      <c r="J888">
        <v>253</v>
      </c>
      <c r="K888">
        <f t="shared" si="26"/>
        <v>3190519750</v>
      </c>
      <c r="L888">
        <v>227</v>
      </c>
      <c r="M888">
        <v>202</v>
      </c>
      <c r="N888" t="s">
        <v>579</v>
      </c>
      <c r="O888" t="s">
        <v>580</v>
      </c>
      <c r="P888" t="s">
        <v>39</v>
      </c>
      <c r="Q888" s="6">
        <v>42050</v>
      </c>
      <c r="R888" s="3">
        <v>87394621</v>
      </c>
      <c r="S888" s="3">
        <v>112297243</v>
      </c>
      <c r="T888" t="s">
        <v>32</v>
      </c>
      <c r="V888" s="3">
        <v>34550</v>
      </c>
      <c r="W888">
        <v>86.5</v>
      </c>
      <c r="AB888" s="3">
        <v>87394621</v>
      </c>
      <c r="AC888" s="3">
        <v>112297243</v>
      </c>
      <c r="AD888">
        <v>86.55</v>
      </c>
      <c r="AE888" s="5">
        <f t="shared" si="27"/>
        <v>83898836.159999996</v>
      </c>
      <c r="AF888">
        <v>111.21</v>
      </c>
      <c r="AG888" s="4">
        <v>0.96</v>
      </c>
      <c r="AH888" t="s">
        <v>33</v>
      </c>
      <c r="AI888" t="s">
        <v>213</v>
      </c>
      <c r="AJ888">
        <v>36.778261000000001</v>
      </c>
      <c r="AK888">
        <v>-119.41793199999999</v>
      </c>
    </row>
    <row r="889" spans="1:37" ht="14.45" x14ac:dyDescent="0.3">
      <c r="A889">
        <v>887</v>
      </c>
      <c r="B889">
        <v>440</v>
      </c>
      <c r="C889" t="s">
        <v>579</v>
      </c>
      <c r="D889" t="s">
        <v>213</v>
      </c>
      <c r="E889" t="s">
        <v>31</v>
      </c>
      <c r="F889" s="2">
        <v>34335</v>
      </c>
      <c r="G889" s="2">
        <v>37987</v>
      </c>
      <c r="H889">
        <v>34550</v>
      </c>
      <c r="I889">
        <v>24086</v>
      </c>
      <c r="J889">
        <v>253</v>
      </c>
      <c r="K889">
        <f t="shared" si="26"/>
        <v>3190519750</v>
      </c>
      <c r="L889">
        <v>227</v>
      </c>
      <c r="M889">
        <v>202</v>
      </c>
      <c r="N889" t="s">
        <v>579</v>
      </c>
      <c r="O889" t="s">
        <v>580</v>
      </c>
      <c r="P889" t="s">
        <v>39</v>
      </c>
      <c r="Q889" s="6">
        <v>42019</v>
      </c>
      <c r="R889" s="3">
        <v>91332974</v>
      </c>
      <c r="S889" s="3">
        <v>102024872</v>
      </c>
      <c r="T889" t="s">
        <v>32</v>
      </c>
      <c r="V889" s="3">
        <v>34550</v>
      </c>
      <c r="W889">
        <v>81.7</v>
      </c>
      <c r="AB889" s="3">
        <v>91332974</v>
      </c>
      <c r="AC889" s="3">
        <v>102024872</v>
      </c>
      <c r="AD889">
        <v>81.69</v>
      </c>
      <c r="AE889" s="5">
        <f t="shared" si="27"/>
        <v>87679655.039999992</v>
      </c>
      <c r="AF889">
        <v>91.26</v>
      </c>
      <c r="AG889" s="4">
        <v>0.96</v>
      </c>
      <c r="AH889" t="s">
        <v>33</v>
      </c>
      <c r="AI889" t="s">
        <v>213</v>
      </c>
      <c r="AJ889">
        <v>36.778261000000001</v>
      </c>
      <c r="AK889">
        <v>-119.41793199999999</v>
      </c>
    </row>
    <row r="890" spans="1:37" ht="14.45" x14ac:dyDescent="0.3">
      <c r="A890">
        <v>888</v>
      </c>
      <c r="B890">
        <v>440</v>
      </c>
      <c r="C890" t="s">
        <v>579</v>
      </c>
      <c r="D890" t="s">
        <v>213</v>
      </c>
      <c r="E890" t="s">
        <v>31</v>
      </c>
      <c r="F890" s="2">
        <v>34335</v>
      </c>
      <c r="G890" s="2">
        <v>37987</v>
      </c>
      <c r="H890">
        <v>34550</v>
      </c>
      <c r="I890">
        <v>24086</v>
      </c>
      <c r="J890">
        <v>253</v>
      </c>
      <c r="K890">
        <f t="shared" si="26"/>
        <v>3190519750</v>
      </c>
      <c r="L890">
        <v>227</v>
      </c>
      <c r="M890">
        <v>202</v>
      </c>
      <c r="N890" t="s">
        <v>579</v>
      </c>
      <c r="O890" t="s">
        <v>580</v>
      </c>
      <c r="P890" t="s">
        <v>39</v>
      </c>
      <c r="Q890" s="6">
        <v>42352</v>
      </c>
      <c r="R890" s="3">
        <v>93309023</v>
      </c>
      <c r="S890" s="3">
        <v>142659699</v>
      </c>
      <c r="T890" t="s">
        <v>32</v>
      </c>
      <c r="V890" s="3">
        <v>34550</v>
      </c>
      <c r="W890">
        <v>83.5</v>
      </c>
      <c r="AB890" s="3">
        <v>93309023</v>
      </c>
      <c r="AC890" s="3">
        <v>142659699</v>
      </c>
      <c r="AD890">
        <v>83.46</v>
      </c>
      <c r="AE890" s="5">
        <f t="shared" si="27"/>
        <v>89576662.079999998</v>
      </c>
      <c r="AF890">
        <v>127.6</v>
      </c>
      <c r="AG890" s="4">
        <v>0.96</v>
      </c>
      <c r="AH890" t="s">
        <v>33</v>
      </c>
      <c r="AI890" t="s">
        <v>213</v>
      </c>
      <c r="AJ890">
        <v>36.778261000000001</v>
      </c>
      <c r="AK890">
        <v>-119.41793199999999</v>
      </c>
    </row>
    <row r="891" spans="1:37" ht="14.45" x14ac:dyDescent="0.3">
      <c r="A891">
        <v>889</v>
      </c>
      <c r="B891">
        <v>440</v>
      </c>
      <c r="C891" t="s">
        <v>579</v>
      </c>
      <c r="D891" t="s">
        <v>213</v>
      </c>
      <c r="E891" t="s">
        <v>31</v>
      </c>
      <c r="F891" s="2">
        <v>34335</v>
      </c>
      <c r="G891" s="2">
        <v>37987</v>
      </c>
      <c r="H891">
        <v>34550</v>
      </c>
      <c r="I891">
        <v>24086</v>
      </c>
      <c r="J891">
        <v>253</v>
      </c>
      <c r="K891">
        <f t="shared" si="26"/>
        <v>3190519750</v>
      </c>
      <c r="L891">
        <v>227</v>
      </c>
      <c r="M891">
        <v>202</v>
      </c>
      <c r="N891" t="s">
        <v>579</v>
      </c>
      <c r="O891" t="s">
        <v>580</v>
      </c>
      <c r="P891" t="s">
        <v>39</v>
      </c>
      <c r="Q891" s="6">
        <v>42322</v>
      </c>
      <c r="R891" s="3">
        <v>130707345</v>
      </c>
      <c r="S891" s="3">
        <v>178691519</v>
      </c>
      <c r="T891" t="s">
        <v>32</v>
      </c>
      <c r="V891" s="3">
        <v>34550</v>
      </c>
      <c r="W891">
        <v>120.8</v>
      </c>
      <c r="AB891" s="3">
        <v>130707345</v>
      </c>
      <c r="AC891" s="3">
        <v>178691519</v>
      </c>
      <c r="AD891">
        <v>120.81</v>
      </c>
      <c r="AE891" s="5">
        <f t="shared" si="27"/>
        <v>125479051.19999999</v>
      </c>
      <c r="AF891">
        <v>165.16</v>
      </c>
      <c r="AG891" s="4">
        <v>0.96</v>
      </c>
      <c r="AH891" t="s">
        <v>33</v>
      </c>
      <c r="AI891" t="s">
        <v>213</v>
      </c>
      <c r="AJ891">
        <v>36.778261000000001</v>
      </c>
      <c r="AK891">
        <v>-119.41793199999999</v>
      </c>
    </row>
    <row r="892" spans="1:37" ht="14.45" x14ac:dyDescent="0.3">
      <c r="A892">
        <v>890</v>
      </c>
      <c r="B892">
        <v>440</v>
      </c>
      <c r="C892" t="s">
        <v>579</v>
      </c>
      <c r="D892" t="s">
        <v>213</v>
      </c>
      <c r="E892" t="s">
        <v>31</v>
      </c>
      <c r="F892" s="2">
        <v>34335</v>
      </c>
      <c r="G892" s="2">
        <v>37987</v>
      </c>
      <c r="H892">
        <v>34550</v>
      </c>
      <c r="I892">
        <v>24086</v>
      </c>
      <c r="J892">
        <v>253</v>
      </c>
      <c r="K892">
        <f t="shared" si="26"/>
        <v>3190519750</v>
      </c>
      <c r="L892">
        <v>227</v>
      </c>
      <c r="M892">
        <v>202</v>
      </c>
      <c r="N892" t="s">
        <v>579</v>
      </c>
      <c r="O892" t="s">
        <v>580</v>
      </c>
      <c r="P892" t="s">
        <v>39</v>
      </c>
      <c r="Q892" s="6">
        <v>42291</v>
      </c>
      <c r="R892" s="3">
        <v>188841206</v>
      </c>
      <c r="S892" s="3">
        <v>227018422</v>
      </c>
      <c r="T892" t="s">
        <v>32</v>
      </c>
      <c r="V892" s="3">
        <v>34550</v>
      </c>
      <c r="W892">
        <v>168.9</v>
      </c>
      <c r="AB892" s="3">
        <v>188841206</v>
      </c>
      <c r="AC892" s="3">
        <v>227018422</v>
      </c>
      <c r="AD892">
        <v>168.91</v>
      </c>
      <c r="AE892" s="5">
        <f t="shared" si="27"/>
        <v>181287557.75999999</v>
      </c>
      <c r="AF892">
        <v>203.06</v>
      </c>
      <c r="AG892" s="4">
        <v>0.96</v>
      </c>
      <c r="AH892" t="s">
        <v>33</v>
      </c>
      <c r="AI892" t="s">
        <v>213</v>
      </c>
      <c r="AJ892">
        <v>36.778261000000001</v>
      </c>
      <c r="AK892">
        <v>-119.41793199999999</v>
      </c>
    </row>
    <row r="893" spans="1:37" ht="14.45" x14ac:dyDescent="0.3">
      <c r="A893">
        <v>891</v>
      </c>
      <c r="B893">
        <v>440</v>
      </c>
      <c r="C893" t="s">
        <v>579</v>
      </c>
      <c r="D893" t="s">
        <v>213</v>
      </c>
      <c r="E893" t="s">
        <v>31</v>
      </c>
      <c r="F893" s="2">
        <v>34335</v>
      </c>
      <c r="G893" s="2">
        <v>37987</v>
      </c>
      <c r="H893">
        <v>34550</v>
      </c>
      <c r="I893">
        <v>24086</v>
      </c>
      <c r="J893">
        <v>253</v>
      </c>
      <c r="K893">
        <f t="shared" si="26"/>
        <v>3190519750</v>
      </c>
      <c r="L893">
        <v>227</v>
      </c>
      <c r="M893">
        <v>202</v>
      </c>
      <c r="N893" t="s">
        <v>579</v>
      </c>
      <c r="O893" t="s">
        <v>580</v>
      </c>
      <c r="P893" t="s">
        <v>39</v>
      </c>
      <c r="Q893" s="6">
        <v>42261</v>
      </c>
      <c r="R893" s="3">
        <v>226833008</v>
      </c>
      <c r="S893" s="3">
        <v>272414672</v>
      </c>
      <c r="T893" t="s">
        <v>32</v>
      </c>
      <c r="V893" s="3">
        <v>34550</v>
      </c>
      <c r="W893">
        <v>209.7</v>
      </c>
      <c r="AB893" s="3">
        <v>226833008</v>
      </c>
      <c r="AC893" s="3">
        <v>272414672</v>
      </c>
      <c r="AD893">
        <v>209.65</v>
      </c>
      <c r="AE893" s="5">
        <f t="shared" si="27"/>
        <v>217759687.67999998</v>
      </c>
      <c r="AF893">
        <v>251.78</v>
      </c>
      <c r="AG893" s="4">
        <v>0.96</v>
      </c>
      <c r="AH893" t="s">
        <v>33</v>
      </c>
      <c r="AI893" t="s">
        <v>213</v>
      </c>
      <c r="AJ893">
        <v>36.778261000000001</v>
      </c>
      <c r="AK893">
        <v>-119.41793199999999</v>
      </c>
    </row>
    <row r="894" spans="1:37" ht="14.45" x14ac:dyDescent="0.3">
      <c r="A894">
        <v>892</v>
      </c>
      <c r="B894">
        <v>440</v>
      </c>
      <c r="C894" t="s">
        <v>579</v>
      </c>
      <c r="D894" t="s">
        <v>213</v>
      </c>
      <c r="E894" t="s">
        <v>31</v>
      </c>
      <c r="F894" s="2">
        <v>34335</v>
      </c>
      <c r="G894" s="2">
        <v>37987</v>
      </c>
      <c r="H894">
        <v>34550</v>
      </c>
      <c r="I894">
        <v>24086</v>
      </c>
      <c r="J894">
        <v>253</v>
      </c>
      <c r="K894">
        <f t="shared" si="26"/>
        <v>3190519750</v>
      </c>
      <c r="L894">
        <v>227</v>
      </c>
      <c r="M894">
        <v>202</v>
      </c>
      <c r="N894" t="s">
        <v>579</v>
      </c>
      <c r="O894" t="s">
        <v>580</v>
      </c>
      <c r="P894" t="s">
        <v>39</v>
      </c>
      <c r="Q894" s="6">
        <v>42230</v>
      </c>
      <c r="R894" s="3">
        <v>254280109</v>
      </c>
      <c r="S894" s="3">
        <v>316716614</v>
      </c>
      <c r="T894" t="s">
        <v>32</v>
      </c>
      <c r="V894" s="3">
        <v>36399</v>
      </c>
      <c r="AB894" s="3">
        <v>254280109</v>
      </c>
      <c r="AC894" s="3">
        <v>316716614</v>
      </c>
      <c r="AD894">
        <v>215.89</v>
      </c>
      <c r="AE894" s="5">
        <f t="shared" si="27"/>
        <v>244108904.63999999</v>
      </c>
      <c r="AF894">
        <v>268.89999999999998</v>
      </c>
      <c r="AG894" s="4">
        <v>0.96</v>
      </c>
      <c r="AH894" t="s">
        <v>33</v>
      </c>
      <c r="AI894" t="s">
        <v>213</v>
      </c>
      <c r="AJ894">
        <v>36.778261000000001</v>
      </c>
      <c r="AK894">
        <v>-119.41793199999999</v>
      </c>
    </row>
    <row r="895" spans="1:37" ht="14.45" x14ac:dyDescent="0.3">
      <c r="A895">
        <v>893</v>
      </c>
      <c r="B895">
        <v>440</v>
      </c>
      <c r="C895" t="s">
        <v>579</v>
      </c>
      <c r="D895" t="s">
        <v>213</v>
      </c>
      <c r="E895" t="s">
        <v>31</v>
      </c>
      <c r="F895" s="2">
        <v>34335</v>
      </c>
      <c r="G895" s="2">
        <v>37987</v>
      </c>
      <c r="H895">
        <v>34550</v>
      </c>
      <c r="I895">
        <v>24086</v>
      </c>
      <c r="J895">
        <v>253</v>
      </c>
      <c r="K895">
        <f t="shared" si="26"/>
        <v>3190519750</v>
      </c>
      <c r="L895">
        <v>227</v>
      </c>
      <c r="M895">
        <v>202</v>
      </c>
      <c r="N895" t="s">
        <v>579</v>
      </c>
      <c r="O895" t="s">
        <v>96</v>
      </c>
      <c r="P895" t="s">
        <v>39</v>
      </c>
      <c r="Q895" s="6">
        <v>42199</v>
      </c>
      <c r="R895" s="3">
        <v>280379555</v>
      </c>
      <c r="S895" s="3">
        <v>333463580</v>
      </c>
      <c r="T895" t="s">
        <v>32</v>
      </c>
      <c r="V895" s="3">
        <v>36399</v>
      </c>
      <c r="AB895" s="3">
        <v>280379555</v>
      </c>
      <c r="AC895" s="3">
        <v>333463580</v>
      </c>
      <c r="AD895">
        <v>238.05</v>
      </c>
      <c r="AE895" s="5">
        <f t="shared" si="27"/>
        <v>269164372.80000001</v>
      </c>
      <c r="AF895">
        <v>283.11</v>
      </c>
      <c r="AG895" s="4">
        <v>0.96</v>
      </c>
      <c r="AH895" t="s">
        <v>33</v>
      </c>
      <c r="AI895" t="s">
        <v>213</v>
      </c>
      <c r="AJ895">
        <v>36.778261000000001</v>
      </c>
      <c r="AK895">
        <v>-119.41793199999999</v>
      </c>
    </row>
    <row r="896" spans="1:37" ht="14.45" x14ac:dyDescent="0.3">
      <c r="A896">
        <v>894</v>
      </c>
      <c r="B896">
        <v>440</v>
      </c>
      <c r="C896" t="s">
        <v>579</v>
      </c>
      <c r="D896" t="s">
        <v>213</v>
      </c>
      <c r="E896" t="s">
        <v>31</v>
      </c>
      <c r="F896" s="2">
        <v>34335</v>
      </c>
      <c r="G896" s="2">
        <v>37987</v>
      </c>
      <c r="H896">
        <v>34550</v>
      </c>
      <c r="I896">
        <v>24086</v>
      </c>
      <c r="J896">
        <v>253</v>
      </c>
      <c r="K896">
        <f t="shared" si="26"/>
        <v>3190519750</v>
      </c>
      <c r="L896">
        <v>227</v>
      </c>
      <c r="M896">
        <v>202</v>
      </c>
      <c r="N896" t="s">
        <v>579</v>
      </c>
      <c r="O896" t="s">
        <v>96</v>
      </c>
      <c r="P896" t="s">
        <v>39</v>
      </c>
      <c r="Q896" s="6">
        <v>42169</v>
      </c>
      <c r="R896" s="3">
        <v>262540975</v>
      </c>
      <c r="S896" s="3">
        <v>297266361</v>
      </c>
      <c r="T896" t="s">
        <v>32</v>
      </c>
      <c r="V896" s="3">
        <v>36399</v>
      </c>
      <c r="AB896" s="3">
        <v>262540975</v>
      </c>
      <c r="AC896" s="3">
        <v>297266361</v>
      </c>
      <c r="AD896">
        <v>230.33</v>
      </c>
      <c r="AE896" s="5">
        <f t="shared" si="27"/>
        <v>252039336</v>
      </c>
      <c r="AF896">
        <v>260.8</v>
      </c>
      <c r="AG896" s="4">
        <v>0.96</v>
      </c>
      <c r="AH896" t="s">
        <v>33</v>
      </c>
      <c r="AI896" t="s">
        <v>213</v>
      </c>
      <c r="AJ896">
        <v>36.778261000000001</v>
      </c>
      <c r="AK896">
        <v>-119.41793199999999</v>
      </c>
    </row>
    <row r="897" spans="1:37" ht="14.45" x14ac:dyDescent="0.3">
      <c r="A897">
        <v>895</v>
      </c>
      <c r="B897">
        <v>325</v>
      </c>
      <c r="C897" t="s">
        <v>581</v>
      </c>
      <c r="D897" t="s">
        <v>52</v>
      </c>
      <c r="E897" t="s">
        <v>143</v>
      </c>
      <c r="F897" s="2">
        <v>36161</v>
      </c>
      <c r="G897" s="2">
        <v>39448</v>
      </c>
      <c r="H897">
        <v>123375</v>
      </c>
      <c r="I897">
        <v>95897</v>
      </c>
      <c r="J897">
        <v>248</v>
      </c>
      <c r="K897">
        <f t="shared" si="26"/>
        <v>11167905000</v>
      </c>
      <c r="L897">
        <v>244</v>
      </c>
      <c r="M897">
        <v>240</v>
      </c>
      <c r="N897" t="s">
        <v>581</v>
      </c>
      <c r="O897" t="s">
        <v>54</v>
      </c>
      <c r="P897" t="s">
        <v>39</v>
      </c>
      <c r="Q897" s="6">
        <v>42050</v>
      </c>
      <c r="R897" s="3">
        <v>1426</v>
      </c>
      <c r="S897" s="3">
        <v>1353</v>
      </c>
      <c r="T897" t="s">
        <v>55</v>
      </c>
      <c r="V897" s="3">
        <v>133360</v>
      </c>
      <c r="W897">
        <v>99.02</v>
      </c>
      <c r="Z897">
        <v>458</v>
      </c>
      <c r="AA897" t="s">
        <v>55</v>
      </c>
      <c r="AB897" s="3">
        <v>464631550</v>
      </c>
      <c r="AC897" s="3">
        <v>440811810</v>
      </c>
      <c r="AD897">
        <v>99.54</v>
      </c>
      <c r="AE897" s="5">
        <f t="shared" si="27"/>
        <v>371705240</v>
      </c>
      <c r="AF897">
        <v>94.44</v>
      </c>
      <c r="AG897" s="4">
        <v>0.8</v>
      </c>
      <c r="AH897" t="s">
        <v>33</v>
      </c>
      <c r="AI897" t="s">
        <v>52</v>
      </c>
      <c r="AJ897">
        <v>36.778261000000001</v>
      </c>
      <c r="AK897">
        <v>-119.41793199999999</v>
      </c>
    </row>
    <row r="898" spans="1:37" ht="14.45" x14ac:dyDescent="0.3">
      <c r="A898">
        <v>896</v>
      </c>
      <c r="B898">
        <v>325</v>
      </c>
      <c r="C898" t="s">
        <v>581</v>
      </c>
      <c r="D898" t="s">
        <v>52</v>
      </c>
      <c r="E898" t="s">
        <v>143</v>
      </c>
      <c r="F898" s="2">
        <v>36161</v>
      </c>
      <c r="G898" s="2">
        <v>39448</v>
      </c>
      <c r="H898">
        <v>123375</v>
      </c>
      <c r="I898">
        <v>95897</v>
      </c>
      <c r="J898">
        <v>248</v>
      </c>
      <c r="K898">
        <f t="shared" si="26"/>
        <v>11167905000</v>
      </c>
      <c r="L898">
        <v>244</v>
      </c>
      <c r="M898">
        <v>240</v>
      </c>
      <c r="N898" t="s">
        <v>581</v>
      </c>
      <c r="O898" t="s">
        <v>54</v>
      </c>
      <c r="P898" t="s">
        <v>39</v>
      </c>
      <c r="Q898" s="6">
        <v>42019</v>
      </c>
      <c r="R898" s="3">
        <v>1399</v>
      </c>
      <c r="S898" s="3">
        <v>1758</v>
      </c>
      <c r="T898" t="s">
        <v>55</v>
      </c>
      <c r="V898" s="3">
        <v>133360</v>
      </c>
      <c r="W898">
        <v>91.37</v>
      </c>
      <c r="Z898">
        <v>533.29999999999995</v>
      </c>
      <c r="AA898" t="s">
        <v>55</v>
      </c>
      <c r="AB898" s="3">
        <v>455866146</v>
      </c>
      <c r="AC898" s="3">
        <v>572944564</v>
      </c>
      <c r="AD898">
        <v>91.52</v>
      </c>
      <c r="AE898" s="5">
        <f t="shared" si="27"/>
        <v>378368901.18000001</v>
      </c>
      <c r="AF898">
        <v>115.03</v>
      </c>
      <c r="AG898" s="4">
        <v>0.83</v>
      </c>
      <c r="AH898" t="s">
        <v>33</v>
      </c>
      <c r="AI898" t="s">
        <v>52</v>
      </c>
      <c r="AJ898">
        <v>36.778261000000001</v>
      </c>
      <c r="AK898">
        <v>-119.41793199999999</v>
      </c>
    </row>
    <row r="899" spans="1:37" ht="14.45" x14ac:dyDescent="0.3">
      <c r="A899">
        <v>897</v>
      </c>
      <c r="B899">
        <v>325</v>
      </c>
      <c r="C899" t="s">
        <v>581</v>
      </c>
      <c r="D899" t="s">
        <v>52</v>
      </c>
      <c r="E899" t="s">
        <v>143</v>
      </c>
      <c r="F899" s="2">
        <v>36161</v>
      </c>
      <c r="G899" s="2">
        <v>39448</v>
      </c>
      <c r="H899">
        <v>123375</v>
      </c>
      <c r="I899">
        <v>95897</v>
      </c>
      <c r="J899">
        <v>248</v>
      </c>
      <c r="K899">
        <f t="shared" ref="K899:K962" si="28">J899*H899*365</f>
        <v>11167905000</v>
      </c>
      <c r="L899">
        <v>244</v>
      </c>
      <c r="M899">
        <v>240</v>
      </c>
      <c r="N899" t="s">
        <v>581</v>
      </c>
      <c r="O899" t="s">
        <v>54</v>
      </c>
      <c r="P899" t="s">
        <v>39</v>
      </c>
      <c r="Q899" s="6">
        <v>42352</v>
      </c>
      <c r="R899" s="3">
        <v>1095</v>
      </c>
      <c r="S899" s="3">
        <v>1361</v>
      </c>
      <c r="T899" t="s">
        <v>55</v>
      </c>
      <c r="V899" s="3">
        <v>133360</v>
      </c>
      <c r="W899">
        <v>77.650000000000006</v>
      </c>
      <c r="Z899">
        <v>582.20000000000005</v>
      </c>
      <c r="AA899" t="s">
        <v>55</v>
      </c>
      <c r="AB899" s="3">
        <v>356937653</v>
      </c>
      <c r="AC899" s="3">
        <v>443548962</v>
      </c>
      <c r="AD899">
        <v>77.7</v>
      </c>
      <c r="AE899" s="5">
        <f t="shared" ref="AE899:AE962" si="29">AB899*AG899</f>
        <v>321243887.69999999</v>
      </c>
      <c r="AF899">
        <v>96.56</v>
      </c>
      <c r="AG899" s="4">
        <v>0.9</v>
      </c>
      <c r="AH899" t="s">
        <v>33</v>
      </c>
      <c r="AI899" t="s">
        <v>52</v>
      </c>
      <c r="AJ899">
        <v>36.778261000000001</v>
      </c>
      <c r="AK899">
        <v>-119.41793199999999</v>
      </c>
    </row>
    <row r="900" spans="1:37" ht="14.45" x14ac:dyDescent="0.3">
      <c r="A900">
        <v>898</v>
      </c>
      <c r="B900">
        <v>325</v>
      </c>
      <c r="C900" t="s">
        <v>581</v>
      </c>
      <c r="D900" t="s">
        <v>52</v>
      </c>
      <c r="E900" t="s">
        <v>143</v>
      </c>
      <c r="F900" s="2">
        <v>36161</v>
      </c>
      <c r="G900" s="2">
        <v>39448</v>
      </c>
      <c r="H900">
        <v>123375</v>
      </c>
      <c r="I900">
        <v>95897</v>
      </c>
      <c r="J900">
        <v>248</v>
      </c>
      <c r="K900">
        <f t="shared" si="28"/>
        <v>11167905000</v>
      </c>
      <c r="L900">
        <v>244</v>
      </c>
      <c r="M900">
        <v>240</v>
      </c>
      <c r="N900" t="s">
        <v>581</v>
      </c>
      <c r="O900" t="s">
        <v>54</v>
      </c>
      <c r="P900" t="s">
        <v>39</v>
      </c>
      <c r="Q900" s="6">
        <v>42322</v>
      </c>
      <c r="R900" s="3">
        <v>1766</v>
      </c>
      <c r="S900" s="3">
        <v>1719</v>
      </c>
      <c r="T900" t="s">
        <v>55</v>
      </c>
      <c r="V900" s="3">
        <v>133360</v>
      </c>
      <c r="W900">
        <v>130.38999999999999</v>
      </c>
      <c r="Z900">
        <v>569</v>
      </c>
      <c r="AA900" t="s">
        <v>55</v>
      </c>
      <c r="AB900" s="3">
        <v>575551376</v>
      </c>
      <c r="AC900" s="3">
        <v>560008262</v>
      </c>
      <c r="AD900">
        <v>130.91</v>
      </c>
      <c r="AE900" s="5">
        <f t="shared" si="29"/>
        <v>523751752.16000003</v>
      </c>
      <c r="AF900">
        <v>127.38</v>
      </c>
      <c r="AG900" s="4">
        <v>0.91</v>
      </c>
      <c r="AH900" t="s">
        <v>33</v>
      </c>
      <c r="AI900" t="s">
        <v>52</v>
      </c>
      <c r="AJ900">
        <v>36.778261000000001</v>
      </c>
      <c r="AK900">
        <v>-119.41793199999999</v>
      </c>
    </row>
    <row r="901" spans="1:37" ht="14.45" x14ac:dyDescent="0.3">
      <c r="A901">
        <v>899</v>
      </c>
      <c r="B901">
        <v>325</v>
      </c>
      <c r="C901" t="s">
        <v>581</v>
      </c>
      <c r="D901" t="s">
        <v>52</v>
      </c>
      <c r="E901" t="s">
        <v>143</v>
      </c>
      <c r="F901" s="2">
        <v>36161</v>
      </c>
      <c r="G901" s="2">
        <v>39448</v>
      </c>
      <c r="H901">
        <v>123375</v>
      </c>
      <c r="I901">
        <v>95897</v>
      </c>
      <c r="J901">
        <v>248</v>
      </c>
      <c r="K901">
        <f t="shared" si="28"/>
        <v>11167905000</v>
      </c>
      <c r="L901">
        <v>244</v>
      </c>
      <c r="M901">
        <v>240</v>
      </c>
      <c r="N901" t="s">
        <v>581</v>
      </c>
      <c r="O901" t="s">
        <v>54</v>
      </c>
      <c r="P901" t="s">
        <v>39</v>
      </c>
      <c r="Q901" s="6">
        <v>42291</v>
      </c>
      <c r="R901" s="3">
        <v>2425</v>
      </c>
      <c r="S901" s="3">
        <v>2314</v>
      </c>
      <c r="T901" t="s">
        <v>55</v>
      </c>
      <c r="V901" s="3">
        <v>133360</v>
      </c>
      <c r="W901">
        <v>175.9</v>
      </c>
      <c r="Z901">
        <v>606.70000000000005</v>
      </c>
      <c r="AA901" t="s">
        <v>55</v>
      </c>
      <c r="AB901" s="3">
        <v>790254881</v>
      </c>
      <c r="AC901" s="3">
        <v>754052787</v>
      </c>
      <c r="AD901">
        <v>175.86</v>
      </c>
      <c r="AE901" s="5">
        <f t="shared" si="29"/>
        <v>727034490.51999998</v>
      </c>
      <c r="AF901">
        <v>167.8</v>
      </c>
      <c r="AG901" s="4">
        <v>0.92</v>
      </c>
      <c r="AH901" t="s">
        <v>33</v>
      </c>
      <c r="AI901" t="s">
        <v>52</v>
      </c>
      <c r="AJ901">
        <v>36.778261000000001</v>
      </c>
      <c r="AK901">
        <v>-119.41793199999999</v>
      </c>
    </row>
    <row r="902" spans="1:37" ht="14.45" x14ac:dyDescent="0.3">
      <c r="A902">
        <v>900</v>
      </c>
      <c r="B902">
        <v>325</v>
      </c>
      <c r="C902" t="s">
        <v>581</v>
      </c>
      <c r="D902" t="s">
        <v>52</v>
      </c>
      <c r="E902" t="s">
        <v>143</v>
      </c>
      <c r="F902" s="2">
        <v>36161</v>
      </c>
      <c r="G902" s="2">
        <v>39448</v>
      </c>
      <c r="H902">
        <v>123375</v>
      </c>
      <c r="I902">
        <v>95897</v>
      </c>
      <c r="J902">
        <v>248</v>
      </c>
      <c r="K902">
        <f t="shared" si="28"/>
        <v>11167905000</v>
      </c>
      <c r="L902">
        <v>244</v>
      </c>
      <c r="M902">
        <v>240</v>
      </c>
      <c r="N902" t="s">
        <v>581</v>
      </c>
      <c r="O902" t="s">
        <v>54</v>
      </c>
      <c r="P902" t="s">
        <v>39</v>
      </c>
      <c r="Q902" s="6">
        <v>42261</v>
      </c>
      <c r="R902" s="3">
        <v>2664</v>
      </c>
      <c r="S902" s="3">
        <v>3058</v>
      </c>
      <c r="T902" t="s">
        <v>55</v>
      </c>
      <c r="V902" s="3">
        <v>133360</v>
      </c>
      <c r="W902">
        <v>199.7</v>
      </c>
      <c r="Z902">
        <v>606.4</v>
      </c>
      <c r="AA902" t="s">
        <v>55</v>
      </c>
      <c r="AB902" s="3">
        <v>867970446</v>
      </c>
      <c r="AC902" s="3">
        <v>996453664</v>
      </c>
      <c r="AD902">
        <v>199.59</v>
      </c>
      <c r="AE902" s="5">
        <f t="shared" si="29"/>
        <v>798532810.32000005</v>
      </c>
      <c r="AF902">
        <v>229.14</v>
      </c>
      <c r="AG902" s="4">
        <v>0.92</v>
      </c>
      <c r="AH902" t="s">
        <v>33</v>
      </c>
      <c r="AI902" t="s">
        <v>52</v>
      </c>
      <c r="AJ902">
        <v>36.778261000000001</v>
      </c>
      <c r="AK902">
        <v>-119.41793199999999</v>
      </c>
    </row>
    <row r="903" spans="1:37" ht="14.45" x14ac:dyDescent="0.3">
      <c r="A903">
        <v>901</v>
      </c>
      <c r="B903">
        <v>325</v>
      </c>
      <c r="C903" t="s">
        <v>581</v>
      </c>
      <c r="D903" t="s">
        <v>52</v>
      </c>
      <c r="E903" t="s">
        <v>143</v>
      </c>
      <c r="F903" s="2">
        <v>36161</v>
      </c>
      <c r="G903" s="2">
        <v>39448</v>
      </c>
      <c r="H903">
        <v>123375</v>
      </c>
      <c r="I903">
        <v>95897</v>
      </c>
      <c r="J903">
        <v>248</v>
      </c>
      <c r="K903">
        <f t="shared" si="28"/>
        <v>11167905000</v>
      </c>
      <c r="L903">
        <v>244</v>
      </c>
      <c r="M903">
        <v>240</v>
      </c>
      <c r="N903" t="s">
        <v>581</v>
      </c>
      <c r="O903" t="s">
        <v>54</v>
      </c>
      <c r="P903" t="s">
        <v>39</v>
      </c>
      <c r="Q903" s="6">
        <v>42230</v>
      </c>
      <c r="R903" s="3">
        <v>2816</v>
      </c>
      <c r="S903" s="3">
        <v>2977</v>
      </c>
      <c r="T903" t="s">
        <v>55</v>
      </c>
      <c r="V903" s="3">
        <v>133360</v>
      </c>
      <c r="Z903">
        <v>669.7</v>
      </c>
      <c r="AA903" t="s">
        <v>55</v>
      </c>
      <c r="AB903" s="3">
        <v>917695374</v>
      </c>
      <c r="AC903" s="3">
        <v>970027113</v>
      </c>
      <c r="AD903">
        <v>206.44</v>
      </c>
      <c r="AE903" s="5">
        <f t="shared" si="29"/>
        <v>853456697.82000005</v>
      </c>
      <c r="AF903">
        <v>218.21</v>
      </c>
      <c r="AG903" s="4">
        <v>0.93</v>
      </c>
      <c r="AH903" t="s">
        <v>33</v>
      </c>
      <c r="AI903" t="s">
        <v>52</v>
      </c>
      <c r="AJ903">
        <v>36.778261000000001</v>
      </c>
      <c r="AK903">
        <v>-119.41793199999999</v>
      </c>
    </row>
    <row r="904" spans="1:37" ht="14.45" x14ac:dyDescent="0.3">
      <c r="A904">
        <v>902</v>
      </c>
      <c r="B904">
        <v>325</v>
      </c>
      <c r="C904" t="s">
        <v>581</v>
      </c>
      <c r="D904" t="s">
        <v>52</v>
      </c>
      <c r="E904" t="s">
        <v>143</v>
      </c>
      <c r="F904" s="2">
        <v>36161</v>
      </c>
      <c r="G904" s="2">
        <v>39448</v>
      </c>
      <c r="H904">
        <v>123375</v>
      </c>
      <c r="I904">
        <v>95897</v>
      </c>
      <c r="J904">
        <v>248</v>
      </c>
      <c r="K904">
        <f t="shared" si="28"/>
        <v>11167905000</v>
      </c>
      <c r="L904">
        <v>244</v>
      </c>
      <c r="M904">
        <v>240</v>
      </c>
      <c r="N904" t="s">
        <v>581</v>
      </c>
      <c r="O904" t="s">
        <v>54</v>
      </c>
      <c r="P904" t="s">
        <v>39</v>
      </c>
      <c r="Q904" s="6">
        <v>42199</v>
      </c>
      <c r="R904" s="3">
        <v>2879</v>
      </c>
      <c r="S904" s="3">
        <v>3243</v>
      </c>
      <c r="T904" t="s">
        <v>55</v>
      </c>
      <c r="V904" s="3">
        <v>133360</v>
      </c>
      <c r="Z904">
        <v>720.6</v>
      </c>
      <c r="AA904" t="s">
        <v>55</v>
      </c>
      <c r="AB904" s="3">
        <v>938158843</v>
      </c>
      <c r="AC904" s="3">
        <v>1056703593</v>
      </c>
      <c r="AD904">
        <v>211.04</v>
      </c>
      <c r="AE904" s="5">
        <f t="shared" si="29"/>
        <v>872487723.99000001</v>
      </c>
      <c r="AF904">
        <v>237.71</v>
      </c>
      <c r="AG904" s="4">
        <v>0.93</v>
      </c>
      <c r="AH904" t="s">
        <v>33</v>
      </c>
      <c r="AI904" t="s">
        <v>52</v>
      </c>
      <c r="AJ904">
        <v>36.778261000000001</v>
      </c>
      <c r="AK904">
        <v>-119.41793199999999</v>
      </c>
    </row>
    <row r="905" spans="1:37" ht="14.45" x14ac:dyDescent="0.3">
      <c r="A905">
        <v>903</v>
      </c>
      <c r="B905">
        <v>325</v>
      </c>
      <c r="C905" t="s">
        <v>581</v>
      </c>
      <c r="D905" t="s">
        <v>52</v>
      </c>
      <c r="E905" t="s">
        <v>143</v>
      </c>
      <c r="F905" s="2">
        <v>36161</v>
      </c>
      <c r="G905" s="2">
        <v>39448</v>
      </c>
      <c r="H905">
        <v>123375</v>
      </c>
      <c r="I905">
        <v>95897</v>
      </c>
      <c r="J905">
        <v>248</v>
      </c>
      <c r="K905">
        <f t="shared" si="28"/>
        <v>11167905000</v>
      </c>
      <c r="L905">
        <v>244</v>
      </c>
      <c r="M905">
        <v>240</v>
      </c>
      <c r="N905" t="s">
        <v>581</v>
      </c>
      <c r="O905" t="s">
        <v>54</v>
      </c>
      <c r="P905" t="s">
        <v>39</v>
      </c>
      <c r="Q905" s="6">
        <v>42169</v>
      </c>
      <c r="R905" s="3">
        <v>2818</v>
      </c>
      <c r="S905" s="3">
        <v>2372</v>
      </c>
      <c r="T905" t="s">
        <v>55</v>
      </c>
      <c r="V905" s="3">
        <v>133360</v>
      </c>
      <c r="Z905">
        <v>596.1</v>
      </c>
      <c r="AA905" t="s">
        <v>55</v>
      </c>
      <c r="AB905" s="3">
        <v>918379662</v>
      </c>
      <c r="AC905" s="3">
        <v>772887000</v>
      </c>
      <c r="AD905">
        <v>213.48</v>
      </c>
      <c r="AE905" s="5">
        <f t="shared" si="29"/>
        <v>854093085.66000009</v>
      </c>
      <c r="AF905">
        <v>179.66</v>
      </c>
      <c r="AG905" s="4">
        <v>0.93</v>
      </c>
      <c r="AH905" t="s">
        <v>33</v>
      </c>
      <c r="AI905" t="s">
        <v>52</v>
      </c>
      <c r="AJ905">
        <v>36.778261000000001</v>
      </c>
      <c r="AK905">
        <v>-119.41793199999999</v>
      </c>
    </row>
    <row r="906" spans="1:37" ht="14.45" x14ac:dyDescent="0.3">
      <c r="A906">
        <v>904</v>
      </c>
      <c r="B906">
        <v>380</v>
      </c>
      <c r="C906" t="s">
        <v>582</v>
      </c>
      <c r="D906" t="s">
        <v>52</v>
      </c>
      <c r="E906" t="s">
        <v>31</v>
      </c>
      <c r="F906" s="2">
        <v>34700</v>
      </c>
      <c r="G906" s="2">
        <v>37987</v>
      </c>
      <c r="H906">
        <v>132255</v>
      </c>
      <c r="I906">
        <v>116418</v>
      </c>
      <c r="J906">
        <v>228</v>
      </c>
      <c r="K906">
        <f t="shared" si="28"/>
        <v>11006261100</v>
      </c>
      <c r="L906">
        <v>205</v>
      </c>
      <c r="M906">
        <v>182</v>
      </c>
      <c r="N906" t="s">
        <v>582</v>
      </c>
      <c r="O906" t="s">
        <v>38</v>
      </c>
      <c r="P906" t="s">
        <v>39</v>
      </c>
      <c r="Q906" s="6">
        <v>42050</v>
      </c>
      <c r="R906" s="3">
        <v>1246</v>
      </c>
      <c r="S906" s="3">
        <v>1284</v>
      </c>
      <c r="T906" t="s">
        <v>55</v>
      </c>
      <c r="U906" t="s">
        <v>2126</v>
      </c>
      <c r="V906" s="3">
        <v>134053</v>
      </c>
      <c r="W906">
        <v>69.7</v>
      </c>
      <c r="Z906">
        <v>22.7</v>
      </c>
      <c r="AA906" t="s">
        <v>55</v>
      </c>
      <c r="AB906" s="3">
        <v>406010878</v>
      </c>
      <c r="AC906" s="3">
        <v>418230307</v>
      </c>
      <c r="AD906">
        <v>69.77</v>
      </c>
      <c r="AE906" s="5">
        <f t="shared" si="29"/>
        <v>263907070.70000002</v>
      </c>
      <c r="AF906">
        <v>71.87</v>
      </c>
      <c r="AG906" s="4">
        <v>0.65</v>
      </c>
      <c r="AH906" t="s">
        <v>33</v>
      </c>
      <c r="AI906" t="s">
        <v>52</v>
      </c>
      <c r="AJ906">
        <v>33.119207000000003</v>
      </c>
      <c r="AK906">
        <v>-117.086421</v>
      </c>
    </row>
    <row r="907" spans="1:37" ht="14.45" x14ac:dyDescent="0.3">
      <c r="A907">
        <v>905</v>
      </c>
      <c r="B907">
        <v>380</v>
      </c>
      <c r="C907" t="s">
        <v>582</v>
      </c>
      <c r="D907" t="s">
        <v>52</v>
      </c>
      <c r="E907" t="s">
        <v>31</v>
      </c>
      <c r="F907" s="2">
        <v>34700</v>
      </c>
      <c r="G907" s="2">
        <v>37987</v>
      </c>
      <c r="H907">
        <v>132255</v>
      </c>
      <c r="I907">
        <v>116418</v>
      </c>
      <c r="J907">
        <v>228</v>
      </c>
      <c r="K907">
        <f t="shared" si="28"/>
        <v>11006261100</v>
      </c>
      <c r="L907">
        <v>205</v>
      </c>
      <c r="M907">
        <v>182</v>
      </c>
      <c r="N907" t="s">
        <v>582</v>
      </c>
      <c r="O907" t="s">
        <v>38</v>
      </c>
      <c r="P907" t="s">
        <v>39</v>
      </c>
      <c r="Q907" s="6">
        <v>42019</v>
      </c>
      <c r="R907" s="3">
        <v>1328</v>
      </c>
      <c r="S907" s="3">
        <v>1949</v>
      </c>
      <c r="T907" t="s">
        <v>55</v>
      </c>
      <c r="U907" t="s">
        <v>583</v>
      </c>
      <c r="V907" s="3">
        <v>134053</v>
      </c>
      <c r="W907">
        <v>60.4</v>
      </c>
      <c r="Z907">
        <v>7.5</v>
      </c>
      <c r="AA907" t="s">
        <v>55</v>
      </c>
      <c r="AB907" s="3">
        <v>432698110</v>
      </c>
      <c r="AC907" s="3">
        <v>635084431</v>
      </c>
      <c r="AD907">
        <v>60.39</v>
      </c>
      <c r="AE907" s="5">
        <f t="shared" si="29"/>
        <v>250964903.79999998</v>
      </c>
      <c r="AF907">
        <v>88.64</v>
      </c>
      <c r="AG907" s="4">
        <v>0.57999999999999996</v>
      </c>
      <c r="AH907" t="s">
        <v>33</v>
      </c>
      <c r="AI907" t="s">
        <v>52</v>
      </c>
      <c r="AJ907">
        <v>33.119207000000003</v>
      </c>
      <c r="AK907">
        <v>-117.086421</v>
      </c>
    </row>
    <row r="908" spans="1:37" ht="14.45" x14ac:dyDescent="0.3">
      <c r="A908">
        <v>906</v>
      </c>
      <c r="B908">
        <v>380</v>
      </c>
      <c r="C908" t="s">
        <v>582</v>
      </c>
      <c r="D908" t="s">
        <v>52</v>
      </c>
      <c r="E908" t="s">
        <v>31</v>
      </c>
      <c r="F908" s="2">
        <v>34700</v>
      </c>
      <c r="G908" s="2">
        <v>37987</v>
      </c>
      <c r="H908">
        <v>132255</v>
      </c>
      <c r="I908">
        <v>116418</v>
      </c>
      <c r="J908">
        <v>228</v>
      </c>
      <c r="K908">
        <f t="shared" si="28"/>
        <v>11006261100</v>
      </c>
      <c r="L908">
        <v>205</v>
      </c>
      <c r="M908">
        <v>182</v>
      </c>
      <c r="N908" t="s">
        <v>582</v>
      </c>
      <c r="O908" t="s">
        <v>38</v>
      </c>
      <c r="P908" t="s">
        <v>39</v>
      </c>
      <c r="Q908" s="6">
        <v>42352</v>
      </c>
      <c r="R908" s="3">
        <v>1073</v>
      </c>
      <c r="S908" s="3">
        <v>1704</v>
      </c>
      <c r="T908" t="s">
        <v>55</v>
      </c>
      <c r="U908" t="s">
        <v>584</v>
      </c>
      <c r="V908" s="3">
        <v>132255</v>
      </c>
      <c r="W908">
        <v>54</v>
      </c>
      <c r="Z908">
        <v>9.69</v>
      </c>
      <c r="AA908" t="s">
        <v>55</v>
      </c>
      <c r="AB908" s="3">
        <v>349573411</v>
      </c>
      <c r="AC908" s="3">
        <v>555250832</v>
      </c>
      <c r="AD908">
        <v>53.72</v>
      </c>
      <c r="AE908" s="5">
        <f t="shared" si="29"/>
        <v>220231248.93000001</v>
      </c>
      <c r="AF908">
        <v>85.32</v>
      </c>
      <c r="AG908" s="4">
        <v>0.63</v>
      </c>
      <c r="AH908" t="s">
        <v>33</v>
      </c>
      <c r="AI908" t="s">
        <v>52</v>
      </c>
      <c r="AJ908">
        <v>33.119207000000003</v>
      </c>
      <c r="AK908">
        <v>-117.086421</v>
      </c>
    </row>
    <row r="909" spans="1:37" ht="14.45" x14ac:dyDescent="0.3">
      <c r="A909">
        <v>907</v>
      </c>
      <c r="B909">
        <v>380</v>
      </c>
      <c r="C909" t="s">
        <v>582</v>
      </c>
      <c r="D909" t="s">
        <v>52</v>
      </c>
      <c r="E909" t="s">
        <v>31</v>
      </c>
      <c r="F909" s="2">
        <v>34700</v>
      </c>
      <c r="G909" s="2">
        <v>37987</v>
      </c>
      <c r="H909">
        <v>132255</v>
      </c>
      <c r="I909">
        <v>116418</v>
      </c>
      <c r="J909">
        <v>228</v>
      </c>
      <c r="K909">
        <f t="shared" si="28"/>
        <v>11006261100</v>
      </c>
      <c r="L909">
        <v>205</v>
      </c>
      <c r="M909">
        <v>182</v>
      </c>
      <c r="N909" t="s">
        <v>582</v>
      </c>
      <c r="O909" t="s">
        <v>38</v>
      </c>
      <c r="P909" t="s">
        <v>39</v>
      </c>
      <c r="Q909" s="6">
        <v>42322</v>
      </c>
      <c r="R909" s="3">
        <v>1726</v>
      </c>
      <c r="S909" s="3">
        <v>1835</v>
      </c>
      <c r="T909" t="s">
        <v>55</v>
      </c>
      <c r="V909" s="3">
        <v>134053</v>
      </c>
      <c r="W909">
        <v>83</v>
      </c>
      <c r="Z909">
        <v>36</v>
      </c>
      <c r="AA909" t="s">
        <v>55</v>
      </c>
      <c r="AB909" s="3">
        <v>562419563</v>
      </c>
      <c r="AC909" s="3">
        <v>597937369</v>
      </c>
      <c r="AD909">
        <v>82.51</v>
      </c>
      <c r="AE909" s="5">
        <f t="shared" si="29"/>
        <v>331827542.16999996</v>
      </c>
      <c r="AF909">
        <v>87.72</v>
      </c>
      <c r="AG909" s="4">
        <v>0.59</v>
      </c>
      <c r="AH909" t="s">
        <v>33</v>
      </c>
      <c r="AI909" t="s">
        <v>52</v>
      </c>
      <c r="AJ909">
        <v>33.119207000000003</v>
      </c>
      <c r="AK909">
        <v>-117.086421</v>
      </c>
    </row>
    <row r="910" spans="1:37" ht="14.45" x14ac:dyDescent="0.3">
      <c r="A910">
        <v>908</v>
      </c>
      <c r="B910">
        <v>380</v>
      </c>
      <c r="C910" t="s">
        <v>582</v>
      </c>
      <c r="D910" t="s">
        <v>52</v>
      </c>
      <c r="E910" t="s">
        <v>31</v>
      </c>
      <c r="F910" s="2">
        <v>34700</v>
      </c>
      <c r="G910" s="2">
        <v>37987</v>
      </c>
      <c r="H910">
        <v>132255</v>
      </c>
      <c r="I910">
        <v>116418</v>
      </c>
      <c r="J910">
        <v>228</v>
      </c>
      <c r="K910">
        <f t="shared" si="28"/>
        <v>11006261100</v>
      </c>
      <c r="L910">
        <v>205</v>
      </c>
      <c r="M910">
        <v>182</v>
      </c>
      <c r="N910" t="s">
        <v>582</v>
      </c>
      <c r="O910" t="s">
        <v>38</v>
      </c>
      <c r="P910" t="s">
        <v>39</v>
      </c>
      <c r="Q910" s="6">
        <v>42261</v>
      </c>
      <c r="R910" s="3">
        <v>2103</v>
      </c>
      <c r="S910" s="3">
        <v>2427</v>
      </c>
      <c r="T910" t="s">
        <v>55</v>
      </c>
      <c r="U910" t="s">
        <v>585</v>
      </c>
      <c r="V910" s="3">
        <v>134053</v>
      </c>
      <c r="W910">
        <v>99</v>
      </c>
      <c r="Z910">
        <v>83</v>
      </c>
      <c r="AA910" t="s">
        <v>55</v>
      </c>
      <c r="AB910" s="3">
        <v>685265551</v>
      </c>
      <c r="AC910" s="3">
        <v>790841413</v>
      </c>
      <c r="AD910">
        <v>98.83</v>
      </c>
      <c r="AE910" s="5">
        <f t="shared" si="29"/>
        <v>397454019.57999998</v>
      </c>
      <c r="AF910">
        <v>114.06</v>
      </c>
      <c r="AG910" s="4">
        <v>0.57999999999999996</v>
      </c>
      <c r="AH910" t="s">
        <v>33</v>
      </c>
      <c r="AI910" t="s">
        <v>52</v>
      </c>
      <c r="AJ910">
        <v>33.119207000000003</v>
      </c>
      <c r="AK910">
        <v>-117.086421</v>
      </c>
    </row>
    <row r="911" spans="1:37" ht="14.45" x14ac:dyDescent="0.3">
      <c r="A911">
        <v>909</v>
      </c>
      <c r="B911">
        <v>380</v>
      </c>
      <c r="C911" t="s">
        <v>582</v>
      </c>
      <c r="D911" t="s">
        <v>52</v>
      </c>
      <c r="E911" t="s">
        <v>31</v>
      </c>
      <c r="F911" s="2">
        <v>34700</v>
      </c>
      <c r="G911" s="2">
        <v>37987</v>
      </c>
      <c r="H911">
        <v>132255</v>
      </c>
      <c r="I911">
        <v>116418</v>
      </c>
      <c r="J911">
        <v>228</v>
      </c>
      <c r="K911">
        <f t="shared" si="28"/>
        <v>11006261100</v>
      </c>
      <c r="L911">
        <v>205</v>
      </c>
      <c r="M911">
        <v>182</v>
      </c>
      <c r="N911" t="s">
        <v>582</v>
      </c>
      <c r="O911" t="s">
        <v>38</v>
      </c>
      <c r="P911" t="s">
        <v>39</v>
      </c>
      <c r="Q911" s="6">
        <v>42199</v>
      </c>
      <c r="R911">
        <v>832</v>
      </c>
      <c r="S911">
        <v>836</v>
      </c>
      <c r="T911" t="s">
        <v>40</v>
      </c>
      <c r="V911" s="3">
        <v>145901</v>
      </c>
      <c r="Z911">
        <v>31.254999999999999</v>
      </c>
      <c r="AA911" t="s">
        <v>40</v>
      </c>
      <c r="AB911" s="3">
        <v>831810000</v>
      </c>
      <c r="AC911" s="3">
        <v>836420000</v>
      </c>
      <c r="AD911">
        <v>113.47</v>
      </c>
      <c r="AE911" s="5">
        <f t="shared" si="29"/>
        <v>515722200</v>
      </c>
      <c r="AF911">
        <v>114.1</v>
      </c>
      <c r="AG911" s="4">
        <v>0.62</v>
      </c>
      <c r="AH911" t="s">
        <v>33</v>
      </c>
      <c r="AI911" t="s">
        <v>52</v>
      </c>
      <c r="AJ911">
        <v>33.119207000000003</v>
      </c>
      <c r="AK911">
        <v>-117.086421</v>
      </c>
    </row>
    <row r="912" spans="1:37" ht="14.45" x14ac:dyDescent="0.3">
      <c r="A912">
        <v>910</v>
      </c>
      <c r="B912">
        <v>380</v>
      </c>
      <c r="C912" t="s">
        <v>582</v>
      </c>
      <c r="D912" t="s">
        <v>52</v>
      </c>
      <c r="E912" t="s">
        <v>31</v>
      </c>
      <c r="F912" s="2">
        <v>34700</v>
      </c>
      <c r="G912" s="2">
        <v>37987</v>
      </c>
      <c r="H912">
        <v>132255</v>
      </c>
      <c r="I912">
        <v>116418</v>
      </c>
      <c r="J912">
        <v>228</v>
      </c>
      <c r="K912">
        <f t="shared" si="28"/>
        <v>11006261100</v>
      </c>
      <c r="L912">
        <v>205</v>
      </c>
      <c r="M912">
        <v>182</v>
      </c>
      <c r="N912" t="s">
        <v>582</v>
      </c>
      <c r="O912" t="s">
        <v>38</v>
      </c>
      <c r="P912" t="s">
        <v>39</v>
      </c>
      <c r="Q912" s="6">
        <v>42169</v>
      </c>
      <c r="R912">
        <v>792</v>
      </c>
      <c r="S912">
        <v>791</v>
      </c>
      <c r="T912" t="s">
        <v>40</v>
      </c>
      <c r="V912" s="3">
        <v>145901</v>
      </c>
      <c r="AB912" s="3">
        <v>792130000</v>
      </c>
      <c r="AC912" s="3">
        <v>791370000</v>
      </c>
      <c r="AD912">
        <v>107.86</v>
      </c>
      <c r="AE912" s="5">
        <f t="shared" si="29"/>
        <v>475278000</v>
      </c>
      <c r="AF912">
        <v>107.76</v>
      </c>
      <c r="AG912" s="4">
        <v>0.6</v>
      </c>
      <c r="AH912" t="s">
        <v>33</v>
      </c>
      <c r="AI912" t="s">
        <v>52</v>
      </c>
      <c r="AJ912">
        <v>33.119207000000003</v>
      </c>
      <c r="AK912">
        <v>-117.086421</v>
      </c>
    </row>
    <row r="913" spans="1:37" ht="14.45" x14ac:dyDescent="0.3">
      <c r="A913">
        <v>911</v>
      </c>
      <c r="B913">
        <v>517</v>
      </c>
      <c r="C913" t="s">
        <v>586</v>
      </c>
      <c r="D913" t="s">
        <v>36</v>
      </c>
      <c r="E913" t="s">
        <v>31</v>
      </c>
      <c r="F913" s="2">
        <v>34851</v>
      </c>
      <c r="G913" s="2">
        <v>38504</v>
      </c>
      <c r="H913">
        <v>36100</v>
      </c>
      <c r="I913">
        <v>34038</v>
      </c>
      <c r="J913">
        <v>161</v>
      </c>
      <c r="K913">
        <f t="shared" si="28"/>
        <v>2121416500</v>
      </c>
      <c r="L913">
        <v>143</v>
      </c>
      <c r="M913">
        <v>129</v>
      </c>
      <c r="N913" t="s">
        <v>586</v>
      </c>
      <c r="O913">
        <v>1</v>
      </c>
      <c r="P913" t="s">
        <v>39</v>
      </c>
      <c r="Q913" s="6">
        <v>42050</v>
      </c>
      <c r="R913" s="3">
        <v>130153</v>
      </c>
      <c r="S913" s="3">
        <v>86166</v>
      </c>
      <c r="T913" t="s">
        <v>91</v>
      </c>
      <c r="V913" s="3">
        <v>37000</v>
      </c>
      <c r="W913">
        <v>75</v>
      </c>
      <c r="AB913" s="3">
        <v>97361205</v>
      </c>
      <c r="AC913" s="3">
        <v>64456644</v>
      </c>
      <c r="AD913">
        <v>75.180000000000007</v>
      </c>
      <c r="AE913" s="5">
        <f t="shared" si="29"/>
        <v>77888964</v>
      </c>
      <c r="AF913">
        <v>49.77</v>
      </c>
      <c r="AG913" s="4">
        <v>0.8</v>
      </c>
      <c r="AH913" t="s">
        <v>33</v>
      </c>
      <c r="AI913" t="s">
        <v>36</v>
      </c>
      <c r="AJ913">
        <v>36.778261000000001</v>
      </c>
      <c r="AK913">
        <v>-119.41793199999999</v>
      </c>
    </row>
    <row r="914" spans="1:37" ht="14.45" x14ac:dyDescent="0.3">
      <c r="A914">
        <v>912</v>
      </c>
      <c r="B914">
        <v>517</v>
      </c>
      <c r="C914" t="s">
        <v>586</v>
      </c>
      <c r="D914" t="s">
        <v>36</v>
      </c>
      <c r="E914" t="s">
        <v>31</v>
      </c>
      <c r="F914" s="2">
        <v>34851</v>
      </c>
      <c r="G914" s="2">
        <v>38504</v>
      </c>
      <c r="H914">
        <v>36100</v>
      </c>
      <c r="I914">
        <v>34038</v>
      </c>
      <c r="J914">
        <v>161</v>
      </c>
      <c r="K914">
        <f t="shared" si="28"/>
        <v>2121416500</v>
      </c>
      <c r="L914">
        <v>143</v>
      </c>
      <c r="M914">
        <v>129</v>
      </c>
      <c r="N914" t="s">
        <v>586</v>
      </c>
      <c r="O914">
        <v>1</v>
      </c>
      <c r="P914" t="s">
        <v>39</v>
      </c>
      <c r="Q914" s="6">
        <v>42019</v>
      </c>
      <c r="R914" s="3">
        <v>113281</v>
      </c>
      <c r="S914" s="3">
        <v>125549</v>
      </c>
      <c r="T914" t="s">
        <v>91</v>
      </c>
      <c r="V914" s="3">
        <v>37000</v>
      </c>
      <c r="W914">
        <v>58</v>
      </c>
      <c r="AB914" s="3">
        <v>84740073</v>
      </c>
      <c r="AC914" s="3">
        <v>93917174</v>
      </c>
      <c r="AD914">
        <v>56.15</v>
      </c>
      <c r="AE914" s="5">
        <f t="shared" si="29"/>
        <v>64402455.480000004</v>
      </c>
      <c r="AF914">
        <v>62.23</v>
      </c>
      <c r="AG914" s="4">
        <v>0.76</v>
      </c>
      <c r="AH914" t="s">
        <v>33</v>
      </c>
      <c r="AI914" t="s">
        <v>36</v>
      </c>
      <c r="AJ914">
        <v>36.778261000000001</v>
      </c>
      <c r="AK914">
        <v>-119.41793199999999</v>
      </c>
    </row>
    <row r="915" spans="1:37" ht="14.45" x14ac:dyDescent="0.3">
      <c r="A915">
        <v>913</v>
      </c>
      <c r="B915">
        <v>517</v>
      </c>
      <c r="C915" t="s">
        <v>586</v>
      </c>
      <c r="D915" t="s">
        <v>36</v>
      </c>
      <c r="E915" t="s">
        <v>31</v>
      </c>
      <c r="F915" s="2">
        <v>34851</v>
      </c>
      <c r="G915" s="2">
        <v>38504</v>
      </c>
      <c r="H915">
        <v>36100</v>
      </c>
      <c r="I915">
        <v>34038</v>
      </c>
      <c r="J915">
        <v>161</v>
      </c>
      <c r="K915">
        <f t="shared" si="28"/>
        <v>2121416500</v>
      </c>
      <c r="L915">
        <v>143</v>
      </c>
      <c r="M915">
        <v>129</v>
      </c>
      <c r="N915" t="s">
        <v>586</v>
      </c>
      <c r="O915">
        <v>1</v>
      </c>
      <c r="P915" t="s">
        <v>39</v>
      </c>
      <c r="Q915" s="6">
        <v>42352</v>
      </c>
      <c r="R915" s="3">
        <v>121562</v>
      </c>
      <c r="S915" s="3">
        <v>125750</v>
      </c>
      <c r="T915" t="s">
        <v>91</v>
      </c>
      <c r="V915" s="3">
        <v>37000</v>
      </c>
      <c r="W915">
        <v>54</v>
      </c>
      <c r="AB915" s="3">
        <v>90934691</v>
      </c>
      <c r="AC915" s="3">
        <v>94067532</v>
      </c>
      <c r="AD915">
        <v>52.33</v>
      </c>
      <c r="AE915" s="5">
        <f t="shared" si="29"/>
        <v>60016896.060000002</v>
      </c>
      <c r="AF915">
        <v>54.13</v>
      </c>
      <c r="AG915" s="4">
        <v>0.66</v>
      </c>
      <c r="AH915" t="s">
        <v>33</v>
      </c>
      <c r="AI915" t="s">
        <v>36</v>
      </c>
      <c r="AJ915">
        <v>36.778261000000001</v>
      </c>
      <c r="AK915">
        <v>-119.41793199999999</v>
      </c>
    </row>
    <row r="916" spans="1:37" ht="14.45" x14ac:dyDescent="0.3">
      <c r="A916">
        <v>914</v>
      </c>
      <c r="B916">
        <v>517</v>
      </c>
      <c r="C916" t="s">
        <v>586</v>
      </c>
      <c r="D916" t="s">
        <v>36</v>
      </c>
      <c r="E916" t="s">
        <v>31</v>
      </c>
      <c r="F916" s="2">
        <v>34851</v>
      </c>
      <c r="G916" s="2">
        <v>38504</v>
      </c>
      <c r="H916">
        <v>36100</v>
      </c>
      <c r="I916">
        <v>34038</v>
      </c>
      <c r="J916">
        <v>161</v>
      </c>
      <c r="K916">
        <f t="shared" si="28"/>
        <v>2121416500</v>
      </c>
      <c r="L916">
        <v>143</v>
      </c>
      <c r="M916">
        <v>129</v>
      </c>
      <c r="N916" t="s">
        <v>586</v>
      </c>
      <c r="O916">
        <v>1</v>
      </c>
      <c r="P916" t="s">
        <v>34</v>
      </c>
      <c r="Q916" s="6">
        <v>42322</v>
      </c>
      <c r="R916" s="3">
        <v>99623</v>
      </c>
      <c r="S916" s="3">
        <v>137795</v>
      </c>
      <c r="T916" t="s">
        <v>91</v>
      </c>
      <c r="V916" s="3">
        <v>37000</v>
      </c>
      <c r="W916">
        <v>40</v>
      </c>
      <c r="X916" t="s">
        <v>587</v>
      </c>
      <c r="AB916" s="3">
        <v>74523179</v>
      </c>
      <c r="AC916" s="3">
        <v>103077818</v>
      </c>
      <c r="AD916">
        <v>40.28</v>
      </c>
      <c r="AE916" s="5">
        <f t="shared" si="29"/>
        <v>44713907.399999999</v>
      </c>
      <c r="AF916">
        <v>55.72</v>
      </c>
      <c r="AG916" s="4">
        <v>0.6</v>
      </c>
      <c r="AH916" t="s">
        <v>33</v>
      </c>
      <c r="AI916" t="s">
        <v>36</v>
      </c>
      <c r="AJ916">
        <v>36.778261000000001</v>
      </c>
      <c r="AK916">
        <v>-119.41793199999999</v>
      </c>
    </row>
    <row r="917" spans="1:37" ht="14.45" x14ac:dyDescent="0.3">
      <c r="A917">
        <v>915</v>
      </c>
      <c r="B917">
        <v>517</v>
      </c>
      <c r="C917" t="s">
        <v>586</v>
      </c>
      <c r="D917" t="s">
        <v>36</v>
      </c>
      <c r="E917" t="s">
        <v>31</v>
      </c>
      <c r="F917" s="2">
        <v>34851</v>
      </c>
      <c r="G917" s="2">
        <v>38504</v>
      </c>
      <c r="H917">
        <v>36100</v>
      </c>
      <c r="I917">
        <v>34038</v>
      </c>
      <c r="J917">
        <v>161</v>
      </c>
      <c r="K917">
        <f t="shared" si="28"/>
        <v>2121416500</v>
      </c>
      <c r="L917">
        <v>143</v>
      </c>
      <c r="M917">
        <v>129</v>
      </c>
      <c r="N917" t="s">
        <v>586</v>
      </c>
      <c r="O917" t="s">
        <v>96</v>
      </c>
      <c r="P917" t="s">
        <v>34</v>
      </c>
      <c r="Q917" s="6">
        <v>42291</v>
      </c>
      <c r="R917" s="3">
        <v>178391</v>
      </c>
      <c r="S917" s="3">
        <v>158900</v>
      </c>
      <c r="T917" t="s">
        <v>91</v>
      </c>
      <c r="V917" s="3">
        <v>37000</v>
      </c>
      <c r="W917">
        <v>68</v>
      </c>
      <c r="AB917" s="3">
        <v>133445735</v>
      </c>
      <c r="AC917" s="3">
        <v>118865455</v>
      </c>
      <c r="AD917">
        <v>65.150000000000006</v>
      </c>
      <c r="AE917" s="5">
        <f t="shared" si="29"/>
        <v>74729611.600000009</v>
      </c>
      <c r="AF917">
        <v>58.03</v>
      </c>
      <c r="AG917" s="4">
        <v>0.56000000000000005</v>
      </c>
      <c r="AH917" t="s">
        <v>33</v>
      </c>
      <c r="AI917" t="s">
        <v>36</v>
      </c>
      <c r="AJ917">
        <v>36.778261000000001</v>
      </c>
      <c r="AK917">
        <v>-119.41793199999999</v>
      </c>
    </row>
    <row r="918" spans="1:37" ht="14.45" x14ac:dyDescent="0.3">
      <c r="A918">
        <v>916</v>
      </c>
      <c r="B918">
        <v>517</v>
      </c>
      <c r="C918" t="s">
        <v>586</v>
      </c>
      <c r="D918" t="s">
        <v>36</v>
      </c>
      <c r="E918" t="s">
        <v>31</v>
      </c>
      <c r="F918" s="2">
        <v>34851</v>
      </c>
      <c r="G918" s="2">
        <v>38504</v>
      </c>
      <c r="H918">
        <v>36100</v>
      </c>
      <c r="I918">
        <v>34038</v>
      </c>
      <c r="J918">
        <v>161</v>
      </c>
      <c r="K918">
        <f t="shared" si="28"/>
        <v>2121416500</v>
      </c>
      <c r="L918">
        <v>143</v>
      </c>
      <c r="M918">
        <v>129</v>
      </c>
      <c r="N918" t="s">
        <v>586</v>
      </c>
      <c r="O918" t="s">
        <v>96</v>
      </c>
      <c r="P918" t="s">
        <v>34</v>
      </c>
      <c r="Q918" s="6">
        <v>42261</v>
      </c>
      <c r="R918" s="3">
        <v>177956</v>
      </c>
      <c r="S918" s="3">
        <v>192215</v>
      </c>
      <c r="T918" t="s">
        <v>91</v>
      </c>
      <c r="U918" t="s">
        <v>588</v>
      </c>
      <c r="V918" s="3">
        <v>37000</v>
      </c>
      <c r="W918">
        <v>68</v>
      </c>
      <c r="X918">
        <v>0</v>
      </c>
      <c r="Y918">
        <v>0</v>
      </c>
      <c r="AB918" s="3">
        <v>133120332</v>
      </c>
      <c r="AC918" s="3">
        <v>143786805</v>
      </c>
      <c r="AD918">
        <v>67.16</v>
      </c>
      <c r="AE918" s="5">
        <f t="shared" si="29"/>
        <v>74547385.920000002</v>
      </c>
      <c r="AF918">
        <v>72.540000000000006</v>
      </c>
      <c r="AG918" s="4">
        <v>0.56000000000000005</v>
      </c>
      <c r="AH918" t="s">
        <v>33</v>
      </c>
      <c r="AI918" t="s">
        <v>36</v>
      </c>
      <c r="AJ918">
        <v>36.778261000000001</v>
      </c>
      <c r="AK918">
        <v>-119.41793199999999</v>
      </c>
    </row>
    <row r="919" spans="1:37" ht="14.45" x14ac:dyDescent="0.3">
      <c r="A919">
        <v>917</v>
      </c>
      <c r="B919">
        <v>517</v>
      </c>
      <c r="C919" t="s">
        <v>586</v>
      </c>
      <c r="D919" t="s">
        <v>36</v>
      </c>
      <c r="E919" t="s">
        <v>31</v>
      </c>
      <c r="F919" s="2">
        <v>34851</v>
      </c>
      <c r="G919" s="2">
        <v>38504</v>
      </c>
      <c r="H919">
        <v>36100</v>
      </c>
      <c r="I919">
        <v>34038</v>
      </c>
      <c r="J919">
        <v>161</v>
      </c>
      <c r="K919">
        <f t="shared" si="28"/>
        <v>2121416500</v>
      </c>
      <c r="L919">
        <v>143</v>
      </c>
      <c r="M919">
        <v>129</v>
      </c>
      <c r="N919" t="s">
        <v>586</v>
      </c>
      <c r="O919" t="s">
        <v>96</v>
      </c>
      <c r="P919" t="s">
        <v>34</v>
      </c>
      <c r="Q919" s="6">
        <v>42230</v>
      </c>
      <c r="R919" s="3">
        <v>198760</v>
      </c>
      <c r="S919" s="3">
        <v>260383</v>
      </c>
      <c r="T919" t="s">
        <v>91</v>
      </c>
      <c r="U919" t="s">
        <v>589</v>
      </c>
      <c r="V919" s="3">
        <v>37000</v>
      </c>
      <c r="AB919" s="3">
        <v>148682805</v>
      </c>
      <c r="AC919" s="3">
        <v>194780010</v>
      </c>
      <c r="AD919">
        <v>72.59</v>
      </c>
      <c r="AE919" s="5">
        <f t="shared" si="29"/>
        <v>83262370.800000012</v>
      </c>
      <c r="AF919">
        <v>95.1</v>
      </c>
      <c r="AG919" s="4">
        <v>0.56000000000000005</v>
      </c>
      <c r="AH919" t="s">
        <v>33</v>
      </c>
      <c r="AI919" t="s">
        <v>36</v>
      </c>
      <c r="AJ919">
        <v>36.778261000000001</v>
      </c>
      <c r="AK919">
        <v>-119.41793199999999</v>
      </c>
    </row>
    <row r="920" spans="1:37" ht="14.45" x14ac:dyDescent="0.3">
      <c r="A920">
        <v>918</v>
      </c>
      <c r="B920">
        <v>517</v>
      </c>
      <c r="C920" t="s">
        <v>586</v>
      </c>
      <c r="D920" t="s">
        <v>36</v>
      </c>
      <c r="E920" t="s">
        <v>31</v>
      </c>
      <c r="F920" s="2">
        <v>34851</v>
      </c>
      <c r="G920" s="2">
        <v>38504</v>
      </c>
      <c r="H920">
        <v>36100</v>
      </c>
      <c r="I920">
        <v>34038</v>
      </c>
      <c r="J920">
        <v>161</v>
      </c>
      <c r="K920">
        <f t="shared" si="28"/>
        <v>2121416500</v>
      </c>
      <c r="L920">
        <v>143</v>
      </c>
      <c r="M920">
        <v>129</v>
      </c>
      <c r="N920" t="s">
        <v>586</v>
      </c>
      <c r="O920">
        <v>1</v>
      </c>
      <c r="P920" t="s">
        <v>34</v>
      </c>
      <c r="Q920" s="6">
        <v>42199</v>
      </c>
      <c r="R920" s="3">
        <v>211200</v>
      </c>
      <c r="S920" s="3">
        <v>220478</v>
      </c>
      <c r="T920" t="s">
        <v>91</v>
      </c>
      <c r="U920" t="s">
        <v>103</v>
      </c>
      <c r="V920" s="3">
        <v>37000</v>
      </c>
      <c r="X920" t="s">
        <v>103</v>
      </c>
      <c r="Y920" t="s">
        <v>103</v>
      </c>
      <c r="AB920" s="3">
        <v>157988571</v>
      </c>
      <c r="AC920" s="3">
        <v>164928997</v>
      </c>
      <c r="AD920">
        <v>78.510000000000005</v>
      </c>
      <c r="AE920" s="5">
        <f t="shared" si="29"/>
        <v>90053485.469999999</v>
      </c>
      <c r="AF920">
        <v>81.96</v>
      </c>
      <c r="AG920" s="4">
        <v>0.56999999999999995</v>
      </c>
      <c r="AH920" t="s">
        <v>33</v>
      </c>
      <c r="AI920" t="s">
        <v>36</v>
      </c>
      <c r="AJ920">
        <v>36.778261000000001</v>
      </c>
      <c r="AK920">
        <v>-119.41793199999999</v>
      </c>
    </row>
    <row r="921" spans="1:37" ht="14.45" x14ac:dyDescent="0.3">
      <c r="A921">
        <v>919</v>
      </c>
      <c r="B921">
        <v>517</v>
      </c>
      <c r="C921" t="s">
        <v>586</v>
      </c>
      <c r="D921" t="s">
        <v>36</v>
      </c>
      <c r="E921" t="s">
        <v>31</v>
      </c>
      <c r="F921" s="2">
        <v>34851</v>
      </c>
      <c r="G921" s="2">
        <v>38504</v>
      </c>
      <c r="H921">
        <v>36100</v>
      </c>
      <c r="I921">
        <v>34038</v>
      </c>
      <c r="J921">
        <v>161</v>
      </c>
      <c r="K921">
        <f t="shared" si="28"/>
        <v>2121416500</v>
      </c>
      <c r="L921">
        <v>143</v>
      </c>
      <c r="M921">
        <v>129</v>
      </c>
      <c r="N921" t="s">
        <v>586</v>
      </c>
      <c r="O921">
        <v>1</v>
      </c>
      <c r="P921" t="s">
        <v>34</v>
      </c>
      <c r="Q921" s="6">
        <v>42169</v>
      </c>
      <c r="R921" s="3">
        <v>209400</v>
      </c>
      <c r="S921" s="3">
        <v>213618</v>
      </c>
      <c r="T921" t="s">
        <v>91</v>
      </c>
      <c r="U921" t="s">
        <v>103</v>
      </c>
      <c r="V921" s="3">
        <v>37000</v>
      </c>
      <c r="X921" t="s">
        <v>103</v>
      </c>
      <c r="Y921" t="s">
        <v>103</v>
      </c>
      <c r="AB921" s="3">
        <v>156642078</v>
      </c>
      <c r="AC921" s="3">
        <v>159797361</v>
      </c>
      <c r="AD921">
        <v>73.38</v>
      </c>
      <c r="AE921" s="5">
        <f t="shared" si="29"/>
        <v>81453880.560000002</v>
      </c>
      <c r="AF921">
        <v>74.86</v>
      </c>
      <c r="AG921" s="4">
        <v>0.52</v>
      </c>
      <c r="AH921" t="s">
        <v>33</v>
      </c>
      <c r="AI921" t="s">
        <v>36</v>
      </c>
      <c r="AJ921">
        <v>36.778261000000001</v>
      </c>
      <c r="AK921">
        <v>-119.41793199999999</v>
      </c>
    </row>
    <row r="922" spans="1:37" ht="14.45" x14ac:dyDescent="0.3">
      <c r="A922">
        <v>920</v>
      </c>
      <c r="B922">
        <v>560</v>
      </c>
      <c r="C922" t="s">
        <v>590</v>
      </c>
      <c r="D922" t="s">
        <v>100</v>
      </c>
      <c r="E922" t="s">
        <v>53</v>
      </c>
      <c r="F922" s="2">
        <v>36892</v>
      </c>
      <c r="G922" s="2">
        <v>40178</v>
      </c>
      <c r="H922">
        <v>26066</v>
      </c>
      <c r="I922">
        <v>26186</v>
      </c>
      <c r="J922">
        <v>128</v>
      </c>
      <c r="K922">
        <f t="shared" si="28"/>
        <v>1217803520</v>
      </c>
      <c r="L922">
        <v>125</v>
      </c>
      <c r="M922">
        <v>122</v>
      </c>
      <c r="N922" t="s">
        <v>590</v>
      </c>
      <c r="O922">
        <v>2</v>
      </c>
      <c r="P922" t="s">
        <v>34</v>
      </c>
      <c r="Q922" s="6">
        <v>42050</v>
      </c>
      <c r="R922">
        <v>67</v>
      </c>
      <c r="S922">
        <v>77</v>
      </c>
      <c r="T922" t="s">
        <v>40</v>
      </c>
      <c r="V922" s="3">
        <v>26066</v>
      </c>
      <c r="W922">
        <v>87.26</v>
      </c>
      <c r="AB922" s="3">
        <v>67037000</v>
      </c>
      <c r="AC922" s="3">
        <v>76554000</v>
      </c>
      <c r="AD922">
        <v>87.26</v>
      </c>
      <c r="AE922" s="5">
        <f t="shared" si="29"/>
        <v>63685150</v>
      </c>
      <c r="AF922">
        <v>99.65</v>
      </c>
      <c r="AG922" s="4">
        <v>0.95</v>
      </c>
      <c r="AH922" t="s">
        <v>33</v>
      </c>
      <c r="AI922" t="s">
        <v>100</v>
      </c>
      <c r="AJ922">
        <v>40.802070999999998</v>
      </c>
      <c r="AK922">
        <v>-124.163673</v>
      </c>
    </row>
    <row r="923" spans="1:37" ht="14.45" x14ac:dyDescent="0.3">
      <c r="A923">
        <v>921</v>
      </c>
      <c r="B923">
        <v>560</v>
      </c>
      <c r="C923" t="s">
        <v>590</v>
      </c>
      <c r="D923" t="s">
        <v>100</v>
      </c>
      <c r="E923" t="s">
        <v>53</v>
      </c>
      <c r="F923" s="2">
        <v>36892</v>
      </c>
      <c r="G923" s="2">
        <v>40178</v>
      </c>
      <c r="H923">
        <v>26066</v>
      </c>
      <c r="I923">
        <v>26186</v>
      </c>
      <c r="J923">
        <v>128</v>
      </c>
      <c r="K923">
        <f t="shared" si="28"/>
        <v>1217803520</v>
      </c>
      <c r="L923">
        <v>125</v>
      </c>
      <c r="M923">
        <v>122</v>
      </c>
      <c r="N923" t="s">
        <v>590</v>
      </c>
      <c r="O923">
        <v>2</v>
      </c>
      <c r="P923" t="s">
        <v>34</v>
      </c>
      <c r="Q923" s="6">
        <v>42019</v>
      </c>
      <c r="R923">
        <v>76</v>
      </c>
      <c r="S923">
        <v>83</v>
      </c>
      <c r="T923" t="s">
        <v>40</v>
      </c>
      <c r="V923" s="3">
        <v>26066</v>
      </c>
      <c r="W923">
        <v>89.47</v>
      </c>
      <c r="AB923" s="3">
        <v>76097000</v>
      </c>
      <c r="AC923" s="3">
        <v>82859000</v>
      </c>
      <c r="AD923">
        <v>89.47</v>
      </c>
      <c r="AE923" s="5">
        <f t="shared" si="29"/>
        <v>72292150</v>
      </c>
      <c r="AF923">
        <v>97.42</v>
      </c>
      <c r="AG923" s="4">
        <v>0.95</v>
      </c>
      <c r="AH923" t="s">
        <v>33</v>
      </c>
      <c r="AI923" t="s">
        <v>100</v>
      </c>
      <c r="AJ923">
        <v>40.802070999999998</v>
      </c>
      <c r="AK923">
        <v>-124.163673</v>
      </c>
    </row>
    <row r="924" spans="1:37" ht="14.45" x14ac:dyDescent="0.3">
      <c r="A924">
        <v>922</v>
      </c>
      <c r="B924">
        <v>560</v>
      </c>
      <c r="C924" t="s">
        <v>590</v>
      </c>
      <c r="D924" t="s">
        <v>100</v>
      </c>
      <c r="E924" t="s">
        <v>53</v>
      </c>
      <c r="F924" s="2">
        <v>36892</v>
      </c>
      <c r="G924" s="2">
        <v>40178</v>
      </c>
      <c r="H924">
        <v>26066</v>
      </c>
      <c r="I924">
        <v>26186</v>
      </c>
      <c r="J924">
        <v>128</v>
      </c>
      <c r="K924">
        <f t="shared" si="28"/>
        <v>1217803520</v>
      </c>
      <c r="L924">
        <v>125</v>
      </c>
      <c r="M924">
        <v>122</v>
      </c>
      <c r="N924" t="s">
        <v>590</v>
      </c>
      <c r="O924">
        <v>2</v>
      </c>
      <c r="P924" t="s">
        <v>34</v>
      </c>
      <c r="Q924" s="6">
        <v>42352</v>
      </c>
      <c r="R924">
        <v>77</v>
      </c>
      <c r="S924">
        <v>84</v>
      </c>
      <c r="T924" t="s">
        <v>40</v>
      </c>
      <c r="V924" s="3">
        <v>26066</v>
      </c>
      <c r="W924">
        <v>90.5</v>
      </c>
      <c r="AB924" s="3">
        <v>76938000</v>
      </c>
      <c r="AC924" s="3">
        <v>84103000</v>
      </c>
      <c r="AD924">
        <v>90.45</v>
      </c>
      <c r="AE924" s="5">
        <f t="shared" si="29"/>
        <v>73091100</v>
      </c>
      <c r="AF924">
        <v>98.88</v>
      </c>
      <c r="AG924" s="4">
        <v>0.95</v>
      </c>
      <c r="AH924" t="s">
        <v>33</v>
      </c>
      <c r="AI924" t="s">
        <v>100</v>
      </c>
      <c r="AJ924">
        <v>40.802070999999998</v>
      </c>
      <c r="AK924">
        <v>-124.163673</v>
      </c>
    </row>
    <row r="925" spans="1:37" ht="14.45" x14ac:dyDescent="0.3">
      <c r="A925">
        <v>923</v>
      </c>
      <c r="B925">
        <v>560</v>
      </c>
      <c r="C925" t="s">
        <v>590</v>
      </c>
      <c r="D925" t="s">
        <v>100</v>
      </c>
      <c r="E925" t="s">
        <v>53</v>
      </c>
      <c r="F925" s="2">
        <v>36892</v>
      </c>
      <c r="G925" s="2">
        <v>40178</v>
      </c>
      <c r="H925">
        <v>26066</v>
      </c>
      <c r="I925">
        <v>26186</v>
      </c>
      <c r="J925">
        <v>128</v>
      </c>
      <c r="K925">
        <f t="shared" si="28"/>
        <v>1217803520</v>
      </c>
      <c r="L925">
        <v>125</v>
      </c>
      <c r="M925">
        <v>122</v>
      </c>
      <c r="N925" t="s">
        <v>590</v>
      </c>
      <c r="O925">
        <v>2</v>
      </c>
      <c r="P925" t="s">
        <v>34</v>
      </c>
      <c r="Q925" s="6">
        <v>42322</v>
      </c>
      <c r="R925">
        <v>78</v>
      </c>
      <c r="S925">
        <v>82</v>
      </c>
      <c r="T925" t="s">
        <v>40</v>
      </c>
      <c r="V925" s="3">
        <v>26066</v>
      </c>
      <c r="W925">
        <v>94.2</v>
      </c>
      <c r="AB925" s="3">
        <v>77500000</v>
      </c>
      <c r="AC925" s="3">
        <v>81900000</v>
      </c>
      <c r="AD925">
        <v>94.15</v>
      </c>
      <c r="AE925" s="5">
        <f t="shared" si="29"/>
        <v>73625000</v>
      </c>
      <c r="AF925">
        <v>99.5</v>
      </c>
      <c r="AG925" s="4">
        <v>0.95</v>
      </c>
      <c r="AH925" t="s">
        <v>33</v>
      </c>
      <c r="AI925" t="s">
        <v>100</v>
      </c>
      <c r="AJ925">
        <v>40.802070999999998</v>
      </c>
      <c r="AK925">
        <v>-124.163673</v>
      </c>
    </row>
    <row r="926" spans="1:37" ht="14.45" x14ac:dyDescent="0.3">
      <c r="A926">
        <v>924</v>
      </c>
      <c r="B926">
        <v>560</v>
      </c>
      <c r="C926" t="s">
        <v>590</v>
      </c>
      <c r="D926" t="s">
        <v>100</v>
      </c>
      <c r="E926" t="s">
        <v>53</v>
      </c>
      <c r="F926" s="2">
        <v>36892</v>
      </c>
      <c r="G926" s="2">
        <v>40178</v>
      </c>
      <c r="H926">
        <v>26066</v>
      </c>
      <c r="I926">
        <v>26186</v>
      </c>
      <c r="J926">
        <v>128</v>
      </c>
      <c r="K926">
        <f t="shared" si="28"/>
        <v>1217803520</v>
      </c>
      <c r="L926">
        <v>125</v>
      </c>
      <c r="M926">
        <v>122</v>
      </c>
      <c r="N926" t="s">
        <v>590</v>
      </c>
      <c r="O926">
        <v>2</v>
      </c>
      <c r="P926" t="s">
        <v>34</v>
      </c>
      <c r="Q926" s="6">
        <v>42291</v>
      </c>
      <c r="R926">
        <v>84</v>
      </c>
      <c r="S926">
        <v>95</v>
      </c>
      <c r="T926" t="s">
        <v>40</v>
      </c>
      <c r="V926" s="3">
        <v>26066</v>
      </c>
      <c r="W926">
        <v>98.8</v>
      </c>
      <c r="AB926" s="3">
        <v>84000000</v>
      </c>
      <c r="AC926" s="3">
        <v>95000000</v>
      </c>
      <c r="AD926">
        <v>98.76</v>
      </c>
      <c r="AE926" s="5">
        <f t="shared" si="29"/>
        <v>79800000</v>
      </c>
      <c r="AF926">
        <v>111.69</v>
      </c>
      <c r="AG926" s="4">
        <v>0.95</v>
      </c>
      <c r="AH926" t="s">
        <v>33</v>
      </c>
      <c r="AI926" t="s">
        <v>100</v>
      </c>
      <c r="AJ926">
        <v>40.802070999999998</v>
      </c>
      <c r="AK926">
        <v>-124.163673</v>
      </c>
    </row>
    <row r="927" spans="1:37" ht="14.45" x14ac:dyDescent="0.3">
      <c r="A927">
        <v>925</v>
      </c>
      <c r="B927">
        <v>560</v>
      </c>
      <c r="C927" t="s">
        <v>590</v>
      </c>
      <c r="D927" t="s">
        <v>100</v>
      </c>
      <c r="E927" t="s">
        <v>53</v>
      </c>
      <c r="F927" s="2">
        <v>36892</v>
      </c>
      <c r="G927" s="2">
        <v>40178</v>
      </c>
      <c r="H927">
        <v>26066</v>
      </c>
      <c r="I927">
        <v>26186</v>
      </c>
      <c r="J927">
        <v>128</v>
      </c>
      <c r="K927">
        <f t="shared" si="28"/>
        <v>1217803520</v>
      </c>
      <c r="L927">
        <v>125</v>
      </c>
      <c r="M927">
        <v>122</v>
      </c>
      <c r="N927" t="s">
        <v>590</v>
      </c>
      <c r="O927">
        <v>2</v>
      </c>
      <c r="P927" t="s">
        <v>34</v>
      </c>
      <c r="Q927" s="6">
        <v>42261</v>
      </c>
      <c r="R927">
        <v>98</v>
      </c>
      <c r="S927">
        <v>102</v>
      </c>
      <c r="T927" t="s">
        <v>40</v>
      </c>
      <c r="V927" s="3">
        <v>26066</v>
      </c>
      <c r="W927">
        <v>119</v>
      </c>
      <c r="AB927" s="3">
        <v>97591000</v>
      </c>
      <c r="AC927" s="3">
        <v>101848000</v>
      </c>
      <c r="AD927">
        <v>118.56</v>
      </c>
      <c r="AE927" s="5">
        <f t="shared" si="29"/>
        <v>92711450</v>
      </c>
      <c r="AF927">
        <v>123.73</v>
      </c>
      <c r="AG927" s="4">
        <v>0.95</v>
      </c>
      <c r="AH927" t="s">
        <v>33</v>
      </c>
      <c r="AI927" t="s">
        <v>100</v>
      </c>
      <c r="AJ927">
        <v>40.802070999999998</v>
      </c>
      <c r="AK927">
        <v>-124.163673</v>
      </c>
    </row>
    <row r="928" spans="1:37" ht="14.45" x14ac:dyDescent="0.3">
      <c r="A928">
        <v>926</v>
      </c>
      <c r="B928">
        <v>560</v>
      </c>
      <c r="C928" t="s">
        <v>590</v>
      </c>
      <c r="D928" t="s">
        <v>100</v>
      </c>
      <c r="E928" t="s">
        <v>53</v>
      </c>
      <c r="F928" s="2">
        <v>36892</v>
      </c>
      <c r="G928" s="2">
        <v>40178</v>
      </c>
      <c r="H928">
        <v>26066</v>
      </c>
      <c r="I928">
        <v>26186</v>
      </c>
      <c r="J928">
        <v>128</v>
      </c>
      <c r="K928">
        <f t="shared" si="28"/>
        <v>1217803520</v>
      </c>
      <c r="L928">
        <v>125</v>
      </c>
      <c r="M928">
        <v>122</v>
      </c>
      <c r="N928" t="s">
        <v>590</v>
      </c>
      <c r="O928">
        <v>2</v>
      </c>
      <c r="P928" t="s">
        <v>34</v>
      </c>
      <c r="Q928" s="6">
        <v>42230</v>
      </c>
      <c r="R928">
        <v>105</v>
      </c>
      <c r="S928">
        <v>116</v>
      </c>
      <c r="T928" t="s">
        <v>40</v>
      </c>
      <c r="V928" s="3">
        <v>26066</v>
      </c>
      <c r="AB928" s="3">
        <v>104974000</v>
      </c>
      <c r="AC928" s="3">
        <v>116125000</v>
      </c>
      <c r="AD928">
        <v>129.91</v>
      </c>
      <c r="AE928" s="5">
        <f t="shared" si="29"/>
        <v>104974000</v>
      </c>
      <c r="AF928">
        <v>143.71</v>
      </c>
      <c r="AG928" s="4">
        <v>1</v>
      </c>
      <c r="AH928" t="s">
        <v>33</v>
      </c>
      <c r="AI928" t="s">
        <v>100</v>
      </c>
      <c r="AJ928">
        <v>40.802070999999998</v>
      </c>
      <c r="AK928">
        <v>-124.163673</v>
      </c>
    </row>
    <row r="929" spans="1:37" ht="14.45" x14ac:dyDescent="0.3">
      <c r="A929">
        <v>927</v>
      </c>
      <c r="B929">
        <v>560</v>
      </c>
      <c r="C929" t="s">
        <v>590</v>
      </c>
      <c r="D929" t="s">
        <v>100</v>
      </c>
      <c r="E929" t="s">
        <v>53</v>
      </c>
      <c r="F929" s="2">
        <v>36892</v>
      </c>
      <c r="G929" s="2">
        <v>40178</v>
      </c>
      <c r="H929">
        <v>26066</v>
      </c>
      <c r="I929">
        <v>26186</v>
      </c>
      <c r="J929">
        <v>128</v>
      </c>
      <c r="K929">
        <f t="shared" si="28"/>
        <v>1217803520</v>
      </c>
      <c r="L929">
        <v>125</v>
      </c>
      <c r="M929">
        <v>122</v>
      </c>
      <c r="N929" t="s">
        <v>590</v>
      </c>
      <c r="O929">
        <v>2</v>
      </c>
      <c r="P929" t="s">
        <v>34</v>
      </c>
      <c r="Q929" s="6">
        <v>42199</v>
      </c>
      <c r="R929">
        <v>109</v>
      </c>
      <c r="S929">
        <v>118</v>
      </c>
      <c r="T929" t="s">
        <v>40</v>
      </c>
      <c r="V929" s="3">
        <v>26066</v>
      </c>
      <c r="AB929" s="3">
        <v>109330000</v>
      </c>
      <c r="AC929" s="3">
        <v>117511000</v>
      </c>
      <c r="AD929">
        <v>135.30000000000001</v>
      </c>
      <c r="AE929" s="5">
        <f t="shared" si="29"/>
        <v>109330000</v>
      </c>
      <c r="AF929">
        <v>145.43</v>
      </c>
      <c r="AG929" s="4">
        <v>1</v>
      </c>
      <c r="AH929" t="s">
        <v>33</v>
      </c>
      <c r="AI929" t="s">
        <v>100</v>
      </c>
      <c r="AJ929">
        <v>40.802070999999998</v>
      </c>
      <c r="AK929">
        <v>-124.163673</v>
      </c>
    </row>
    <row r="930" spans="1:37" ht="14.45" x14ac:dyDescent="0.3">
      <c r="A930">
        <v>928</v>
      </c>
      <c r="B930">
        <v>560</v>
      </c>
      <c r="C930" t="s">
        <v>590</v>
      </c>
      <c r="D930" t="s">
        <v>100</v>
      </c>
      <c r="E930" t="s">
        <v>53</v>
      </c>
      <c r="F930" s="2">
        <v>36892</v>
      </c>
      <c r="G930" s="2">
        <v>40178</v>
      </c>
      <c r="H930">
        <v>26066</v>
      </c>
      <c r="I930">
        <v>26186</v>
      </c>
      <c r="J930">
        <v>128</v>
      </c>
      <c r="K930">
        <f t="shared" si="28"/>
        <v>1217803520</v>
      </c>
      <c r="L930">
        <v>125</v>
      </c>
      <c r="M930">
        <v>122</v>
      </c>
      <c r="N930" t="s">
        <v>590</v>
      </c>
      <c r="O930">
        <v>2</v>
      </c>
      <c r="Q930" s="6">
        <v>42169</v>
      </c>
      <c r="R930">
        <v>106</v>
      </c>
      <c r="S930">
        <v>105</v>
      </c>
      <c r="T930" t="s">
        <v>40</v>
      </c>
      <c r="V930" s="3">
        <v>26066</v>
      </c>
      <c r="AB930" s="3">
        <v>106311000</v>
      </c>
      <c r="AC930" s="3">
        <v>104974000</v>
      </c>
      <c r="AD930">
        <v>135.94999999999999</v>
      </c>
      <c r="AE930" s="5">
        <f t="shared" si="29"/>
        <v>106311000</v>
      </c>
      <c r="AF930">
        <v>134.24</v>
      </c>
      <c r="AG930" s="4">
        <v>1</v>
      </c>
      <c r="AH930" t="s">
        <v>33</v>
      </c>
      <c r="AI930" t="s">
        <v>100</v>
      </c>
      <c r="AJ930">
        <v>40.802070999999998</v>
      </c>
      <c r="AK930">
        <v>-124.163673</v>
      </c>
    </row>
    <row r="931" spans="1:37" ht="14.45" x14ac:dyDescent="0.3">
      <c r="A931">
        <v>929</v>
      </c>
      <c r="B931">
        <v>446</v>
      </c>
      <c r="C931" t="s">
        <v>591</v>
      </c>
      <c r="D931" t="s">
        <v>116</v>
      </c>
      <c r="E931" t="s">
        <v>31</v>
      </c>
      <c r="F931" s="2">
        <v>35796</v>
      </c>
      <c r="G931" s="2">
        <v>39447</v>
      </c>
      <c r="H931">
        <v>10334</v>
      </c>
      <c r="I931">
        <v>9408</v>
      </c>
      <c r="J931">
        <v>235</v>
      </c>
      <c r="K931">
        <f t="shared" si="28"/>
        <v>886398850</v>
      </c>
      <c r="L931">
        <v>212</v>
      </c>
      <c r="M931">
        <v>188</v>
      </c>
      <c r="N931" t="s">
        <v>591</v>
      </c>
      <c r="P931" t="s">
        <v>39</v>
      </c>
      <c r="Q931" s="6">
        <v>42050</v>
      </c>
      <c r="R931" s="3">
        <v>30222600</v>
      </c>
      <c r="S931" s="3">
        <v>32182000</v>
      </c>
      <c r="T931" t="s">
        <v>32</v>
      </c>
      <c r="V931" s="3">
        <v>10334</v>
      </c>
      <c r="W931">
        <v>92.506175220000003</v>
      </c>
      <c r="AB931" s="3">
        <v>30222600</v>
      </c>
      <c r="AC931" s="3">
        <v>32182000</v>
      </c>
      <c r="AD931">
        <v>94</v>
      </c>
      <c r="AE931" s="5">
        <f t="shared" si="29"/>
        <v>27200340</v>
      </c>
      <c r="AF931">
        <v>100.1</v>
      </c>
      <c r="AG931" s="4">
        <v>0.9</v>
      </c>
      <c r="AH931" t="s">
        <v>33</v>
      </c>
      <c r="AI931" t="s">
        <v>116</v>
      </c>
      <c r="AJ931">
        <v>36.296061000000002</v>
      </c>
      <c r="AK931">
        <v>-119.14205200000001</v>
      </c>
    </row>
    <row r="932" spans="1:37" ht="14.45" x14ac:dyDescent="0.3">
      <c r="A932">
        <v>930</v>
      </c>
      <c r="B932">
        <v>446</v>
      </c>
      <c r="C932" t="s">
        <v>591</v>
      </c>
      <c r="D932" t="s">
        <v>116</v>
      </c>
      <c r="E932" t="s">
        <v>31</v>
      </c>
      <c r="F932" s="2">
        <v>35796</v>
      </c>
      <c r="G932" s="2">
        <v>39447</v>
      </c>
      <c r="H932">
        <v>10334</v>
      </c>
      <c r="I932">
        <v>9408</v>
      </c>
      <c r="J932">
        <v>235</v>
      </c>
      <c r="K932">
        <f t="shared" si="28"/>
        <v>886398850</v>
      </c>
      <c r="L932">
        <v>212</v>
      </c>
      <c r="M932">
        <v>188</v>
      </c>
      <c r="N932" t="s">
        <v>591</v>
      </c>
      <c r="O932">
        <v>2</v>
      </c>
      <c r="P932" t="s">
        <v>39</v>
      </c>
      <c r="Q932" s="6">
        <v>42019</v>
      </c>
      <c r="R932" s="3">
        <v>33482000</v>
      </c>
      <c r="S932" s="3">
        <v>31664400</v>
      </c>
      <c r="T932" t="s">
        <v>32</v>
      </c>
      <c r="V932" s="3">
        <v>10334</v>
      </c>
      <c r="W932">
        <v>104.5156296</v>
      </c>
      <c r="AB932" s="3">
        <v>33482000</v>
      </c>
      <c r="AC932" s="3">
        <v>31664400</v>
      </c>
      <c r="AD932">
        <v>94.06</v>
      </c>
      <c r="AE932" s="5">
        <f t="shared" si="29"/>
        <v>30133800</v>
      </c>
      <c r="AF932">
        <v>88.96</v>
      </c>
      <c r="AG932" s="4">
        <v>0.9</v>
      </c>
      <c r="AH932" t="s">
        <v>33</v>
      </c>
      <c r="AI932" t="s">
        <v>116</v>
      </c>
      <c r="AJ932">
        <v>36.296061000000002</v>
      </c>
      <c r="AK932">
        <v>-119.14205200000001</v>
      </c>
    </row>
    <row r="933" spans="1:37" ht="14.45" x14ac:dyDescent="0.3">
      <c r="A933">
        <v>931</v>
      </c>
      <c r="B933">
        <v>446</v>
      </c>
      <c r="C933" t="s">
        <v>591</v>
      </c>
      <c r="D933" t="s">
        <v>116</v>
      </c>
      <c r="E933" t="s">
        <v>31</v>
      </c>
      <c r="F933" s="2">
        <v>35796</v>
      </c>
      <c r="G933" s="2">
        <v>39447</v>
      </c>
      <c r="H933">
        <v>10334</v>
      </c>
      <c r="I933">
        <v>9408</v>
      </c>
      <c r="J933">
        <v>235</v>
      </c>
      <c r="K933">
        <f t="shared" si="28"/>
        <v>886398850</v>
      </c>
      <c r="L933">
        <v>212</v>
      </c>
      <c r="M933">
        <v>188</v>
      </c>
      <c r="N933" t="s">
        <v>591</v>
      </c>
      <c r="O933">
        <v>2</v>
      </c>
      <c r="P933" t="s">
        <v>39</v>
      </c>
      <c r="Q933" s="6">
        <v>42352</v>
      </c>
      <c r="R933" s="3">
        <v>32382800</v>
      </c>
      <c r="S933" s="3">
        <v>37430400</v>
      </c>
      <c r="T933" t="s">
        <v>32</v>
      </c>
      <c r="V933" s="3">
        <v>10334</v>
      </c>
      <c r="W933">
        <v>101.0844254</v>
      </c>
      <c r="AB933" s="3">
        <v>32382800</v>
      </c>
      <c r="AC933" s="3">
        <v>37430400</v>
      </c>
      <c r="AD933">
        <v>90.98</v>
      </c>
      <c r="AE933" s="5">
        <f t="shared" si="29"/>
        <v>29144520</v>
      </c>
      <c r="AF933">
        <v>105.16</v>
      </c>
      <c r="AG933" s="4">
        <v>0.9</v>
      </c>
      <c r="AH933" t="s">
        <v>33</v>
      </c>
      <c r="AI933" t="s">
        <v>116</v>
      </c>
      <c r="AJ933">
        <v>36.296061000000002</v>
      </c>
      <c r="AK933">
        <v>-119.14205200000001</v>
      </c>
    </row>
    <row r="934" spans="1:37" ht="14.45" x14ac:dyDescent="0.3">
      <c r="A934">
        <v>932</v>
      </c>
      <c r="B934">
        <v>446</v>
      </c>
      <c r="C934" t="s">
        <v>591</v>
      </c>
      <c r="D934" t="s">
        <v>116</v>
      </c>
      <c r="E934" t="s">
        <v>31</v>
      </c>
      <c r="F934" s="2">
        <v>35796</v>
      </c>
      <c r="G934" s="2">
        <v>39447</v>
      </c>
      <c r="H934">
        <v>10334</v>
      </c>
      <c r="I934">
        <v>9408</v>
      </c>
      <c r="J934">
        <v>235</v>
      </c>
      <c r="K934">
        <f t="shared" si="28"/>
        <v>886398850</v>
      </c>
      <c r="L934">
        <v>212</v>
      </c>
      <c r="M934">
        <v>188</v>
      </c>
      <c r="N934" t="s">
        <v>591</v>
      </c>
      <c r="O934">
        <v>2</v>
      </c>
      <c r="P934" t="s">
        <v>39</v>
      </c>
      <c r="Q934" s="6">
        <v>42322</v>
      </c>
      <c r="R934" s="3">
        <v>39342100</v>
      </c>
      <c r="S934" s="3">
        <v>48889900</v>
      </c>
      <c r="T934" t="s">
        <v>32</v>
      </c>
      <c r="V934" s="3">
        <v>10334</v>
      </c>
      <c r="W934">
        <v>122.8082059</v>
      </c>
      <c r="AB934" s="3">
        <v>39342100</v>
      </c>
      <c r="AC934" s="3">
        <v>48889900</v>
      </c>
      <c r="AD934">
        <v>107.87</v>
      </c>
      <c r="AE934" s="5">
        <f t="shared" si="29"/>
        <v>33440785</v>
      </c>
      <c r="AF934">
        <v>134.04</v>
      </c>
      <c r="AG934" s="4">
        <v>0.85</v>
      </c>
      <c r="AH934" t="s">
        <v>33</v>
      </c>
      <c r="AI934" t="s">
        <v>116</v>
      </c>
      <c r="AJ934">
        <v>36.296061000000002</v>
      </c>
      <c r="AK934">
        <v>-119.14205200000001</v>
      </c>
    </row>
    <row r="935" spans="1:37" ht="14.45" x14ac:dyDescent="0.3">
      <c r="A935">
        <v>933</v>
      </c>
      <c r="B935">
        <v>446</v>
      </c>
      <c r="C935" t="s">
        <v>591</v>
      </c>
      <c r="D935" t="s">
        <v>116</v>
      </c>
      <c r="E935" t="s">
        <v>31</v>
      </c>
      <c r="F935" s="2">
        <v>35796</v>
      </c>
      <c r="G935" s="2">
        <v>39447</v>
      </c>
      <c r="H935">
        <v>10334</v>
      </c>
      <c r="I935">
        <v>9408</v>
      </c>
      <c r="J935">
        <v>235</v>
      </c>
      <c r="K935">
        <f t="shared" si="28"/>
        <v>886398850</v>
      </c>
      <c r="L935">
        <v>212</v>
      </c>
      <c r="M935">
        <v>188</v>
      </c>
      <c r="N935" t="s">
        <v>591</v>
      </c>
      <c r="O935">
        <v>2</v>
      </c>
      <c r="P935" t="s">
        <v>39</v>
      </c>
      <c r="Q935" s="6">
        <v>42291</v>
      </c>
      <c r="R935" s="3">
        <v>59937600</v>
      </c>
      <c r="S935" s="3">
        <v>72014157</v>
      </c>
      <c r="T935" t="s">
        <v>32</v>
      </c>
      <c r="V935" s="3">
        <v>10334</v>
      </c>
      <c r="W935">
        <v>224.79556049999999</v>
      </c>
      <c r="AB935" s="3">
        <v>59937600</v>
      </c>
      <c r="AC935" s="3">
        <v>72014157</v>
      </c>
      <c r="AD935">
        <v>159.03</v>
      </c>
      <c r="AE935" s="5">
        <f t="shared" si="29"/>
        <v>50946960</v>
      </c>
      <c r="AF935">
        <v>191.08</v>
      </c>
      <c r="AG935" s="4">
        <v>0.85</v>
      </c>
      <c r="AH935" t="s">
        <v>33</v>
      </c>
      <c r="AI935" t="s">
        <v>116</v>
      </c>
      <c r="AJ935">
        <v>36.296061000000002</v>
      </c>
      <c r="AK935">
        <v>-119.14205200000001</v>
      </c>
    </row>
    <row r="936" spans="1:37" ht="14.45" x14ac:dyDescent="0.3">
      <c r="A936">
        <v>934</v>
      </c>
      <c r="B936">
        <v>446</v>
      </c>
      <c r="C936" t="s">
        <v>591</v>
      </c>
      <c r="D936" t="s">
        <v>116</v>
      </c>
      <c r="E936" t="s">
        <v>31</v>
      </c>
      <c r="F936" s="2">
        <v>35796</v>
      </c>
      <c r="G936" s="2">
        <v>39447</v>
      </c>
      <c r="H936">
        <v>10334</v>
      </c>
      <c r="I936">
        <v>9408</v>
      </c>
      <c r="J936">
        <v>235</v>
      </c>
      <c r="K936">
        <f t="shared" si="28"/>
        <v>886398850</v>
      </c>
      <c r="L936">
        <v>212</v>
      </c>
      <c r="M936">
        <v>188</v>
      </c>
      <c r="N936" t="s">
        <v>591</v>
      </c>
      <c r="O936">
        <v>2</v>
      </c>
      <c r="P936" t="s">
        <v>39</v>
      </c>
      <c r="Q936" s="6">
        <v>42261</v>
      </c>
      <c r="R936" s="3">
        <v>70897157</v>
      </c>
      <c r="S936" s="3">
        <v>84425515</v>
      </c>
      <c r="T936" t="s">
        <v>32</v>
      </c>
      <c r="V936" s="3">
        <v>10334</v>
      </c>
      <c r="W936">
        <v>224.8</v>
      </c>
      <c r="AB936" s="3">
        <v>70897157</v>
      </c>
      <c r="AC936" s="3">
        <v>84425515</v>
      </c>
      <c r="AD936">
        <v>194.38</v>
      </c>
      <c r="AE936" s="5">
        <f t="shared" si="29"/>
        <v>60262583.449999996</v>
      </c>
      <c r="AF936">
        <v>231.47</v>
      </c>
      <c r="AG936" s="4">
        <v>0.85</v>
      </c>
      <c r="AH936" t="s">
        <v>33</v>
      </c>
      <c r="AI936" t="s">
        <v>116</v>
      </c>
      <c r="AJ936">
        <v>36.296061000000002</v>
      </c>
      <c r="AK936">
        <v>-119.14205200000001</v>
      </c>
    </row>
    <row r="937" spans="1:37" ht="14.45" x14ac:dyDescent="0.3">
      <c r="A937">
        <v>935</v>
      </c>
      <c r="B937">
        <v>446</v>
      </c>
      <c r="C937" t="s">
        <v>591</v>
      </c>
      <c r="D937" t="s">
        <v>116</v>
      </c>
      <c r="E937" t="s">
        <v>31</v>
      </c>
      <c r="F937" s="2">
        <v>35796</v>
      </c>
      <c r="G937" s="2">
        <v>39447</v>
      </c>
      <c r="H937">
        <v>10334</v>
      </c>
      <c r="I937">
        <v>9408</v>
      </c>
      <c r="J937">
        <v>235</v>
      </c>
      <c r="K937">
        <f t="shared" si="28"/>
        <v>886398850</v>
      </c>
      <c r="L937">
        <v>212</v>
      </c>
      <c r="M937">
        <v>188</v>
      </c>
      <c r="N937" t="s">
        <v>591</v>
      </c>
      <c r="O937">
        <v>1</v>
      </c>
      <c r="P937" t="s">
        <v>39</v>
      </c>
      <c r="Q937" s="6">
        <v>42230</v>
      </c>
      <c r="R937" s="3">
        <v>85791285</v>
      </c>
      <c r="S937" s="3">
        <v>96543442</v>
      </c>
      <c r="T937" t="s">
        <v>32</v>
      </c>
      <c r="V937" s="3">
        <v>10334</v>
      </c>
      <c r="X937" t="s">
        <v>592</v>
      </c>
      <c r="AA937" t="s">
        <v>32</v>
      </c>
      <c r="AB937" s="3">
        <v>85791285</v>
      </c>
      <c r="AC937" s="3">
        <v>96543442</v>
      </c>
      <c r="AD937">
        <v>227.63</v>
      </c>
      <c r="AE937" s="5">
        <f t="shared" si="29"/>
        <v>72922592.25</v>
      </c>
      <c r="AF937">
        <v>256.16000000000003</v>
      </c>
      <c r="AG937" s="4">
        <v>0.85</v>
      </c>
      <c r="AH937" t="s">
        <v>33</v>
      </c>
      <c r="AI937" t="s">
        <v>116</v>
      </c>
      <c r="AJ937">
        <v>36.296061000000002</v>
      </c>
      <c r="AK937">
        <v>-119.14205200000001</v>
      </c>
    </row>
    <row r="938" spans="1:37" ht="14.45" x14ac:dyDescent="0.3">
      <c r="A938">
        <v>936</v>
      </c>
      <c r="B938">
        <v>446</v>
      </c>
      <c r="C938" t="s">
        <v>591</v>
      </c>
      <c r="D938" t="s">
        <v>116</v>
      </c>
      <c r="E938" t="s">
        <v>31</v>
      </c>
      <c r="F938" s="2">
        <v>35796</v>
      </c>
      <c r="G938" s="2">
        <v>39447</v>
      </c>
      <c r="H938">
        <v>10334</v>
      </c>
      <c r="I938">
        <v>9408</v>
      </c>
      <c r="J938">
        <v>235</v>
      </c>
      <c r="K938">
        <f t="shared" si="28"/>
        <v>886398850</v>
      </c>
      <c r="L938">
        <v>212</v>
      </c>
      <c r="M938">
        <v>188</v>
      </c>
      <c r="N938" t="s">
        <v>591</v>
      </c>
      <c r="O938">
        <v>1</v>
      </c>
      <c r="P938" t="s">
        <v>34</v>
      </c>
      <c r="Q938" s="6">
        <v>42199</v>
      </c>
      <c r="R938" s="3">
        <v>93490585</v>
      </c>
      <c r="S938" s="3">
        <v>100584267</v>
      </c>
      <c r="T938" t="s">
        <v>32</v>
      </c>
      <c r="V938" s="3">
        <v>10334</v>
      </c>
      <c r="X938" t="s">
        <v>593</v>
      </c>
      <c r="AB938" s="3">
        <v>93490585</v>
      </c>
      <c r="AC938" s="3">
        <v>100584267</v>
      </c>
      <c r="AD938">
        <v>233.47</v>
      </c>
      <c r="AE938" s="5">
        <f t="shared" si="29"/>
        <v>74792468</v>
      </c>
      <c r="AF938">
        <v>251.18</v>
      </c>
      <c r="AG938" s="4">
        <v>0.8</v>
      </c>
      <c r="AH938" t="s">
        <v>33</v>
      </c>
      <c r="AI938" t="s">
        <v>116</v>
      </c>
      <c r="AJ938">
        <v>36.296061000000002</v>
      </c>
      <c r="AK938">
        <v>-119.14205200000001</v>
      </c>
    </row>
    <row r="939" spans="1:37" ht="14.45" x14ac:dyDescent="0.3">
      <c r="A939">
        <v>937</v>
      </c>
      <c r="B939">
        <v>446</v>
      </c>
      <c r="C939" t="s">
        <v>591</v>
      </c>
      <c r="D939" t="s">
        <v>116</v>
      </c>
      <c r="E939" t="s">
        <v>31</v>
      </c>
      <c r="F939" s="2">
        <v>35796</v>
      </c>
      <c r="G939" s="2">
        <v>39447</v>
      </c>
      <c r="H939">
        <v>10334</v>
      </c>
      <c r="I939">
        <v>9408</v>
      </c>
      <c r="J939">
        <v>235</v>
      </c>
      <c r="K939">
        <f t="shared" si="28"/>
        <v>886398850</v>
      </c>
      <c r="L939">
        <v>212</v>
      </c>
      <c r="M939">
        <v>188</v>
      </c>
      <c r="N939" t="s">
        <v>591</v>
      </c>
      <c r="O939">
        <v>1</v>
      </c>
      <c r="P939" t="s">
        <v>34</v>
      </c>
      <c r="Q939" s="6">
        <v>42169</v>
      </c>
      <c r="R939" s="3">
        <v>89741281</v>
      </c>
      <c r="S939" s="3">
        <v>96598600</v>
      </c>
      <c r="T939" t="s">
        <v>32</v>
      </c>
      <c r="U939" t="s">
        <v>594</v>
      </c>
      <c r="V939" s="3">
        <v>10334</v>
      </c>
      <c r="X939" t="s">
        <v>595</v>
      </c>
      <c r="AB939" s="3">
        <v>89741281</v>
      </c>
      <c r="AC939" s="3">
        <v>96598600</v>
      </c>
      <c r="AD939">
        <v>231.58</v>
      </c>
      <c r="AE939" s="5">
        <f t="shared" si="29"/>
        <v>71793024.799999997</v>
      </c>
      <c r="AF939">
        <v>249.27</v>
      </c>
      <c r="AG939" s="4">
        <v>0.8</v>
      </c>
      <c r="AH939" t="s">
        <v>33</v>
      </c>
      <c r="AI939" t="s">
        <v>116</v>
      </c>
      <c r="AJ939">
        <v>36.296061000000002</v>
      </c>
      <c r="AK939">
        <v>-119.14205200000001</v>
      </c>
    </row>
    <row r="940" spans="1:37" ht="14.45" x14ac:dyDescent="0.3">
      <c r="A940">
        <v>938</v>
      </c>
      <c r="B940">
        <v>628</v>
      </c>
      <c r="C940" t="s">
        <v>596</v>
      </c>
      <c r="D940" t="s">
        <v>213</v>
      </c>
      <c r="E940" t="s">
        <v>31</v>
      </c>
      <c r="F940" s="2">
        <v>36526</v>
      </c>
      <c r="G940" s="2">
        <v>40178</v>
      </c>
      <c r="H940">
        <v>36226</v>
      </c>
      <c r="I940">
        <v>36625</v>
      </c>
      <c r="J940">
        <v>322</v>
      </c>
      <c r="K940">
        <f t="shared" si="28"/>
        <v>4257641780</v>
      </c>
      <c r="L940">
        <v>290</v>
      </c>
      <c r="M940">
        <v>258</v>
      </c>
      <c r="N940" t="s">
        <v>596</v>
      </c>
      <c r="O940" t="s">
        <v>112</v>
      </c>
      <c r="P940" t="s">
        <v>39</v>
      </c>
      <c r="Q940" s="6">
        <v>42050</v>
      </c>
      <c r="R940">
        <v>353</v>
      </c>
      <c r="S940">
        <v>428</v>
      </c>
      <c r="T940" t="s">
        <v>55</v>
      </c>
      <c r="V940" s="3">
        <v>36226</v>
      </c>
      <c r="W940">
        <v>85</v>
      </c>
      <c r="AB940" s="3">
        <v>114983193</v>
      </c>
      <c r="AC940" s="3">
        <v>139555649</v>
      </c>
      <c r="AD940">
        <v>85.02</v>
      </c>
      <c r="AE940" s="5">
        <f t="shared" si="29"/>
        <v>86237394.75</v>
      </c>
      <c r="AF940">
        <v>103.19</v>
      </c>
      <c r="AG940" s="4">
        <v>0.75</v>
      </c>
      <c r="AH940" t="s">
        <v>33</v>
      </c>
      <c r="AI940" t="s">
        <v>213</v>
      </c>
      <c r="AJ940">
        <v>36.778261000000001</v>
      </c>
      <c r="AK940">
        <v>-119.41793199999999</v>
      </c>
    </row>
    <row r="941" spans="1:37" ht="14.45" x14ac:dyDescent="0.3">
      <c r="A941">
        <v>939</v>
      </c>
      <c r="B941">
        <v>628</v>
      </c>
      <c r="C941" t="s">
        <v>596</v>
      </c>
      <c r="D941" t="s">
        <v>213</v>
      </c>
      <c r="E941" t="s">
        <v>31</v>
      </c>
      <c r="F941" s="2">
        <v>36526</v>
      </c>
      <c r="G941" s="2">
        <v>40178</v>
      </c>
      <c r="H941">
        <v>36226</v>
      </c>
      <c r="I941">
        <v>36625</v>
      </c>
      <c r="J941">
        <v>322</v>
      </c>
      <c r="K941">
        <f t="shared" si="28"/>
        <v>4257641780</v>
      </c>
      <c r="L941">
        <v>290</v>
      </c>
      <c r="M941">
        <v>258</v>
      </c>
      <c r="N941" t="s">
        <v>596</v>
      </c>
      <c r="O941" t="s">
        <v>112</v>
      </c>
      <c r="P941" t="s">
        <v>39</v>
      </c>
      <c r="Q941" s="6">
        <v>42019</v>
      </c>
      <c r="R941">
        <v>389</v>
      </c>
      <c r="S941">
        <v>401</v>
      </c>
      <c r="T941" t="s">
        <v>55</v>
      </c>
      <c r="V941" s="3">
        <v>36226</v>
      </c>
      <c r="W941">
        <v>85</v>
      </c>
      <c r="AB941" s="3">
        <v>126756205</v>
      </c>
      <c r="AC941" s="3">
        <v>130666422</v>
      </c>
      <c r="AD941">
        <v>84.65</v>
      </c>
      <c r="AE941" s="5">
        <f t="shared" si="29"/>
        <v>95067153.75</v>
      </c>
      <c r="AF941">
        <v>87.27</v>
      </c>
      <c r="AG941" s="4">
        <v>0.75</v>
      </c>
      <c r="AH941" t="s">
        <v>33</v>
      </c>
      <c r="AI941" t="s">
        <v>213</v>
      </c>
      <c r="AJ941">
        <v>36.778261000000001</v>
      </c>
      <c r="AK941">
        <v>-119.41793199999999</v>
      </c>
    </row>
    <row r="942" spans="1:37" ht="14.45" x14ac:dyDescent="0.3">
      <c r="A942">
        <v>940</v>
      </c>
      <c r="B942">
        <v>628</v>
      </c>
      <c r="C942" t="s">
        <v>596</v>
      </c>
      <c r="D942" t="s">
        <v>213</v>
      </c>
      <c r="E942" t="s">
        <v>31</v>
      </c>
      <c r="F942" s="2">
        <v>36526</v>
      </c>
      <c r="G942" s="2">
        <v>40178</v>
      </c>
      <c r="H942">
        <v>36226</v>
      </c>
      <c r="I942">
        <v>36625</v>
      </c>
      <c r="J942">
        <v>322</v>
      </c>
      <c r="K942">
        <f t="shared" si="28"/>
        <v>4257641780</v>
      </c>
      <c r="L942">
        <v>290</v>
      </c>
      <c r="M942">
        <v>258</v>
      </c>
      <c r="N942" t="s">
        <v>596</v>
      </c>
      <c r="O942" t="s">
        <v>597</v>
      </c>
      <c r="P942" t="s">
        <v>39</v>
      </c>
      <c r="Q942" s="6">
        <v>42352</v>
      </c>
      <c r="R942">
        <v>359</v>
      </c>
      <c r="S942">
        <v>530</v>
      </c>
      <c r="T942" t="s">
        <v>55</v>
      </c>
      <c r="V942" s="3">
        <v>36226</v>
      </c>
      <c r="W942">
        <v>78</v>
      </c>
      <c r="AB942" s="3">
        <v>116980662</v>
      </c>
      <c r="AC942" s="3">
        <v>172701256</v>
      </c>
      <c r="AD942">
        <v>78.13</v>
      </c>
      <c r="AE942" s="5">
        <f t="shared" si="29"/>
        <v>87735496.5</v>
      </c>
      <c r="AF942">
        <v>115.34</v>
      </c>
      <c r="AG942" s="4">
        <v>0.75</v>
      </c>
      <c r="AH942" t="s">
        <v>33</v>
      </c>
      <c r="AI942" t="s">
        <v>213</v>
      </c>
      <c r="AJ942">
        <v>36.778261000000001</v>
      </c>
      <c r="AK942">
        <v>-119.41793199999999</v>
      </c>
    </row>
    <row r="943" spans="1:37" ht="14.45" x14ac:dyDescent="0.3">
      <c r="A943">
        <v>941</v>
      </c>
      <c r="B943">
        <v>628</v>
      </c>
      <c r="C943" t="s">
        <v>596</v>
      </c>
      <c r="D943" t="s">
        <v>213</v>
      </c>
      <c r="E943" t="s">
        <v>31</v>
      </c>
      <c r="F943" s="2">
        <v>36526</v>
      </c>
      <c r="G943" s="2">
        <v>40178</v>
      </c>
      <c r="H943">
        <v>36226</v>
      </c>
      <c r="I943">
        <v>36625</v>
      </c>
      <c r="J943">
        <v>322</v>
      </c>
      <c r="K943">
        <f t="shared" si="28"/>
        <v>4257641780</v>
      </c>
      <c r="L943">
        <v>290</v>
      </c>
      <c r="M943">
        <v>258</v>
      </c>
      <c r="N943" t="s">
        <v>596</v>
      </c>
      <c r="O943" t="s">
        <v>112</v>
      </c>
      <c r="P943" t="s">
        <v>39</v>
      </c>
      <c r="Q943" s="6">
        <v>42322</v>
      </c>
      <c r="R943">
        <v>518</v>
      </c>
      <c r="S943">
        <v>802</v>
      </c>
      <c r="T943" t="s">
        <v>55</v>
      </c>
      <c r="V943" s="3">
        <v>36226</v>
      </c>
      <c r="W943">
        <v>116</v>
      </c>
      <c r="AB943" s="3">
        <v>168791039</v>
      </c>
      <c r="AC943" s="3">
        <v>261332844</v>
      </c>
      <c r="AD943">
        <v>116.48</v>
      </c>
      <c r="AE943" s="5">
        <f t="shared" si="29"/>
        <v>126593279.25</v>
      </c>
      <c r="AF943">
        <v>180.35</v>
      </c>
      <c r="AG943" s="4">
        <v>0.75</v>
      </c>
      <c r="AH943" t="s">
        <v>33</v>
      </c>
      <c r="AI943" t="s">
        <v>213</v>
      </c>
      <c r="AJ943">
        <v>36.778261000000001</v>
      </c>
      <c r="AK943">
        <v>-119.41793199999999</v>
      </c>
    </row>
    <row r="944" spans="1:37" ht="14.45" x14ac:dyDescent="0.3">
      <c r="A944">
        <v>942</v>
      </c>
      <c r="B944">
        <v>628</v>
      </c>
      <c r="C944" t="s">
        <v>596</v>
      </c>
      <c r="D944" t="s">
        <v>213</v>
      </c>
      <c r="E944" t="s">
        <v>31</v>
      </c>
      <c r="F944" s="2">
        <v>36526</v>
      </c>
      <c r="G944" s="2">
        <v>40178</v>
      </c>
      <c r="H944">
        <v>36226</v>
      </c>
      <c r="I944">
        <v>36625</v>
      </c>
      <c r="J944">
        <v>322</v>
      </c>
      <c r="K944">
        <f t="shared" si="28"/>
        <v>4257641780</v>
      </c>
      <c r="L944">
        <v>290</v>
      </c>
      <c r="M944">
        <v>258</v>
      </c>
      <c r="N944" t="s">
        <v>596</v>
      </c>
      <c r="O944" t="s">
        <v>112</v>
      </c>
      <c r="P944" t="s">
        <v>39</v>
      </c>
      <c r="Q944" s="6">
        <v>42291</v>
      </c>
      <c r="R944">
        <v>878</v>
      </c>
      <c r="S944" s="3">
        <v>1118</v>
      </c>
      <c r="T944" t="s">
        <v>55</v>
      </c>
      <c r="V944" s="3">
        <v>36226</v>
      </c>
      <c r="W944">
        <v>191</v>
      </c>
      <c r="AB944" s="3">
        <v>286097553</v>
      </c>
      <c r="AC944" s="3">
        <v>364301895</v>
      </c>
      <c r="AD944">
        <v>191.07</v>
      </c>
      <c r="AE944" s="5">
        <f t="shared" si="29"/>
        <v>214573164.75</v>
      </c>
      <c r="AF944">
        <v>243.3</v>
      </c>
      <c r="AG944" s="4">
        <v>0.75</v>
      </c>
      <c r="AH944" t="s">
        <v>33</v>
      </c>
      <c r="AI944" t="s">
        <v>213</v>
      </c>
      <c r="AJ944">
        <v>36.778261000000001</v>
      </c>
      <c r="AK944">
        <v>-119.41793199999999</v>
      </c>
    </row>
    <row r="945" spans="1:37" ht="14.45" x14ac:dyDescent="0.3">
      <c r="A945">
        <v>943</v>
      </c>
      <c r="B945">
        <v>628</v>
      </c>
      <c r="C945" t="s">
        <v>596</v>
      </c>
      <c r="D945" t="s">
        <v>213</v>
      </c>
      <c r="E945" t="s">
        <v>31</v>
      </c>
      <c r="F945" s="2">
        <v>36526</v>
      </c>
      <c r="G945" s="2">
        <v>40178</v>
      </c>
      <c r="H945">
        <v>36226</v>
      </c>
      <c r="I945">
        <v>36625</v>
      </c>
      <c r="J945">
        <v>322</v>
      </c>
      <c r="K945">
        <f t="shared" si="28"/>
        <v>4257641780</v>
      </c>
      <c r="L945">
        <v>290</v>
      </c>
      <c r="M945">
        <v>258</v>
      </c>
      <c r="N945" t="s">
        <v>596</v>
      </c>
      <c r="O945" t="s">
        <v>112</v>
      </c>
      <c r="P945" t="s">
        <v>39</v>
      </c>
      <c r="Q945" s="6">
        <v>42261</v>
      </c>
      <c r="R945" s="3">
        <v>1082</v>
      </c>
      <c r="S945" s="3">
        <v>1270</v>
      </c>
      <c r="T945" t="s">
        <v>55</v>
      </c>
      <c r="V945" s="3">
        <v>36226</v>
      </c>
      <c r="W945">
        <v>243</v>
      </c>
      <c r="AB945" s="3">
        <v>352571244</v>
      </c>
      <c r="AC945" s="3">
        <v>413831312</v>
      </c>
      <c r="AD945">
        <v>243.31</v>
      </c>
      <c r="AE945" s="5">
        <f t="shared" si="29"/>
        <v>264428433</v>
      </c>
      <c r="AF945">
        <v>285.58999999999997</v>
      </c>
      <c r="AG945" s="4">
        <v>0.75</v>
      </c>
      <c r="AH945" t="s">
        <v>33</v>
      </c>
      <c r="AI945" t="s">
        <v>213</v>
      </c>
      <c r="AJ945">
        <v>36.778261000000001</v>
      </c>
      <c r="AK945">
        <v>-119.41793199999999</v>
      </c>
    </row>
    <row r="946" spans="1:37" ht="14.45" x14ac:dyDescent="0.3">
      <c r="A946">
        <v>944</v>
      </c>
      <c r="B946">
        <v>628</v>
      </c>
      <c r="C946" t="s">
        <v>596</v>
      </c>
      <c r="D946" t="s">
        <v>213</v>
      </c>
      <c r="E946" t="s">
        <v>31</v>
      </c>
      <c r="F946" s="2">
        <v>36526</v>
      </c>
      <c r="G946" s="2">
        <v>40178</v>
      </c>
      <c r="H946">
        <v>36226</v>
      </c>
      <c r="I946">
        <v>36625</v>
      </c>
      <c r="J946">
        <v>322</v>
      </c>
      <c r="K946">
        <f t="shared" si="28"/>
        <v>4257641780</v>
      </c>
      <c r="L946">
        <v>290</v>
      </c>
      <c r="M946">
        <v>258</v>
      </c>
      <c r="N946" t="s">
        <v>596</v>
      </c>
      <c r="O946" t="s">
        <v>112</v>
      </c>
      <c r="P946" t="s">
        <v>39</v>
      </c>
      <c r="Q946" s="6">
        <v>42230</v>
      </c>
      <c r="R946" s="3">
        <v>1255</v>
      </c>
      <c r="S946" s="3">
        <v>1632</v>
      </c>
      <c r="T946" t="s">
        <v>55</v>
      </c>
      <c r="V946" s="3">
        <v>36226</v>
      </c>
      <c r="W946">
        <v>273</v>
      </c>
      <c r="AB946" s="3">
        <v>408943541</v>
      </c>
      <c r="AC946" s="3">
        <v>531789529</v>
      </c>
      <c r="AD946">
        <v>273.11</v>
      </c>
      <c r="AE946" s="5">
        <f t="shared" si="29"/>
        <v>306707655.75</v>
      </c>
      <c r="AF946">
        <v>355.16</v>
      </c>
      <c r="AG946" s="4">
        <v>0.75</v>
      </c>
      <c r="AH946" t="s">
        <v>33</v>
      </c>
      <c r="AI946" t="s">
        <v>213</v>
      </c>
      <c r="AJ946">
        <v>36.778261000000001</v>
      </c>
      <c r="AK946">
        <v>-119.41793199999999</v>
      </c>
    </row>
    <row r="947" spans="1:37" ht="14.45" x14ac:dyDescent="0.3">
      <c r="A947">
        <v>945</v>
      </c>
      <c r="B947">
        <v>628</v>
      </c>
      <c r="C947" t="s">
        <v>596</v>
      </c>
      <c r="D947" t="s">
        <v>213</v>
      </c>
      <c r="E947" t="s">
        <v>31</v>
      </c>
      <c r="F947" s="2">
        <v>36526</v>
      </c>
      <c r="G947" s="2">
        <v>40178</v>
      </c>
      <c r="H947">
        <v>36226</v>
      </c>
      <c r="I947">
        <v>36625</v>
      </c>
      <c r="J947">
        <v>322</v>
      </c>
      <c r="K947">
        <f t="shared" si="28"/>
        <v>4257641780</v>
      </c>
      <c r="L947">
        <v>290</v>
      </c>
      <c r="M947">
        <v>258</v>
      </c>
      <c r="N947" t="s">
        <v>596</v>
      </c>
      <c r="O947" t="s">
        <v>112</v>
      </c>
      <c r="P947" t="s">
        <v>39</v>
      </c>
      <c r="Q947" s="6">
        <v>42199</v>
      </c>
      <c r="R947" s="3">
        <v>1401</v>
      </c>
      <c r="S947" s="3">
        <v>1742</v>
      </c>
      <c r="T947" t="s">
        <v>55</v>
      </c>
      <c r="V947" s="3">
        <v>36226</v>
      </c>
      <c r="W947">
        <v>305</v>
      </c>
      <c r="AB947" s="3">
        <v>456517849</v>
      </c>
      <c r="AC947" s="3">
        <v>567633186</v>
      </c>
      <c r="AD947">
        <v>304.89</v>
      </c>
      <c r="AE947" s="5">
        <f t="shared" si="29"/>
        <v>342388386.75</v>
      </c>
      <c r="AF947">
        <v>379.09</v>
      </c>
      <c r="AG947" s="4">
        <v>0.75</v>
      </c>
      <c r="AH947" t="s">
        <v>33</v>
      </c>
      <c r="AI947" t="s">
        <v>213</v>
      </c>
      <c r="AJ947">
        <v>36.778261000000001</v>
      </c>
      <c r="AK947">
        <v>-119.41793199999999</v>
      </c>
    </row>
    <row r="948" spans="1:37" ht="14.45" x14ac:dyDescent="0.3">
      <c r="A948">
        <v>946</v>
      </c>
      <c r="B948">
        <v>628</v>
      </c>
      <c r="C948" t="s">
        <v>596</v>
      </c>
      <c r="D948" t="s">
        <v>213</v>
      </c>
      <c r="E948" t="s">
        <v>31</v>
      </c>
      <c r="F948" s="2">
        <v>36526</v>
      </c>
      <c r="G948" s="2">
        <v>40178</v>
      </c>
      <c r="H948">
        <v>36226</v>
      </c>
      <c r="I948">
        <v>36625</v>
      </c>
      <c r="J948">
        <v>322</v>
      </c>
      <c r="K948">
        <f t="shared" si="28"/>
        <v>4257641780</v>
      </c>
      <c r="L948">
        <v>290</v>
      </c>
      <c r="M948">
        <v>258</v>
      </c>
      <c r="N948" t="s">
        <v>596</v>
      </c>
      <c r="O948" t="s">
        <v>112</v>
      </c>
      <c r="P948" t="s">
        <v>39</v>
      </c>
      <c r="Q948" s="6">
        <v>42169</v>
      </c>
      <c r="R948" s="3">
        <v>1284</v>
      </c>
      <c r="S948" s="3">
        <v>1495</v>
      </c>
      <c r="T948" t="s">
        <v>55</v>
      </c>
      <c r="V948" s="3">
        <v>36226</v>
      </c>
      <c r="W948">
        <v>289</v>
      </c>
      <c r="AB948" s="3">
        <v>418393232</v>
      </c>
      <c r="AC948" s="3">
        <v>487147883</v>
      </c>
      <c r="AD948">
        <v>288.74</v>
      </c>
      <c r="AE948" s="5">
        <f t="shared" si="29"/>
        <v>313794924</v>
      </c>
      <c r="AF948">
        <v>336.19</v>
      </c>
      <c r="AG948" s="4">
        <v>0.75</v>
      </c>
      <c r="AH948" t="s">
        <v>33</v>
      </c>
      <c r="AI948" t="s">
        <v>213</v>
      </c>
      <c r="AJ948">
        <v>36.778261000000001</v>
      </c>
      <c r="AK948">
        <v>-119.41793199999999</v>
      </c>
    </row>
    <row r="949" spans="1:37" ht="14.45" x14ac:dyDescent="0.3">
      <c r="A949">
        <v>947</v>
      </c>
      <c r="B949">
        <v>788</v>
      </c>
      <c r="C949" t="s">
        <v>598</v>
      </c>
      <c r="D949" t="s">
        <v>36</v>
      </c>
      <c r="E949" t="s">
        <v>37</v>
      </c>
      <c r="F949" s="2">
        <v>35065</v>
      </c>
      <c r="G949" s="2">
        <v>38717</v>
      </c>
      <c r="H949">
        <v>102090</v>
      </c>
      <c r="I949">
        <v>87210</v>
      </c>
      <c r="J949">
        <v>224</v>
      </c>
      <c r="K949">
        <f t="shared" si="28"/>
        <v>8346878400</v>
      </c>
      <c r="L949">
        <v>203</v>
      </c>
      <c r="M949">
        <v>182</v>
      </c>
      <c r="N949" t="s">
        <v>598</v>
      </c>
      <c r="O949">
        <v>2</v>
      </c>
      <c r="P949" t="s">
        <v>39</v>
      </c>
      <c r="Q949" s="6">
        <v>42050</v>
      </c>
      <c r="R949">
        <v>318</v>
      </c>
      <c r="S949">
        <v>345</v>
      </c>
      <c r="T949" t="s">
        <v>40</v>
      </c>
      <c r="U949" t="s">
        <v>599</v>
      </c>
      <c r="V949" s="3">
        <v>105392</v>
      </c>
      <c r="W949">
        <v>70</v>
      </c>
      <c r="X949" t="s">
        <v>600</v>
      </c>
      <c r="AB949" s="3">
        <v>318000000</v>
      </c>
      <c r="AC949" s="3">
        <v>345000000</v>
      </c>
      <c r="AD949">
        <v>70.040000000000006</v>
      </c>
      <c r="AE949" s="5">
        <f t="shared" si="29"/>
        <v>206700000</v>
      </c>
      <c r="AF949">
        <v>75.989999999999995</v>
      </c>
      <c r="AG949" s="4">
        <v>0.65</v>
      </c>
      <c r="AH949" t="s">
        <v>33</v>
      </c>
      <c r="AI949" t="s">
        <v>213</v>
      </c>
      <c r="AJ949">
        <v>38.249358000000001</v>
      </c>
      <c r="AK949">
        <v>-122.039965999999</v>
      </c>
    </row>
    <row r="950" spans="1:37" ht="14.45" x14ac:dyDescent="0.3">
      <c r="A950">
        <v>948</v>
      </c>
      <c r="B950">
        <v>788</v>
      </c>
      <c r="C950" t="s">
        <v>598</v>
      </c>
      <c r="D950" t="s">
        <v>36</v>
      </c>
      <c r="E950" t="s">
        <v>37</v>
      </c>
      <c r="F950" s="2">
        <v>35065</v>
      </c>
      <c r="G950" s="2">
        <v>38717</v>
      </c>
      <c r="H950">
        <v>102090</v>
      </c>
      <c r="I950">
        <v>87210</v>
      </c>
      <c r="J950">
        <v>224</v>
      </c>
      <c r="K950">
        <f t="shared" si="28"/>
        <v>8346878400</v>
      </c>
      <c r="L950">
        <v>203</v>
      </c>
      <c r="M950">
        <v>182</v>
      </c>
      <c r="N950" t="s">
        <v>598</v>
      </c>
      <c r="O950">
        <v>2</v>
      </c>
      <c r="P950" t="s">
        <v>39</v>
      </c>
      <c r="Q950" s="6">
        <v>42019</v>
      </c>
      <c r="R950">
        <v>335</v>
      </c>
      <c r="S950">
        <v>330</v>
      </c>
      <c r="T950" t="s">
        <v>40</v>
      </c>
      <c r="U950" t="s">
        <v>599</v>
      </c>
      <c r="V950" s="3">
        <v>105392</v>
      </c>
      <c r="W950">
        <v>68</v>
      </c>
      <c r="X950" t="s">
        <v>600</v>
      </c>
      <c r="AB950" s="3">
        <v>335000000</v>
      </c>
      <c r="AC950" s="3">
        <v>330000000</v>
      </c>
      <c r="AD950">
        <v>67.67</v>
      </c>
      <c r="AE950" s="5">
        <f t="shared" si="29"/>
        <v>221100000</v>
      </c>
      <c r="AF950">
        <v>66.66</v>
      </c>
      <c r="AG950" s="4">
        <v>0.66</v>
      </c>
      <c r="AH950" t="s">
        <v>33</v>
      </c>
      <c r="AI950" t="s">
        <v>213</v>
      </c>
      <c r="AJ950">
        <v>38.249358000000001</v>
      </c>
      <c r="AK950">
        <v>-122.039965999999</v>
      </c>
    </row>
    <row r="951" spans="1:37" ht="14.45" x14ac:dyDescent="0.3">
      <c r="A951">
        <v>949</v>
      </c>
      <c r="B951">
        <v>788</v>
      </c>
      <c r="C951" t="s">
        <v>598</v>
      </c>
      <c r="D951" t="s">
        <v>36</v>
      </c>
      <c r="E951" t="s">
        <v>37</v>
      </c>
      <c r="F951" s="2">
        <v>35065</v>
      </c>
      <c r="G951" s="2">
        <v>38717</v>
      </c>
      <c r="H951">
        <v>102090</v>
      </c>
      <c r="I951">
        <v>87210</v>
      </c>
      <c r="J951">
        <v>224</v>
      </c>
      <c r="K951">
        <f t="shared" si="28"/>
        <v>8346878400</v>
      </c>
      <c r="L951">
        <v>203</v>
      </c>
      <c r="M951">
        <v>182</v>
      </c>
      <c r="N951" t="s">
        <v>598</v>
      </c>
      <c r="O951">
        <v>2</v>
      </c>
      <c r="P951" t="s">
        <v>39</v>
      </c>
      <c r="Q951" s="6">
        <v>42352</v>
      </c>
      <c r="R951">
        <v>324</v>
      </c>
      <c r="S951">
        <v>389</v>
      </c>
      <c r="T951" t="s">
        <v>40</v>
      </c>
      <c r="U951" t="s">
        <v>601</v>
      </c>
      <c r="V951" s="3">
        <v>105392</v>
      </c>
      <c r="W951">
        <v>68</v>
      </c>
      <c r="X951" t="s">
        <v>600</v>
      </c>
      <c r="AB951" s="3">
        <v>324000000</v>
      </c>
      <c r="AC951" s="3">
        <v>389000000</v>
      </c>
      <c r="AD951">
        <v>68.430000000000007</v>
      </c>
      <c r="AE951" s="5">
        <f t="shared" si="29"/>
        <v>223559999.99999997</v>
      </c>
      <c r="AF951">
        <v>82.15</v>
      </c>
      <c r="AG951" s="4">
        <v>0.69</v>
      </c>
      <c r="AH951" t="s">
        <v>33</v>
      </c>
      <c r="AI951" t="s">
        <v>213</v>
      </c>
      <c r="AJ951">
        <v>38.249358000000001</v>
      </c>
      <c r="AK951">
        <v>-122.039965999999</v>
      </c>
    </row>
    <row r="952" spans="1:37" ht="14.45" x14ac:dyDescent="0.3">
      <c r="A952">
        <v>950</v>
      </c>
      <c r="B952">
        <v>788</v>
      </c>
      <c r="C952" t="s">
        <v>598</v>
      </c>
      <c r="D952" t="s">
        <v>36</v>
      </c>
      <c r="E952" t="s">
        <v>37</v>
      </c>
      <c r="F952" s="2">
        <v>35065</v>
      </c>
      <c r="G952" s="2">
        <v>38717</v>
      </c>
      <c r="H952">
        <v>102090</v>
      </c>
      <c r="I952">
        <v>87210</v>
      </c>
      <c r="J952">
        <v>224</v>
      </c>
      <c r="K952">
        <f t="shared" si="28"/>
        <v>8346878400</v>
      </c>
      <c r="L952">
        <v>203</v>
      </c>
      <c r="M952">
        <v>182</v>
      </c>
      <c r="N952" t="s">
        <v>598</v>
      </c>
      <c r="O952">
        <v>2</v>
      </c>
      <c r="P952" t="s">
        <v>39</v>
      </c>
      <c r="Q952" s="6">
        <v>42322</v>
      </c>
      <c r="R952">
        <v>389</v>
      </c>
      <c r="S952">
        <v>489</v>
      </c>
      <c r="T952" t="s">
        <v>40</v>
      </c>
      <c r="U952" t="s">
        <v>602</v>
      </c>
      <c r="V952" s="3">
        <v>105382</v>
      </c>
      <c r="W952">
        <v>74</v>
      </c>
      <c r="X952" t="s">
        <v>600</v>
      </c>
      <c r="AB952" s="3">
        <v>389000000</v>
      </c>
      <c r="AC952" s="3">
        <v>489000000</v>
      </c>
      <c r="AD952">
        <v>73.83</v>
      </c>
      <c r="AE952" s="5">
        <f t="shared" si="29"/>
        <v>233400000</v>
      </c>
      <c r="AF952">
        <v>92.81</v>
      </c>
      <c r="AG952" s="4">
        <v>0.6</v>
      </c>
      <c r="AH952" t="s">
        <v>33</v>
      </c>
      <c r="AI952" t="s">
        <v>213</v>
      </c>
      <c r="AJ952">
        <v>38.249358000000001</v>
      </c>
      <c r="AK952">
        <v>-122.039965999999</v>
      </c>
    </row>
    <row r="953" spans="1:37" ht="14.45" x14ac:dyDescent="0.3">
      <c r="A953">
        <v>951</v>
      </c>
      <c r="B953">
        <v>788</v>
      </c>
      <c r="C953" t="s">
        <v>598</v>
      </c>
      <c r="D953" t="s">
        <v>36</v>
      </c>
      <c r="E953" t="s">
        <v>37</v>
      </c>
      <c r="F953" s="2">
        <v>35065</v>
      </c>
      <c r="G953" s="2">
        <v>38717</v>
      </c>
      <c r="H953">
        <v>102090</v>
      </c>
      <c r="I953">
        <v>87210</v>
      </c>
      <c r="J953">
        <v>224</v>
      </c>
      <c r="K953">
        <f t="shared" si="28"/>
        <v>8346878400</v>
      </c>
      <c r="L953">
        <v>203</v>
      </c>
      <c r="M953">
        <v>182</v>
      </c>
      <c r="N953" t="s">
        <v>598</v>
      </c>
      <c r="O953">
        <v>2</v>
      </c>
      <c r="P953" t="s">
        <v>39</v>
      </c>
      <c r="Q953" s="6">
        <v>42291</v>
      </c>
      <c r="R953">
        <v>567</v>
      </c>
      <c r="S953">
        <v>656</v>
      </c>
      <c r="T953" t="s">
        <v>40</v>
      </c>
      <c r="U953" t="s">
        <v>603</v>
      </c>
      <c r="V953" s="3">
        <v>105392</v>
      </c>
      <c r="W953">
        <v>118</v>
      </c>
      <c r="X953" t="s">
        <v>600</v>
      </c>
      <c r="AB953" s="3">
        <v>567000000</v>
      </c>
      <c r="AC953" s="3">
        <v>656000000</v>
      </c>
      <c r="AD953">
        <v>114.54</v>
      </c>
      <c r="AE953" s="5">
        <f t="shared" si="29"/>
        <v>374220000</v>
      </c>
      <c r="AF953">
        <v>132.52000000000001</v>
      </c>
      <c r="AG953" s="4">
        <v>0.66</v>
      </c>
      <c r="AH953" t="s">
        <v>33</v>
      </c>
      <c r="AI953" t="s">
        <v>213</v>
      </c>
      <c r="AJ953">
        <v>38.249358000000001</v>
      </c>
      <c r="AK953">
        <v>-122.039965999999</v>
      </c>
    </row>
    <row r="954" spans="1:37" ht="14.45" x14ac:dyDescent="0.3">
      <c r="A954">
        <v>952</v>
      </c>
      <c r="B954">
        <v>788</v>
      </c>
      <c r="C954" t="s">
        <v>598</v>
      </c>
      <c r="D954" t="s">
        <v>36</v>
      </c>
      <c r="E954" t="s">
        <v>37</v>
      </c>
      <c r="F954" s="2">
        <v>35065</v>
      </c>
      <c r="G954" s="2">
        <v>38717</v>
      </c>
      <c r="H954">
        <v>102090</v>
      </c>
      <c r="I954">
        <v>87210</v>
      </c>
      <c r="J954">
        <v>224</v>
      </c>
      <c r="K954">
        <f t="shared" si="28"/>
        <v>8346878400</v>
      </c>
      <c r="L954">
        <v>203</v>
      </c>
      <c r="M954">
        <v>182</v>
      </c>
      <c r="N954" t="s">
        <v>598</v>
      </c>
      <c r="O954">
        <v>2</v>
      </c>
      <c r="P954" t="s">
        <v>39</v>
      </c>
      <c r="Q954" s="6">
        <v>42261</v>
      </c>
      <c r="R954">
        <v>639</v>
      </c>
      <c r="S954">
        <v>742</v>
      </c>
      <c r="T954" t="s">
        <v>40</v>
      </c>
      <c r="U954" t="s">
        <v>604</v>
      </c>
      <c r="V954" s="3">
        <v>105392</v>
      </c>
      <c r="W954">
        <v>101</v>
      </c>
      <c r="X954" t="s">
        <v>605</v>
      </c>
      <c r="AA954" t="s">
        <v>40</v>
      </c>
      <c r="AB954" s="3">
        <v>639000000</v>
      </c>
      <c r="AC954" s="3">
        <v>742000000</v>
      </c>
      <c r="AD954">
        <v>101.05</v>
      </c>
      <c r="AE954" s="5">
        <f t="shared" si="29"/>
        <v>319500000</v>
      </c>
      <c r="AF954">
        <v>117.34</v>
      </c>
      <c r="AG954" s="4">
        <v>0.5</v>
      </c>
      <c r="AH954" t="s">
        <v>33</v>
      </c>
      <c r="AI954" t="s">
        <v>213</v>
      </c>
      <c r="AJ954">
        <v>38.249358000000001</v>
      </c>
      <c r="AK954">
        <v>-122.039965999999</v>
      </c>
    </row>
    <row r="955" spans="1:37" ht="14.45" x14ac:dyDescent="0.3">
      <c r="A955">
        <v>953</v>
      </c>
      <c r="B955">
        <v>788</v>
      </c>
      <c r="C955" t="s">
        <v>598</v>
      </c>
      <c r="D955" t="s">
        <v>36</v>
      </c>
      <c r="E955" t="s">
        <v>37</v>
      </c>
      <c r="F955" s="2">
        <v>35065</v>
      </c>
      <c r="G955" s="2">
        <v>38717</v>
      </c>
      <c r="H955">
        <v>102090</v>
      </c>
      <c r="I955">
        <v>87210</v>
      </c>
      <c r="J955">
        <v>224</v>
      </c>
      <c r="K955">
        <f t="shared" si="28"/>
        <v>8346878400</v>
      </c>
      <c r="L955">
        <v>203</v>
      </c>
      <c r="M955">
        <v>182</v>
      </c>
      <c r="N955" t="s">
        <v>598</v>
      </c>
      <c r="O955">
        <v>2</v>
      </c>
      <c r="P955" t="s">
        <v>39</v>
      </c>
      <c r="Q955" s="6">
        <v>42230</v>
      </c>
      <c r="R955">
        <v>724</v>
      </c>
      <c r="S955">
        <v>837</v>
      </c>
      <c r="T955" t="s">
        <v>40</v>
      </c>
      <c r="U955" t="s">
        <v>606</v>
      </c>
      <c r="V955" s="3">
        <v>105382</v>
      </c>
      <c r="Y955" t="s">
        <v>607</v>
      </c>
      <c r="AB955" s="3">
        <v>724000000</v>
      </c>
      <c r="AC955" s="3">
        <v>837000000</v>
      </c>
      <c r="AD955">
        <v>97.51</v>
      </c>
      <c r="AE955" s="5">
        <f t="shared" si="29"/>
        <v>318560000</v>
      </c>
      <c r="AF955">
        <v>112.73</v>
      </c>
      <c r="AG955" s="4">
        <v>0.44</v>
      </c>
      <c r="AH955" t="s">
        <v>33</v>
      </c>
      <c r="AI955" t="s">
        <v>213</v>
      </c>
      <c r="AJ955">
        <v>38.249358000000001</v>
      </c>
      <c r="AK955">
        <v>-122.039965999999</v>
      </c>
    </row>
    <row r="956" spans="1:37" ht="14.45" x14ac:dyDescent="0.3">
      <c r="A956">
        <v>954</v>
      </c>
      <c r="B956">
        <v>788</v>
      </c>
      <c r="C956" t="s">
        <v>598</v>
      </c>
      <c r="D956" t="s">
        <v>36</v>
      </c>
      <c r="E956" t="s">
        <v>37</v>
      </c>
      <c r="F956" s="2">
        <v>35065</v>
      </c>
      <c r="G956" s="2">
        <v>38717</v>
      </c>
      <c r="H956">
        <v>102090</v>
      </c>
      <c r="I956">
        <v>87210</v>
      </c>
      <c r="J956">
        <v>224</v>
      </c>
      <c r="K956">
        <f t="shared" si="28"/>
        <v>8346878400</v>
      </c>
      <c r="L956">
        <v>203</v>
      </c>
      <c r="M956">
        <v>182</v>
      </c>
      <c r="N956" t="s">
        <v>598</v>
      </c>
      <c r="O956">
        <v>0</v>
      </c>
      <c r="P956" t="s">
        <v>39</v>
      </c>
      <c r="Q956" s="6">
        <v>42199</v>
      </c>
      <c r="R956">
        <v>793</v>
      </c>
      <c r="S956">
        <v>849</v>
      </c>
      <c r="T956" t="s">
        <v>40</v>
      </c>
      <c r="V956" s="3">
        <v>105382</v>
      </c>
      <c r="Y956" t="s">
        <v>608</v>
      </c>
      <c r="AB956" s="3">
        <v>793000000</v>
      </c>
      <c r="AC956" s="3">
        <v>849000000</v>
      </c>
      <c r="AD956">
        <v>121.37</v>
      </c>
      <c r="AE956" s="5">
        <f t="shared" si="29"/>
        <v>396500000</v>
      </c>
      <c r="AF956">
        <v>129.94</v>
      </c>
      <c r="AG956" s="4">
        <v>0.5</v>
      </c>
      <c r="AH956" t="s">
        <v>33</v>
      </c>
      <c r="AI956" t="s">
        <v>213</v>
      </c>
      <c r="AJ956">
        <v>38.249358000000001</v>
      </c>
      <c r="AK956">
        <v>-122.039965999999</v>
      </c>
    </row>
    <row r="957" spans="1:37" ht="14.45" x14ac:dyDescent="0.3">
      <c r="A957">
        <v>955</v>
      </c>
      <c r="B957">
        <v>788</v>
      </c>
      <c r="C957" t="s">
        <v>598</v>
      </c>
      <c r="D957" t="s">
        <v>36</v>
      </c>
      <c r="E957" t="s">
        <v>37</v>
      </c>
      <c r="F957" s="2">
        <v>35065</v>
      </c>
      <c r="G957" s="2">
        <v>38717</v>
      </c>
      <c r="H957">
        <v>102090</v>
      </c>
      <c r="I957">
        <v>87210</v>
      </c>
      <c r="J957">
        <v>224</v>
      </c>
      <c r="K957">
        <f t="shared" si="28"/>
        <v>8346878400</v>
      </c>
      <c r="L957">
        <v>203</v>
      </c>
      <c r="M957">
        <v>182</v>
      </c>
      <c r="N957" t="s">
        <v>598</v>
      </c>
      <c r="O957">
        <v>0</v>
      </c>
      <c r="P957" t="s">
        <v>39</v>
      </c>
      <c r="Q957" s="6">
        <v>42169</v>
      </c>
      <c r="R957">
        <v>764</v>
      </c>
      <c r="S957">
        <v>798</v>
      </c>
      <c r="T957" t="s">
        <v>40</v>
      </c>
      <c r="U957" t="s">
        <v>609</v>
      </c>
      <c r="V957" s="3">
        <v>105382</v>
      </c>
      <c r="Y957" t="s">
        <v>610</v>
      </c>
      <c r="AA957" t="s">
        <v>40</v>
      </c>
      <c r="AB957" s="3">
        <v>764000000</v>
      </c>
      <c r="AC957" s="3">
        <v>798000000</v>
      </c>
      <c r="AD957">
        <v>125.66</v>
      </c>
      <c r="AE957" s="5">
        <f t="shared" si="29"/>
        <v>397280000</v>
      </c>
      <c r="AF957">
        <v>131.26</v>
      </c>
      <c r="AG957" s="4">
        <v>0.52</v>
      </c>
      <c r="AH957" t="s">
        <v>33</v>
      </c>
      <c r="AI957" t="s">
        <v>213</v>
      </c>
      <c r="AJ957">
        <v>38.249358000000001</v>
      </c>
      <c r="AK957">
        <v>-122.039965999999</v>
      </c>
    </row>
    <row r="958" spans="1:37" ht="14.45" x14ac:dyDescent="0.3">
      <c r="A958">
        <v>956</v>
      </c>
      <c r="B958">
        <v>755</v>
      </c>
      <c r="C958" t="s">
        <v>611</v>
      </c>
      <c r="D958" t="s">
        <v>52</v>
      </c>
      <c r="E958" t="s">
        <v>31</v>
      </c>
      <c r="F958" s="2">
        <v>36161</v>
      </c>
      <c r="G958" s="2">
        <v>39813</v>
      </c>
      <c r="H958">
        <v>34894</v>
      </c>
      <c r="I958">
        <v>32845</v>
      </c>
      <c r="J958">
        <v>467</v>
      </c>
      <c r="K958">
        <f t="shared" si="28"/>
        <v>5947856770</v>
      </c>
      <c r="L958">
        <v>421</v>
      </c>
      <c r="M958">
        <v>374</v>
      </c>
      <c r="N958" t="s">
        <v>611</v>
      </c>
      <c r="O958" t="s">
        <v>38</v>
      </c>
      <c r="P958" t="s">
        <v>39</v>
      </c>
      <c r="Q958" s="6">
        <v>42050</v>
      </c>
      <c r="R958">
        <v>697</v>
      </c>
      <c r="S958">
        <v>569</v>
      </c>
      <c r="T958" t="s">
        <v>55</v>
      </c>
      <c r="V958" s="3">
        <v>34894</v>
      </c>
      <c r="W958">
        <v>132</v>
      </c>
      <c r="Z958">
        <v>36.9</v>
      </c>
      <c r="AA958" t="s">
        <v>55</v>
      </c>
      <c r="AB958" s="3">
        <v>227151030</v>
      </c>
      <c r="AC958" s="3">
        <v>185279121</v>
      </c>
      <c r="AD958">
        <v>132.52000000000001</v>
      </c>
      <c r="AE958" s="5">
        <f t="shared" si="29"/>
        <v>129476087.09999999</v>
      </c>
      <c r="AF958">
        <v>108.09</v>
      </c>
      <c r="AG958" s="4">
        <v>0.56999999999999995</v>
      </c>
      <c r="AH958" t="s">
        <v>33</v>
      </c>
      <c r="AI958" t="s">
        <v>52</v>
      </c>
      <c r="AJ958">
        <v>36.778261000000001</v>
      </c>
      <c r="AK958">
        <v>-119.41793199999999</v>
      </c>
    </row>
    <row r="959" spans="1:37" ht="14.45" x14ac:dyDescent="0.3">
      <c r="A959">
        <v>957</v>
      </c>
      <c r="B959">
        <v>755</v>
      </c>
      <c r="C959" t="s">
        <v>611</v>
      </c>
      <c r="D959" t="s">
        <v>52</v>
      </c>
      <c r="E959" t="s">
        <v>31</v>
      </c>
      <c r="F959" s="2">
        <v>36161</v>
      </c>
      <c r="G959" s="2">
        <v>39813</v>
      </c>
      <c r="H959">
        <v>34894</v>
      </c>
      <c r="I959">
        <v>32845</v>
      </c>
      <c r="J959">
        <v>467</v>
      </c>
      <c r="K959">
        <f t="shared" si="28"/>
        <v>5947856770</v>
      </c>
      <c r="L959">
        <v>421</v>
      </c>
      <c r="M959">
        <v>374</v>
      </c>
      <c r="N959" t="s">
        <v>611</v>
      </c>
      <c r="O959" t="s">
        <v>38</v>
      </c>
      <c r="P959" t="s">
        <v>39</v>
      </c>
      <c r="Q959" s="6">
        <v>42019</v>
      </c>
      <c r="R959">
        <v>527</v>
      </c>
      <c r="S959" s="3">
        <v>1032</v>
      </c>
      <c r="T959" t="s">
        <v>55</v>
      </c>
      <c r="V959" s="3">
        <v>34894</v>
      </c>
      <c r="W959">
        <v>62</v>
      </c>
      <c r="Z959">
        <v>23</v>
      </c>
      <c r="AA959" t="s">
        <v>55</v>
      </c>
      <c r="AB959" s="3">
        <v>171560776</v>
      </c>
      <c r="AC959" s="3">
        <v>336409013</v>
      </c>
      <c r="AD959">
        <v>61.85</v>
      </c>
      <c r="AE959" s="5">
        <f t="shared" si="29"/>
        <v>66908702.640000001</v>
      </c>
      <c r="AF959">
        <v>121.29</v>
      </c>
      <c r="AG959" s="4">
        <v>0.39</v>
      </c>
      <c r="AH959" t="s">
        <v>33</v>
      </c>
      <c r="AI959" t="s">
        <v>52</v>
      </c>
      <c r="AJ959">
        <v>36.778261000000001</v>
      </c>
      <c r="AK959">
        <v>-119.41793199999999</v>
      </c>
    </row>
    <row r="960" spans="1:37" ht="14.45" x14ac:dyDescent="0.3">
      <c r="A960">
        <v>958</v>
      </c>
      <c r="B960">
        <v>755</v>
      </c>
      <c r="C960" t="s">
        <v>611</v>
      </c>
      <c r="D960" t="s">
        <v>52</v>
      </c>
      <c r="E960" t="s">
        <v>31</v>
      </c>
      <c r="F960" s="2">
        <v>36161</v>
      </c>
      <c r="G960" s="2">
        <v>39813</v>
      </c>
      <c r="H960">
        <v>34894</v>
      </c>
      <c r="I960">
        <v>32845</v>
      </c>
      <c r="J960">
        <v>467</v>
      </c>
      <c r="K960">
        <f t="shared" si="28"/>
        <v>5947856770</v>
      </c>
      <c r="L960">
        <v>421</v>
      </c>
      <c r="M960">
        <v>374</v>
      </c>
      <c r="N960" t="s">
        <v>611</v>
      </c>
      <c r="O960" t="s">
        <v>38</v>
      </c>
      <c r="P960" t="s">
        <v>39</v>
      </c>
      <c r="Q960" s="6">
        <v>42352</v>
      </c>
      <c r="R960">
        <v>380</v>
      </c>
      <c r="S960">
        <v>704</v>
      </c>
      <c r="T960" t="s">
        <v>55</v>
      </c>
      <c r="V960" s="3">
        <v>34894</v>
      </c>
      <c r="W960">
        <v>49</v>
      </c>
      <c r="Z960">
        <v>22.2</v>
      </c>
      <c r="AA960" t="s">
        <v>55</v>
      </c>
      <c r="AB960" s="3">
        <v>123888713</v>
      </c>
      <c r="AC960" s="3">
        <v>229269064</v>
      </c>
      <c r="AD960">
        <v>49.25</v>
      </c>
      <c r="AE960" s="5">
        <f t="shared" si="29"/>
        <v>53272146.589999996</v>
      </c>
      <c r="AF960">
        <v>91.14</v>
      </c>
      <c r="AG960" s="4">
        <v>0.43</v>
      </c>
      <c r="AH960" t="s">
        <v>33</v>
      </c>
      <c r="AI960" t="s">
        <v>52</v>
      </c>
      <c r="AJ960">
        <v>36.778261000000001</v>
      </c>
      <c r="AK960">
        <v>-119.41793199999999</v>
      </c>
    </row>
    <row r="961" spans="1:37" ht="14.45" x14ac:dyDescent="0.3">
      <c r="A961">
        <v>959</v>
      </c>
      <c r="B961">
        <v>755</v>
      </c>
      <c r="C961" t="s">
        <v>611</v>
      </c>
      <c r="D961" t="s">
        <v>52</v>
      </c>
      <c r="E961" t="s">
        <v>31</v>
      </c>
      <c r="F961" s="2">
        <v>36161</v>
      </c>
      <c r="G961" s="2">
        <v>39813</v>
      </c>
      <c r="H961">
        <v>34894</v>
      </c>
      <c r="I961">
        <v>32845</v>
      </c>
      <c r="J961">
        <v>467</v>
      </c>
      <c r="K961">
        <f t="shared" si="28"/>
        <v>5947856770</v>
      </c>
      <c r="L961">
        <v>421</v>
      </c>
      <c r="M961">
        <v>374</v>
      </c>
      <c r="N961" t="s">
        <v>611</v>
      </c>
      <c r="O961" t="s">
        <v>38</v>
      </c>
      <c r="P961" t="s">
        <v>39</v>
      </c>
      <c r="Q961" s="6">
        <v>42322</v>
      </c>
      <c r="R961">
        <v>928</v>
      </c>
      <c r="S961">
        <v>990</v>
      </c>
      <c r="T961" t="s">
        <v>55</v>
      </c>
      <c r="V961" s="3">
        <v>34894</v>
      </c>
      <c r="W961">
        <v>135</v>
      </c>
      <c r="Z961">
        <v>29.9</v>
      </c>
      <c r="AA961" t="s">
        <v>55</v>
      </c>
      <c r="AB961" s="3">
        <v>302227199</v>
      </c>
      <c r="AC961" s="3">
        <v>322625498</v>
      </c>
      <c r="AD961">
        <v>135.69</v>
      </c>
      <c r="AE961" s="5">
        <f t="shared" si="29"/>
        <v>142046783.53</v>
      </c>
      <c r="AF961">
        <v>144.85</v>
      </c>
      <c r="AG961" s="4">
        <v>0.47</v>
      </c>
      <c r="AH961" t="s">
        <v>33</v>
      </c>
      <c r="AI961" t="s">
        <v>52</v>
      </c>
      <c r="AJ961">
        <v>36.778261000000001</v>
      </c>
      <c r="AK961">
        <v>-119.41793199999999</v>
      </c>
    </row>
    <row r="962" spans="1:37" ht="14.45" x14ac:dyDescent="0.3">
      <c r="A962">
        <v>960</v>
      </c>
      <c r="B962">
        <v>755</v>
      </c>
      <c r="C962" t="s">
        <v>611</v>
      </c>
      <c r="D962" t="s">
        <v>52</v>
      </c>
      <c r="E962" t="s">
        <v>31</v>
      </c>
      <c r="F962" s="2">
        <v>36161</v>
      </c>
      <c r="G962" s="2">
        <v>39813</v>
      </c>
      <c r="H962">
        <v>34894</v>
      </c>
      <c r="I962">
        <v>32845</v>
      </c>
      <c r="J962">
        <v>467</v>
      </c>
      <c r="K962">
        <f t="shared" si="28"/>
        <v>5947856770</v>
      </c>
      <c r="L962">
        <v>421</v>
      </c>
      <c r="M962">
        <v>374</v>
      </c>
      <c r="N962" t="s">
        <v>611</v>
      </c>
      <c r="O962" t="s">
        <v>38</v>
      </c>
      <c r="P962" t="s">
        <v>39</v>
      </c>
      <c r="Q962" s="6">
        <v>42291</v>
      </c>
      <c r="R962" s="3">
        <v>1309</v>
      </c>
      <c r="S962" s="3">
        <v>1168</v>
      </c>
      <c r="T962" t="s">
        <v>55</v>
      </c>
      <c r="V962" s="3">
        <v>34894</v>
      </c>
      <c r="W962">
        <v>185</v>
      </c>
      <c r="AA962" t="s">
        <v>55</v>
      </c>
      <c r="AB962" s="3">
        <v>426474348</v>
      </c>
      <c r="AC962" s="3">
        <v>380692222</v>
      </c>
      <c r="AD962">
        <v>185.3</v>
      </c>
      <c r="AE962" s="5">
        <f t="shared" si="29"/>
        <v>200442943.56</v>
      </c>
      <c r="AF962">
        <v>165.41</v>
      </c>
      <c r="AG962" s="4">
        <v>0.47</v>
      </c>
      <c r="AH962" t="s">
        <v>33</v>
      </c>
      <c r="AI962" t="s">
        <v>52</v>
      </c>
      <c r="AJ962">
        <v>36.778261000000001</v>
      </c>
      <c r="AK962">
        <v>-119.41793199999999</v>
      </c>
    </row>
    <row r="963" spans="1:37" ht="14.45" x14ac:dyDescent="0.3">
      <c r="A963">
        <v>961</v>
      </c>
      <c r="B963">
        <v>755</v>
      </c>
      <c r="C963" t="s">
        <v>611</v>
      </c>
      <c r="D963" t="s">
        <v>52</v>
      </c>
      <c r="E963" t="s">
        <v>31</v>
      </c>
      <c r="F963" s="2">
        <v>36161</v>
      </c>
      <c r="G963" s="2">
        <v>39813</v>
      </c>
      <c r="H963">
        <v>34894</v>
      </c>
      <c r="I963">
        <v>32845</v>
      </c>
      <c r="J963">
        <v>467</v>
      </c>
      <c r="K963">
        <f t="shared" ref="K963:K1026" si="30">J963*H963*365</f>
        <v>5947856770</v>
      </c>
      <c r="L963">
        <v>421</v>
      </c>
      <c r="M963">
        <v>374</v>
      </c>
      <c r="N963" t="s">
        <v>611</v>
      </c>
      <c r="O963" t="s">
        <v>612</v>
      </c>
      <c r="P963" t="s">
        <v>39</v>
      </c>
      <c r="Q963" s="6">
        <v>42261</v>
      </c>
      <c r="R963" s="3">
        <v>1397</v>
      </c>
      <c r="S963" s="3">
        <v>1454</v>
      </c>
      <c r="T963" t="s">
        <v>55</v>
      </c>
      <c r="V963" s="3">
        <v>34894</v>
      </c>
      <c r="W963">
        <v>200</v>
      </c>
      <c r="Z963">
        <v>72.7</v>
      </c>
      <c r="AA963" t="s">
        <v>55</v>
      </c>
      <c r="AB963" s="3">
        <v>455214444</v>
      </c>
      <c r="AC963" s="3">
        <v>473853145</v>
      </c>
      <c r="AD963">
        <v>200.03</v>
      </c>
      <c r="AE963" s="5">
        <f t="shared" ref="AE963:AE1026" si="31">AB963*AG963</f>
        <v>209398644.24000001</v>
      </c>
      <c r="AF963">
        <v>208.22</v>
      </c>
      <c r="AG963" s="4">
        <v>0.46</v>
      </c>
      <c r="AH963" t="s">
        <v>33</v>
      </c>
      <c r="AI963" t="s">
        <v>52</v>
      </c>
      <c r="AJ963">
        <v>36.778261000000001</v>
      </c>
      <c r="AK963">
        <v>-119.41793199999999</v>
      </c>
    </row>
    <row r="964" spans="1:37" ht="14.45" x14ac:dyDescent="0.3">
      <c r="A964">
        <v>962</v>
      </c>
      <c r="B964">
        <v>755</v>
      </c>
      <c r="C964" t="s">
        <v>611</v>
      </c>
      <c r="D964" t="s">
        <v>52</v>
      </c>
      <c r="E964" t="s">
        <v>31</v>
      </c>
      <c r="F964" s="2">
        <v>36161</v>
      </c>
      <c r="G964" s="2">
        <v>39813</v>
      </c>
      <c r="H964">
        <v>34894</v>
      </c>
      <c r="I964">
        <v>32845</v>
      </c>
      <c r="J964">
        <v>467</v>
      </c>
      <c r="K964">
        <f t="shared" si="30"/>
        <v>5947856770</v>
      </c>
      <c r="L964">
        <v>421</v>
      </c>
      <c r="M964">
        <v>374</v>
      </c>
      <c r="N964" t="s">
        <v>611</v>
      </c>
      <c r="O964" t="s">
        <v>38</v>
      </c>
      <c r="P964" t="s">
        <v>39</v>
      </c>
      <c r="Q964" s="6">
        <v>42230</v>
      </c>
      <c r="R964" s="3">
        <v>1348</v>
      </c>
      <c r="S964" s="3">
        <v>1515</v>
      </c>
      <c r="T964" t="s">
        <v>55</v>
      </c>
      <c r="V964" s="3">
        <v>34894</v>
      </c>
      <c r="Z964">
        <v>66.900000000000006</v>
      </c>
      <c r="AA964" t="s">
        <v>55</v>
      </c>
      <c r="AB964" s="3">
        <v>439084798</v>
      </c>
      <c r="AC964" s="3">
        <v>493632327</v>
      </c>
      <c r="AD964">
        <v>217.16</v>
      </c>
      <c r="AE964" s="5">
        <f t="shared" si="31"/>
        <v>237105790.92000002</v>
      </c>
      <c r="AF964">
        <v>244.14</v>
      </c>
      <c r="AG964" s="4">
        <v>0.54</v>
      </c>
      <c r="AH964" t="s">
        <v>33</v>
      </c>
      <c r="AI964" t="s">
        <v>52</v>
      </c>
      <c r="AJ964">
        <v>36.778261000000001</v>
      </c>
      <c r="AK964">
        <v>-119.41793199999999</v>
      </c>
    </row>
    <row r="965" spans="1:37" ht="14.45" x14ac:dyDescent="0.3">
      <c r="A965">
        <v>963</v>
      </c>
      <c r="B965">
        <v>755</v>
      </c>
      <c r="C965" t="s">
        <v>611</v>
      </c>
      <c r="D965" t="s">
        <v>52</v>
      </c>
      <c r="E965" t="s">
        <v>31</v>
      </c>
      <c r="F965" s="2">
        <v>36161</v>
      </c>
      <c r="G965" s="2">
        <v>39813</v>
      </c>
      <c r="H965">
        <v>34894</v>
      </c>
      <c r="I965">
        <v>32845</v>
      </c>
      <c r="J965">
        <v>467</v>
      </c>
      <c r="K965">
        <f t="shared" si="30"/>
        <v>5947856770</v>
      </c>
      <c r="L965">
        <v>421</v>
      </c>
      <c r="M965">
        <v>374</v>
      </c>
      <c r="N965" t="s">
        <v>611</v>
      </c>
      <c r="O965" t="s">
        <v>96</v>
      </c>
      <c r="P965" t="s">
        <v>39</v>
      </c>
      <c r="Q965" s="6">
        <v>42199</v>
      </c>
      <c r="R965" s="3">
        <v>1421</v>
      </c>
      <c r="S965" s="3">
        <v>1513</v>
      </c>
      <c r="T965" t="s">
        <v>55</v>
      </c>
      <c r="V965" s="3">
        <v>34894</v>
      </c>
      <c r="Z965">
        <v>78.8</v>
      </c>
      <c r="AA965" t="s">
        <v>55</v>
      </c>
      <c r="AB965" s="3">
        <v>462969707</v>
      </c>
      <c r="AC965" s="3">
        <v>493013209</v>
      </c>
      <c r="AD965">
        <v>234.11</v>
      </c>
      <c r="AE965" s="5">
        <f t="shared" si="31"/>
        <v>254633338.85000002</v>
      </c>
      <c r="AF965">
        <v>249.31</v>
      </c>
      <c r="AG965" s="4">
        <v>0.55000000000000004</v>
      </c>
      <c r="AH965" t="s">
        <v>33</v>
      </c>
      <c r="AI965" t="s">
        <v>52</v>
      </c>
      <c r="AJ965">
        <v>36.778261000000001</v>
      </c>
      <c r="AK965">
        <v>-119.41793199999999</v>
      </c>
    </row>
    <row r="966" spans="1:37" ht="14.45" x14ac:dyDescent="0.3">
      <c r="A966">
        <v>964</v>
      </c>
      <c r="B966">
        <v>755</v>
      </c>
      <c r="C966" t="s">
        <v>611</v>
      </c>
      <c r="D966" t="s">
        <v>52</v>
      </c>
      <c r="E966" t="s">
        <v>31</v>
      </c>
      <c r="F966" s="2">
        <v>36161</v>
      </c>
      <c r="G966" s="2">
        <v>39813</v>
      </c>
      <c r="H966">
        <v>34894</v>
      </c>
      <c r="I966">
        <v>32845</v>
      </c>
      <c r="J966">
        <v>467</v>
      </c>
      <c r="K966">
        <f t="shared" si="30"/>
        <v>5947856770</v>
      </c>
      <c r="L966">
        <v>421</v>
      </c>
      <c r="M966">
        <v>374</v>
      </c>
      <c r="N966" t="s">
        <v>611</v>
      </c>
      <c r="O966" t="s">
        <v>96</v>
      </c>
      <c r="P966" t="s">
        <v>39</v>
      </c>
      <c r="Q966" s="6">
        <v>42169</v>
      </c>
      <c r="R966" s="3">
        <v>1239</v>
      </c>
      <c r="S966" s="3">
        <v>1307</v>
      </c>
      <c r="T966" t="s">
        <v>55</v>
      </c>
      <c r="V966" s="3">
        <v>34894</v>
      </c>
      <c r="Z966">
        <v>85</v>
      </c>
      <c r="AA966" t="s">
        <v>55</v>
      </c>
      <c r="AB966" s="3">
        <v>403697333</v>
      </c>
      <c r="AC966" s="3">
        <v>425887815</v>
      </c>
      <c r="AD966">
        <v>214.03</v>
      </c>
      <c r="AE966" s="5">
        <f t="shared" si="31"/>
        <v>226070506.48000002</v>
      </c>
      <c r="AF966">
        <v>225.8</v>
      </c>
      <c r="AG966" s="4">
        <v>0.56000000000000005</v>
      </c>
      <c r="AH966" t="s">
        <v>33</v>
      </c>
      <c r="AI966" t="s">
        <v>52</v>
      </c>
      <c r="AJ966">
        <v>36.778261000000001</v>
      </c>
      <c r="AK966">
        <v>-119.41793199999999</v>
      </c>
    </row>
    <row r="967" spans="1:37" ht="14.45" x14ac:dyDescent="0.3">
      <c r="A967">
        <v>965</v>
      </c>
      <c r="B967">
        <v>351</v>
      </c>
      <c r="C967" t="s">
        <v>613</v>
      </c>
      <c r="D967" t="s">
        <v>213</v>
      </c>
      <c r="E967" t="s">
        <v>31</v>
      </c>
      <c r="F967" s="2">
        <v>38352</v>
      </c>
      <c r="G967" s="2">
        <v>40543</v>
      </c>
      <c r="H967">
        <v>61190</v>
      </c>
      <c r="I967">
        <v>44621</v>
      </c>
      <c r="J967">
        <v>429</v>
      </c>
      <c r="K967">
        <f t="shared" si="30"/>
        <v>9581436150</v>
      </c>
      <c r="L967">
        <v>386</v>
      </c>
      <c r="M967">
        <v>343</v>
      </c>
      <c r="N967" t="s">
        <v>613</v>
      </c>
      <c r="O967">
        <v>3</v>
      </c>
      <c r="P967" t="s">
        <v>39</v>
      </c>
      <c r="Q967" s="6">
        <v>42050</v>
      </c>
      <c r="R967">
        <v>880</v>
      </c>
      <c r="S967">
        <v>971</v>
      </c>
      <c r="T967" t="s">
        <v>55</v>
      </c>
      <c r="V967" s="3">
        <v>61360</v>
      </c>
      <c r="W967">
        <v>86.2</v>
      </c>
      <c r="AB967" s="3">
        <v>286749256</v>
      </c>
      <c r="AC967" s="3">
        <v>316401736</v>
      </c>
      <c r="AD967">
        <v>86.79</v>
      </c>
      <c r="AE967" s="5">
        <f t="shared" si="31"/>
        <v>149109613.12</v>
      </c>
      <c r="AF967">
        <v>95.76</v>
      </c>
      <c r="AG967" s="4">
        <v>0.52</v>
      </c>
      <c r="AH967" t="s">
        <v>33</v>
      </c>
      <c r="AI967" t="s">
        <v>213</v>
      </c>
      <c r="AJ967">
        <v>38.677959000000001</v>
      </c>
      <c r="AK967">
        <v>-121.176058</v>
      </c>
    </row>
    <row r="968" spans="1:37" ht="14.45" x14ac:dyDescent="0.3">
      <c r="A968">
        <v>966</v>
      </c>
      <c r="B968">
        <v>351</v>
      </c>
      <c r="C968" t="s">
        <v>613</v>
      </c>
      <c r="D968" t="s">
        <v>213</v>
      </c>
      <c r="E968" t="s">
        <v>31</v>
      </c>
      <c r="F968" s="2">
        <v>38352</v>
      </c>
      <c r="G968" s="2">
        <v>40543</v>
      </c>
      <c r="H968">
        <v>61190</v>
      </c>
      <c r="I968">
        <v>44621</v>
      </c>
      <c r="J968">
        <v>429</v>
      </c>
      <c r="K968">
        <f t="shared" si="30"/>
        <v>9581436150</v>
      </c>
      <c r="L968">
        <v>386</v>
      </c>
      <c r="M968">
        <v>343</v>
      </c>
      <c r="N968" t="s">
        <v>613</v>
      </c>
      <c r="O968">
        <v>3</v>
      </c>
      <c r="P968" t="s">
        <v>39</v>
      </c>
      <c r="Q968" s="6">
        <v>42019</v>
      </c>
      <c r="R968">
        <v>964</v>
      </c>
      <c r="S968">
        <v>899</v>
      </c>
      <c r="T968" t="s">
        <v>55</v>
      </c>
      <c r="V968" s="3">
        <v>60347</v>
      </c>
      <c r="W968">
        <v>86.9</v>
      </c>
      <c r="AB968" s="3">
        <v>314120776</v>
      </c>
      <c r="AC968" s="3">
        <v>292940433</v>
      </c>
      <c r="AD968">
        <v>87.31</v>
      </c>
      <c r="AE968" s="5">
        <f t="shared" si="31"/>
        <v>163342803.52000001</v>
      </c>
      <c r="AF968">
        <v>81.430000000000007</v>
      </c>
      <c r="AG968" s="4">
        <v>0.52</v>
      </c>
      <c r="AH968" t="s">
        <v>33</v>
      </c>
      <c r="AI968" t="s">
        <v>213</v>
      </c>
      <c r="AJ968">
        <v>38.677959000000001</v>
      </c>
      <c r="AK968">
        <v>-121.176058</v>
      </c>
    </row>
    <row r="969" spans="1:37" ht="14.45" x14ac:dyDescent="0.3">
      <c r="A969">
        <v>967</v>
      </c>
      <c r="B969">
        <v>351</v>
      </c>
      <c r="C969" t="s">
        <v>613</v>
      </c>
      <c r="D969" t="s">
        <v>213</v>
      </c>
      <c r="E969" t="s">
        <v>31</v>
      </c>
      <c r="F969" s="2">
        <v>38352</v>
      </c>
      <c r="G969" s="2">
        <v>40543</v>
      </c>
      <c r="H969">
        <v>61190</v>
      </c>
      <c r="I969">
        <v>44621</v>
      </c>
      <c r="J969">
        <v>429</v>
      </c>
      <c r="K969">
        <f t="shared" si="30"/>
        <v>9581436150</v>
      </c>
      <c r="L969">
        <v>386</v>
      </c>
      <c r="M969">
        <v>343</v>
      </c>
      <c r="N969" t="s">
        <v>613</v>
      </c>
      <c r="O969">
        <v>3</v>
      </c>
      <c r="P969" t="s">
        <v>39</v>
      </c>
      <c r="Q969" s="6">
        <v>42352</v>
      </c>
      <c r="R969">
        <v>906</v>
      </c>
      <c r="S969" s="3">
        <v>1054</v>
      </c>
      <c r="T969" t="s">
        <v>55</v>
      </c>
      <c r="V969" s="3">
        <v>60347</v>
      </c>
      <c r="W969">
        <v>98.8</v>
      </c>
      <c r="AB969" s="3">
        <v>295221393</v>
      </c>
      <c r="AC969" s="3">
        <v>343447404</v>
      </c>
      <c r="AD969">
        <v>99.42</v>
      </c>
      <c r="AE969" s="5">
        <f t="shared" si="31"/>
        <v>185989477.59</v>
      </c>
      <c r="AF969">
        <v>115.66</v>
      </c>
      <c r="AG969" s="4">
        <v>0.63</v>
      </c>
      <c r="AH969" t="s">
        <v>33</v>
      </c>
      <c r="AI969" t="s">
        <v>213</v>
      </c>
      <c r="AJ969">
        <v>38.677959000000001</v>
      </c>
      <c r="AK969">
        <v>-121.176058</v>
      </c>
    </row>
    <row r="970" spans="1:37" ht="14.45" x14ac:dyDescent="0.3">
      <c r="A970">
        <v>968</v>
      </c>
      <c r="B970">
        <v>351</v>
      </c>
      <c r="C970" t="s">
        <v>613</v>
      </c>
      <c r="D970" t="s">
        <v>213</v>
      </c>
      <c r="E970" t="s">
        <v>31</v>
      </c>
      <c r="F970" s="2">
        <v>38352</v>
      </c>
      <c r="G970" s="2">
        <v>40543</v>
      </c>
      <c r="H970">
        <v>61190</v>
      </c>
      <c r="I970">
        <v>44621</v>
      </c>
      <c r="J970">
        <v>429</v>
      </c>
      <c r="K970">
        <f t="shared" si="30"/>
        <v>9581436150</v>
      </c>
      <c r="L970">
        <v>386</v>
      </c>
      <c r="M970">
        <v>343</v>
      </c>
      <c r="N970" t="s">
        <v>613</v>
      </c>
      <c r="O970">
        <v>3</v>
      </c>
      <c r="P970" t="s">
        <v>39</v>
      </c>
      <c r="Q970" s="6">
        <v>42322</v>
      </c>
      <c r="R970" s="3">
        <v>1145</v>
      </c>
      <c r="S970" s="3">
        <v>1446</v>
      </c>
      <c r="T970" t="s">
        <v>55</v>
      </c>
      <c r="V970" s="3">
        <v>60347</v>
      </c>
      <c r="W970">
        <v>129</v>
      </c>
      <c r="AB970" s="3">
        <v>373099884</v>
      </c>
      <c r="AC970" s="3">
        <v>471181163</v>
      </c>
      <c r="AD970">
        <v>129.83000000000001</v>
      </c>
      <c r="AE970" s="5">
        <f t="shared" si="31"/>
        <v>235052926.91999999</v>
      </c>
      <c r="AF970">
        <v>163.97</v>
      </c>
      <c r="AG970" s="4">
        <v>0.63</v>
      </c>
      <c r="AH970" t="s">
        <v>33</v>
      </c>
      <c r="AI970" t="s">
        <v>213</v>
      </c>
      <c r="AJ970">
        <v>38.677959000000001</v>
      </c>
      <c r="AK970">
        <v>-121.176058</v>
      </c>
    </row>
    <row r="971" spans="1:37" ht="14.45" x14ac:dyDescent="0.3">
      <c r="A971">
        <v>969</v>
      </c>
      <c r="B971">
        <v>351</v>
      </c>
      <c r="C971" t="s">
        <v>613</v>
      </c>
      <c r="D971" t="s">
        <v>213</v>
      </c>
      <c r="E971" t="s">
        <v>31</v>
      </c>
      <c r="F971" s="2">
        <v>38352</v>
      </c>
      <c r="G971" s="2">
        <v>40543</v>
      </c>
      <c r="H971">
        <v>61190</v>
      </c>
      <c r="I971">
        <v>44621</v>
      </c>
      <c r="J971">
        <v>429</v>
      </c>
      <c r="K971">
        <f t="shared" si="30"/>
        <v>9581436150</v>
      </c>
      <c r="L971">
        <v>386</v>
      </c>
      <c r="M971">
        <v>343</v>
      </c>
      <c r="N971" t="s">
        <v>613</v>
      </c>
      <c r="O971">
        <v>3</v>
      </c>
      <c r="P971" t="s">
        <v>39</v>
      </c>
      <c r="Q971" s="6">
        <v>42291</v>
      </c>
      <c r="R971" s="3">
        <v>1707</v>
      </c>
      <c r="S971" s="3">
        <v>2008</v>
      </c>
      <c r="T971" t="s">
        <v>55</v>
      </c>
      <c r="V971" s="3">
        <v>60347</v>
      </c>
      <c r="W971">
        <v>187</v>
      </c>
      <c r="AB971" s="3">
        <v>556228386</v>
      </c>
      <c r="AC971" s="3">
        <v>654309665</v>
      </c>
      <c r="AD971">
        <v>187.32</v>
      </c>
      <c r="AE971" s="5">
        <f t="shared" si="31"/>
        <v>350423883.18000001</v>
      </c>
      <c r="AF971">
        <v>220.35</v>
      </c>
      <c r="AG971" s="4">
        <v>0.63</v>
      </c>
      <c r="AH971" t="s">
        <v>33</v>
      </c>
      <c r="AI971" t="s">
        <v>213</v>
      </c>
      <c r="AJ971">
        <v>38.677959000000001</v>
      </c>
      <c r="AK971">
        <v>-121.176058</v>
      </c>
    </row>
    <row r="972" spans="1:37" ht="14.45" x14ac:dyDescent="0.3">
      <c r="A972">
        <v>970</v>
      </c>
      <c r="B972">
        <v>351</v>
      </c>
      <c r="C972" t="s">
        <v>613</v>
      </c>
      <c r="D972" t="s">
        <v>213</v>
      </c>
      <c r="E972" t="s">
        <v>31</v>
      </c>
      <c r="F972" s="2">
        <v>38352</v>
      </c>
      <c r="G972" s="2">
        <v>40543</v>
      </c>
      <c r="H972">
        <v>61190</v>
      </c>
      <c r="I972">
        <v>44621</v>
      </c>
      <c r="J972">
        <v>429</v>
      </c>
      <c r="K972">
        <f t="shared" si="30"/>
        <v>9581436150</v>
      </c>
      <c r="L972">
        <v>386</v>
      </c>
      <c r="M972">
        <v>343</v>
      </c>
      <c r="N972" t="s">
        <v>613</v>
      </c>
      <c r="O972">
        <v>3</v>
      </c>
      <c r="P972" t="s">
        <v>39</v>
      </c>
      <c r="Q972" s="6">
        <v>42261</v>
      </c>
      <c r="R972">
        <v>595</v>
      </c>
      <c r="S972">
        <v>701</v>
      </c>
      <c r="T972" t="s">
        <v>40</v>
      </c>
      <c r="V972" s="3">
        <v>67375</v>
      </c>
      <c r="W972">
        <v>170</v>
      </c>
      <c r="AB972" s="3">
        <v>595000000</v>
      </c>
      <c r="AC972" s="3">
        <v>701000000</v>
      </c>
      <c r="AD972">
        <v>170.74</v>
      </c>
      <c r="AE972" s="5">
        <f t="shared" si="31"/>
        <v>345100000</v>
      </c>
      <c r="AF972">
        <v>201.15</v>
      </c>
      <c r="AG972" s="4">
        <v>0.57999999999999996</v>
      </c>
      <c r="AH972" t="s">
        <v>33</v>
      </c>
      <c r="AI972" t="s">
        <v>213</v>
      </c>
      <c r="AJ972">
        <v>38.677959000000001</v>
      </c>
      <c r="AK972">
        <v>-121.176058</v>
      </c>
    </row>
    <row r="973" spans="1:37" ht="14.45" x14ac:dyDescent="0.3">
      <c r="A973">
        <v>971</v>
      </c>
      <c r="B973">
        <v>351</v>
      </c>
      <c r="C973" t="s">
        <v>613</v>
      </c>
      <c r="D973" t="s">
        <v>213</v>
      </c>
      <c r="E973" t="s">
        <v>31</v>
      </c>
      <c r="F973" s="2">
        <v>38352</v>
      </c>
      <c r="G973" s="2">
        <v>40543</v>
      </c>
      <c r="H973">
        <v>61190</v>
      </c>
      <c r="I973">
        <v>44621</v>
      </c>
      <c r="J973">
        <v>429</v>
      </c>
      <c r="K973">
        <f t="shared" si="30"/>
        <v>9581436150</v>
      </c>
      <c r="L973">
        <v>386</v>
      </c>
      <c r="M973">
        <v>343</v>
      </c>
      <c r="N973" t="s">
        <v>613</v>
      </c>
      <c r="O973">
        <v>3</v>
      </c>
      <c r="P973" t="s">
        <v>39</v>
      </c>
      <c r="Q973" s="6">
        <v>42230</v>
      </c>
      <c r="R973" s="3">
        <v>2229</v>
      </c>
      <c r="S973" s="3">
        <v>2754</v>
      </c>
      <c r="T973" t="s">
        <v>55</v>
      </c>
      <c r="V973" s="3">
        <v>62620</v>
      </c>
      <c r="AB973" s="3">
        <v>726322831</v>
      </c>
      <c r="AC973" s="3">
        <v>897394830</v>
      </c>
      <c r="AD973">
        <v>231.98</v>
      </c>
      <c r="AE973" s="5">
        <f t="shared" si="31"/>
        <v>450320155.21999997</v>
      </c>
      <c r="AF973">
        <v>286.62</v>
      </c>
      <c r="AG973" s="4">
        <v>0.62</v>
      </c>
      <c r="AH973" t="s">
        <v>33</v>
      </c>
      <c r="AI973" t="s">
        <v>213</v>
      </c>
      <c r="AJ973">
        <v>38.677959000000001</v>
      </c>
      <c r="AK973">
        <v>-121.176058</v>
      </c>
    </row>
    <row r="974" spans="1:37" ht="14.45" x14ac:dyDescent="0.3">
      <c r="A974">
        <v>972</v>
      </c>
      <c r="B974">
        <v>351</v>
      </c>
      <c r="C974" t="s">
        <v>613</v>
      </c>
      <c r="D974" t="s">
        <v>213</v>
      </c>
      <c r="E974" t="s">
        <v>31</v>
      </c>
      <c r="F974" s="2">
        <v>38352</v>
      </c>
      <c r="G974" s="2">
        <v>40543</v>
      </c>
      <c r="H974">
        <v>61190</v>
      </c>
      <c r="I974">
        <v>44621</v>
      </c>
      <c r="J974">
        <v>429</v>
      </c>
      <c r="K974">
        <f t="shared" si="30"/>
        <v>9581436150</v>
      </c>
      <c r="L974">
        <v>386</v>
      </c>
      <c r="M974">
        <v>343</v>
      </c>
      <c r="N974" t="s">
        <v>613</v>
      </c>
      <c r="O974" t="s">
        <v>112</v>
      </c>
      <c r="P974" t="s">
        <v>39</v>
      </c>
      <c r="Q974" s="6">
        <v>42199</v>
      </c>
      <c r="R974" s="3">
        <v>2311</v>
      </c>
      <c r="S974" s="3">
        <v>2914</v>
      </c>
      <c r="T974" t="s">
        <v>55</v>
      </c>
      <c r="V974" s="3">
        <v>62620</v>
      </c>
      <c r="AB974" s="3">
        <v>753042648</v>
      </c>
      <c r="AC974" s="3">
        <v>949531058</v>
      </c>
      <c r="AD974">
        <v>240.51</v>
      </c>
      <c r="AE974" s="5">
        <f t="shared" si="31"/>
        <v>466886441.75999999</v>
      </c>
      <c r="AF974">
        <v>303.27</v>
      </c>
      <c r="AG974" s="4">
        <v>0.62</v>
      </c>
      <c r="AH974" t="s">
        <v>33</v>
      </c>
      <c r="AI974" t="s">
        <v>213</v>
      </c>
      <c r="AJ974">
        <v>38.677959000000001</v>
      </c>
      <c r="AK974">
        <v>-121.176058</v>
      </c>
    </row>
    <row r="975" spans="1:37" ht="14.45" x14ac:dyDescent="0.3">
      <c r="A975">
        <v>973</v>
      </c>
      <c r="B975">
        <v>351</v>
      </c>
      <c r="C975" t="s">
        <v>613</v>
      </c>
      <c r="D975" t="s">
        <v>213</v>
      </c>
      <c r="E975" t="s">
        <v>31</v>
      </c>
      <c r="F975" s="2">
        <v>38352</v>
      </c>
      <c r="G975" s="2">
        <v>40543</v>
      </c>
      <c r="H975">
        <v>61190</v>
      </c>
      <c r="I975">
        <v>44621</v>
      </c>
      <c r="J975">
        <v>429</v>
      </c>
      <c r="K975">
        <f t="shared" si="30"/>
        <v>9581436150</v>
      </c>
      <c r="L975">
        <v>386</v>
      </c>
      <c r="M975">
        <v>343</v>
      </c>
      <c r="N975" t="s">
        <v>613</v>
      </c>
      <c r="O975" t="s">
        <v>112</v>
      </c>
      <c r="P975" t="s">
        <v>39</v>
      </c>
      <c r="Q975" s="6">
        <v>42169</v>
      </c>
      <c r="R975" s="3">
        <v>2126</v>
      </c>
      <c r="S975" s="3">
        <v>2610</v>
      </c>
      <c r="T975" t="s">
        <v>55</v>
      </c>
      <c r="V975" s="3">
        <v>62620</v>
      </c>
      <c r="AB975" s="3">
        <v>692760134</v>
      </c>
      <c r="AC975" s="3">
        <v>850472224</v>
      </c>
      <c r="AD975">
        <v>228.63</v>
      </c>
      <c r="AE975" s="5">
        <f t="shared" si="31"/>
        <v>429511283.07999998</v>
      </c>
      <c r="AF975">
        <v>280.68</v>
      </c>
      <c r="AG975" s="4">
        <v>0.62</v>
      </c>
      <c r="AH975" t="s">
        <v>33</v>
      </c>
      <c r="AI975" t="s">
        <v>213</v>
      </c>
      <c r="AJ975">
        <v>38.677959000000001</v>
      </c>
      <c r="AK975">
        <v>-121.176058</v>
      </c>
    </row>
    <row r="976" spans="1:37" ht="14.45" x14ac:dyDescent="0.3">
      <c r="A976">
        <v>974</v>
      </c>
      <c r="B976">
        <v>525</v>
      </c>
      <c r="C976" t="s">
        <v>614</v>
      </c>
      <c r="D976" t="s">
        <v>100</v>
      </c>
      <c r="E976" t="s">
        <v>53</v>
      </c>
      <c r="F976" s="2">
        <v>35065</v>
      </c>
      <c r="G976" s="2">
        <v>38717</v>
      </c>
      <c r="H976">
        <v>11926</v>
      </c>
      <c r="I976">
        <v>10557</v>
      </c>
      <c r="J976">
        <v>126</v>
      </c>
      <c r="K976">
        <f t="shared" si="30"/>
        <v>548476740</v>
      </c>
      <c r="L976">
        <v>122</v>
      </c>
      <c r="M976">
        <v>118</v>
      </c>
      <c r="N976" t="s">
        <v>614</v>
      </c>
      <c r="O976">
        <v>2</v>
      </c>
      <c r="P976" t="s">
        <v>39</v>
      </c>
      <c r="Q976" s="6">
        <v>42050</v>
      </c>
      <c r="R976">
        <v>26</v>
      </c>
      <c r="S976">
        <v>30</v>
      </c>
      <c r="T976" t="s">
        <v>40</v>
      </c>
      <c r="V976" s="3">
        <v>11926</v>
      </c>
      <c r="W976">
        <v>76.900000000000006</v>
      </c>
      <c r="AB976" s="3">
        <v>26077000</v>
      </c>
      <c r="AC976" s="3">
        <v>29808000</v>
      </c>
      <c r="AD976">
        <v>78.09</v>
      </c>
      <c r="AE976" s="5">
        <f t="shared" si="31"/>
        <v>26077000</v>
      </c>
      <c r="AF976">
        <v>89.26</v>
      </c>
      <c r="AG976" s="4">
        <v>1</v>
      </c>
      <c r="AH976" t="s">
        <v>33</v>
      </c>
      <c r="AI976" t="s">
        <v>100</v>
      </c>
      <c r="AJ976">
        <v>40.598187000000003</v>
      </c>
      <c r="AK976">
        <v>-124.157276</v>
      </c>
    </row>
    <row r="977" spans="1:37" ht="14.45" x14ac:dyDescent="0.3">
      <c r="A977">
        <v>975</v>
      </c>
      <c r="B977">
        <v>525</v>
      </c>
      <c r="C977" t="s">
        <v>614</v>
      </c>
      <c r="D977" t="s">
        <v>100</v>
      </c>
      <c r="E977" t="s">
        <v>53</v>
      </c>
      <c r="F977" s="2">
        <v>35065</v>
      </c>
      <c r="G977" s="2">
        <v>38717</v>
      </c>
      <c r="H977">
        <v>11926</v>
      </c>
      <c r="I977">
        <v>10557</v>
      </c>
      <c r="J977">
        <v>126</v>
      </c>
      <c r="K977">
        <f t="shared" si="30"/>
        <v>548476740</v>
      </c>
      <c r="L977">
        <v>122</v>
      </c>
      <c r="M977">
        <v>118</v>
      </c>
      <c r="N977" t="s">
        <v>614</v>
      </c>
      <c r="O977">
        <v>2</v>
      </c>
      <c r="P977" t="s">
        <v>39</v>
      </c>
      <c r="Q977" s="6">
        <v>42019</v>
      </c>
      <c r="R977">
        <v>32</v>
      </c>
      <c r="S977">
        <v>29</v>
      </c>
      <c r="T977" t="s">
        <v>40</v>
      </c>
      <c r="V977" s="3">
        <v>11926</v>
      </c>
      <c r="W977">
        <v>86.3</v>
      </c>
      <c r="AB977" s="3">
        <v>31900000</v>
      </c>
      <c r="AC977" s="3">
        <v>29200000</v>
      </c>
      <c r="AD977">
        <v>86.28</v>
      </c>
      <c r="AE977" s="5">
        <f t="shared" si="31"/>
        <v>31900000</v>
      </c>
      <c r="AF977">
        <v>78.98</v>
      </c>
      <c r="AG977" s="4">
        <v>1</v>
      </c>
      <c r="AH977" t="s">
        <v>33</v>
      </c>
      <c r="AI977" t="s">
        <v>100</v>
      </c>
      <c r="AJ977">
        <v>40.598187000000003</v>
      </c>
      <c r="AK977">
        <v>-124.157276</v>
      </c>
    </row>
    <row r="978" spans="1:37" ht="14.45" x14ac:dyDescent="0.3">
      <c r="A978">
        <v>976</v>
      </c>
      <c r="B978">
        <v>525</v>
      </c>
      <c r="C978" t="s">
        <v>614</v>
      </c>
      <c r="D978" t="s">
        <v>100</v>
      </c>
      <c r="E978" t="s">
        <v>53</v>
      </c>
      <c r="F978" s="2">
        <v>35065</v>
      </c>
      <c r="G978" s="2">
        <v>38717</v>
      </c>
      <c r="H978">
        <v>11926</v>
      </c>
      <c r="I978">
        <v>10557</v>
      </c>
      <c r="J978">
        <v>126</v>
      </c>
      <c r="K978">
        <f t="shared" si="30"/>
        <v>548476740</v>
      </c>
      <c r="L978">
        <v>122</v>
      </c>
      <c r="M978">
        <v>118</v>
      </c>
      <c r="N978" t="s">
        <v>614</v>
      </c>
      <c r="O978">
        <v>2</v>
      </c>
      <c r="P978" t="s">
        <v>39</v>
      </c>
      <c r="Q978" s="6">
        <v>42352</v>
      </c>
      <c r="R978">
        <v>28</v>
      </c>
      <c r="S978">
        <v>33</v>
      </c>
      <c r="T978" t="s">
        <v>40</v>
      </c>
      <c r="V978" s="3">
        <v>11926</v>
      </c>
      <c r="W978">
        <v>80.8</v>
      </c>
      <c r="AA978" t="s">
        <v>32</v>
      </c>
      <c r="AB978" s="3">
        <v>27800000</v>
      </c>
      <c r="AC978" s="3">
        <v>32500000</v>
      </c>
      <c r="AD978">
        <v>75.19</v>
      </c>
      <c r="AE978" s="5">
        <f t="shared" si="31"/>
        <v>27800000</v>
      </c>
      <c r="AF978">
        <v>87.91</v>
      </c>
      <c r="AG978" s="4">
        <v>1</v>
      </c>
      <c r="AH978" t="s">
        <v>33</v>
      </c>
      <c r="AI978" t="s">
        <v>100</v>
      </c>
      <c r="AJ978">
        <v>40.598187000000003</v>
      </c>
      <c r="AK978">
        <v>-124.157276</v>
      </c>
    </row>
    <row r="979" spans="1:37" ht="14.45" x14ac:dyDescent="0.3">
      <c r="A979">
        <v>977</v>
      </c>
      <c r="B979">
        <v>525</v>
      </c>
      <c r="C979" t="s">
        <v>614</v>
      </c>
      <c r="D979" t="s">
        <v>100</v>
      </c>
      <c r="E979" t="s">
        <v>53</v>
      </c>
      <c r="F979" s="2">
        <v>35065</v>
      </c>
      <c r="G979" s="2">
        <v>38717</v>
      </c>
      <c r="H979">
        <v>11926</v>
      </c>
      <c r="I979">
        <v>10557</v>
      </c>
      <c r="J979">
        <v>126</v>
      </c>
      <c r="K979">
        <f t="shared" si="30"/>
        <v>548476740</v>
      </c>
      <c r="L979">
        <v>122</v>
      </c>
      <c r="M979">
        <v>118</v>
      </c>
      <c r="N979" t="s">
        <v>614</v>
      </c>
      <c r="O979">
        <v>2</v>
      </c>
      <c r="P979" t="s">
        <v>39</v>
      </c>
      <c r="Q979" s="6">
        <v>42322</v>
      </c>
      <c r="R979">
        <v>27</v>
      </c>
      <c r="S979">
        <v>32</v>
      </c>
      <c r="T979" t="s">
        <v>40</v>
      </c>
      <c r="V979" s="3">
        <v>11926</v>
      </c>
      <c r="W979">
        <v>76</v>
      </c>
      <c r="AB979" s="3">
        <v>27200000</v>
      </c>
      <c r="AC979" s="3">
        <v>32300000</v>
      </c>
      <c r="AD979">
        <v>76.02</v>
      </c>
      <c r="AE979" s="5">
        <f t="shared" si="31"/>
        <v>27200000</v>
      </c>
      <c r="AF979">
        <v>90.28</v>
      </c>
      <c r="AG979" s="4">
        <v>1</v>
      </c>
      <c r="AH979" t="s">
        <v>33</v>
      </c>
      <c r="AI979" t="s">
        <v>100</v>
      </c>
      <c r="AJ979">
        <v>40.598187000000003</v>
      </c>
      <c r="AK979">
        <v>-124.157276</v>
      </c>
    </row>
    <row r="980" spans="1:37" ht="14.45" x14ac:dyDescent="0.3">
      <c r="A980">
        <v>978</v>
      </c>
      <c r="B980">
        <v>525</v>
      </c>
      <c r="C980" t="s">
        <v>614</v>
      </c>
      <c r="D980" t="s">
        <v>100</v>
      </c>
      <c r="E980" t="s">
        <v>53</v>
      </c>
      <c r="F980" s="2">
        <v>35065</v>
      </c>
      <c r="G980" s="2">
        <v>38717</v>
      </c>
      <c r="H980">
        <v>11926</v>
      </c>
      <c r="I980">
        <v>10557</v>
      </c>
      <c r="J980">
        <v>126</v>
      </c>
      <c r="K980">
        <f t="shared" si="30"/>
        <v>548476740</v>
      </c>
      <c r="L980">
        <v>122</v>
      </c>
      <c r="M980">
        <v>118</v>
      </c>
      <c r="N980" t="s">
        <v>614</v>
      </c>
      <c r="O980">
        <v>2</v>
      </c>
      <c r="P980" t="s">
        <v>39</v>
      </c>
      <c r="Q980" s="6">
        <v>42291</v>
      </c>
      <c r="R980">
        <v>31</v>
      </c>
      <c r="S980">
        <v>35</v>
      </c>
      <c r="T980" t="s">
        <v>40</v>
      </c>
      <c r="V980" s="3">
        <v>11926</v>
      </c>
      <c r="W980">
        <v>83.8</v>
      </c>
      <c r="AB980" s="3">
        <v>31000000</v>
      </c>
      <c r="AC980" s="3">
        <v>34600000</v>
      </c>
      <c r="AD980">
        <v>83.85</v>
      </c>
      <c r="AE980" s="5">
        <f t="shared" si="31"/>
        <v>31000000</v>
      </c>
      <c r="AF980">
        <v>93.59</v>
      </c>
      <c r="AG980" s="4">
        <v>1</v>
      </c>
      <c r="AH980" t="s">
        <v>33</v>
      </c>
      <c r="AI980" t="s">
        <v>100</v>
      </c>
      <c r="AJ980">
        <v>40.598187000000003</v>
      </c>
      <c r="AK980">
        <v>-124.157276</v>
      </c>
    </row>
    <row r="981" spans="1:37" ht="14.45" x14ac:dyDescent="0.3">
      <c r="A981">
        <v>979</v>
      </c>
      <c r="B981">
        <v>525</v>
      </c>
      <c r="C981" t="s">
        <v>614</v>
      </c>
      <c r="D981" t="s">
        <v>100</v>
      </c>
      <c r="E981" t="s">
        <v>53</v>
      </c>
      <c r="F981" s="2">
        <v>35065</v>
      </c>
      <c r="G981" s="2">
        <v>38717</v>
      </c>
      <c r="H981">
        <v>11926</v>
      </c>
      <c r="I981">
        <v>10557</v>
      </c>
      <c r="J981">
        <v>126</v>
      </c>
      <c r="K981">
        <f t="shared" si="30"/>
        <v>548476740</v>
      </c>
      <c r="L981">
        <v>122</v>
      </c>
      <c r="M981">
        <v>118</v>
      </c>
      <c r="N981" t="s">
        <v>614</v>
      </c>
      <c r="O981">
        <v>2</v>
      </c>
      <c r="P981" t="s">
        <v>39</v>
      </c>
      <c r="Q981" s="6">
        <v>42261</v>
      </c>
      <c r="R981">
        <v>37</v>
      </c>
      <c r="S981">
        <v>43</v>
      </c>
      <c r="T981" t="s">
        <v>40</v>
      </c>
      <c r="V981" s="3">
        <v>11926</v>
      </c>
      <c r="W981">
        <v>102.6</v>
      </c>
      <c r="Z981">
        <v>2.8</v>
      </c>
      <c r="AA981" t="s">
        <v>40</v>
      </c>
      <c r="AB981" s="3">
        <v>36700000</v>
      </c>
      <c r="AC981" s="3">
        <v>43100000</v>
      </c>
      <c r="AD981">
        <v>102.58</v>
      </c>
      <c r="AE981" s="5">
        <f t="shared" si="31"/>
        <v>36700000</v>
      </c>
      <c r="AF981">
        <v>120.47</v>
      </c>
      <c r="AG981" s="4">
        <v>1</v>
      </c>
      <c r="AH981" t="s">
        <v>33</v>
      </c>
      <c r="AI981" t="s">
        <v>100</v>
      </c>
      <c r="AJ981">
        <v>40.598187000000003</v>
      </c>
      <c r="AK981">
        <v>-124.157276</v>
      </c>
    </row>
    <row r="982" spans="1:37" ht="14.45" x14ac:dyDescent="0.3">
      <c r="A982">
        <v>980</v>
      </c>
      <c r="B982">
        <v>525</v>
      </c>
      <c r="C982" t="s">
        <v>614</v>
      </c>
      <c r="D982" t="s">
        <v>100</v>
      </c>
      <c r="E982" t="s">
        <v>53</v>
      </c>
      <c r="F982" s="2">
        <v>35065</v>
      </c>
      <c r="G982" s="2">
        <v>38717</v>
      </c>
      <c r="H982">
        <v>11926</v>
      </c>
      <c r="I982">
        <v>10557</v>
      </c>
      <c r="J982">
        <v>126</v>
      </c>
      <c r="K982">
        <f t="shared" si="30"/>
        <v>548476740</v>
      </c>
      <c r="L982">
        <v>122</v>
      </c>
      <c r="M982">
        <v>118</v>
      </c>
      <c r="N982" t="s">
        <v>614</v>
      </c>
      <c r="O982">
        <v>2</v>
      </c>
      <c r="P982" t="s">
        <v>39</v>
      </c>
      <c r="Q982" s="6">
        <v>42230</v>
      </c>
      <c r="R982">
        <v>49</v>
      </c>
      <c r="S982">
        <v>51</v>
      </c>
      <c r="T982" t="s">
        <v>40</v>
      </c>
      <c r="V982" s="3">
        <v>11926</v>
      </c>
      <c r="Z982">
        <v>3.8</v>
      </c>
      <c r="AA982" t="s">
        <v>40</v>
      </c>
      <c r="AB982" s="3">
        <v>49209000</v>
      </c>
      <c r="AC982" s="3">
        <v>50700000</v>
      </c>
      <c r="AD982">
        <v>133.1</v>
      </c>
      <c r="AE982" s="5">
        <f t="shared" si="31"/>
        <v>49209000</v>
      </c>
      <c r="AF982">
        <v>137.13999999999999</v>
      </c>
      <c r="AG982" s="4">
        <v>1</v>
      </c>
      <c r="AH982" t="s">
        <v>33</v>
      </c>
      <c r="AI982" t="s">
        <v>100</v>
      </c>
      <c r="AJ982">
        <v>40.598187000000003</v>
      </c>
      <c r="AK982">
        <v>-124.157276</v>
      </c>
    </row>
    <row r="983" spans="1:37" ht="14.45" x14ac:dyDescent="0.3">
      <c r="A983">
        <v>981</v>
      </c>
      <c r="B983">
        <v>525</v>
      </c>
      <c r="C983" t="s">
        <v>614</v>
      </c>
      <c r="D983" t="s">
        <v>100</v>
      </c>
      <c r="E983" t="s">
        <v>53</v>
      </c>
      <c r="F983" s="2">
        <v>35065</v>
      </c>
      <c r="G983" s="2">
        <v>38717</v>
      </c>
      <c r="H983">
        <v>11926</v>
      </c>
      <c r="I983">
        <v>10557</v>
      </c>
      <c r="J983">
        <v>126</v>
      </c>
      <c r="K983">
        <f t="shared" si="30"/>
        <v>548476740</v>
      </c>
      <c r="L983">
        <v>122</v>
      </c>
      <c r="M983">
        <v>118</v>
      </c>
      <c r="N983" t="s">
        <v>614</v>
      </c>
      <c r="O983">
        <v>2</v>
      </c>
      <c r="P983" t="s">
        <v>39</v>
      </c>
      <c r="Q983" s="6">
        <v>42199</v>
      </c>
      <c r="R983">
        <v>47</v>
      </c>
      <c r="S983">
        <v>51</v>
      </c>
      <c r="T983" t="s">
        <v>40</v>
      </c>
      <c r="V983" s="3">
        <v>11926</v>
      </c>
      <c r="AB983" s="3">
        <v>47100000</v>
      </c>
      <c r="AC983" s="3">
        <v>50800000</v>
      </c>
      <c r="AD983">
        <v>127.4</v>
      </c>
      <c r="AE983" s="5">
        <f t="shared" si="31"/>
        <v>47100000</v>
      </c>
      <c r="AF983">
        <v>137.41</v>
      </c>
      <c r="AG983" s="4">
        <v>1</v>
      </c>
      <c r="AH983" t="s">
        <v>33</v>
      </c>
      <c r="AI983" t="s">
        <v>100</v>
      </c>
      <c r="AJ983">
        <v>40.598187000000003</v>
      </c>
      <c r="AK983">
        <v>-124.157276</v>
      </c>
    </row>
    <row r="984" spans="1:37" ht="14.45" x14ac:dyDescent="0.3">
      <c r="A984">
        <v>982</v>
      </c>
      <c r="B984">
        <v>564</v>
      </c>
      <c r="C984" t="s">
        <v>615</v>
      </c>
      <c r="D984" t="s">
        <v>52</v>
      </c>
      <c r="E984" t="s">
        <v>53</v>
      </c>
      <c r="F984" s="2">
        <v>33055</v>
      </c>
      <c r="G984" s="2">
        <v>38533</v>
      </c>
      <c r="H984">
        <v>59227</v>
      </c>
      <c r="I984">
        <v>55687</v>
      </c>
      <c r="J984">
        <v>170</v>
      </c>
      <c r="K984">
        <f t="shared" si="30"/>
        <v>3675035350</v>
      </c>
      <c r="L984">
        <v>156</v>
      </c>
      <c r="M984">
        <v>142</v>
      </c>
      <c r="N984" t="s">
        <v>615</v>
      </c>
      <c r="O984" t="s">
        <v>616</v>
      </c>
      <c r="P984" t="s">
        <v>39</v>
      </c>
      <c r="Q984" s="6">
        <v>42050</v>
      </c>
      <c r="R984">
        <v>429</v>
      </c>
      <c r="S984">
        <v>607</v>
      </c>
      <c r="T984" t="s">
        <v>55</v>
      </c>
      <c r="U984" t="s">
        <v>2127</v>
      </c>
      <c r="V984" s="3">
        <v>59227</v>
      </c>
      <c r="W984">
        <v>45.46</v>
      </c>
      <c r="X984" t="s">
        <v>2128</v>
      </c>
      <c r="Y984" t="s">
        <v>619</v>
      </c>
      <c r="Z984">
        <v>68.34</v>
      </c>
      <c r="AA984" t="s">
        <v>55</v>
      </c>
      <c r="AB984" s="3">
        <v>139888018</v>
      </c>
      <c r="AC984" s="3">
        <v>197726646</v>
      </c>
      <c r="AD984">
        <v>45.55</v>
      </c>
      <c r="AE984" s="5">
        <f t="shared" si="31"/>
        <v>75539529.719999999</v>
      </c>
      <c r="AF984">
        <v>64.38</v>
      </c>
      <c r="AG984" s="4">
        <v>0.54</v>
      </c>
      <c r="AH984" t="s">
        <v>33</v>
      </c>
      <c r="AI984" t="s">
        <v>52</v>
      </c>
      <c r="AJ984">
        <v>33.709184999999998</v>
      </c>
      <c r="AK984">
        <v>-117.95366999999899</v>
      </c>
    </row>
    <row r="985" spans="1:37" ht="14.45" x14ac:dyDescent="0.3">
      <c r="A985">
        <v>983</v>
      </c>
      <c r="B985">
        <v>564</v>
      </c>
      <c r="C985" t="s">
        <v>615</v>
      </c>
      <c r="D985" t="s">
        <v>52</v>
      </c>
      <c r="E985" t="s">
        <v>53</v>
      </c>
      <c r="F985" s="2">
        <v>33055</v>
      </c>
      <c r="G985" s="2">
        <v>38533</v>
      </c>
      <c r="H985">
        <v>59227</v>
      </c>
      <c r="I985">
        <v>55687</v>
      </c>
      <c r="J985">
        <v>170</v>
      </c>
      <c r="K985">
        <f t="shared" si="30"/>
        <v>3675035350</v>
      </c>
      <c r="L985">
        <v>156</v>
      </c>
      <c r="M985">
        <v>142</v>
      </c>
      <c r="N985" t="s">
        <v>615</v>
      </c>
      <c r="O985" t="s">
        <v>616</v>
      </c>
      <c r="P985" t="s">
        <v>39</v>
      </c>
      <c r="Q985" s="6">
        <v>42019</v>
      </c>
      <c r="R985">
        <v>438</v>
      </c>
      <c r="S985">
        <v>644</v>
      </c>
      <c r="T985" t="s">
        <v>55</v>
      </c>
      <c r="U985" t="s">
        <v>617</v>
      </c>
      <c r="V985" s="3">
        <v>59227</v>
      </c>
      <c r="W985">
        <v>59.85</v>
      </c>
      <c r="X985" t="s">
        <v>618</v>
      </c>
      <c r="Y985" t="s">
        <v>619</v>
      </c>
      <c r="Z985">
        <v>50.36</v>
      </c>
      <c r="AA985" t="s">
        <v>55</v>
      </c>
      <c r="AB985" s="3">
        <v>142722925</v>
      </c>
      <c r="AC985" s="3">
        <v>209717978</v>
      </c>
      <c r="AD985">
        <v>59.86</v>
      </c>
      <c r="AE985" s="5">
        <f t="shared" si="31"/>
        <v>109896652.25</v>
      </c>
      <c r="AF985">
        <v>87.95</v>
      </c>
      <c r="AG985" s="4">
        <v>0.77</v>
      </c>
      <c r="AH985" t="s">
        <v>33</v>
      </c>
      <c r="AI985" t="s">
        <v>52</v>
      </c>
      <c r="AJ985">
        <v>33.709184999999998</v>
      </c>
      <c r="AK985">
        <v>-117.95366999999899</v>
      </c>
    </row>
    <row r="986" spans="1:37" ht="14.45" x14ac:dyDescent="0.3">
      <c r="A986">
        <v>984</v>
      </c>
      <c r="B986">
        <v>564</v>
      </c>
      <c r="C986" t="s">
        <v>615</v>
      </c>
      <c r="D986" t="s">
        <v>52</v>
      </c>
      <c r="E986" t="s">
        <v>53</v>
      </c>
      <c r="F986" s="2">
        <v>33055</v>
      </c>
      <c r="G986" s="2">
        <v>38533</v>
      </c>
      <c r="H986">
        <v>59227</v>
      </c>
      <c r="I986">
        <v>55687</v>
      </c>
      <c r="J986">
        <v>170</v>
      </c>
      <c r="K986">
        <f t="shared" si="30"/>
        <v>3675035350</v>
      </c>
      <c r="L986">
        <v>156</v>
      </c>
      <c r="M986">
        <v>142</v>
      </c>
      <c r="N986" t="s">
        <v>615</v>
      </c>
      <c r="O986" t="s">
        <v>616</v>
      </c>
      <c r="P986" t="s">
        <v>39</v>
      </c>
      <c r="Q986" s="6">
        <v>42352</v>
      </c>
      <c r="R986">
        <v>591</v>
      </c>
      <c r="S986">
        <v>700</v>
      </c>
      <c r="T986" t="s">
        <v>55</v>
      </c>
      <c r="U986" t="s">
        <v>620</v>
      </c>
      <c r="V986" s="3">
        <v>59227</v>
      </c>
      <c r="W986">
        <v>52.33</v>
      </c>
      <c r="X986" t="s">
        <v>621</v>
      </c>
      <c r="Y986" t="s">
        <v>622</v>
      </c>
      <c r="Z986">
        <v>30.92</v>
      </c>
      <c r="AA986" t="s">
        <v>55</v>
      </c>
      <c r="AB986" s="3">
        <v>192513023</v>
      </c>
      <c r="AC986" s="3">
        <v>228128584</v>
      </c>
      <c r="AD986">
        <v>80.209999999999994</v>
      </c>
      <c r="AE986" s="5">
        <f t="shared" si="31"/>
        <v>148235027.71000001</v>
      </c>
      <c r="AF986">
        <v>95.05</v>
      </c>
      <c r="AG986" s="4">
        <v>0.77</v>
      </c>
      <c r="AH986" t="s">
        <v>33</v>
      </c>
      <c r="AI986" t="s">
        <v>52</v>
      </c>
      <c r="AJ986">
        <v>33.709184999999998</v>
      </c>
      <c r="AK986">
        <v>-117.95366999999899</v>
      </c>
    </row>
    <row r="987" spans="1:37" ht="14.45" x14ac:dyDescent="0.3">
      <c r="A987">
        <v>985</v>
      </c>
      <c r="B987">
        <v>564</v>
      </c>
      <c r="C987" t="s">
        <v>615</v>
      </c>
      <c r="D987" t="s">
        <v>52</v>
      </c>
      <c r="E987" t="s">
        <v>53</v>
      </c>
      <c r="F987" s="2">
        <v>33055</v>
      </c>
      <c r="G987" s="2">
        <v>38533</v>
      </c>
      <c r="H987">
        <v>59227</v>
      </c>
      <c r="I987">
        <v>55687</v>
      </c>
      <c r="J987">
        <v>170</v>
      </c>
      <c r="K987">
        <f t="shared" si="30"/>
        <v>3675035350</v>
      </c>
      <c r="L987">
        <v>156</v>
      </c>
      <c r="M987">
        <v>142</v>
      </c>
      <c r="N987" t="s">
        <v>615</v>
      </c>
      <c r="O987" t="s">
        <v>616</v>
      </c>
      <c r="P987" t="s">
        <v>39</v>
      </c>
      <c r="Q987" s="6">
        <v>42322</v>
      </c>
      <c r="R987">
        <v>777</v>
      </c>
      <c r="S987">
        <v>770</v>
      </c>
      <c r="T987" t="s">
        <v>55</v>
      </c>
      <c r="U987" t="s">
        <v>623</v>
      </c>
      <c r="V987" s="3">
        <v>59227</v>
      </c>
      <c r="W987">
        <v>43.63</v>
      </c>
      <c r="X987" t="s">
        <v>624</v>
      </c>
      <c r="Y987" t="s">
        <v>625</v>
      </c>
      <c r="Z987">
        <v>68.02</v>
      </c>
      <c r="AA987" t="s">
        <v>55</v>
      </c>
      <c r="AB987" s="3">
        <v>253153974</v>
      </c>
      <c r="AC987" s="3">
        <v>251003354</v>
      </c>
      <c r="AD987">
        <v>56.14</v>
      </c>
      <c r="AE987" s="5">
        <f t="shared" si="31"/>
        <v>98730049.859999999</v>
      </c>
      <c r="AF987">
        <v>55.66</v>
      </c>
      <c r="AG987" s="4">
        <v>0.39</v>
      </c>
      <c r="AH987" t="s">
        <v>33</v>
      </c>
      <c r="AI987" t="s">
        <v>52</v>
      </c>
      <c r="AJ987">
        <v>33.709184999999998</v>
      </c>
      <c r="AK987">
        <v>-117.95366999999899</v>
      </c>
    </row>
    <row r="988" spans="1:37" ht="14.45" x14ac:dyDescent="0.3">
      <c r="A988">
        <v>986</v>
      </c>
      <c r="B988">
        <v>564</v>
      </c>
      <c r="C988" t="s">
        <v>615</v>
      </c>
      <c r="D988" t="s">
        <v>52</v>
      </c>
      <c r="E988" t="s">
        <v>53</v>
      </c>
      <c r="F988" s="2">
        <v>33055</v>
      </c>
      <c r="G988" s="2">
        <v>38533</v>
      </c>
      <c r="H988">
        <v>59227</v>
      </c>
      <c r="I988">
        <v>55687</v>
      </c>
      <c r="J988">
        <v>170</v>
      </c>
      <c r="K988">
        <f t="shared" si="30"/>
        <v>3675035350</v>
      </c>
      <c r="L988">
        <v>156</v>
      </c>
      <c r="M988">
        <v>142</v>
      </c>
      <c r="N988" t="s">
        <v>615</v>
      </c>
      <c r="O988" t="s">
        <v>616</v>
      </c>
      <c r="P988" t="s">
        <v>39</v>
      </c>
      <c r="Q988" s="6">
        <v>42291</v>
      </c>
      <c r="R988">
        <v>878</v>
      </c>
      <c r="S988">
        <v>887</v>
      </c>
      <c r="T988" t="s">
        <v>55</v>
      </c>
      <c r="U988" t="s">
        <v>620</v>
      </c>
      <c r="V988" s="3">
        <v>59227</v>
      </c>
      <c r="W988">
        <v>77.61</v>
      </c>
      <c r="X988" t="s">
        <v>626</v>
      </c>
      <c r="Y988" t="s">
        <v>627</v>
      </c>
      <c r="Z988">
        <v>136.22999999999999</v>
      </c>
      <c r="AA988" t="s">
        <v>55</v>
      </c>
      <c r="AB988" s="3">
        <v>286032383</v>
      </c>
      <c r="AC988" s="3">
        <v>288997631</v>
      </c>
      <c r="AD988">
        <v>98.93</v>
      </c>
      <c r="AE988" s="5">
        <f t="shared" si="31"/>
        <v>183060725.12</v>
      </c>
      <c r="AF988">
        <v>99.95</v>
      </c>
      <c r="AG988" s="4">
        <v>0.64</v>
      </c>
      <c r="AH988" t="s">
        <v>33</v>
      </c>
      <c r="AI988" t="s">
        <v>52</v>
      </c>
      <c r="AJ988">
        <v>33.709184999999998</v>
      </c>
      <c r="AK988">
        <v>-117.95366999999899</v>
      </c>
    </row>
    <row r="989" spans="1:37" ht="14.45" x14ac:dyDescent="0.3">
      <c r="A989">
        <v>987</v>
      </c>
      <c r="B989">
        <v>564</v>
      </c>
      <c r="C989" t="s">
        <v>615</v>
      </c>
      <c r="D989" t="s">
        <v>52</v>
      </c>
      <c r="E989" t="s">
        <v>53</v>
      </c>
      <c r="F989" s="2">
        <v>33055</v>
      </c>
      <c r="G989" s="2">
        <v>38533</v>
      </c>
      <c r="H989">
        <v>59227</v>
      </c>
      <c r="I989">
        <v>55687</v>
      </c>
      <c r="J989">
        <v>170</v>
      </c>
      <c r="K989">
        <f t="shared" si="30"/>
        <v>3675035350</v>
      </c>
      <c r="L989">
        <v>156</v>
      </c>
      <c r="M989">
        <v>142</v>
      </c>
      <c r="N989" t="s">
        <v>615</v>
      </c>
      <c r="O989" t="s">
        <v>616</v>
      </c>
      <c r="P989" t="s">
        <v>39</v>
      </c>
      <c r="Q989" s="6">
        <v>42261</v>
      </c>
      <c r="R989">
        <v>916</v>
      </c>
      <c r="S989">
        <v>993</v>
      </c>
      <c r="T989" t="s">
        <v>55</v>
      </c>
      <c r="U989" t="s">
        <v>628</v>
      </c>
      <c r="V989" s="3">
        <v>59227</v>
      </c>
      <c r="W989">
        <v>70.459999999999994</v>
      </c>
      <c r="X989" t="s">
        <v>629</v>
      </c>
      <c r="Y989" t="s">
        <v>630</v>
      </c>
      <c r="Z989">
        <v>144.09</v>
      </c>
      <c r="AA989" t="s">
        <v>55</v>
      </c>
      <c r="AB989" s="3">
        <v>298577663</v>
      </c>
      <c r="AC989" s="3">
        <v>323635637</v>
      </c>
      <c r="AD989">
        <v>90.57</v>
      </c>
      <c r="AE989" s="5">
        <f t="shared" si="31"/>
        <v>161231938.02000001</v>
      </c>
      <c r="AF989">
        <v>98.18</v>
      </c>
      <c r="AG989" s="4">
        <v>0.54</v>
      </c>
      <c r="AH989" t="s">
        <v>33</v>
      </c>
      <c r="AI989" t="s">
        <v>52</v>
      </c>
      <c r="AJ989">
        <v>33.709184999999998</v>
      </c>
      <c r="AK989">
        <v>-117.95366999999899</v>
      </c>
    </row>
    <row r="990" spans="1:37" ht="14.45" x14ac:dyDescent="0.3">
      <c r="A990">
        <v>988</v>
      </c>
      <c r="B990">
        <v>564</v>
      </c>
      <c r="C990" t="s">
        <v>615</v>
      </c>
      <c r="D990" t="s">
        <v>52</v>
      </c>
      <c r="E990" t="s">
        <v>53</v>
      </c>
      <c r="F990" s="2">
        <v>33055</v>
      </c>
      <c r="G990" s="2">
        <v>38533</v>
      </c>
      <c r="H990">
        <v>59227</v>
      </c>
      <c r="I990">
        <v>55687</v>
      </c>
      <c r="J990">
        <v>170</v>
      </c>
      <c r="K990">
        <f t="shared" si="30"/>
        <v>3675035350</v>
      </c>
      <c r="L990">
        <v>156</v>
      </c>
      <c r="M990">
        <v>142</v>
      </c>
      <c r="N990" t="s">
        <v>615</v>
      </c>
      <c r="O990" t="s">
        <v>616</v>
      </c>
      <c r="P990" t="s">
        <v>39</v>
      </c>
      <c r="Q990" s="6">
        <v>42230</v>
      </c>
      <c r="R990">
        <v>964</v>
      </c>
      <c r="S990" s="3">
        <v>1022</v>
      </c>
      <c r="T990" t="s">
        <v>55</v>
      </c>
      <c r="U990" t="s">
        <v>631</v>
      </c>
      <c r="V990" s="3">
        <v>59227</v>
      </c>
      <c r="X990" t="s">
        <v>632</v>
      </c>
      <c r="Y990" t="s">
        <v>633</v>
      </c>
      <c r="Z990">
        <v>237.8</v>
      </c>
      <c r="AA990" t="s">
        <v>55</v>
      </c>
      <c r="AB990" s="3">
        <v>314153361</v>
      </c>
      <c r="AC990" s="3">
        <v>332954988</v>
      </c>
      <c r="AD990">
        <v>97.53</v>
      </c>
      <c r="AE990" s="5">
        <f t="shared" si="31"/>
        <v>179067415.76999998</v>
      </c>
      <c r="AF990">
        <v>103.37</v>
      </c>
      <c r="AG990" s="4">
        <v>0.56999999999999995</v>
      </c>
      <c r="AH990" t="s">
        <v>33</v>
      </c>
      <c r="AI990" t="s">
        <v>52</v>
      </c>
      <c r="AJ990">
        <v>33.709184999999998</v>
      </c>
      <c r="AK990">
        <v>-117.95366999999899</v>
      </c>
    </row>
    <row r="991" spans="1:37" ht="14.45" x14ac:dyDescent="0.3">
      <c r="A991">
        <v>989</v>
      </c>
      <c r="B991">
        <v>564</v>
      </c>
      <c r="C991" t="s">
        <v>615</v>
      </c>
      <c r="D991" t="s">
        <v>52</v>
      </c>
      <c r="E991" t="s">
        <v>53</v>
      </c>
      <c r="F991" s="2">
        <v>33055</v>
      </c>
      <c r="G991" s="2">
        <v>38533</v>
      </c>
      <c r="H991">
        <v>59227</v>
      </c>
      <c r="I991">
        <v>55687</v>
      </c>
      <c r="J991">
        <v>170</v>
      </c>
      <c r="K991">
        <f t="shared" si="30"/>
        <v>3675035350</v>
      </c>
      <c r="L991">
        <v>156</v>
      </c>
      <c r="M991">
        <v>142</v>
      </c>
      <c r="N991" t="s">
        <v>615</v>
      </c>
      <c r="O991" t="s">
        <v>616</v>
      </c>
      <c r="P991" t="s">
        <v>39</v>
      </c>
      <c r="Q991" s="6">
        <v>42199</v>
      </c>
      <c r="R991" s="3">
        <v>1110</v>
      </c>
      <c r="S991">
        <v>877</v>
      </c>
      <c r="T991" t="s">
        <v>55</v>
      </c>
      <c r="U991" t="s">
        <v>634</v>
      </c>
      <c r="V991" s="3">
        <v>59227</v>
      </c>
      <c r="X991" t="s">
        <v>632</v>
      </c>
      <c r="Y991" t="s">
        <v>633</v>
      </c>
      <c r="Z991">
        <v>394.98</v>
      </c>
      <c r="AA991" t="s">
        <v>55</v>
      </c>
      <c r="AB991" s="3">
        <v>361616880</v>
      </c>
      <c r="AC991" s="3">
        <v>285807545</v>
      </c>
      <c r="AD991">
        <v>112.26</v>
      </c>
      <c r="AE991" s="5">
        <f t="shared" si="31"/>
        <v>206121621.59999999</v>
      </c>
      <c r="AF991">
        <v>88.73</v>
      </c>
      <c r="AG991" s="4">
        <v>0.56999999999999995</v>
      </c>
      <c r="AH991" t="s">
        <v>33</v>
      </c>
      <c r="AI991" t="s">
        <v>52</v>
      </c>
      <c r="AJ991">
        <v>33.709184999999998</v>
      </c>
      <c r="AK991">
        <v>-117.95366999999899</v>
      </c>
    </row>
    <row r="992" spans="1:37" ht="14.45" x14ac:dyDescent="0.3">
      <c r="A992">
        <v>990</v>
      </c>
      <c r="B992">
        <v>564</v>
      </c>
      <c r="C992" t="s">
        <v>615</v>
      </c>
      <c r="D992" t="s">
        <v>52</v>
      </c>
      <c r="E992" t="s">
        <v>53</v>
      </c>
      <c r="F992" s="2">
        <v>33055</v>
      </c>
      <c r="G992" s="2">
        <v>38533</v>
      </c>
      <c r="H992">
        <v>59227</v>
      </c>
      <c r="I992">
        <v>55687</v>
      </c>
      <c r="J992">
        <v>170</v>
      </c>
      <c r="K992">
        <f t="shared" si="30"/>
        <v>3675035350</v>
      </c>
      <c r="L992">
        <v>156</v>
      </c>
      <c r="M992">
        <v>142</v>
      </c>
      <c r="N992" t="s">
        <v>615</v>
      </c>
      <c r="O992" t="s">
        <v>635</v>
      </c>
      <c r="P992" t="s">
        <v>39</v>
      </c>
      <c r="Q992" s="6">
        <v>42169</v>
      </c>
      <c r="R992">
        <v>972</v>
      </c>
      <c r="S992">
        <v>985</v>
      </c>
      <c r="T992" t="s">
        <v>55</v>
      </c>
      <c r="U992" t="s">
        <v>636</v>
      </c>
      <c r="V992" s="3">
        <v>59227</v>
      </c>
      <c r="AB992" s="3">
        <v>316857928</v>
      </c>
      <c r="AC992" s="3">
        <v>320996241</v>
      </c>
      <c r="AD992">
        <v>123.05</v>
      </c>
      <c r="AE992" s="5">
        <f t="shared" si="31"/>
        <v>218631970.31999999</v>
      </c>
      <c r="AF992">
        <v>124.65</v>
      </c>
      <c r="AG992" s="4">
        <v>0.69</v>
      </c>
      <c r="AH992" t="s">
        <v>33</v>
      </c>
      <c r="AI992" t="s">
        <v>52</v>
      </c>
      <c r="AJ992">
        <v>33.709184999999998</v>
      </c>
      <c r="AK992">
        <v>-117.95366999999899</v>
      </c>
    </row>
    <row r="993" spans="1:37" ht="14.45" x14ac:dyDescent="0.3">
      <c r="A993">
        <v>991</v>
      </c>
      <c r="B993">
        <v>587</v>
      </c>
      <c r="C993" t="s">
        <v>637</v>
      </c>
      <c r="D993" t="s">
        <v>116</v>
      </c>
      <c r="E993" t="s">
        <v>31</v>
      </c>
      <c r="F993" s="2">
        <v>35065</v>
      </c>
      <c r="G993" s="2">
        <v>38717</v>
      </c>
      <c r="H993">
        <v>503077</v>
      </c>
      <c r="I993">
        <v>441081</v>
      </c>
      <c r="J993">
        <v>313</v>
      </c>
      <c r="K993">
        <f t="shared" si="30"/>
        <v>57474031865</v>
      </c>
      <c r="L993">
        <v>282</v>
      </c>
      <c r="M993">
        <v>250</v>
      </c>
      <c r="N993" t="s">
        <v>637</v>
      </c>
      <c r="O993">
        <v>2</v>
      </c>
      <c r="P993" t="s">
        <v>39</v>
      </c>
      <c r="Q993" s="6">
        <v>42050</v>
      </c>
      <c r="R993" s="3">
        <v>1883314470</v>
      </c>
      <c r="S993" s="3">
        <v>2038492170</v>
      </c>
      <c r="T993" t="s">
        <v>32</v>
      </c>
      <c r="V993" s="3">
        <v>503077</v>
      </c>
      <c r="W993">
        <v>52</v>
      </c>
      <c r="AB993" s="3">
        <v>1883314470</v>
      </c>
      <c r="AC993" s="3">
        <v>2038492170</v>
      </c>
      <c r="AD993">
        <v>60.16</v>
      </c>
      <c r="AE993" s="5">
        <f t="shared" si="31"/>
        <v>847491511.5</v>
      </c>
      <c r="AF993">
        <v>65.12</v>
      </c>
      <c r="AG993" s="4">
        <v>0.45</v>
      </c>
      <c r="AH993" t="s">
        <v>33</v>
      </c>
      <c r="AI993" t="s">
        <v>116</v>
      </c>
      <c r="AJ993">
        <v>36.746842000000001</v>
      </c>
      <c r="AK993">
        <v>-119.772587</v>
      </c>
    </row>
    <row r="994" spans="1:37" ht="14.45" x14ac:dyDescent="0.3">
      <c r="A994">
        <v>992</v>
      </c>
      <c r="B994">
        <v>587</v>
      </c>
      <c r="C994" t="s">
        <v>637</v>
      </c>
      <c r="D994" t="s">
        <v>116</v>
      </c>
      <c r="E994" t="s">
        <v>31</v>
      </c>
      <c r="F994" s="2">
        <v>35065</v>
      </c>
      <c r="G994" s="2">
        <v>38717</v>
      </c>
      <c r="H994">
        <v>503077</v>
      </c>
      <c r="I994">
        <v>441081</v>
      </c>
      <c r="J994">
        <v>313</v>
      </c>
      <c r="K994">
        <f t="shared" si="30"/>
        <v>57474031865</v>
      </c>
      <c r="L994">
        <v>282</v>
      </c>
      <c r="M994">
        <v>250</v>
      </c>
      <c r="N994" t="s">
        <v>637</v>
      </c>
      <c r="O994">
        <v>2</v>
      </c>
      <c r="P994" t="s">
        <v>39</v>
      </c>
      <c r="Q994" s="6">
        <v>42019</v>
      </c>
      <c r="R994" s="3">
        <v>2072985990</v>
      </c>
      <c r="S994" s="3">
        <v>2094149280</v>
      </c>
      <c r="T994" t="s">
        <v>32</v>
      </c>
      <c r="V994" s="3">
        <v>503077</v>
      </c>
      <c r="W994">
        <v>59.2</v>
      </c>
      <c r="AB994" s="3">
        <v>2072985990</v>
      </c>
      <c r="AC994" s="3">
        <v>2094149280</v>
      </c>
      <c r="AD994">
        <v>59.15</v>
      </c>
      <c r="AE994" s="5">
        <f t="shared" si="31"/>
        <v>932843695.5</v>
      </c>
      <c r="AF994">
        <v>59.75</v>
      </c>
      <c r="AG994" s="4">
        <v>0.45</v>
      </c>
      <c r="AH994" t="s">
        <v>33</v>
      </c>
      <c r="AI994" t="s">
        <v>116</v>
      </c>
      <c r="AJ994">
        <v>36.746842000000001</v>
      </c>
      <c r="AK994">
        <v>-119.772587</v>
      </c>
    </row>
    <row r="995" spans="1:37" ht="14.45" x14ac:dyDescent="0.3">
      <c r="A995">
        <v>993</v>
      </c>
      <c r="B995">
        <v>587</v>
      </c>
      <c r="C995" t="s">
        <v>637</v>
      </c>
      <c r="D995" t="s">
        <v>116</v>
      </c>
      <c r="E995" t="s">
        <v>31</v>
      </c>
      <c r="F995" s="2">
        <v>35065</v>
      </c>
      <c r="G995" s="2">
        <v>38717</v>
      </c>
      <c r="H995">
        <v>503077</v>
      </c>
      <c r="I995">
        <v>441081</v>
      </c>
      <c r="J995">
        <v>313</v>
      </c>
      <c r="K995">
        <f t="shared" si="30"/>
        <v>57474031865</v>
      </c>
      <c r="L995">
        <v>282</v>
      </c>
      <c r="M995">
        <v>250</v>
      </c>
      <c r="N995" t="s">
        <v>637</v>
      </c>
      <c r="O995">
        <v>2</v>
      </c>
      <c r="P995" t="s">
        <v>39</v>
      </c>
      <c r="Q995" s="6">
        <v>42352</v>
      </c>
      <c r="R995" s="3">
        <v>2138151530</v>
      </c>
      <c r="S995" s="3">
        <v>3840670794</v>
      </c>
      <c r="T995" t="s">
        <v>32</v>
      </c>
      <c r="V995" s="3">
        <v>503077</v>
      </c>
      <c r="W995">
        <v>62.2</v>
      </c>
      <c r="AB995" s="3">
        <v>2138151530</v>
      </c>
      <c r="AC995" s="3">
        <v>3840670794</v>
      </c>
      <c r="AD995">
        <v>61.7</v>
      </c>
      <c r="AE995" s="5">
        <f t="shared" si="31"/>
        <v>962168188.5</v>
      </c>
      <c r="AF995">
        <v>110.82</v>
      </c>
      <c r="AG995" s="4">
        <v>0.45</v>
      </c>
      <c r="AH995" t="s">
        <v>33</v>
      </c>
      <c r="AI995" t="s">
        <v>116</v>
      </c>
      <c r="AJ995">
        <v>36.746842000000001</v>
      </c>
      <c r="AK995">
        <v>-119.772587</v>
      </c>
    </row>
    <row r="996" spans="1:37" ht="14.45" x14ac:dyDescent="0.3">
      <c r="A996">
        <v>994</v>
      </c>
      <c r="B996">
        <v>587</v>
      </c>
      <c r="C996" t="s">
        <v>637</v>
      </c>
      <c r="D996" t="s">
        <v>116</v>
      </c>
      <c r="E996" t="s">
        <v>31</v>
      </c>
      <c r="F996" s="2">
        <v>35065</v>
      </c>
      <c r="G996" s="2">
        <v>38717</v>
      </c>
      <c r="H996">
        <v>503077</v>
      </c>
      <c r="I996">
        <v>441081</v>
      </c>
      <c r="J996">
        <v>313</v>
      </c>
      <c r="K996">
        <f t="shared" si="30"/>
        <v>57474031865</v>
      </c>
      <c r="L996">
        <v>282</v>
      </c>
      <c r="M996">
        <v>250</v>
      </c>
      <c r="N996" t="s">
        <v>637</v>
      </c>
      <c r="O996">
        <v>2</v>
      </c>
      <c r="P996" t="s">
        <v>39</v>
      </c>
      <c r="Q996" s="6">
        <v>42322</v>
      </c>
      <c r="R996" s="3">
        <v>2515447820</v>
      </c>
      <c r="S996" s="3">
        <v>2969323860</v>
      </c>
      <c r="T996" t="s">
        <v>32</v>
      </c>
      <c r="V996" s="3">
        <v>503077</v>
      </c>
      <c r="W996">
        <v>78</v>
      </c>
      <c r="AB996" s="3">
        <v>2515447820</v>
      </c>
      <c r="AC996" s="3">
        <v>2969323860</v>
      </c>
      <c r="AD996">
        <v>78</v>
      </c>
      <c r="AE996" s="5">
        <f t="shared" si="31"/>
        <v>1182260475.3999999</v>
      </c>
      <c r="AF996">
        <v>92.08</v>
      </c>
      <c r="AG996" s="4">
        <v>0.47</v>
      </c>
      <c r="AH996" t="s">
        <v>33</v>
      </c>
      <c r="AI996" t="s">
        <v>116</v>
      </c>
      <c r="AJ996">
        <v>36.746842000000001</v>
      </c>
      <c r="AK996">
        <v>-119.772587</v>
      </c>
    </row>
    <row r="997" spans="1:37" ht="14.45" x14ac:dyDescent="0.3">
      <c r="A997">
        <v>995</v>
      </c>
      <c r="B997">
        <v>587</v>
      </c>
      <c r="C997" t="s">
        <v>637</v>
      </c>
      <c r="D997" t="s">
        <v>116</v>
      </c>
      <c r="E997" t="s">
        <v>31</v>
      </c>
      <c r="F997" s="2">
        <v>35065</v>
      </c>
      <c r="G997" s="2">
        <v>38717</v>
      </c>
      <c r="H997">
        <v>503077</v>
      </c>
      <c r="I997">
        <v>441081</v>
      </c>
      <c r="J997">
        <v>313</v>
      </c>
      <c r="K997">
        <f t="shared" si="30"/>
        <v>57474031865</v>
      </c>
      <c r="L997">
        <v>282</v>
      </c>
      <c r="M997">
        <v>250</v>
      </c>
      <c r="N997" t="s">
        <v>637</v>
      </c>
      <c r="O997">
        <v>2</v>
      </c>
      <c r="P997" t="s">
        <v>39</v>
      </c>
      <c r="Q997" s="6">
        <v>42291</v>
      </c>
      <c r="R997" s="3">
        <v>3691958720</v>
      </c>
      <c r="S997" s="3">
        <v>4031750130</v>
      </c>
      <c r="T997" t="s">
        <v>32</v>
      </c>
      <c r="V997" s="3">
        <v>503077</v>
      </c>
      <c r="W997">
        <v>116</v>
      </c>
      <c r="AB997" s="3">
        <v>3691958720</v>
      </c>
      <c r="AC997" s="3">
        <v>4031750130</v>
      </c>
      <c r="AD997">
        <v>115.53</v>
      </c>
      <c r="AE997" s="5">
        <f t="shared" si="31"/>
        <v>1809059772.8</v>
      </c>
      <c r="AF997">
        <v>126.16</v>
      </c>
      <c r="AG997" s="4">
        <v>0.49</v>
      </c>
      <c r="AH997" t="s">
        <v>33</v>
      </c>
      <c r="AI997" t="s">
        <v>116</v>
      </c>
      <c r="AJ997">
        <v>36.746842000000001</v>
      </c>
      <c r="AK997">
        <v>-119.772587</v>
      </c>
    </row>
    <row r="998" spans="1:37" ht="14.45" x14ac:dyDescent="0.3">
      <c r="A998">
        <v>996</v>
      </c>
      <c r="B998">
        <v>587</v>
      </c>
      <c r="C998" t="s">
        <v>637</v>
      </c>
      <c r="D998" t="s">
        <v>116</v>
      </c>
      <c r="E998" t="s">
        <v>31</v>
      </c>
      <c r="F998" s="2">
        <v>35065</v>
      </c>
      <c r="G998" s="2">
        <v>38717</v>
      </c>
      <c r="H998">
        <v>503077</v>
      </c>
      <c r="I998">
        <v>441081</v>
      </c>
      <c r="J998">
        <v>313</v>
      </c>
      <c r="K998">
        <f t="shared" si="30"/>
        <v>57474031865</v>
      </c>
      <c r="L998">
        <v>282</v>
      </c>
      <c r="M998">
        <v>250</v>
      </c>
      <c r="N998" t="s">
        <v>637</v>
      </c>
      <c r="O998">
        <v>2</v>
      </c>
      <c r="P998" t="s">
        <v>39</v>
      </c>
      <c r="Q998" s="6">
        <v>42261</v>
      </c>
      <c r="R998" s="3">
        <v>4104822160</v>
      </c>
      <c r="S998" s="3">
        <v>4756169230</v>
      </c>
      <c r="T998" t="s">
        <v>32</v>
      </c>
      <c r="V998" s="3">
        <v>503077</v>
      </c>
      <c r="Z998">
        <v>134.9</v>
      </c>
      <c r="AA998" t="s">
        <v>32</v>
      </c>
      <c r="AB998" s="3">
        <v>4104822160</v>
      </c>
      <c r="AC998" s="3">
        <v>4756169230</v>
      </c>
      <c r="AD998">
        <v>134.9</v>
      </c>
      <c r="AE998" s="5">
        <f t="shared" si="31"/>
        <v>2052411080</v>
      </c>
      <c r="AF998">
        <v>156.31</v>
      </c>
      <c r="AG998" s="4">
        <v>0.5</v>
      </c>
      <c r="AH998" t="s">
        <v>33</v>
      </c>
      <c r="AI998" t="s">
        <v>116</v>
      </c>
      <c r="AJ998">
        <v>36.746842000000001</v>
      </c>
      <c r="AK998">
        <v>-119.772587</v>
      </c>
    </row>
    <row r="999" spans="1:37" ht="14.45" x14ac:dyDescent="0.3">
      <c r="A999">
        <v>997</v>
      </c>
      <c r="B999">
        <v>587</v>
      </c>
      <c r="C999" t="s">
        <v>637</v>
      </c>
      <c r="D999" t="s">
        <v>116</v>
      </c>
      <c r="E999" t="s">
        <v>31</v>
      </c>
      <c r="F999" s="2">
        <v>35065</v>
      </c>
      <c r="G999" s="2">
        <v>38717</v>
      </c>
      <c r="H999">
        <v>503077</v>
      </c>
      <c r="I999">
        <v>441081</v>
      </c>
      <c r="J999">
        <v>313</v>
      </c>
      <c r="K999">
        <f t="shared" si="30"/>
        <v>57474031865</v>
      </c>
      <c r="L999">
        <v>282</v>
      </c>
      <c r="M999">
        <v>250</v>
      </c>
      <c r="N999" t="s">
        <v>637</v>
      </c>
      <c r="O999">
        <v>2</v>
      </c>
      <c r="P999" t="s">
        <v>39</v>
      </c>
      <c r="Q999" s="6">
        <v>42230</v>
      </c>
      <c r="R999" s="3">
        <v>4613598690</v>
      </c>
      <c r="S999" s="3">
        <v>5514113800</v>
      </c>
      <c r="T999" t="s">
        <v>32</v>
      </c>
      <c r="V999" s="3">
        <v>503077</v>
      </c>
      <c r="AB999" s="3">
        <v>4613598690</v>
      </c>
      <c r="AC999" s="3">
        <v>5514113800</v>
      </c>
      <c r="AD999">
        <v>146.44</v>
      </c>
      <c r="AE999" s="5">
        <f t="shared" si="31"/>
        <v>2306799345</v>
      </c>
      <c r="AF999">
        <v>175.02</v>
      </c>
      <c r="AG999" s="4">
        <v>0.5</v>
      </c>
      <c r="AH999" t="s">
        <v>33</v>
      </c>
      <c r="AI999" t="s">
        <v>116</v>
      </c>
      <c r="AJ999">
        <v>36.746842000000001</v>
      </c>
      <c r="AK999">
        <v>-119.772587</v>
      </c>
    </row>
    <row r="1000" spans="1:37" ht="14.45" x14ac:dyDescent="0.3">
      <c r="A1000">
        <v>998</v>
      </c>
      <c r="B1000">
        <v>587</v>
      </c>
      <c r="C1000" t="s">
        <v>637</v>
      </c>
      <c r="D1000" t="s">
        <v>116</v>
      </c>
      <c r="E1000" t="s">
        <v>31</v>
      </c>
      <c r="F1000" s="2">
        <v>35065</v>
      </c>
      <c r="G1000" s="2">
        <v>38717</v>
      </c>
      <c r="H1000">
        <v>503077</v>
      </c>
      <c r="I1000">
        <v>441081</v>
      </c>
      <c r="J1000">
        <v>313</v>
      </c>
      <c r="K1000">
        <f t="shared" si="30"/>
        <v>57474031865</v>
      </c>
      <c r="L1000">
        <v>282</v>
      </c>
      <c r="M1000">
        <v>250</v>
      </c>
      <c r="N1000" t="s">
        <v>637</v>
      </c>
      <c r="O1000">
        <v>2</v>
      </c>
      <c r="P1000" t="s">
        <v>39</v>
      </c>
      <c r="Q1000" s="6">
        <v>42199</v>
      </c>
      <c r="R1000" s="3">
        <v>4500013160</v>
      </c>
      <c r="S1000" s="3">
        <v>5679261080</v>
      </c>
      <c r="T1000" t="s">
        <v>32</v>
      </c>
      <c r="U1000" t="s">
        <v>638</v>
      </c>
      <c r="V1000" s="3">
        <v>503077</v>
      </c>
      <c r="X1000" t="s">
        <v>639</v>
      </c>
      <c r="AB1000" s="3">
        <v>4500013160</v>
      </c>
      <c r="AC1000" s="3">
        <v>5679261080</v>
      </c>
      <c r="AD1000">
        <v>170.24</v>
      </c>
      <c r="AE1000" s="5">
        <f t="shared" si="31"/>
        <v>2655007764.4000001</v>
      </c>
      <c r="AF1000">
        <v>214.86</v>
      </c>
      <c r="AG1000" s="4">
        <v>0.59</v>
      </c>
      <c r="AH1000" t="s">
        <v>33</v>
      </c>
      <c r="AI1000" t="s">
        <v>116</v>
      </c>
      <c r="AJ1000">
        <v>36.746842000000001</v>
      </c>
      <c r="AK1000">
        <v>-119.772587</v>
      </c>
    </row>
    <row r="1001" spans="1:37" ht="14.45" x14ac:dyDescent="0.3">
      <c r="A1001">
        <v>999</v>
      </c>
      <c r="B1001">
        <v>587</v>
      </c>
      <c r="C1001" t="s">
        <v>637</v>
      </c>
      <c r="D1001" t="s">
        <v>116</v>
      </c>
      <c r="E1001" t="s">
        <v>31</v>
      </c>
      <c r="F1001" s="2">
        <v>35065</v>
      </c>
      <c r="G1001" s="2">
        <v>38717</v>
      </c>
      <c r="H1001">
        <v>503077</v>
      </c>
      <c r="I1001">
        <v>441081</v>
      </c>
      <c r="J1001">
        <v>313</v>
      </c>
      <c r="K1001">
        <f t="shared" si="30"/>
        <v>57474031865</v>
      </c>
      <c r="L1001">
        <v>282</v>
      </c>
      <c r="M1001">
        <v>250</v>
      </c>
      <c r="N1001" t="s">
        <v>637</v>
      </c>
      <c r="O1001">
        <v>2</v>
      </c>
      <c r="P1001" t="s">
        <v>39</v>
      </c>
      <c r="Q1001" s="6">
        <v>42169</v>
      </c>
      <c r="R1001" s="3">
        <v>4993415110</v>
      </c>
      <c r="S1001" s="3">
        <v>5679261080</v>
      </c>
      <c r="T1001" t="s">
        <v>32</v>
      </c>
      <c r="U1001" t="s">
        <v>640</v>
      </c>
      <c r="V1001" s="3">
        <v>503077</v>
      </c>
      <c r="X1001" t="s">
        <v>641</v>
      </c>
      <c r="AB1001" s="3">
        <v>4993415110</v>
      </c>
      <c r="AC1001" s="3">
        <v>5679261080</v>
      </c>
      <c r="AD1001">
        <v>172.05</v>
      </c>
      <c r="AE1001" s="5">
        <f t="shared" si="31"/>
        <v>2596575857.2000003</v>
      </c>
      <c r="AF1001">
        <v>195.68</v>
      </c>
      <c r="AG1001" s="4">
        <v>0.52</v>
      </c>
      <c r="AH1001" t="s">
        <v>33</v>
      </c>
      <c r="AI1001" t="s">
        <v>116</v>
      </c>
      <c r="AJ1001">
        <v>36.746842000000001</v>
      </c>
      <c r="AK1001">
        <v>-119.772587</v>
      </c>
    </row>
    <row r="1002" spans="1:37" ht="14.45" x14ac:dyDescent="0.3">
      <c r="A1002">
        <v>1000</v>
      </c>
      <c r="B1002">
        <v>723</v>
      </c>
      <c r="C1002" t="s">
        <v>642</v>
      </c>
      <c r="D1002" t="s">
        <v>52</v>
      </c>
      <c r="E1002" t="s">
        <v>31</v>
      </c>
      <c r="F1002" s="2">
        <v>34881</v>
      </c>
      <c r="G1002" s="2">
        <v>38533</v>
      </c>
      <c r="H1002">
        <v>138000</v>
      </c>
      <c r="I1002">
        <v>127460</v>
      </c>
      <c r="J1002">
        <v>222</v>
      </c>
      <c r="K1002">
        <f t="shared" si="30"/>
        <v>11182140000</v>
      </c>
      <c r="L1002">
        <v>200</v>
      </c>
      <c r="M1002">
        <v>178</v>
      </c>
      <c r="N1002" t="s">
        <v>642</v>
      </c>
      <c r="O1002" t="s">
        <v>109</v>
      </c>
      <c r="P1002" t="s">
        <v>39</v>
      </c>
      <c r="Q1002" s="6">
        <v>42050</v>
      </c>
      <c r="R1002" s="3">
        <v>1804</v>
      </c>
      <c r="S1002" s="3">
        <v>1646</v>
      </c>
      <c r="T1002" t="s">
        <v>55</v>
      </c>
      <c r="V1002" s="3">
        <v>138000</v>
      </c>
      <c r="W1002">
        <v>164.9</v>
      </c>
      <c r="Z1002">
        <v>326.2</v>
      </c>
      <c r="AA1002" t="s">
        <v>55</v>
      </c>
      <c r="AB1002" s="3">
        <v>587806648</v>
      </c>
      <c r="AC1002" s="3">
        <v>536263469</v>
      </c>
      <c r="AD1002">
        <v>106.49</v>
      </c>
      <c r="AE1002" s="5">
        <f t="shared" si="31"/>
        <v>411464653.59999996</v>
      </c>
      <c r="AF1002">
        <v>97.15</v>
      </c>
      <c r="AG1002" s="4">
        <v>0.7</v>
      </c>
      <c r="AH1002" t="s">
        <v>33</v>
      </c>
      <c r="AI1002" t="s">
        <v>52</v>
      </c>
      <c r="AJ1002">
        <v>33.870359999999998</v>
      </c>
      <c r="AK1002">
        <v>-117.924297</v>
      </c>
    </row>
    <row r="1003" spans="1:37" ht="14.45" x14ac:dyDescent="0.3">
      <c r="A1003">
        <v>1001</v>
      </c>
      <c r="B1003">
        <v>723</v>
      </c>
      <c r="C1003" t="s">
        <v>642</v>
      </c>
      <c r="D1003" t="s">
        <v>52</v>
      </c>
      <c r="E1003" t="s">
        <v>31</v>
      </c>
      <c r="F1003" s="2">
        <v>34881</v>
      </c>
      <c r="G1003" s="2">
        <v>38533</v>
      </c>
      <c r="H1003">
        <v>138000</v>
      </c>
      <c r="I1003">
        <v>127460</v>
      </c>
      <c r="J1003">
        <v>222</v>
      </c>
      <c r="K1003">
        <f t="shared" si="30"/>
        <v>11182140000</v>
      </c>
      <c r="L1003">
        <v>200</v>
      </c>
      <c r="M1003">
        <v>178</v>
      </c>
      <c r="N1003" t="s">
        <v>642</v>
      </c>
      <c r="O1003">
        <v>1</v>
      </c>
      <c r="P1003" t="s">
        <v>39</v>
      </c>
      <c r="Q1003" s="6">
        <v>42019</v>
      </c>
      <c r="R1003" s="3">
        <v>1787</v>
      </c>
      <c r="S1003" s="3">
        <v>1646</v>
      </c>
      <c r="T1003" t="s">
        <v>55</v>
      </c>
      <c r="V1003" s="3">
        <v>138000</v>
      </c>
      <c r="W1003">
        <v>143.51</v>
      </c>
      <c r="Z1003">
        <v>368</v>
      </c>
      <c r="AA1003" t="s">
        <v>55</v>
      </c>
      <c r="AB1003" s="3">
        <v>582260656</v>
      </c>
      <c r="AC1003" s="3">
        <v>536263469</v>
      </c>
      <c r="AD1003">
        <v>95.27</v>
      </c>
      <c r="AE1003" s="5">
        <f t="shared" si="31"/>
        <v>407582459.19999999</v>
      </c>
      <c r="AF1003">
        <v>87.75</v>
      </c>
      <c r="AG1003" s="4">
        <v>0.7</v>
      </c>
      <c r="AH1003" t="s">
        <v>33</v>
      </c>
      <c r="AI1003" t="s">
        <v>52</v>
      </c>
      <c r="AJ1003">
        <v>33.870359999999998</v>
      </c>
      <c r="AK1003">
        <v>-117.924297</v>
      </c>
    </row>
    <row r="1004" spans="1:37" ht="14.45" x14ac:dyDescent="0.3">
      <c r="A1004">
        <v>1002</v>
      </c>
      <c r="B1004">
        <v>723</v>
      </c>
      <c r="C1004" t="s">
        <v>642</v>
      </c>
      <c r="D1004" t="s">
        <v>52</v>
      </c>
      <c r="E1004" t="s">
        <v>31</v>
      </c>
      <c r="F1004" s="2">
        <v>34881</v>
      </c>
      <c r="G1004" s="2">
        <v>38533</v>
      </c>
      <c r="H1004">
        <v>138000</v>
      </c>
      <c r="I1004">
        <v>127460</v>
      </c>
      <c r="J1004">
        <v>222</v>
      </c>
      <c r="K1004">
        <f t="shared" si="30"/>
        <v>11182140000</v>
      </c>
      <c r="L1004">
        <v>200</v>
      </c>
      <c r="M1004">
        <v>178</v>
      </c>
      <c r="N1004" t="s">
        <v>642</v>
      </c>
      <c r="O1004" t="s">
        <v>643</v>
      </c>
      <c r="P1004" t="s">
        <v>39</v>
      </c>
      <c r="Q1004" s="6">
        <v>42352</v>
      </c>
      <c r="R1004" s="3">
        <v>1551</v>
      </c>
      <c r="S1004" s="3">
        <v>1993</v>
      </c>
      <c r="T1004" t="s">
        <v>55</v>
      </c>
      <c r="V1004" s="3">
        <v>138000</v>
      </c>
      <c r="W1004">
        <v>82</v>
      </c>
      <c r="AB1004" s="3">
        <v>505265223</v>
      </c>
      <c r="AC1004" s="3">
        <v>649356724</v>
      </c>
      <c r="AD1004">
        <v>79.13</v>
      </c>
      <c r="AE1004" s="5">
        <f t="shared" si="31"/>
        <v>338527699.41000003</v>
      </c>
      <c r="AF1004">
        <v>101.7</v>
      </c>
      <c r="AG1004" s="4">
        <v>0.67</v>
      </c>
      <c r="AH1004" t="s">
        <v>33</v>
      </c>
      <c r="AI1004" t="s">
        <v>52</v>
      </c>
      <c r="AJ1004">
        <v>33.870359999999998</v>
      </c>
      <c r="AK1004">
        <v>-117.924297</v>
      </c>
    </row>
    <row r="1005" spans="1:37" ht="14.45" x14ac:dyDescent="0.3">
      <c r="A1005">
        <v>1003</v>
      </c>
      <c r="B1005">
        <v>723</v>
      </c>
      <c r="C1005" t="s">
        <v>642</v>
      </c>
      <c r="D1005" t="s">
        <v>52</v>
      </c>
      <c r="E1005" t="s">
        <v>31</v>
      </c>
      <c r="F1005" s="2">
        <v>34881</v>
      </c>
      <c r="G1005" s="2">
        <v>38533</v>
      </c>
      <c r="H1005">
        <v>138000</v>
      </c>
      <c r="I1005">
        <v>127460</v>
      </c>
      <c r="J1005">
        <v>222</v>
      </c>
      <c r="K1005">
        <f t="shared" si="30"/>
        <v>11182140000</v>
      </c>
      <c r="L1005">
        <v>200</v>
      </c>
      <c r="M1005">
        <v>178</v>
      </c>
      <c r="N1005" t="s">
        <v>642</v>
      </c>
      <c r="O1005">
        <v>1</v>
      </c>
      <c r="P1005" t="s">
        <v>39</v>
      </c>
      <c r="Q1005" s="6">
        <v>42322</v>
      </c>
      <c r="R1005" s="3">
        <v>2158</v>
      </c>
      <c r="S1005" s="3">
        <v>2195</v>
      </c>
      <c r="T1005" t="s">
        <v>55</v>
      </c>
      <c r="V1005" s="3">
        <v>138000</v>
      </c>
      <c r="W1005">
        <v>195.2</v>
      </c>
      <c r="Z1005">
        <v>293</v>
      </c>
      <c r="AA1005" t="s">
        <v>55</v>
      </c>
      <c r="AB1005" s="3">
        <v>703307944</v>
      </c>
      <c r="AC1005" s="3">
        <v>715243882</v>
      </c>
      <c r="AD1005">
        <v>118.92</v>
      </c>
      <c r="AE1005" s="5">
        <f t="shared" si="31"/>
        <v>492315560.79999995</v>
      </c>
      <c r="AF1005">
        <v>120.93</v>
      </c>
      <c r="AG1005" s="4">
        <v>0.7</v>
      </c>
      <c r="AH1005" t="s">
        <v>33</v>
      </c>
      <c r="AI1005" t="s">
        <v>52</v>
      </c>
      <c r="AJ1005">
        <v>33.870359999999998</v>
      </c>
      <c r="AK1005">
        <v>-117.924297</v>
      </c>
    </row>
    <row r="1006" spans="1:37" ht="14.45" x14ac:dyDescent="0.3">
      <c r="A1006">
        <v>1004</v>
      </c>
      <c r="B1006">
        <v>723</v>
      </c>
      <c r="C1006" t="s">
        <v>642</v>
      </c>
      <c r="D1006" t="s">
        <v>52</v>
      </c>
      <c r="E1006" t="s">
        <v>31</v>
      </c>
      <c r="F1006" s="2">
        <v>34881</v>
      </c>
      <c r="G1006" s="2">
        <v>38533</v>
      </c>
      <c r="H1006">
        <v>138000</v>
      </c>
      <c r="I1006">
        <v>127460</v>
      </c>
      <c r="J1006">
        <v>222</v>
      </c>
      <c r="K1006">
        <f t="shared" si="30"/>
        <v>11182140000</v>
      </c>
      <c r="L1006">
        <v>200</v>
      </c>
      <c r="M1006">
        <v>178</v>
      </c>
      <c r="N1006" t="s">
        <v>642</v>
      </c>
      <c r="O1006" t="s">
        <v>109</v>
      </c>
      <c r="P1006" t="s">
        <v>39</v>
      </c>
      <c r="Q1006" s="6">
        <v>42291</v>
      </c>
      <c r="R1006" s="3">
        <v>2559</v>
      </c>
      <c r="S1006" s="3">
        <v>2652</v>
      </c>
      <c r="T1006" t="s">
        <v>55</v>
      </c>
      <c r="V1006" s="3">
        <v>138000</v>
      </c>
      <c r="W1006">
        <v>130.6</v>
      </c>
      <c r="AB1006" s="3">
        <v>833690876</v>
      </c>
      <c r="AC1006" s="3">
        <v>863995059</v>
      </c>
      <c r="AD1006">
        <v>130.57</v>
      </c>
      <c r="AE1006" s="5">
        <f t="shared" si="31"/>
        <v>558572886.92000008</v>
      </c>
      <c r="AF1006">
        <v>135.31</v>
      </c>
      <c r="AG1006" s="4">
        <v>0.67</v>
      </c>
      <c r="AH1006" t="s">
        <v>33</v>
      </c>
      <c r="AI1006" t="s">
        <v>52</v>
      </c>
      <c r="AJ1006">
        <v>33.870359999999998</v>
      </c>
      <c r="AK1006">
        <v>-117.924297</v>
      </c>
    </row>
    <row r="1007" spans="1:37" ht="14.45" x14ac:dyDescent="0.3">
      <c r="A1007">
        <v>1005</v>
      </c>
      <c r="B1007">
        <v>723</v>
      </c>
      <c r="C1007" t="s">
        <v>642</v>
      </c>
      <c r="D1007" t="s">
        <v>52</v>
      </c>
      <c r="E1007" t="s">
        <v>31</v>
      </c>
      <c r="F1007" s="2">
        <v>34881</v>
      </c>
      <c r="G1007" s="2">
        <v>38533</v>
      </c>
      <c r="H1007">
        <v>138000</v>
      </c>
      <c r="I1007">
        <v>127460</v>
      </c>
      <c r="J1007">
        <v>222</v>
      </c>
      <c r="K1007">
        <f t="shared" si="30"/>
        <v>11182140000</v>
      </c>
      <c r="L1007">
        <v>200</v>
      </c>
      <c r="M1007">
        <v>178</v>
      </c>
      <c r="N1007" t="s">
        <v>642</v>
      </c>
      <c r="O1007">
        <v>1</v>
      </c>
      <c r="P1007" t="s">
        <v>39</v>
      </c>
      <c r="Q1007" s="6">
        <v>42261</v>
      </c>
      <c r="R1007" s="3">
        <v>2766</v>
      </c>
      <c r="S1007" s="3">
        <v>2929</v>
      </c>
      <c r="T1007" t="s">
        <v>55</v>
      </c>
      <c r="V1007" s="3">
        <v>138000</v>
      </c>
      <c r="W1007">
        <v>134.99</v>
      </c>
      <c r="AB1007" s="3">
        <v>901360442</v>
      </c>
      <c r="AC1007" s="3">
        <v>954558946</v>
      </c>
      <c r="AD1007">
        <v>134.99</v>
      </c>
      <c r="AE1007" s="5">
        <f t="shared" si="31"/>
        <v>558843474.03999996</v>
      </c>
      <c r="AF1007">
        <v>142.94999999999999</v>
      </c>
      <c r="AG1007" s="4">
        <v>0.62</v>
      </c>
      <c r="AH1007" t="s">
        <v>33</v>
      </c>
      <c r="AI1007" t="s">
        <v>52</v>
      </c>
      <c r="AJ1007">
        <v>33.870359999999998</v>
      </c>
      <c r="AK1007">
        <v>-117.924297</v>
      </c>
    </row>
    <row r="1008" spans="1:37" ht="14.45" x14ac:dyDescent="0.3">
      <c r="A1008">
        <v>1006</v>
      </c>
      <c r="B1008">
        <v>723</v>
      </c>
      <c r="C1008" t="s">
        <v>642</v>
      </c>
      <c r="D1008" t="s">
        <v>52</v>
      </c>
      <c r="E1008" t="s">
        <v>31</v>
      </c>
      <c r="F1008" s="2">
        <v>34881</v>
      </c>
      <c r="G1008" s="2">
        <v>38533</v>
      </c>
      <c r="H1008">
        <v>138000</v>
      </c>
      <c r="I1008">
        <v>127460</v>
      </c>
      <c r="J1008">
        <v>222</v>
      </c>
      <c r="K1008">
        <f t="shared" si="30"/>
        <v>11182140000</v>
      </c>
      <c r="L1008">
        <v>200</v>
      </c>
      <c r="M1008">
        <v>178</v>
      </c>
      <c r="N1008" t="s">
        <v>642</v>
      </c>
      <c r="O1008" t="s">
        <v>643</v>
      </c>
      <c r="P1008" t="s">
        <v>39</v>
      </c>
      <c r="Q1008" s="6">
        <v>42230</v>
      </c>
      <c r="R1008" s="3">
        <v>2903</v>
      </c>
      <c r="S1008" s="3">
        <v>3066</v>
      </c>
      <c r="T1008" t="s">
        <v>55</v>
      </c>
      <c r="V1008" s="3">
        <v>138000</v>
      </c>
      <c r="AB1008" s="3">
        <v>946021638</v>
      </c>
      <c r="AC1008" s="3">
        <v>999060475</v>
      </c>
      <c r="AD1008">
        <v>165.85</v>
      </c>
      <c r="AE1008" s="5">
        <f t="shared" si="31"/>
        <v>709516228.5</v>
      </c>
      <c r="AF1008">
        <v>175.15</v>
      </c>
      <c r="AG1008" s="4">
        <v>0.75</v>
      </c>
      <c r="AH1008" t="s">
        <v>33</v>
      </c>
      <c r="AI1008" t="s">
        <v>52</v>
      </c>
      <c r="AJ1008">
        <v>33.870359999999998</v>
      </c>
      <c r="AK1008">
        <v>-117.924297</v>
      </c>
    </row>
    <row r="1009" spans="1:37" ht="14.45" x14ac:dyDescent="0.3">
      <c r="A1009">
        <v>1007</v>
      </c>
      <c r="B1009">
        <v>723</v>
      </c>
      <c r="C1009" t="s">
        <v>642</v>
      </c>
      <c r="D1009" t="s">
        <v>52</v>
      </c>
      <c r="E1009" t="s">
        <v>31</v>
      </c>
      <c r="F1009" s="2">
        <v>34881</v>
      </c>
      <c r="G1009" s="2">
        <v>38533</v>
      </c>
      <c r="H1009">
        <v>138000</v>
      </c>
      <c r="I1009">
        <v>127460</v>
      </c>
      <c r="J1009">
        <v>222</v>
      </c>
      <c r="K1009">
        <f t="shared" si="30"/>
        <v>11182140000</v>
      </c>
      <c r="L1009">
        <v>200</v>
      </c>
      <c r="M1009">
        <v>178</v>
      </c>
      <c r="N1009" t="s">
        <v>642</v>
      </c>
      <c r="O1009" t="s">
        <v>644</v>
      </c>
      <c r="P1009" t="s">
        <v>39</v>
      </c>
      <c r="Q1009" s="6">
        <v>42199</v>
      </c>
      <c r="R1009" s="3">
        <v>2985</v>
      </c>
      <c r="S1009" s="3">
        <v>3024</v>
      </c>
      <c r="T1009" t="s">
        <v>55</v>
      </c>
      <c r="V1009" s="3">
        <v>138000</v>
      </c>
      <c r="AB1009" s="3">
        <v>972796850</v>
      </c>
      <c r="AC1009" s="3">
        <v>985488763</v>
      </c>
      <c r="AD1009">
        <v>170.55</v>
      </c>
      <c r="AE1009" s="5">
        <f t="shared" si="31"/>
        <v>729597637.5</v>
      </c>
      <c r="AF1009">
        <v>172.77</v>
      </c>
      <c r="AG1009" s="4">
        <v>0.75</v>
      </c>
      <c r="AH1009" t="s">
        <v>33</v>
      </c>
      <c r="AI1009" t="s">
        <v>52</v>
      </c>
      <c r="AJ1009">
        <v>33.870359999999998</v>
      </c>
      <c r="AK1009">
        <v>-117.924297</v>
      </c>
    </row>
    <row r="1010" spans="1:37" ht="14.45" x14ac:dyDescent="0.3">
      <c r="A1010">
        <v>1008</v>
      </c>
      <c r="B1010">
        <v>723</v>
      </c>
      <c r="C1010" t="s">
        <v>642</v>
      </c>
      <c r="D1010" t="s">
        <v>52</v>
      </c>
      <c r="E1010" t="s">
        <v>31</v>
      </c>
      <c r="F1010" s="2">
        <v>34881</v>
      </c>
      <c r="G1010" s="2">
        <v>38533</v>
      </c>
      <c r="H1010">
        <v>138000</v>
      </c>
      <c r="I1010">
        <v>127460</v>
      </c>
      <c r="J1010">
        <v>222</v>
      </c>
      <c r="K1010">
        <f t="shared" si="30"/>
        <v>11182140000</v>
      </c>
      <c r="L1010">
        <v>200</v>
      </c>
      <c r="M1010">
        <v>178</v>
      </c>
      <c r="N1010" t="s">
        <v>642</v>
      </c>
      <c r="O1010" t="s">
        <v>644</v>
      </c>
      <c r="P1010" t="s">
        <v>39</v>
      </c>
      <c r="Q1010" s="6">
        <v>42169</v>
      </c>
      <c r="R1010" s="3">
        <v>2874</v>
      </c>
      <c r="S1010" s="3">
        <v>2993</v>
      </c>
      <c r="T1010" t="s">
        <v>55</v>
      </c>
      <c r="V1010" s="3">
        <v>138000</v>
      </c>
      <c r="AB1010" s="3">
        <v>936594757</v>
      </c>
      <c r="AC1010" s="3">
        <v>975142980</v>
      </c>
      <c r="AD1010">
        <v>169.67</v>
      </c>
      <c r="AE1010" s="5">
        <f t="shared" si="31"/>
        <v>702446067.75</v>
      </c>
      <c r="AF1010">
        <v>176.66</v>
      </c>
      <c r="AG1010" s="4">
        <v>0.75</v>
      </c>
      <c r="AH1010" t="s">
        <v>33</v>
      </c>
      <c r="AI1010" t="s">
        <v>52</v>
      </c>
      <c r="AJ1010">
        <v>33.870359999999998</v>
      </c>
      <c r="AK1010">
        <v>-117.924297</v>
      </c>
    </row>
    <row r="1011" spans="1:37" ht="14.45" x14ac:dyDescent="0.3">
      <c r="A1011">
        <v>1009</v>
      </c>
      <c r="B1011">
        <v>772</v>
      </c>
      <c r="C1011" t="s">
        <v>645</v>
      </c>
      <c r="D1011" t="s">
        <v>213</v>
      </c>
      <c r="E1011" t="s">
        <v>31</v>
      </c>
      <c r="F1011" s="2">
        <v>36161</v>
      </c>
      <c r="G1011" s="2">
        <v>39813</v>
      </c>
      <c r="H1011">
        <v>23647</v>
      </c>
      <c r="I1011">
        <v>21649</v>
      </c>
      <c r="J1011">
        <v>215</v>
      </c>
      <c r="K1011">
        <f t="shared" si="30"/>
        <v>1855698325</v>
      </c>
      <c r="L1011">
        <v>194</v>
      </c>
      <c r="M1011">
        <v>172</v>
      </c>
      <c r="N1011" t="s">
        <v>645</v>
      </c>
      <c r="O1011">
        <v>2</v>
      </c>
      <c r="P1011" t="s">
        <v>39</v>
      </c>
      <c r="Q1011" s="6">
        <v>42050</v>
      </c>
      <c r="R1011">
        <v>69</v>
      </c>
      <c r="S1011">
        <v>84</v>
      </c>
      <c r="T1011" t="s">
        <v>40</v>
      </c>
      <c r="V1011" s="3">
        <v>24289</v>
      </c>
      <c r="W1011">
        <v>101</v>
      </c>
      <c r="Z1011">
        <v>0</v>
      </c>
      <c r="AA1011" t="s">
        <v>40</v>
      </c>
      <c r="AB1011" s="3">
        <v>68700000</v>
      </c>
      <c r="AC1011" s="3">
        <v>84000000</v>
      </c>
      <c r="AD1011">
        <v>85.86</v>
      </c>
      <c r="AE1011" s="5">
        <f t="shared" si="31"/>
        <v>58395000</v>
      </c>
      <c r="AF1011">
        <v>104.99</v>
      </c>
      <c r="AG1011" s="4">
        <v>0.85</v>
      </c>
      <c r="AH1011" t="s">
        <v>33</v>
      </c>
      <c r="AI1011" t="s">
        <v>213</v>
      </c>
      <c r="AJ1011">
        <v>38.254637000000002</v>
      </c>
      <c r="AK1011">
        <v>-121.299949</v>
      </c>
    </row>
    <row r="1012" spans="1:37" ht="14.45" x14ac:dyDescent="0.3">
      <c r="A1012">
        <v>1010</v>
      </c>
      <c r="B1012">
        <v>772</v>
      </c>
      <c r="C1012" t="s">
        <v>645</v>
      </c>
      <c r="D1012" t="s">
        <v>213</v>
      </c>
      <c r="E1012" t="s">
        <v>31</v>
      </c>
      <c r="F1012" s="2">
        <v>36161</v>
      </c>
      <c r="G1012" s="2">
        <v>39813</v>
      </c>
      <c r="H1012">
        <v>23647</v>
      </c>
      <c r="I1012">
        <v>21649</v>
      </c>
      <c r="J1012">
        <v>215</v>
      </c>
      <c r="K1012">
        <f t="shared" si="30"/>
        <v>1855698325</v>
      </c>
      <c r="L1012">
        <v>194</v>
      </c>
      <c r="M1012">
        <v>172</v>
      </c>
      <c r="N1012" t="s">
        <v>645</v>
      </c>
      <c r="O1012">
        <v>2</v>
      </c>
      <c r="P1012" t="s">
        <v>39</v>
      </c>
      <c r="Q1012" s="6">
        <v>42019</v>
      </c>
      <c r="R1012">
        <v>70</v>
      </c>
      <c r="S1012">
        <v>104</v>
      </c>
      <c r="T1012" t="s">
        <v>40</v>
      </c>
      <c r="V1012" s="3">
        <v>24289</v>
      </c>
      <c r="W1012">
        <v>93.5</v>
      </c>
      <c r="Z1012">
        <v>0</v>
      </c>
      <c r="AA1012" t="s">
        <v>40</v>
      </c>
      <c r="AB1012" s="3">
        <v>70400000</v>
      </c>
      <c r="AC1012" s="3">
        <v>104200000</v>
      </c>
      <c r="AD1012">
        <v>74.8</v>
      </c>
      <c r="AE1012" s="5">
        <f t="shared" si="31"/>
        <v>56320000</v>
      </c>
      <c r="AF1012">
        <v>110.71</v>
      </c>
      <c r="AG1012" s="4">
        <v>0.8</v>
      </c>
      <c r="AH1012" t="s">
        <v>33</v>
      </c>
      <c r="AI1012" t="s">
        <v>213</v>
      </c>
      <c r="AJ1012">
        <v>38.254637000000002</v>
      </c>
      <c r="AK1012">
        <v>-121.299949</v>
      </c>
    </row>
    <row r="1013" spans="1:37" ht="14.45" x14ac:dyDescent="0.3">
      <c r="A1013">
        <v>1011</v>
      </c>
      <c r="B1013">
        <v>772</v>
      </c>
      <c r="C1013" t="s">
        <v>645</v>
      </c>
      <c r="D1013" t="s">
        <v>213</v>
      </c>
      <c r="E1013" t="s">
        <v>31</v>
      </c>
      <c r="F1013" s="2">
        <v>36161</v>
      </c>
      <c r="G1013" s="2">
        <v>39813</v>
      </c>
      <c r="H1013">
        <v>23647</v>
      </c>
      <c r="I1013">
        <v>21649</v>
      </c>
      <c r="J1013">
        <v>215</v>
      </c>
      <c r="K1013">
        <f t="shared" si="30"/>
        <v>1855698325</v>
      </c>
      <c r="L1013">
        <v>194</v>
      </c>
      <c r="M1013">
        <v>172</v>
      </c>
      <c r="N1013" t="s">
        <v>645</v>
      </c>
      <c r="O1013">
        <v>2</v>
      </c>
      <c r="P1013" t="s">
        <v>39</v>
      </c>
      <c r="Q1013" s="6">
        <v>42352</v>
      </c>
      <c r="R1013">
        <v>73</v>
      </c>
      <c r="S1013">
        <v>104</v>
      </c>
      <c r="T1013" t="s">
        <v>40</v>
      </c>
      <c r="V1013" s="3">
        <v>24289</v>
      </c>
      <c r="W1013">
        <v>97</v>
      </c>
      <c r="Z1013">
        <v>0</v>
      </c>
      <c r="AA1013" t="s">
        <v>40</v>
      </c>
      <c r="AB1013" s="3">
        <v>72946000</v>
      </c>
      <c r="AC1013" s="3">
        <v>104267000</v>
      </c>
      <c r="AD1013">
        <v>77.5</v>
      </c>
      <c r="AE1013" s="5">
        <f t="shared" si="31"/>
        <v>58356800</v>
      </c>
      <c r="AF1013">
        <v>110.78</v>
      </c>
      <c r="AG1013" s="4">
        <v>0.8</v>
      </c>
      <c r="AH1013" t="s">
        <v>33</v>
      </c>
      <c r="AI1013" t="s">
        <v>213</v>
      </c>
      <c r="AJ1013">
        <v>38.254637000000002</v>
      </c>
      <c r="AK1013">
        <v>-121.299949</v>
      </c>
    </row>
    <row r="1014" spans="1:37" ht="14.45" x14ac:dyDescent="0.3">
      <c r="A1014">
        <v>1012</v>
      </c>
      <c r="B1014">
        <v>772</v>
      </c>
      <c r="C1014" t="s">
        <v>645</v>
      </c>
      <c r="D1014" t="s">
        <v>213</v>
      </c>
      <c r="E1014" t="s">
        <v>31</v>
      </c>
      <c r="F1014" s="2">
        <v>36161</v>
      </c>
      <c r="G1014" s="2">
        <v>39813</v>
      </c>
      <c r="H1014">
        <v>23647</v>
      </c>
      <c r="I1014">
        <v>21649</v>
      </c>
      <c r="J1014">
        <v>215</v>
      </c>
      <c r="K1014">
        <f t="shared" si="30"/>
        <v>1855698325</v>
      </c>
      <c r="L1014">
        <v>194</v>
      </c>
      <c r="M1014">
        <v>172</v>
      </c>
      <c r="N1014" t="s">
        <v>645</v>
      </c>
      <c r="O1014">
        <v>2</v>
      </c>
      <c r="P1014" t="s">
        <v>39</v>
      </c>
      <c r="Q1014" s="6">
        <v>42322</v>
      </c>
      <c r="R1014">
        <v>97</v>
      </c>
      <c r="S1014">
        <v>131</v>
      </c>
      <c r="T1014" t="s">
        <v>40</v>
      </c>
      <c r="V1014" s="3">
        <v>24289</v>
      </c>
      <c r="W1014">
        <v>133</v>
      </c>
      <c r="Z1014">
        <v>0</v>
      </c>
      <c r="AA1014" t="s">
        <v>40</v>
      </c>
      <c r="AB1014" s="3">
        <v>96600000</v>
      </c>
      <c r="AC1014" s="3">
        <v>130500000</v>
      </c>
      <c r="AD1014">
        <v>106.06</v>
      </c>
      <c r="AE1014" s="5">
        <f t="shared" si="31"/>
        <v>77280000</v>
      </c>
      <c r="AF1014">
        <v>143.27000000000001</v>
      </c>
      <c r="AG1014" s="4">
        <v>0.8</v>
      </c>
      <c r="AH1014" t="s">
        <v>33</v>
      </c>
      <c r="AI1014" t="s">
        <v>213</v>
      </c>
      <c r="AJ1014">
        <v>38.254637000000002</v>
      </c>
      <c r="AK1014">
        <v>-121.299949</v>
      </c>
    </row>
    <row r="1015" spans="1:37" ht="14.45" x14ac:dyDescent="0.3">
      <c r="A1015">
        <v>1013</v>
      </c>
      <c r="B1015">
        <v>772</v>
      </c>
      <c r="C1015" t="s">
        <v>645</v>
      </c>
      <c r="D1015" t="s">
        <v>213</v>
      </c>
      <c r="E1015" t="s">
        <v>31</v>
      </c>
      <c r="F1015" s="2">
        <v>36161</v>
      </c>
      <c r="G1015" s="2">
        <v>39813</v>
      </c>
      <c r="H1015">
        <v>23647</v>
      </c>
      <c r="I1015">
        <v>21649</v>
      </c>
      <c r="J1015">
        <v>215</v>
      </c>
      <c r="K1015">
        <f t="shared" si="30"/>
        <v>1855698325</v>
      </c>
      <c r="L1015">
        <v>194</v>
      </c>
      <c r="M1015">
        <v>172</v>
      </c>
      <c r="N1015" t="s">
        <v>645</v>
      </c>
      <c r="O1015">
        <v>2</v>
      </c>
      <c r="P1015" t="s">
        <v>39</v>
      </c>
      <c r="Q1015" s="6">
        <v>42291</v>
      </c>
      <c r="R1015">
        <v>149</v>
      </c>
      <c r="S1015">
        <v>171</v>
      </c>
      <c r="T1015" t="s">
        <v>40</v>
      </c>
      <c r="U1015" t="s">
        <v>646</v>
      </c>
      <c r="V1015" s="3">
        <v>23647</v>
      </c>
      <c r="W1015">
        <v>197</v>
      </c>
      <c r="X1015" t="s">
        <v>646</v>
      </c>
      <c r="Y1015" t="s">
        <v>646</v>
      </c>
      <c r="Z1015">
        <v>0.18</v>
      </c>
      <c r="AA1015" t="s">
        <v>40</v>
      </c>
      <c r="AB1015" s="3">
        <v>148700000</v>
      </c>
      <c r="AC1015" s="3">
        <v>171300000</v>
      </c>
      <c r="AD1015">
        <v>202.85</v>
      </c>
      <c r="AE1015" s="5">
        <f t="shared" si="31"/>
        <v>148700000</v>
      </c>
      <c r="AF1015">
        <v>233.68</v>
      </c>
      <c r="AG1015" s="4">
        <v>1</v>
      </c>
      <c r="AH1015" t="s">
        <v>33</v>
      </c>
      <c r="AI1015" t="s">
        <v>213</v>
      </c>
      <c r="AJ1015">
        <v>38.254637000000002</v>
      </c>
      <c r="AK1015">
        <v>-121.299949</v>
      </c>
    </row>
    <row r="1016" spans="1:37" ht="14.45" x14ac:dyDescent="0.3">
      <c r="A1016">
        <v>1014</v>
      </c>
      <c r="B1016">
        <v>772</v>
      </c>
      <c r="C1016" t="s">
        <v>645</v>
      </c>
      <c r="D1016" t="s">
        <v>213</v>
      </c>
      <c r="E1016" t="s">
        <v>31</v>
      </c>
      <c r="F1016" s="2">
        <v>36161</v>
      </c>
      <c r="G1016" s="2">
        <v>39813</v>
      </c>
      <c r="H1016">
        <v>23647</v>
      </c>
      <c r="I1016">
        <v>21649</v>
      </c>
      <c r="J1016">
        <v>215</v>
      </c>
      <c r="K1016">
        <f t="shared" si="30"/>
        <v>1855698325</v>
      </c>
      <c r="L1016">
        <v>194</v>
      </c>
      <c r="M1016">
        <v>172</v>
      </c>
      <c r="N1016" t="s">
        <v>645</v>
      </c>
      <c r="O1016">
        <v>2</v>
      </c>
      <c r="P1016" t="s">
        <v>39</v>
      </c>
      <c r="Q1016" s="6">
        <v>42261</v>
      </c>
      <c r="R1016">
        <v>168</v>
      </c>
      <c r="S1016">
        <v>217</v>
      </c>
      <c r="T1016" t="s">
        <v>40</v>
      </c>
      <c r="V1016" s="3">
        <v>24289</v>
      </c>
      <c r="W1016">
        <v>186</v>
      </c>
      <c r="AA1016" t="s">
        <v>32</v>
      </c>
      <c r="AB1016" s="3">
        <v>167700000</v>
      </c>
      <c r="AC1016" s="3">
        <v>216600000</v>
      </c>
      <c r="AD1016">
        <v>186.42</v>
      </c>
      <c r="AE1016" s="5">
        <f t="shared" si="31"/>
        <v>135837000</v>
      </c>
      <c r="AF1016">
        <v>240.78</v>
      </c>
      <c r="AG1016" s="4">
        <v>0.81</v>
      </c>
      <c r="AH1016" t="s">
        <v>33</v>
      </c>
      <c r="AI1016" t="s">
        <v>213</v>
      </c>
      <c r="AJ1016">
        <v>38.254637000000002</v>
      </c>
      <c r="AK1016">
        <v>-121.299949</v>
      </c>
    </row>
    <row r="1017" spans="1:37" ht="14.45" x14ac:dyDescent="0.3">
      <c r="A1017">
        <v>1015</v>
      </c>
      <c r="B1017">
        <v>772</v>
      </c>
      <c r="C1017" t="s">
        <v>645</v>
      </c>
      <c r="D1017" t="s">
        <v>213</v>
      </c>
      <c r="E1017" t="s">
        <v>31</v>
      </c>
      <c r="F1017" s="2">
        <v>36161</v>
      </c>
      <c r="G1017" s="2">
        <v>39813</v>
      </c>
      <c r="H1017">
        <v>23647</v>
      </c>
      <c r="I1017">
        <v>21649</v>
      </c>
      <c r="J1017">
        <v>215</v>
      </c>
      <c r="K1017">
        <f t="shared" si="30"/>
        <v>1855698325</v>
      </c>
      <c r="L1017">
        <v>194</v>
      </c>
      <c r="M1017">
        <v>172</v>
      </c>
      <c r="N1017" t="s">
        <v>645</v>
      </c>
      <c r="O1017">
        <v>2</v>
      </c>
      <c r="P1017" t="s">
        <v>39</v>
      </c>
      <c r="Q1017" s="6">
        <v>42230</v>
      </c>
      <c r="R1017">
        <v>199</v>
      </c>
      <c r="S1017">
        <v>239</v>
      </c>
      <c r="T1017" t="s">
        <v>40</v>
      </c>
      <c r="V1017" s="3">
        <v>24289</v>
      </c>
      <c r="Z1017">
        <v>30</v>
      </c>
      <c r="AA1017" t="s">
        <v>40</v>
      </c>
      <c r="AB1017" s="3">
        <v>199400000</v>
      </c>
      <c r="AC1017" s="3">
        <v>239400000</v>
      </c>
      <c r="AD1017">
        <v>264.82</v>
      </c>
      <c r="AE1017" s="5">
        <f t="shared" si="31"/>
        <v>199400000</v>
      </c>
      <c r="AF1017">
        <v>317.95</v>
      </c>
      <c r="AG1017" s="4">
        <v>1</v>
      </c>
      <c r="AH1017" t="s">
        <v>33</v>
      </c>
      <c r="AI1017" t="s">
        <v>213</v>
      </c>
      <c r="AJ1017">
        <v>38.254637000000002</v>
      </c>
      <c r="AK1017">
        <v>-121.299949</v>
      </c>
    </row>
    <row r="1018" spans="1:37" ht="14.45" x14ac:dyDescent="0.3">
      <c r="A1018">
        <v>1016</v>
      </c>
      <c r="B1018">
        <v>772</v>
      </c>
      <c r="C1018" t="s">
        <v>645</v>
      </c>
      <c r="D1018" t="s">
        <v>213</v>
      </c>
      <c r="E1018" t="s">
        <v>31</v>
      </c>
      <c r="F1018" s="2">
        <v>36161</v>
      </c>
      <c r="G1018" s="2">
        <v>39813</v>
      </c>
      <c r="H1018">
        <v>23647</v>
      </c>
      <c r="I1018">
        <v>21649</v>
      </c>
      <c r="J1018">
        <v>215</v>
      </c>
      <c r="K1018">
        <f t="shared" si="30"/>
        <v>1855698325</v>
      </c>
      <c r="L1018">
        <v>194</v>
      </c>
      <c r="M1018">
        <v>172</v>
      </c>
      <c r="N1018" t="s">
        <v>645</v>
      </c>
      <c r="O1018">
        <v>2</v>
      </c>
      <c r="P1018" t="s">
        <v>39</v>
      </c>
      <c r="Q1018" s="6">
        <v>42199</v>
      </c>
      <c r="R1018">
        <v>228</v>
      </c>
      <c r="S1018">
        <v>252</v>
      </c>
      <c r="T1018" t="s">
        <v>40</v>
      </c>
      <c r="V1018" s="3">
        <v>24289</v>
      </c>
      <c r="Z1018">
        <v>61.6</v>
      </c>
      <c r="AA1018" t="s">
        <v>40</v>
      </c>
      <c r="AB1018" s="3">
        <v>228100000</v>
      </c>
      <c r="AC1018" s="3">
        <v>252400000</v>
      </c>
      <c r="AD1018">
        <v>169.65</v>
      </c>
      <c r="AE1018" s="5">
        <f t="shared" si="31"/>
        <v>127736000.00000001</v>
      </c>
      <c r="AF1018">
        <v>187.72</v>
      </c>
      <c r="AG1018" s="4">
        <v>0.56000000000000005</v>
      </c>
      <c r="AH1018" t="s">
        <v>33</v>
      </c>
      <c r="AI1018" t="s">
        <v>213</v>
      </c>
      <c r="AJ1018">
        <v>38.254637000000002</v>
      </c>
      <c r="AK1018">
        <v>-121.299949</v>
      </c>
    </row>
    <row r="1019" spans="1:37" x14ac:dyDescent="0.25">
      <c r="A1019">
        <v>1017</v>
      </c>
      <c r="B1019">
        <v>568</v>
      </c>
      <c r="C1019" t="s">
        <v>647</v>
      </c>
      <c r="D1019" t="s">
        <v>52</v>
      </c>
      <c r="E1019" t="s">
        <v>53</v>
      </c>
      <c r="F1019" s="2">
        <v>35247</v>
      </c>
      <c r="G1019" s="2">
        <v>38533</v>
      </c>
      <c r="H1019">
        <v>177020</v>
      </c>
      <c r="I1019">
        <v>166240</v>
      </c>
      <c r="J1019">
        <v>162</v>
      </c>
      <c r="K1019">
        <f t="shared" si="30"/>
        <v>10467192600</v>
      </c>
      <c r="L1019">
        <v>152</v>
      </c>
      <c r="M1019">
        <v>142</v>
      </c>
      <c r="N1019" t="s">
        <v>647</v>
      </c>
      <c r="O1019" t="s">
        <v>648</v>
      </c>
      <c r="P1019" t="s">
        <v>39</v>
      </c>
      <c r="Q1019" s="6">
        <v>42050</v>
      </c>
      <c r="R1019" s="3">
        <v>1602</v>
      </c>
      <c r="S1019" s="3">
        <v>1602</v>
      </c>
      <c r="T1019" t="s">
        <v>55</v>
      </c>
      <c r="U1019" t="s">
        <v>2129</v>
      </c>
      <c r="V1019" s="3">
        <v>177020</v>
      </c>
      <c r="W1019">
        <v>97.72</v>
      </c>
      <c r="X1019" t="s">
        <v>2130</v>
      </c>
      <c r="Z1019">
        <v>376.8</v>
      </c>
      <c r="AA1019" t="s">
        <v>55</v>
      </c>
      <c r="AB1019" s="3">
        <v>521916231</v>
      </c>
      <c r="AC1019" s="3">
        <v>521883645</v>
      </c>
      <c r="AD1019">
        <v>97.93</v>
      </c>
      <c r="AE1019" s="5">
        <f t="shared" si="31"/>
        <v>485382094.83000004</v>
      </c>
      <c r="AF1019">
        <v>97.92</v>
      </c>
      <c r="AG1019" s="4">
        <v>0.93</v>
      </c>
      <c r="AH1019" t="s">
        <v>33</v>
      </c>
      <c r="AI1019" t="s">
        <v>52</v>
      </c>
      <c r="AJ1019">
        <v>33.773904999999999</v>
      </c>
      <c r="AK1019">
        <v>-117.94144799999999</v>
      </c>
    </row>
    <row r="1020" spans="1:37" x14ac:dyDescent="0.25">
      <c r="A1020">
        <v>1018</v>
      </c>
      <c r="B1020">
        <v>568</v>
      </c>
      <c r="C1020" t="s">
        <v>647</v>
      </c>
      <c r="D1020" t="s">
        <v>52</v>
      </c>
      <c r="E1020" t="s">
        <v>53</v>
      </c>
      <c r="F1020" s="2">
        <v>35247</v>
      </c>
      <c r="G1020" s="2">
        <v>38533</v>
      </c>
      <c r="H1020">
        <v>177020</v>
      </c>
      <c r="I1020">
        <v>166240</v>
      </c>
      <c r="J1020">
        <v>162</v>
      </c>
      <c r="K1020">
        <f t="shared" si="30"/>
        <v>10467192600</v>
      </c>
      <c r="L1020">
        <v>152</v>
      </c>
      <c r="M1020">
        <v>142</v>
      </c>
      <c r="N1020" t="s">
        <v>647</v>
      </c>
      <c r="O1020" t="s">
        <v>648</v>
      </c>
      <c r="P1020" t="s">
        <v>39</v>
      </c>
      <c r="Q1020" s="6">
        <v>42019</v>
      </c>
      <c r="R1020" s="3">
        <v>1603</v>
      </c>
      <c r="S1020" s="3">
        <v>2061</v>
      </c>
      <c r="T1020" t="s">
        <v>55</v>
      </c>
      <c r="U1020" t="s">
        <v>649</v>
      </c>
      <c r="V1020" s="3">
        <v>177020</v>
      </c>
      <c r="W1020">
        <v>87.48</v>
      </c>
      <c r="X1020" t="s">
        <v>650</v>
      </c>
      <c r="AB1020" s="3">
        <v>522307252</v>
      </c>
      <c r="AC1020" s="3">
        <v>671449450</v>
      </c>
      <c r="AD1020">
        <v>87.56</v>
      </c>
      <c r="AE1020" s="5">
        <f t="shared" si="31"/>
        <v>480522671.84000003</v>
      </c>
      <c r="AF1020">
        <v>112.57</v>
      </c>
      <c r="AG1020" s="4">
        <v>0.92</v>
      </c>
      <c r="AH1020" t="s">
        <v>33</v>
      </c>
      <c r="AI1020" t="s">
        <v>52</v>
      </c>
      <c r="AJ1020">
        <v>33.773904999999999</v>
      </c>
      <c r="AK1020">
        <v>-117.94144799999999</v>
      </c>
    </row>
    <row r="1021" spans="1:37" ht="14.45" x14ac:dyDescent="0.3">
      <c r="A1021">
        <v>1019</v>
      </c>
      <c r="B1021">
        <v>568</v>
      </c>
      <c r="C1021" t="s">
        <v>647</v>
      </c>
      <c r="D1021" t="s">
        <v>52</v>
      </c>
      <c r="E1021" t="s">
        <v>53</v>
      </c>
      <c r="F1021" s="2">
        <v>35247</v>
      </c>
      <c r="G1021" s="2">
        <v>38533</v>
      </c>
      <c r="H1021">
        <v>177020</v>
      </c>
      <c r="I1021">
        <v>166240</v>
      </c>
      <c r="J1021">
        <v>162</v>
      </c>
      <c r="K1021">
        <f t="shared" si="30"/>
        <v>10467192600</v>
      </c>
      <c r="L1021">
        <v>152</v>
      </c>
      <c r="M1021">
        <v>142</v>
      </c>
      <c r="N1021" t="s">
        <v>647</v>
      </c>
      <c r="O1021" t="s">
        <v>648</v>
      </c>
      <c r="P1021" t="s">
        <v>39</v>
      </c>
      <c r="Q1021" s="6">
        <v>42352</v>
      </c>
      <c r="R1021" s="3">
        <v>1713</v>
      </c>
      <c r="S1021" s="3">
        <v>2046</v>
      </c>
      <c r="T1021" t="s">
        <v>55</v>
      </c>
      <c r="V1021" s="3">
        <v>177020</v>
      </c>
      <c r="W1021">
        <v>93</v>
      </c>
      <c r="X1021" t="s">
        <v>651</v>
      </c>
      <c r="AB1021" s="3">
        <v>558281250</v>
      </c>
      <c r="AC1021" s="3">
        <v>666692020</v>
      </c>
      <c r="AD1021">
        <v>92.58</v>
      </c>
      <c r="AE1021" s="5">
        <f t="shared" si="31"/>
        <v>508035937.5</v>
      </c>
      <c r="AF1021">
        <v>110.56</v>
      </c>
      <c r="AG1021" s="4">
        <v>0.91</v>
      </c>
      <c r="AH1021" t="s">
        <v>33</v>
      </c>
      <c r="AI1021" t="s">
        <v>52</v>
      </c>
      <c r="AJ1021">
        <v>33.773904999999999</v>
      </c>
      <c r="AK1021">
        <v>-117.94144799999999</v>
      </c>
    </row>
    <row r="1022" spans="1:37" x14ac:dyDescent="0.25">
      <c r="A1022">
        <v>1020</v>
      </c>
      <c r="B1022">
        <v>568</v>
      </c>
      <c r="C1022" t="s">
        <v>647</v>
      </c>
      <c r="D1022" t="s">
        <v>52</v>
      </c>
      <c r="E1022" t="s">
        <v>53</v>
      </c>
      <c r="F1022" s="2">
        <v>35247</v>
      </c>
      <c r="G1022" s="2">
        <v>38533</v>
      </c>
      <c r="H1022">
        <v>177020</v>
      </c>
      <c r="I1022">
        <v>166240</v>
      </c>
      <c r="J1022">
        <v>162</v>
      </c>
      <c r="K1022">
        <f t="shared" si="30"/>
        <v>10467192600</v>
      </c>
      <c r="L1022">
        <v>152</v>
      </c>
      <c r="M1022">
        <v>142</v>
      </c>
      <c r="N1022" t="s">
        <v>647</v>
      </c>
      <c r="O1022" t="s">
        <v>648</v>
      </c>
      <c r="P1022" t="s">
        <v>39</v>
      </c>
      <c r="Q1022" s="6">
        <v>42322</v>
      </c>
      <c r="R1022" s="3">
        <v>1806</v>
      </c>
      <c r="S1022" s="3">
        <v>1823</v>
      </c>
      <c r="T1022" t="s">
        <v>55</v>
      </c>
      <c r="U1022" t="s">
        <v>652</v>
      </c>
      <c r="V1022" s="3">
        <v>177020</v>
      </c>
      <c r="W1022">
        <v>102</v>
      </c>
      <c r="Y1022" t="s">
        <v>653</v>
      </c>
      <c r="AB1022" s="3">
        <v>588520262</v>
      </c>
      <c r="AC1022" s="3">
        <v>594157492</v>
      </c>
      <c r="AD1022">
        <v>101.95</v>
      </c>
      <c r="AE1022" s="5">
        <f t="shared" si="31"/>
        <v>541438641.04000008</v>
      </c>
      <c r="AF1022">
        <v>102.93</v>
      </c>
      <c r="AG1022" s="4">
        <v>0.92</v>
      </c>
      <c r="AH1022" t="s">
        <v>33</v>
      </c>
      <c r="AI1022" t="s">
        <v>52</v>
      </c>
      <c r="AJ1022">
        <v>33.773904999999999</v>
      </c>
      <c r="AK1022">
        <v>-117.94144799999999</v>
      </c>
    </row>
    <row r="1023" spans="1:37" ht="14.45" x14ac:dyDescent="0.3">
      <c r="A1023">
        <v>1021</v>
      </c>
      <c r="B1023">
        <v>568</v>
      </c>
      <c r="C1023" t="s">
        <v>647</v>
      </c>
      <c r="D1023" t="s">
        <v>52</v>
      </c>
      <c r="E1023" t="s">
        <v>53</v>
      </c>
      <c r="F1023" s="2">
        <v>35247</v>
      </c>
      <c r="G1023" s="2">
        <v>38533</v>
      </c>
      <c r="H1023">
        <v>177020</v>
      </c>
      <c r="I1023">
        <v>166240</v>
      </c>
      <c r="J1023">
        <v>162</v>
      </c>
      <c r="K1023">
        <f t="shared" si="30"/>
        <v>10467192600</v>
      </c>
      <c r="L1023">
        <v>152</v>
      </c>
      <c r="M1023">
        <v>142</v>
      </c>
      <c r="N1023" t="s">
        <v>647</v>
      </c>
      <c r="O1023" t="s">
        <v>648</v>
      </c>
      <c r="P1023" t="s">
        <v>39</v>
      </c>
      <c r="Q1023" s="6">
        <v>42291</v>
      </c>
      <c r="R1023" s="3">
        <v>2121</v>
      </c>
      <c r="S1023" s="3">
        <v>2379</v>
      </c>
      <c r="T1023" t="s">
        <v>55</v>
      </c>
      <c r="V1023" s="3">
        <v>177020</v>
      </c>
      <c r="W1023">
        <v>117.15</v>
      </c>
      <c r="X1023" t="s">
        <v>654</v>
      </c>
      <c r="AB1023" s="3">
        <v>691261217</v>
      </c>
      <c r="AC1023" s="3">
        <v>775265715</v>
      </c>
      <c r="AD1023">
        <v>117.15</v>
      </c>
      <c r="AE1023" s="5">
        <f t="shared" si="31"/>
        <v>642872931.81000006</v>
      </c>
      <c r="AF1023">
        <v>131.38999999999999</v>
      </c>
      <c r="AG1023" s="4">
        <v>0.93</v>
      </c>
      <c r="AH1023" t="s">
        <v>33</v>
      </c>
      <c r="AI1023" t="s">
        <v>52</v>
      </c>
      <c r="AJ1023">
        <v>33.773904999999999</v>
      </c>
      <c r="AK1023">
        <v>-117.94144799999999</v>
      </c>
    </row>
    <row r="1024" spans="1:37" ht="14.45" x14ac:dyDescent="0.3">
      <c r="A1024">
        <v>1022</v>
      </c>
      <c r="B1024">
        <v>568</v>
      </c>
      <c r="C1024" t="s">
        <v>647</v>
      </c>
      <c r="D1024" t="s">
        <v>52</v>
      </c>
      <c r="E1024" t="s">
        <v>53</v>
      </c>
      <c r="F1024" s="2">
        <v>35247</v>
      </c>
      <c r="G1024" s="2">
        <v>38533</v>
      </c>
      <c r="H1024">
        <v>177020</v>
      </c>
      <c r="I1024">
        <v>166240</v>
      </c>
      <c r="J1024">
        <v>162</v>
      </c>
      <c r="K1024">
        <f t="shared" si="30"/>
        <v>10467192600</v>
      </c>
      <c r="L1024">
        <v>152</v>
      </c>
      <c r="M1024">
        <v>142</v>
      </c>
      <c r="N1024" t="s">
        <v>647</v>
      </c>
      <c r="O1024" t="s">
        <v>648</v>
      </c>
      <c r="P1024" t="s">
        <v>39</v>
      </c>
      <c r="Q1024" s="6">
        <v>42261</v>
      </c>
      <c r="R1024" s="3">
        <v>2450</v>
      </c>
      <c r="S1024" s="3">
        <v>2684</v>
      </c>
      <c r="T1024" t="s">
        <v>55</v>
      </c>
      <c r="V1024" s="3">
        <v>177020</v>
      </c>
      <c r="W1024">
        <v>138.31</v>
      </c>
      <c r="X1024" t="s">
        <v>655</v>
      </c>
      <c r="AB1024" s="3">
        <v>798368581</v>
      </c>
      <c r="AC1024" s="3">
        <v>874454889</v>
      </c>
      <c r="AD1024">
        <v>138.31</v>
      </c>
      <c r="AE1024" s="5">
        <f t="shared" si="31"/>
        <v>734499094.51999998</v>
      </c>
      <c r="AF1024">
        <v>151.49</v>
      </c>
      <c r="AG1024" s="4">
        <v>0.92</v>
      </c>
      <c r="AH1024" t="s">
        <v>33</v>
      </c>
      <c r="AI1024" t="s">
        <v>52</v>
      </c>
      <c r="AJ1024">
        <v>33.773904999999999</v>
      </c>
      <c r="AK1024">
        <v>-117.94144799999999</v>
      </c>
    </row>
    <row r="1025" spans="1:37" ht="14.45" x14ac:dyDescent="0.3">
      <c r="A1025">
        <v>1023</v>
      </c>
      <c r="B1025">
        <v>568</v>
      </c>
      <c r="C1025" t="s">
        <v>647</v>
      </c>
      <c r="D1025" t="s">
        <v>52</v>
      </c>
      <c r="E1025" t="s">
        <v>53</v>
      </c>
      <c r="F1025" s="2">
        <v>35247</v>
      </c>
      <c r="G1025" s="2">
        <v>38533</v>
      </c>
      <c r="H1025">
        <v>177020</v>
      </c>
      <c r="I1025">
        <v>166240</v>
      </c>
      <c r="J1025">
        <v>162</v>
      </c>
      <c r="K1025">
        <f t="shared" si="30"/>
        <v>10467192600</v>
      </c>
      <c r="L1025">
        <v>152</v>
      </c>
      <c r="M1025">
        <v>142</v>
      </c>
      <c r="N1025" t="s">
        <v>647</v>
      </c>
      <c r="O1025" t="s">
        <v>656</v>
      </c>
      <c r="P1025" t="s">
        <v>39</v>
      </c>
      <c r="Q1025" s="6">
        <v>42230</v>
      </c>
      <c r="R1025" s="3">
        <v>2395</v>
      </c>
      <c r="S1025" s="3">
        <v>2390</v>
      </c>
      <c r="T1025" t="s">
        <v>55</v>
      </c>
      <c r="U1025" t="s">
        <v>657</v>
      </c>
      <c r="V1025" s="3">
        <v>175873</v>
      </c>
      <c r="X1025" t="s">
        <v>658</v>
      </c>
      <c r="AB1025" s="3">
        <v>780446753</v>
      </c>
      <c r="AC1025" s="3">
        <v>778752325</v>
      </c>
      <c r="AD1025">
        <v>133.13</v>
      </c>
      <c r="AE1025" s="5">
        <f t="shared" si="31"/>
        <v>725815480.29000008</v>
      </c>
      <c r="AF1025">
        <v>132.84</v>
      </c>
      <c r="AG1025" s="4">
        <v>0.93</v>
      </c>
      <c r="AH1025" t="s">
        <v>33</v>
      </c>
      <c r="AI1025" t="s">
        <v>52</v>
      </c>
      <c r="AJ1025">
        <v>33.773904999999999</v>
      </c>
      <c r="AK1025">
        <v>-117.94144799999999</v>
      </c>
    </row>
    <row r="1026" spans="1:37" ht="14.45" x14ac:dyDescent="0.3">
      <c r="A1026">
        <v>1024</v>
      </c>
      <c r="B1026">
        <v>568</v>
      </c>
      <c r="C1026" t="s">
        <v>647</v>
      </c>
      <c r="D1026" t="s">
        <v>52</v>
      </c>
      <c r="E1026" t="s">
        <v>53</v>
      </c>
      <c r="F1026" s="2">
        <v>35247</v>
      </c>
      <c r="G1026" s="2">
        <v>38533</v>
      </c>
      <c r="H1026">
        <v>177020</v>
      </c>
      <c r="I1026">
        <v>166240</v>
      </c>
      <c r="J1026">
        <v>162</v>
      </c>
      <c r="K1026">
        <f t="shared" si="30"/>
        <v>10467192600</v>
      </c>
      <c r="L1026">
        <v>152</v>
      </c>
      <c r="M1026">
        <v>142</v>
      </c>
      <c r="N1026" t="s">
        <v>647</v>
      </c>
      <c r="O1026">
        <v>1</v>
      </c>
      <c r="P1026" t="s">
        <v>39</v>
      </c>
      <c r="Q1026" s="6">
        <v>42199</v>
      </c>
      <c r="R1026" s="3">
        <v>2565</v>
      </c>
      <c r="S1026" s="3">
        <v>2561</v>
      </c>
      <c r="T1026" t="s">
        <v>55</v>
      </c>
      <c r="V1026" s="3">
        <v>177020</v>
      </c>
      <c r="X1026" t="s">
        <v>659</v>
      </c>
      <c r="AB1026" s="3">
        <v>835776325</v>
      </c>
      <c r="AC1026" s="3">
        <v>834407749</v>
      </c>
      <c r="AD1026">
        <v>129.46</v>
      </c>
      <c r="AE1026" s="5">
        <f t="shared" si="31"/>
        <v>710409876.25</v>
      </c>
      <c r="AF1026">
        <v>129.24</v>
      </c>
      <c r="AG1026" s="4">
        <v>0.85</v>
      </c>
      <c r="AH1026" t="s">
        <v>33</v>
      </c>
      <c r="AI1026" t="s">
        <v>52</v>
      </c>
      <c r="AJ1026">
        <v>33.773904999999999</v>
      </c>
      <c r="AK1026">
        <v>-117.94144799999999</v>
      </c>
    </row>
    <row r="1027" spans="1:37" ht="14.45" x14ac:dyDescent="0.3">
      <c r="A1027">
        <v>1025</v>
      </c>
      <c r="B1027">
        <v>568</v>
      </c>
      <c r="C1027" t="s">
        <v>647</v>
      </c>
      <c r="D1027" t="s">
        <v>52</v>
      </c>
      <c r="E1027" t="s">
        <v>53</v>
      </c>
      <c r="F1027" s="2">
        <v>35247</v>
      </c>
      <c r="G1027" s="2">
        <v>38533</v>
      </c>
      <c r="H1027">
        <v>177020</v>
      </c>
      <c r="I1027">
        <v>166240</v>
      </c>
      <c r="J1027">
        <v>162</v>
      </c>
      <c r="K1027">
        <f t="shared" ref="K1027:K1090" si="32">J1027*H1027*365</f>
        <v>10467192600</v>
      </c>
      <c r="L1027">
        <v>152</v>
      </c>
      <c r="M1027">
        <v>142</v>
      </c>
      <c r="N1027" t="s">
        <v>647</v>
      </c>
      <c r="O1027">
        <v>1</v>
      </c>
      <c r="P1027" t="s">
        <v>39</v>
      </c>
      <c r="Q1027" s="6">
        <v>42169</v>
      </c>
      <c r="R1027" s="3">
        <v>2727</v>
      </c>
      <c r="S1027" s="3">
        <v>2662</v>
      </c>
      <c r="T1027" t="s">
        <v>55</v>
      </c>
      <c r="V1027" s="3">
        <v>177020</v>
      </c>
      <c r="X1027" t="s">
        <v>660</v>
      </c>
      <c r="AB1027" s="3">
        <v>888727182</v>
      </c>
      <c r="AC1027" s="3">
        <v>867253573</v>
      </c>
      <c r="AD1027">
        <v>145.59</v>
      </c>
      <c r="AE1027" s="5">
        <f t="shared" ref="AE1027:AE1090" si="33">AB1027*AG1027</f>
        <v>773192648.34000003</v>
      </c>
      <c r="AF1027">
        <v>142.08000000000001</v>
      </c>
      <c r="AG1027" s="4">
        <v>0.87</v>
      </c>
      <c r="AH1027" t="s">
        <v>33</v>
      </c>
      <c r="AI1027" t="s">
        <v>52</v>
      </c>
      <c r="AJ1027">
        <v>33.773904999999999</v>
      </c>
      <c r="AK1027">
        <v>-117.94144799999999</v>
      </c>
    </row>
    <row r="1028" spans="1:37" ht="14.45" x14ac:dyDescent="0.3">
      <c r="A1028">
        <v>1026</v>
      </c>
      <c r="B1028">
        <v>726</v>
      </c>
      <c r="C1028" t="s">
        <v>661</v>
      </c>
      <c r="D1028" t="s">
        <v>213</v>
      </c>
      <c r="E1028" t="s">
        <v>53</v>
      </c>
      <c r="F1028" s="2">
        <v>36161</v>
      </c>
      <c r="G1028" s="2">
        <v>39448</v>
      </c>
      <c r="H1028">
        <v>9499</v>
      </c>
      <c r="I1028">
        <v>9003</v>
      </c>
      <c r="J1028">
        <v>197</v>
      </c>
      <c r="K1028">
        <f t="shared" si="32"/>
        <v>683025595</v>
      </c>
      <c r="L1028">
        <v>182</v>
      </c>
      <c r="M1028">
        <v>167</v>
      </c>
      <c r="N1028" t="s">
        <v>661</v>
      </c>
      <c r="O1028">
        <v>2</v>
      </c>
      <c r="P1028" t="s">
        <v>39</v>
      </c>
      <c r="Q1028" s="6">
        <v>42050</v>
      </c>
      <c r="R1028">
        <v>25</v>
      </c>
      <c r="S1028">
        <v>26</v>
      </c>
      <c r="T1028" t="s">
        <v>40</v>
      </c>
      <c r="U1028" t="s">
        <v>662</v>
      </c>
      <c r="V1028" s="3">
        <v>9499</v>
      </c>
      <c r="W1028">
        <v>157</v>
      </c>
      <c r="AB1028" s="3">
        <v>24737000</v>
      </c>
      <c r="AC1028" s="3">
        <v>26092000</v>
      </c>
      <c r="AD1028">
        <v>93.01</v>
      </c>
      <c r="AE1028" s="5">
        <f t="shared" si="33"/>
        <v>24737000</v>
      </c>
      <c r="AF1028">
        <v>98.1</v>
      </c>
      <c r="AG1028" s="4">
        <v>1</v>
      </c>
      <c r="AH1028" t="s">
        <v>33</v>
      </c>
      <c r="AI1028" t="s">
        <v>213</v>
      </c>
      <c r="AJ1028">
        <v>36.778261000000001</v>
      </c>
      <c r="AK1028">
        <v>-119.41793199999999</v>
      </c>
    </row>
    <row r="1029" spans="1:37" ht="14.45" x14ac:dyDescent="0.3">
      <c r="A1029">
        <v>1027</v>
      </c>
      <c r="B1029">
        <v>726</v>
      </c>
      <c r="C1029" t="s">
        <v>661</v>
      </c>
      <c r="D1029" t="s">
        <v>213</v>
      </c>
      <c r="E1029" t="s">
        <v>53</v>
      </c>
      <c r="F1029" s="2">
        <v>36161</v>
      </c>
      <c r="G1029" s="2">
        <v>39448</v>
      </c>
      <c r="H1029">
        <v>9499</v>
      </c>
      <c r="I1029">
        <v>9003</v>
      </c>
      <c r="J1029">
        <v>197</v>
      </c>
      <c r="K1029">
        <f t="shared" si="32"/>
        <v>683025595</v>
      </c>
      <c r="L1029">
        <v>182</v>
      </c>
      <c r="M1029">
        <v>167</v>
      </c>
      <c r="N1029" t="s">
        <v>661</v>
      </c>
      <c r="O1029">
        <v>2</v>
      </c>
      <c r="P1029" t="s">
        <v>39</v>
      </c>
      <c r="Q1029" s="6">
        <v>42019</v>
      </c>
      <c r="R1029">
        <v>28</v>
      </c>
      <c r="S1029">
        <v>32</v>
      </c>
      <c r="T1029" t="s">
        <v>40</v>
      </c>
      <c r="U1029" t="s">
        <v>662</v>
      </c>
      <c r="V1029" s="3">
        <v>9499</v>
      </c>
      <c r="W1029">
        <v>157</v>
      </c>
      <c r="AB1029" s="3">
        <v>28099000</v>
      </c>
      <c r="AC1029" s="3">
        <v>32402000</v>
      </c>
      <c r="AD1029">
        <v>95.42</v>
      </c>
      <c r="AE1029" s="5">
        <f t="shared" si="33"/>
        <v>28099000</v>
      </c>
      <c r="AF1029">
        <v>110.04</v>
      </c>
      <c r="AG1029" s="4">
        <v>1</v>
      </c>
      <c r="AH1029" t="s">
        <v>33</v>
      </c>
      <c r="AI1029" t="s">
        <v>213</v>
      </c>
      <c r="AJ1029">
        <v>36.778261000000001</v>
      </c>
      <c r="AK1029">
        <v>-119.41793199999999</v>
      </c>
    </row>
    <row r="1030" spans="1:37" ht="14.45" x14ac:dyDescent="0.3">
      <c r="A1030">
        <v>1028</v>
      </c>
      <c r="B1030">
        <v>726</v>
      </c>
      <c r="C1030" t="s">
        <v>661</v>
      </c>
      <c r="D1030" t="s">
        <v>213</v>
      </c>
      <c r="E1030" t="s">
        <v>53</v>
      </c>
      <c r="F1030" s="2">
        <v>36161</v>
      </c>
      <c r="G1030" s="2">
        <v>39448</v>
      </c>
      <c r="H1030">
        <v>9499</v>
      </c>
      <c r="I1030">
        <v>9003</v>
      </c>
      <c r="J1030">
        <v>197</v>
      </c>
      <c r="K1030">
        <f t="shared" si="32"/>
        <v>683025595</v>
      </c>
      <c r="L1030">
        <v>182</v>
      </c>
      <c r="M1030">
        <v>167</v>
      </c>
      <c r="N1030" t="s">
        <v>661</v>
      </c>
      <c r="O1030">
        <v>2</v>
      </c>
      <c r="P1030" t="s">
        <v>39</v>
      </c>
      <c r="Q1030" s="6">
        <v>42352</v>
      </c>
      <c r="R1030">
        <v>28</v>
      </c>
      <c r="S1030">
        <v>38</v>
      </c>
      <c r="T1030" t="s">
        <v>40</v>
      </c>
      <c r="U1030" t="s">
        <v>662</v>
      </c>
      <c r="V1030" s="3">
        <v>9499</v>
      </c>
      <c r="W1030">
        <v>157</v>
      </c>
      <c r="AB1030" s="3">
        <v>27621000</v>
      </c>
      <c r="AC1030" s="3">
        <v>38351000</v>
      </c>
      <c r="AD1030">
        <v>93.8</v>
      </c>
      <c r="AE1030" s="5">
        <f t="shared" si="33"/>
        <v>27621000</v>
      </c>
      <c r="AF1030">
        <v>130.24</v>
      </c>
      <c r="AG1030" s="4">
        <v>1</v>
      </c>
      <c r="AH1030" t="s">
        <v>33</v>
      </c>
      <c r="AI1030" t="s">
        <v>213</v>
      </c>
      <c r="AJ1030">
        <v>36.778261000000001</v>
      </c>
      <c r="AK1030">
        <v>-119.41793199999999</v>
      </c>
    </row>
    <row r="1031" spans="1:37" ht="14.45" x14ac:dyDescent="0.3">
      <c r="A1031">
        <v>1029</v>
      </c>
      <c r="B1031">
        <v>726</v>
      </c>
      <c r="C1031" t="s">
        <v>661</v>
      </c>
      <c r="D1031" t="s">
        <v>213</v>
      </c>
      <c r="E1031" t="s">
        <v>53</v>
      </c>
      <c r="F1031" s="2">
        <v>36161</v>
      </c>
      <c r="G1031" s="2">
        <v>39448</v>
      </c>
      <c r="H1031">
        <v>9499</v>
      </c>
      <c r="I1031">
        <v>9003</v>
      </c>
      <c r="J1031">
        <v>197</v>
      </c>
      <c r="K1031">
        <f t="shared" si="32"/>
        <v>683025595</v>
      </c>
      <c r="L1031">
        <v>182</v>
      </c>
      <c r="M1031">
        <v>167</v>
      </c>
      <c r="N1031" t="s">
        <v>661</v>
      </c>
      <c r="O1031">
        <v>2</v>
      </c>
      <c r="P1031" t="s">
        <v>39</v>
      </c>
      <c r="Q1031" s="6">
        <v>42322</v>
      </c>
      <c r="R1031">
        <v>29</v>
      </c>
      <c r="S1031">
        <v>36</v>
      </c>
      <c r="T1031" t="s">
        <v>40</v>
      </c>
      <c r="U1031" t="s">
        <v>662</v>
      </c>
      <c r="V1031" s="3">
        <v>9499</v>
      </c>
      <c r="W1031">
        <v>157</v>
      </c>
      <c r="AB1031" s="3">
        <v>29070000</v>
      </c>
      <c r="AC1031" s="3">
        <v>35964000</v>
      </c>
      <c r="AD1031">
        <v>102.01</v>
      </c>
      <c r="AE1031" s="5">
        <f t="shared" si="33"/>
        <v>29070000</v>
      </c>
      <c r="AF1031">
        <v>126.2</v>
      </c>
      <c r="AG1031" s="4">
        <v>1</v>
      </c>
      <c r="AH1031" t="s">
        <v>33</v>
      </c>
      <c r="AI1031" t="s">
        <v>213</v>
      </c>
      <c r="AJ1031">
        <v>36.778261000000001</v>
      </c>
      <c r="AK1031">
        <v>-119.41793199999999</v>
      </c>
    </row>
    <row r="1032" spans="1:37" ht="14.45" x14ac:dyDescent="0.3">
      <c r="A1032">
        <v>1030</v>
      </c>
      <c r="B1032">
        <v>726</v>
      </c>
      <c r="C1032" t="s">
        <v>661</v>
      </c>
      <c r="D1032" t="s">
        <v>213</v>
      </c>
      <c r="E1032" t="s">
        <v>53</v>
      </c>
      <c r="F1032" s="2">
        <v>36161</v>
      </c>
      <c r="G1032" s="2">
        <v>39448</v>
      </c>
      <c r="H1032">
        <v>9499</v>
      </c>
      <c r="I1032">
        <v>9003</v>
      </c>
      <c r="J1032">
        <v>197</v>
      </c>
      <c r="K1032">
        <f t="shared" si="32"/>
        <v>683025595</v>
      </c>
      <c r="L1032">
        <v>182</v>
      </c>
      <c r="M1032">
        <v>167</v>
      </c>
      <c r="N1032" t="s">
        <v>661</v>
      </c>
      <c r="O1032">
        <v>2</v>
      </c>
      <c r="P1032" t="s">
        <v>39</v>
      </c>
      <c r="Q1032" s="6">
        <v>42291</v>
      </c>
      <c r="R1032">
        <v>46</v>
      </c>
      <c r="S1032">
        <v>54</v>
      </c>
      <c r="T1032" t="s">
        <v>40</v>
      </c>
      <c r="U1032" t="s">
        <v>663</v>
      </c>
      <c r="V1032" s="3">
        <v>9499</v>
      </c>
      <c r="W1032">
        <v>157</v>
      </c>
      <c r="AB1032" s="3">
        <v>46302000</v>
      </c>
      <c r="AC1032" s="3">
        <v>54448000</v>
      </c>
      <c r="AD1032">
        <v>157.24</v>
      </c>
      <c r="AE1032" s="5">
        <f t="shared" si="33"/>
        <v>46302000</v>
      </c>
      <c r="AF1032">
        <v>184.9</v>
      </c>
      <c r="AG1032" s="4">
        <v>1</v>
      </c>
      <c r="AH1032" t="s">
        <v>33</v>
      </c>
      <c r="AI1032" t="s">
        <v>213</v>
      </c>
      <c r="AJ1032">
        <v>36.778261000000001</v>
      </c>
      <c r="AK1032">
        <v>-119.41793199999999</v>
      </c>
    </row>
    <row r="1033" spans="1:37" ht="14.45" x14ac:dyDescent="0.3">
      <c r="A1033">
        <v>1031</v>
      </c>
      <c r="B1033">
        <v>726</v>
      </c>
      <c r="C1033" t="s">
        <v>661</v>
      </c>
      <c r="D1033" t="s">
        <v>213</v>
      </c>
      <c r="E1033" t="s">
        <v>53</v>
      </c>
      <c r="F1033" s="2">
        <v>36161</v>
      </c>
      <c r="G1033" s="2">
        <v>39448</v>
      </c>
      <c r="H1033">
        <v>9499</v>
      </c>
      <c r="I1033">
        <v>9003</v>
      </c>
      <c r="J1033">
        <v>197</v>
      </c>
      <c r="K1033">
        <f t="shared" si="32"/>
        <v>683025595</v>
      </c>
      <c r="L1033">
        <v>182</v>
      </c>
      <c r="M1033">
        <v>167</v>
      </c>
      <c r="N1033" t="s">
        <v>661</v>
      </c>
      <c r="O1033">
        <v>2</v>
      </c>
      <c r="P1033" t="s">
        <v>39</v>
      </c>
      <c r="Q1033" s="6">
        <v>42261</v>
      </c>
      <c r="R1033">
        <v>56</v>
      </c>
      <c r="S1033">
        <v>64</v>
      </c>
      <c r="T1033" t="s">
        <v>40</v>
      </c>
      <c r="U1033" t="s">
        <v>664</v>
      </c>
      <c r="V1033" s="3">
        <v>9499</v>
      </c>
      <c r="AB1033" s="3">
        <v>55955000</v>
      </c>
      <c r="AC1033" s="3">
        <v>63577000</v>
      </c>
      <c r="AD1033">
        <v>196.35</v>
      </c>
      <c r="AE1033" s="5">
        <f t="shared" si="33"/>
        <v>55955000</v>
      </c>
      <c r="AF1033">
        <v>223.1</v>
      </c>
      <c r="AG1033" s="4">
        <v>1</v>
      </c>
      <c r="AH1033" t="s">
        <v>33</v>
      </c>
      <c r="AI1033" t="s">
        <v>213</v>
      </c>
      <c r="AJ1033">
        <v>36.778261000000001</v>
      </c>
      <c r="AK1033">
        <v>-119.41793199999999</v>
      </c>
    </row>
    <row r="1034" spans="1:37" ht="14.45" x14ac:dyDescent="0.3">
      <c r="A1034">
        <v>1032</v>
      </c>
      <c r="B1034">
        <v>726</v>
      </c>
      <c r="C1034" t="s">
        <v>661</v>
      </c>
      <c r="D1034" t="s">
        <v>213</v>
      </c>
      <c r="E1034" t="s">
        <v>53</v>
      </c>
      <c r="F1034" s="2">
        <v>36161</v>
      </c>
      <c r="G1034" s="2">
        <v>39448</v>
      </c>
      <c r="H1034">
        <v>9499</v>
      </c>
      <c r="I1034">
        <v>9003</v>
      </c>
      <c r="J1034">
        <v>197</v>
      </c>
      <c r="K1034">
        <f t="shared" si="32"/>
        <v>683025595</v>
      </c>
      <c r="L1034">
        <v>182</v>
      </c>
      <c r="M1034">
        <v>167</v>
      </c>
      <c r="N1034" t="s">
        <v>661</v>
      </c>
      <c r="O1034">
        <v>2</v>
      </c>
      <c r="P1034" t="s">
        <v>39</v>
      </c>
      <c r="Q1034" s="6">
        <v>42230</v>
      </c>
      <c r="R1034">
        <v>66</v>
      </c>
      <c r="S1034">
        <v>86</v>
      </c>
      <c r="T1034" t="s">
        <v>40</v>
      </c>
      <c r="U1034" t="s">
        <v>665</v>
      </c>
      <c r="V1034" s="3">
        <v>9499</v>
      </c>
      <c r="AB1034" s="3">
        <v>65708000</v>
      </c>
      <c r="AC1034" s="3">
        <v>86104000</v>
      </c>
      <c r="AD1034">
        <v>223.14</v>
      </c>
      <c r="AE1034" s="5">
        <f t="shared" si="33"/>
        <v>65708000</v>
      </c>
      <c r="AF1034">
        <v>292.39999999999998</v>
      </c>
      <c r="AG1034" s="4">
        <v>1</v>
      </c>
      <c r="AH1034" t="s">
        <v>33</v>
      </c>
      <c r="AI1034" t="s">
        <v>213</v>
      </c>
      <c r="AJ1034">
        <v>36.778261000000001</v>
      </c>
      <c r="AK1034">
        <v>-119.41793199999999</v>
      </c>
    </row>
    <row r="1035" spans="1:37" ht="14.45" x14ac:dyDescent="0.3">
      <c r="A1035">
        <v>1033</v>
      </c>
      <c r="B1035">
        <v>726</v>
      </c>
      <c r="C1035" t="s">
        <v>661</v>
      </c>
      <c r="D1035" t="s">
        <v>213</v>
      </c>
      <c r="E1035" t="s">
        <v>53</v>
      </c>
      <c r="F1035" s="2">
        <v>36161</v>
      </c>
      <c r="G1035" s="2">
        <v>39448</v>
      </c>
      <c r="H1035">
        <v>9499</v>
      </c>
      <c r="I1035">
        <v>9003</v>
      </c>
      <c r="J1035">
        <v>197</v>
      </c>
      <c r="K1035">
        <f t="shared" si="32"/>
        <v>683025595</v>
      </c>
      <c r="L1035">
        <v>182</v>
      </c>
      <c r="M1035">
        <v>167</v>
      </c>
      <c r="N1035" t="s">
        <v>661</v>
      </c>
      <c r="O1035">
        <v>2</v>
      </c>
      <c r="P1035" t="s">
        <v>39</v>
      </c>
      <c r="Q1035" s="6">
        <v>42199</v>
      </c>
      <c r="R1035">
        <v>70</v>
      </c>
      <c r="S1035">
        <v>95</v>
      </c>
      <c r="T1035" t="s">
        <v>40</v>
      </c>
      <c r="U1035" t="s">
        <v>666</v>
      </c>
      <c r="V1035" s="3">
        <v>9499</v>
      </c>
      <c r="AB1035" s="3">
        <v>70101000</v>
      </c>
      <c r="AC1035" s="3">
        <v>94863000</v>
      </c>
      <c r="AD1035">
        <v>238.06</v>
      </c>
      <c r="AE1035" s="5">
        <f t="shared" si="33"/>
        <v>70101000</v>
      </c>
      <c r="AF1035">
        <v>322.14999999999998</v>
      </c>
      <c r="AG1035" s="4">
        <v>1</v>
      </c>
      <c r="AH1035" t="s">
        <v>33</v>
      </c>
      <c r="AI1035" t="s">
        <v>213</v>
      </c>
      <c r="AJ1035">
        <v>36.778261000000001</v>
      </c>
      <c r="AK1035">
        <v>-119.41793199999999</v>
      </c>
    </row>
    <row r="1036" spans="1:37" ht="14.45" x14ac:dyDescent="0.3">
      <c r="A1036">
        <v>1034</v>
      </c>
      <c r="B1036">
        <v>726</v>
      </c>
      <c r="C1036" t="s">
        <v>661</v>
      </c>
      <c r="D1036" t="s">
        <v>213</v>
      </c>
      <c r="E1036" t="s">
        <v>53</v>
      </c>
      <c r="F1036" s="2">
        <v>36161</v>
      </c>
      <c r="G1036" s="2">
        <v>39448</v>
      </c>
      <c r="H1036">
        <v>9499</v>
      </c>
      <c r="I1036">
        <v>9003</v>
      </c>
      <c r="J1036">
        <v>197</v>
      </c>
      <c r="K1036">
        <f t="shared" si="32"/>
        <v>683025595</v>
      </c>
      <c r="L1036">
        <v>182</v>
      </c>
      <c r="M1036">
        <v>167</v>
      </c>
      <c r="N1036" t="s">
        <v>661</v>
      </c>
      <c r="O1036">
        <v>2</v>
      </c>
      <c r="P1036" t="s">
        <v>39</v>
      </c>
      <c r="Q1036" s="6">
        <v>42169</v>
      </c>
      <c r="R1036">
        <v>63</v>
      </c>
      <c r="S1036">
        <v>81</v>
      </c>
      <c r="T1036" t="s">
        <v>40</v>
      </c>
      <c r="U1036" t="s">
        <v>667</v>
      </c>
      <c r="V1036" s="3">
        <v>9499</v>
      </c>
      <c r="AB1036" s="3">
        <v>62823000</v>
      </c>
      <c r="AC1036" s="3">
        <v>81100000</v>
      </c>
      <c r="AD1036">
        <v>220.45</v>
      </c>
      <c r="AE1036" s="5">
        <f t="shared" si="33"/>
        <v>62823000</v>
      </c>
      <c r="AF1036">
        <v>284.58999999999997</v>
      </c>
      <c r="AG1036" s="4">
        <v>1</v>
      </c>
      <c r="AH1036" t="s">
        <v>33</v>
      </c>
      <c r="AI1036" t="s">
        <v>213</v>
      </c>
      <c r="AJ1036">
        <v>36.778261000000001</v>
      </c>
      <c r="AK1036">
        <v>-119.41793199999999</v>
      </c>
    </row>
    <row r="1037" spans="1:37" ht="14.45" x14ac:dyDescent="0.3">
      <c r="A1037">
        <v>1035</v>
      </c>
      <c r="B1037">
        <v>540</v>
      </c>
      <c r="C1037" t="s">
        <v>668</v>
      </c>
      <c r="D1037" t="s">
        <v>108</v>
      </c>
      <c r="E1037" t="s">
        <v>31</v>
      </c>
      <c r="F1037" s="2">
        <v>34335</v>
      </c>
      <c r="G1037" s="2">
        <v>39813</v>
      </c>
      <c r="H1037">
        <v>48821</v>
      </c>
      <c r="I1037">
        <v>41041</v>
      </c>
      <c r="J1037">
        <v>166</v>
      </c>
      <c r="K1037">
        <f t="shared" si="32"/>
        <v>2958064390</v>
      </c>
      <c r="L1037">
        <v>149</v>
      </c>
      <c r="M1037">
        <v>133</v>
      </c>
      <c r="N1037" t="s">
        <v>668</v>
      </c>
      <c r="O1037">
        <v>1</v>
      </c>
      <c r="P1037" t="s">
        <v>39</v>
      </c>
      <c r="Q1037" s="6">
        <v>42050</v>
      </c>
      <c r="R1037">
        <v>137</v>
      </c>
      <c r="S1037">
        <v>144</v>
      </c>
      <c r="T1037" t="s">
        <v>40</v>
      </c>
      <c r="V1037" s="3">
        <v>52413</v>
      </c>
      <c r="W1037">
        <v>61</v>
      </c>
      <c r="AB1037" s="3">
        <v>137448000</v>
      </c>
      <c r="AC1037" s="3">
        <v>144320000</v>
      </c>
      <c r="AD1037">
        <v>60.88</v>
      </c>
      <c r="AE1037" s="5">
        <f t="shared" si="33"/>
        <v>89341200</v>
      </c>
      <c r="AF1037">
        <v>63.92</v>
      </c>
      <c r="AG1037" s="4">
        <v>0.65</v>
      </c>
      <c r="AH1037" t="s">
        <v>33</v>
      </c>
      <c r="AI1037" t="s">
        <v>108</v>
      </c>
      <c r="AJ1037">
        <v>37.005782000000004</v>
      </c>
      <c r="AK1037">
        <v>-121.568275</v>
      </c>
    </row>
    <row r="1038" spans="1:37" ht="14.45" x14ac:dyDescent="0.3">
      <c r="A1038">
        <v>1036</v>
      </c>
      <c r="B1038">
        <v>540</v>
      </c>
      <c r="C1038" t="s">
        <v>668</v>
      </c>
      <c r="D1038" t="s">
        <v>108</v>
      </c>
      <c r="E1038" t="s">
        <v>31</v>
      </c>
      <c r="F1038" s="2">
        <v>34335</v>
      </c>
      <c r="G1038" s="2">
        <v>39813</v>
      </c>
      <c r="H1038">
        <v>48821</v>
      </c>
      <c r="I1038">
        <v>41041</v>
      </c>
      <c r="J1038">
        <v>166</v>
      </c>
      <c r="K1038">
        <f t="shared" si="32"/>
        <v>2958064390</v>
      </c>
      <c r="L1038">
        <v>149</v>
      </c>
      <c r="M1038">
        <v>133</v>
      </c>
      <c r="N1038" t="s">
        <v>668</v>
      </c>
      <c r="O1038">
        <v>1</v>
      </c>
      <c r="P1038" t="s">
        <v>39</v>
      </c>
      <c r="Q1038" s="6">
        <v>42019</v>
      </c>
      <c r="R1038">
        <v>146</v>
      </c>
      <c r="S1038">
        <v>190</v>
      </c>
      <c r="T1038" t="s">
        <v>40</v>
      </c>
      <c r="V1038" s="3">
        <v>52413</v>
      </c>
      <c r="W1038">
        <v>58</v>
      </c>
      <c r="AB1038" s="3">
        <v>145939000</v>
      </c>
      <c r="AC1038" s="3">
        <v>190222000</v>
      </c>
      <c r="AD1038">
        <v>58.38</v>
      </c>
      <c r="AE1038" s="5">
        <f t="shared" si="33"/>
        <v>94860350</v>
      </c>
      <c r="AF1038">
        <v>76.099999999999994</v>
      </c>
      <c r="AG1038" s="4">
        <v>0.65</v>
      </c>
      <c r="AH1038" t="s">
        <v>33</v>
      </c>
      <c r="AI1038" t="s">
        <v>108</v>
      </c>
      <c r="AJ1038">
        <v>37.005782000000004</v>
      </c>
      <c r="AK1038">
        <v>-121.568275</v>
      </c>
    </row>
    <row r="1039" spans="1:37" ht="14.45" x14ac:dyDescent="0.3">
      <c r="A1039">
        <v>1037</v>
      </c>
      <c r="B1039">
        <v>540</v>
      </c>
      <c r="C1039" t="s">
        <v>668</v>
      </c>
      <c r="D1039" t="s">
        <v>108</v>
      </c>
      <c r="E1039" t="s">
        <v>31</v>
      </c>
      <c r="F1039" s="2">
        <v>34335</v>
      </c>
      <c r="G1039" s="2">
        <v>39813</v>
      </c>
      <c r="H1039">
        <v>48821</v>
      </c>
      <c r="I1039">
        <v>41041</v>
      </c>
      <c r="J1039">
        <v>166</v>
      </c>
      <c r="K1039">
        <f t="shared" si="32"/>
        <v>2958064390</v>
      </c>
      <c r="L1039">
        <v>149</v>
      </c>
      <c r="M1039">
        <v>133</v>
      </c>
      <c r="N1039" t="s">
        <v>668</v>
      </c>
      <c r="O1039" t="s">
        <v>474</v>
      </c>
      <c r="P1039" t="s">
        <v>39</v>
      </c>
      <c r="Q1039" s="6">
        <v>42352</v>
      </c>
      <c r="R1039">
        <v>135</v>
      </c>
      <c r="S1039">
        <v>174</v>
      </c>
      <c r="T1039" t="s">
        <v>40</v>
      </c>
      <c r="V1039" s="3">
        <v>52413</v>
      </c>
      <c r="W1039">
        <v>54</v>
      </c>
      <c r="AB1039" s="3">
        <v>134714000</v>
      </c>
      <c r="AC1039" s="3">
        <v>174439000</v>
      </c>
      <c r="AD1039">
        <v>53.89</v>
      </c>
      <c r="AE1039" s="5">
        <f t="shared" si="33"/>
        <v>87564100</v>
      </c>
      <c r="AF1039">
        <v>69.78</v>
      </c>
      <c r="AG1039" s="4">
        <v>0.65</v>
      </c>
      <c r="AH1039" t="s">
        <v>33</v>
      </c>
      <c r="AI1039" t="s">
        <v>108</v>
      </c>
      <c r="AJ1039">
        <v>37.005782000000004</v>
      </c>
      <c r="AK1039">
        <v>-121.568275</v>
      </c>
    </row>
    <row r="1040" spans="1:37" ht="14.45" x14ac:dyDescent="0.3">
      <c r="A1040">
        <v>1038</v>
      </c>
      <c r="B1040">
        <v>540</v>
      </c>
      <c r="C1040" t="s">
        <v>668</v>
      </c>
      <c r="D1040" t="s">
        <v>108</v>
      </c>
      <c r="E1040" t="s">
        <v>31</v>
      </c>
      <c r="F1040" s="2">
        <v>34335</v>
      </c>
      <c r="G1040" s="2">
        <v>39813</v>
      </c>
      <c r="H1040">
        <v>48821</v>
      </c>
      <c r="I1040">
        <v>41041</v>
      </c>
      <c r="J1040">
        <v>166</v>
      </c>
      <c r="K1040">
        <f t="shared" si="32"/>
        <v>2958064390</v>
      </c>
      <c r="L1040">
        <v>149</v>
      </c>
      <c r="M1040">
        <v>133</v>
      </c>
      <c r="N1040" t="s">
        <v>668</v>
      </c>
      <c r="O1040" t="s">
        <v>474</v>
      </c>
      <c r="P1040" t="s">
        <v>39</v>
      </c>
      <c r="Q1040" s="6">
        <v>42322</v>
      </c>
      <c r="R1040">
        <v>159</v>
      </c>
      <c r="S1040">
        <v>206</v>
      </c>
      <c r="T1040" t="s">
        <v>40</v>
      </c>
      <c r="V1040" s="3">
        <v>52413</v>
      </c>
      <c r="W1040">
        <v>66</v>
      </c>
      <c r="AB1040" s="3">
        <v>159233000</v>
      </c>
      <c r="AC1040" s="3">
        <v>205910000</v>
      </c>
      <c r="AD1040">
        <v>65.819999999999993</v>
      </c>
      <c r="AE1040" s="5">
        <f t="shared" si="33"/>
        <v>103501450</v>
      </c>
      <c r="AF1040">
        <v>85.12</v>
      </c>
      <c r="AG1040" s="4">
        <v>0.65</v>
      </c>
      <c r="AH1040" t="s">
        <v>33</v>
      </c>
      <c r="AI1040" t="s">
        <v>108</v>
      </c>
      <c r="AJ1040">
        <v>37.005782000000004</v>
      </c>
      <c r="AK1040">
        <v>-121.568275</v>
      </c>
    </row>
    <row r="1041" spans="1:37" ht="14.45" x14ac:dyDescent="0.3">
      <c r="A1041">
        <v>1039</v>
      </c>
      <c r="B1041">
        <v>540</v>
      </c>
      <c r="C1041" t="s">
        <v>668</v>
      </c>
      <c r="D1041" t="s">
        <v>108</v>
      </c>
      <c r="E1041" t="s">
        <v>31</v>
      </c>
      <c r="F1041" s="2">
        <v>34335</v>
      </c>
      <c r="G1041" s="2">
        <v>39813</v>
      </c>
      <c r="H1041">
        <v>48821</v>
      </c>
      <c r="I1041">
        <v>41041</v>
      </c>
      <c r="J1041">
        <v>166</v>
      </c>
      <c r="K1041">
        <f t="shared" si="32"/>
        <v>2958064390</v>
      </c>
      <c r="L1041">
        <v>149</v>
      </c>
      <c r="M1041">
        <v>133</v>
      </c>
      <c r="N1041" t="s">
        <v>668</v>
      </c>
      <c r="O1041" t="s">
        <v>669</v>
      </c>
      <c r="P1041" t="s">
        <v>39</v>
      </c>
      <c r="Q1041" s="6">
        <v>42291</v>
      </c>
      <c r="R1041">
        <v>243</v>
      </c>
      <c r="S1041">
        <v>279</v>
      </c>
      <c r="T1041" t="s">
        <v>40</v>
      </c>
      <c r="V1041" s="3">
        <v>52413</v>
      </c>
      <c r="W1041">
        <v>97</v>
      </c>
      <c r="AB1041" s="3">
        <v>243277000</v>
      </c>
      <c r="AC1041" s="3">
        <v>278950000</v>
      </c>
      <c r="AD1041">
        <v>97.32</v>
      </c>
      <c r="AE1041" s="5">
        <f t="shared" si="33"/>
        <v>158130050</v>
      </c>
      <c r="AF1041">
        <v>111.59</v>
      </c>
      <c r="AG1041" s="4">
        <v>0.65</v>
      </c>
      <c r="AH1041" t="s">
        <v>33</v>
      </c>
      <c r="AI1041" t="s">
        <v>108</v>
      </c>
      <c r="AJ1041">
        <v>37.005782000000004</v>
      </c>
      <c r="AK1041">
        <v>-121.568275</v>
      </c>
    </row>
    <row r="1042" spans="1:37" ht="14.45" x14ac:dyDescent="0.3">
      <c r="A1042">
        <v>1040</v>
      </c>
      <c r="B1042">
        <v>540</v>
      </c>
      <c r="C1042" t="s">
        <v>668</v>
      </c>
      <c r="D1042" t="s">
        <v>108</v>
      </c>
      <c r="E1042" t="s">
        <v>31</v>
      </c>
      <c r="F1042" s="2">
        <v>34335</v>
      </c>
      <c r="G1042" s="2">
        <v>39813</v>
      </c>
      <c r="H1042">
        <v>48821</v>
      </c>
      <c r="I1042">
        <v>41041</v>
      </c>
      <c r="J1042">
        <v>166</v>
      </c>
      <c r="K1042">
        <f t="shared" si="32"/>
        <v>2958064390</v>
      </c>
      <c r="L1042">
        <v>149</v>
      </c>
      <c r="M1042">
        <v>133</v>
      </c>
      <c r="N1042" t="s">
        <v>668</v>
      </c>
      <c r="O1042" t="s">
        <v>670</v>
      </c>
      <c r="P1042" t="s">
        <v>39</v>
      </c>
      <c r="Q1042" s="6">
        <v>42261</v>
      </c>
      <c r="R1042">
        <v>256</v>
      </c>
      <c r="S1042">
        <v>309</v>
      </c>
      <c r="T1042" t="s">
        <v>40</v>
      </c>
      <c r="V1042" s="3">
        <v>52413</v>
      </c>
      <c r="W1042">
        <v>102</v>
      </c>
      <c r="AB1042" s="3">
        <v>255902000</v>
      </c>
      <c r="AC1042" s="3">
        <v>309475000</v>
      </c>
      <c r="AD1042">
        <v>105.79</v>
      </c>
      <c r="AE1042" s="5">
        <f t="shared" si="33"/>
        <v>166336300</v>
      </c>
      <c r="AF1042">
        <v>127.93</v>
      </c>
      <c r="AG1042" s="4">
        <v>0.65</v>
      </c>
      <c r="AH1042" t="s">
        <v>33</v>
      </c>
      <c r="AI1042" t="s">
        <v>108</v>
      </c>
      <c r="AJ1042">
        <v>37.005782000000004</v>
      </c>
      <c r="AK1042">
        <v>-121.568275</v>
      </c>
    </row>
    <row r="1043" spans="1:37" ht="14.45" x14ac:dyDescent="0.3">
      <c r="A1043">
        <v>1041</v>
      </c>
      <c r="B1043">
        <v>540</v>
      </c>
      <c r="C1043" t="s">
        <v>668</v>
      </c>
      <c r="D1043" t="s">
        <v>108</v>
      </c>
      <c r="E1043" t="s">
        <v>31</v>
      </c>
      <c r="F1043" s="2">
        <v>34335</v>
      </c>
      <c r="G1043" s="2">
        <v>39813</v>
      </c>
      <c r="H1043">
        <v>48821</v>
      </c>
      <c r="I1043">
        <v>41041</v>
      </c>
      <c r="J1043">
        <v>166</v>
      </c>
      <c r="K1043">
        <f t="shared" si="32"/>
        <v>2958064390</v>
      </c>
      <c r="L1043">
        <v>149</v>
      </c>
      <c r="M1043">
        <v>133</v>
      </c>
      <c r="N1043" t="s">
        <v>668</v>
      </c>
      <c r="O1043" t="s">
        <v>670</v>
      </c>
      <c r="P1043" t="s">
        <v>39</v>
      </c>
      <c r="Q1043" s="6">
        <v>42230</v>
      </c>
      <c r="R1043">
        <v>300</v>
      </c>
      <c r="S1043">
        <v>340</v>
      </c>
      <c r="T1043" t="s">
        <v>40</v>
      </c>
      <c r="V1043" s="3">
        <v>52413</v>
      </c>
      <c r="AB1043" s="3">
        <v>300325000</v>
      </c>
      <c r="AC1043" s="3">
        <v>340375000</v>
      </c>
      <c r="AD1043">
        <v>120.14</v>
      </c>
      <c r="AE1043" s="5">
        <f t="shared" si="33"/>
        <v>195211250</v>
      </c>
      <c r="AF1043">
        <v>136.16999999999999</v>
      </c>
      <c r="AG1043" s="4">
        <v>0.65</v>
      </c>
      <c r="AH1043" t="s">
        <v>33</v>
      </c>
      <c r="AI1043" t="s">
        <v>108</v>
      </c>
      <c r="AJ1043">
        <v>37.005782000000004</v>
      </c>
      <c r="AK1043">
        <v>-121.568275</v>
      </c>
    </row>
    <row r="1044" spans="1:37" ht="14.45" x14ac:dyDescent="0.3">
      <c r="A1044">
        <v>1042</v>
      </c>
      <c r="B1044">
        <v>540</v>
      </c>
      <c r="C1044" t="s">
        <v>668</v>
      </c>
      <c r="D1044" t="s">
        <v>108</v>
      </c>
      <c r="E1044" t="s">
        <v>31</v>
      </c>
      <c r="F1044" s="2">
        <v>34335</v>
      </c>
      <c r="G1044" s="2">
        <v>39813</v>
      </c>
      <c r="H1044">
        <v>48821</v>
      </c>
      <c r="I1044">
        <v>41041</v>
      </c>
      <c r="J1044">
        <v>166</v>
      </c>
      <c r="K1044">
        <f t="shared" si="32"/>
        <v>2958064390</v>
      </c>
      <c r="L1044">
        <v>149</v>
      </c>
      <c r="M1044">
        <v>133</v>
      </c>
      <c r="N1044" t="s">
        <v>668</v>
      </c>
      <c r="O1044">
        <v>1</v>
      </c>
      <c r="P1044" t="s">
        <v>39</v>
      </c>
      <c r="Q1044" s="6">
        <v>42199</v>
      </c>
      <c r="R1044">
        <v>316</v>
      </c>
      <c r="S1044">
        <v>358</v>
      </c>
      <c r="T1044" t="s">
        <v>40</v>
      </c>
      <c r="V1044" s="3">
        <v>52413</v>
      </c>
      <c r="AB1044" s="3">
        <v>316152000</v>
      </c>
      <c r="AC1044" s="3">
        <v>358277000</v>
      </c>
      <c r="AD1044">
        <v>126.48</v>
      </c>
      <c r="AE1044" s="5">
        <f t="shared" si="33"/>
        <v>205498800</v>
      </c>
      <c r="AF1044">
        <v>143.33000000000001</v>
      </c>
      <c r="AG1044" s="4">
        <v>0.65</v>
      </c>
      <c r="AH1044" t="s">
        <v>33</v>
      </c>
      <c r="AI1044" t="s">
        <v>108</v>
      </c>
      <c r="AJ1044">
        <v>37.005782000000004</v>
      </c>
      <c r="AK1044">
        <v>-121.568275</v>
      </c>
    </row>
    <row r="1045" spans="1:37" ht="14.45" x14ac:dyDescent="0.3">
      <c r="A1045">
        <v>1043</v>
      </c>
      <c r="B1045">
        <v>540</v>
      </c>
      <c r="C1045" t="s">
        <v>668</v>
      </c>
      <c r="D1045" t="s">
        <v>108</v>
      </c>
      <c r="E1045" t="s">
        <v>31</v>
      </c>
      <c r="F1045" s="2">
        <v>34335</v>
      </c>
      <c r="G1045" s="2">
        <v>39813</v>
      </c>
      <c r="H1045">
        <v>48821</v>
      </c>
      <c r="I1045">
        <v>41041</v>
      </c>
      <c r="J1045">
        <v>166</v>
      </c>
      <c r="K1045">
        <f t="shared" si="32"/>
        <v>2958064390</v>
      </c>
      <c r="L1045">
        <v>149</v>
      </c>
      <c r="M1045">
        <v>133</v>
      </c>
      <c r="N1045" t="s">
        <v>668</v>
      </c>
      <c r="O1045" t="s">
        <v>474</v>
      </c>
      <c r="Q1045" s="6">
        <v>42169</v>
      </c>
      <c r="R1045">
        <v>303</v>
      </c>
      <c r="S1045">
        <v>327</v>
      </c>
      <c r="T1045" t="s">
        <v>40</v>
      </c>
      <c r="V1045" s="3">
        <v>52413</v>
      </c>
      <c r="AB1045" s="3">
        <v>302688000</v>
      </c>
      <c r="AC1045" s="3">
        <v>326698000</v>
      </c>
      <c r="AD1045">
        <v>125.13</v>
      </c>
      <c r="AE1045" s="5">
        <f t="shared" si="33"/>
        <v>196747200</v>
      </c>
      <c r="AF1045">
        <v>135.05000000000001</v>
      </c>
      <c r="AG1045" s="4">
        <v>0.65</v>
      </c>
      <c r="AH1045" t="s">
        <v>33</v>
      </c>
      <c r="AI1045" t="s">
        <v>108</v>
      </c>
      <c r="AJ1045">
        <v>37.005782000000004</v>
      </c>
      <c r="AK1045">
        <v>-121.568275</v>
      </c>
    </row>
    <row r="1046" spans="1:37" ht="14.45" x14ac:dyDescent="0.3">
      <c r="A1046">
        <v>1044</v>
      </c>
      <c r="B1046">
        <v>768</v>
      </c>
      <c r="C1046" t="s">
        <v>671</v>
      </c>
      <c r="D1046" t="s">
        <v>52</v>
      </c>
      <c r="E1046" t="s">
        <v>53</v>
      </c>
      <c r="F1046" s="2">
        <v>36342</v>
      </c>
      <c r="G1046" s="2">
        <v>39994</v>
      </c>
      <c r="H1046">
        <v>210293</v>
      </c>
      <c r="I1046">
        <v>196085</v>
      </c>
      <c r="J1046">
        <v>144</v>
      </c>
      <c r="K1046">
        <f t="shared" si="32"/>
        <v>11053000080</v>
      </c>
      <c r="L1046">
        <v>140</v>
      </c>
      <c r="M1046">
        <v>137</v>
      </c>
      <c r="N1046" t="s">
        <v>671</v>
      </c>
      <c r="O1046" t="s">
        <v>38</v>
      </c>
      <c r="P1046" t="s">
        <v>39</v>
      </c>
      <c r="Q1046" s="6">
        <v>42050</v>
      </c>
      <c r="R1046" s="3">
        <v>1728</v>
      </c>
      <c r="S1046" s="3">
        <v>1790</v>
      </c>
      <c r="T1046" t="s">
        <v>55</v>
      </c>
      <c r="V1046" s="3">
        <v>193300</v>
      </c>
      <c r="W1046">
        <v>83.76</v>
      </c>
      <c r="Z1046">
        <v>72</v>
      </c>
      <c r="AA1046" t="s">
        <v>55</v>
      </c>
      <c r="AB1046" s="3">
        <v>563103851</v>
      </c>
      <c r="AC1046" s="3">
        <v>583371810</v>
      </c>
      <c r="AD1046">
        <v>84.27</v>
      </c>
      <c r="AE1046" s="5">
        <f t="shared" si="33"/>
        <v>456114119.31</v>
      </c>
      <c r="AF1046">
        <v>87.31</v>
      </c>
      <c r="AG1046" s="4">
        <v>0.81</v>
      </c>
      <c r="AH1046" t="s">
        <v>33</v>
      </c>
      <c r="AI1046" t="s">
        <v>52</v>
      </c>
      <c r="AJ1046">
        <v>34.142507999999999</v>
      </c>
      <c r="AK1046">
        <v>-118.25507500000001</v>
      </c>
    </row>
    <row r="1047" spans="1:37" ht="14.45" x14ac:dyDescent="0.3">
      <c r="A1047">
        <v>1045</v>
      </c>
      <c r="B1047">
        <v>768</v>
      </c>
      <c r="C1047" t="s">
        <v>671</v>
      </c>
      <c r="D1047" t="s">
        <v>52</v>
      </c>
      <c r="E1047" t="s">
        <v>53</v>
      </c>
      <c r="F1047" s="2">
        <v>36342</v>
      </c>
      <c r="G1047" s="2">
        <v>39994</v>
      </c>
      <c r="H1047">
        <v>210293</v>
      </c>
      <c r="I1047">
        <v>196085</v>
      </c>
      <c r="J1047">
        <v>144</v>
      </c>
      <c r="K1047">
        <f t="shared" si="32"/>
        <v>11053000080</v>
      </c>
      <c r="L1047">
        <v>140</v>
      </c>
      <c r="M1047">
        <v>137</v>
      </c>
      <c r="N1047" t="s">
        <v>671</v>
      </c>
      <c r="O1047" t="s">
        <v>54</v>
      </c>
      <c r="P1047" t="s">
        <v>39</v>
      </c>
      <c r="Q1047" s="6">
        <v>42019</v>
      </c>
      <c r="R1047" s="3">
        <v>1882</v>
      </c>
      <c r="S1047" s="3">
        <v>1854</v>
      </c>
      <c r="T1047" t="s">
        <v>55</v>
      </c>
      <c r="V1047" s="3">
        <v>193300</v>
      </c>
      <c r="W1047">
        <v>84.33</v>
      </c>
      <c r="Z1047">
        <v>73.150000000000006</v>
      </c>
      <c r="AA1047" t="s">
        <v>55</v>
      </c>
      <c r="AB1047" s="3">
        <v>613242610</v>
      </c>
      <c r="AC1047" s="3">
        <v>604128546</v>
      </c>
      <c r="AD1047">
        <v>83.92</v>
      </c>
      <c r="AE1047" s="5">
        <f t="shared" si="33"/>
        <v>502858940.19999999</v>
      </c>
      <c r="AF1047">
        <v>82.67</v>
      </c>
      <c r="AG1047" s="4">
        <v>0.82</v>
      </c>
      <c r="AH1047" t="s">
        <v>33</v>
      </c>
      <c r="AI1047" t="s">
        <v>52</v>
      </c>
      <c r="AJ1047">
        <v>34.142507999999999</v>
      </c>
      <c r="AK1047">
        <v>-118.25507500000001</v>
      </c>
    </row>
    <row r="1048" spans="1:37" ht="14.45" x14ac:dyDescent="0.3">
      <c r="A1048">
        <v>1046</v>
      </c>
      <c r="B1048">
        <v>768</v>
      </c>
      <c r="C1048" t="s">
        <v>671</v>
      </c>
      <c r="D1048" t="s">
        <v>52</v>
      </c>
      <c r="E1048" t="s">
        <v>53</v>
      </c>
      <c r="F1048" s="2">
        <v>36342</v>
      </c>
      <c r="G1048" s="2">
        <v>39994</v>
      </c>
      <c r="H1048">
        <v>210293</v>
      </c>
      <c r="I1048">
        <v>196085</v>
      </c>
      <c r="J1048">
        <v>144</v>
      </c>
      <c r="K1048">
        <f t="shared" si="32"/>
        <v>11053000080</v>
      </c>
      <c r="L1048">
        <v>140</v>
      </c>
      <c r="M1048">
        <v>137</v>
      </c>
      <c r="N1048" t="s">
        <v>671</v>
      </c>
      <c r="O1048" t="s">
        <v>54</v>
      </c>
      <c r="P1048" t="s">
        <v>39</v>
      </c>
      <c r="Q1048" s="6">
        <v>42352</v>
      </c>
      <c r="R1048" s="3">
        <v>1706</v>
      </c>
      <c r="S1048" s="3">
        <v>2107</v>
      </c>
      <c r="T1048" t="s">
        <v>55</v>
      </c>
      <c r="V1048" s="3">
        <v>193300</v>
      </c>
      <c r="W1048">
        <v>74.069999999999993</v>
      </c>
      <c r="Z1048">
        <v>51.12</v>
      </c>
      <c r="AA1048" t="s">
        <v>55</v>
      </c>
      <c r="AB1048" s="3">
        <v>555997031</v>
      </c>
      <c r="AC1048" s="3">
        <v>686438616</v>
      </c>
      <c r="AD1048">
        <v>74.23</v>
      </c>
      <c r="AE1048" s="5">
        <f t="shared" si="33"/>
        <v>444797624.80000001</v>
      </c>
      <c r="AF1048">
        <v>91.64</v>
      </c>
      <c r="AG1048" s="4">
        <v>0.8</v>
      </c>
      <c r="AH1048" t="s">
        <v>33</v>
      </c>
      <c r="AI1048" t="s">
        <v>52</v>
      </c>
      <c r="AJ1048">
        <v>34.142507999999999</v>
      </c>
      <c r="AK1048">
        <v>-118.25507500000001</v>
      </c>
    </row>
    <row r="1049" spans="1:37" ht="14.45" x14ac:dyDescent="0.3">
      <c r="A1049">
        <v>1047</v>
      </c>
      <c r="B1049">
        <v>768</v>
      </c>
      <c r="C1049" t="s">
        <v>671</v>
      </c>
      <c r="D1049" t="s">
        <v>52</v>
      </c>
      <c r="E1049" t="s">
        <v>53</v>
      </c>
      <c r="F1049" s="2">
        <v>36342</v>
      </c>
      <c r="G1049" s="2">
        <v>39994</v>
      </c>
      <c r="H1049">
        <v>210293</v>
      </c>
      <c r="I1049">
        <v>196085</v>
      </c>
      <c r="J1049">
        <v>144</v>
      </c>
      <c r="K1049">
        <f t="shared" si="32"/>
        <v>11053000080</v>
      </c>
      <c r="L1049">
        <v>140</v>
      </c>
      <c r="M1049">
        <v>137</v>
      </c>
      <c r="N1049" t="s">
        <v>671</v>
      </c>
      <c r="O1049" t="s">
        <v>54</v>
      </c>
      <c r="P1049" t="s">
        <v>39</v>
      </c>
      <c r="Q1049" s="6">
        <v>42322</v>
      </c>
      <c r="R1049" s="3">
        <v>2051</v>
      </c>
      <c r="S1049" s="3">
        <v>2198</v>
      </c>
      <c r="T1049" t="s">
        <v>55</v>
      </c>
      <c r="V1049" s="3">
        <v>193300</v>
      </c>
      <c r="W1049">
        <v>91.37</v>
      </c>
      <c r="Z1049">
        <v>108.58</v>
      </c>
      <c r="AA1049" t="s">
        <v>55</v>
      </c>
      <c r="AB1049" s="3">
        <v>668239814</v>
      </c>
      <c r="AC1049" s="3">
        <v>716081320</v>
      </c>
      <c r="AD1049">
        <v>92.19</v>
      </c>
      <c r="AE1049" s="5">
        <f t="shared" si="33"/>
        <v>534591851.20000005</v>
      </c>
      <c r="AF1049">
        <v>98.79</v>
      </c>
      <c r="AG1049" s="4">
        <v>0.8</v>
      </c>
      <c r="AH1049" t="s">
        <v>33</v>
      </c>
      <c r="AI1049" t="s">
        <v>52</v>
      </c>
      <c r="AJ1049">
        <v>34.142507999999999</v>
      </c>
      <c r="AK1049">
        <v>-118.25507500000001</v>
      </c>
    </row>
    <row r="1050" spans="1:37" ht="14.45" x14ac:dyDescent="0.3">
      <c r="A1050">
        <v>1048</v>
      </c>
      <c r="B1050">
        <v>768</v>
      </c>
      <c r="C1050" t="s">
        <v>671</v>
      </c>
      <c r="D1050" t="s">
        <v>52</v>
      </c>
      <c r="E1050" t="s">
        <v>53</v>
      </c>
      <c r="F1050" s="2">
        <v>36342</v>
      </c>
      <c r="G1050" s="2">
        <v>39994</v>
      </c>
      <c r="H1050">
        <v>210293</v>
      </c>
      <c r="I1050">
        <v>196085</v>
      </c>
      <c r="J1050">
        <v>144</v>
      </c>
      <c r="K1050">
        <f t="shared" si="32"/>
        <v>11053000080</v>
      </c>
      <c r="L1050">
        <v>140</v>
      </c>
      <c r="M1050">
        <v>137</v>
      </c>
      <c r="N1050" t="s">
        <v>671</v>
      </c>
      <c r="O1050" t="s">
        <v>38</v>
      </c>
      <c r="P1050" t="s">
        <v>39</v>
      </c>
      <c r="Q1050" s="6">
        <v>42291</v>
      </c>
      <c r="R1050" s="3">
        <v>2208</v>
      </c>
      <c r="S1050" s="3">
        <v>2492</v>
      </c>
      <c r="T1050" t="s">
        <v>55</v>
      </c>
      <c r="V1050" s="3">
        <v>193300</v>
      </c>
      <c r="W1050">
        <v>97.1</v>
      </c>
      <c r="Z1050">
        <v>185.73</v>
      </c>
      <c r="AA1050" t="s">
        <v>55</v>
      </c>
      <c r="AB1050" s="3">
        <v>719574448</v>
      </c>
      <c r="AC1050" s="3">
        <v>811924001</v>
      </c>
      <c r="AD1050">
        <v>97.27</v>
      </c>
      <c r="AE1050" s="5">
        <f t="shared" si="33"/>
        <v>582855302.88</v>
      </c>
      <c r="AF1050">
        <v>109.75</v>
      </c>
      <c r="AG1050" s="4">
        <v>0.81</v>
      </c>
      <c r="AH1050" t="s">
        <v>33</v>
      </c>
      <c r="AI1050" t="s">
        <v>52</v>
      </c>
      <c r="AJ1050">
        <v>34.142507999999999</v>
      </c>
      <c r="AK1050">
        <v>-118.25507500000001</v>
      </c>
    </row>
    <row r="1051" spans="1:37" ht="14.45" x14ac:dyDescent="0.3">
      <c r="A1051">
        <v>1049</v>
      </c>
      <c r="B1051">
        <v>768</v>
      </c>
      <c r="C1051" t="s">
        <v>671</v>
      </c>
      <c r="D1051" t="s">
        <v>52</v>
      </c>
      <c r="E1051" t="s">
        <v>53</v>
      </c>
      <c r="F1051" s="2">
        <v>36342</v>
      </c>
      <c r="G1051" s="2">
        <v>39994</v>
      </c>
      <c r="H1051">
        <v>210293</v>
      </c>
      <c r="I1051">
        <v>196085</v>
      </c>
      <c r="J1051">
        <v>144</v>
      </c>
      <c r="K1051">
        <f t="shared" si="32"/>
        <v>11053000080</v>
      </c>
      <c r="L1051">
        <v>140</v>
      </c>
      <c r="M1051">
        <v>137</v>
      </c>
      <c r="N1051" t="s">
        <v>671</v>
      </c>
      <c r="O1051" t="s">
        <v>38</v>
      </c>
      <c r="P1051" t="s">
        <v>39</v>
      </c>
      <c r="Q1051" s="6">
        <v>42261</v>
      </c>
      <c r="R1051" s="3">
        <v>2355</v>
      </c>
      <c r="S1051" s="3">
        <v>2571</v>
      </c>
      <c r="T1051" t="s">
        <v>55</v>
      </c>
      <c r="V1051" s="3">
        <v>193300</v>
      </c>
      <c r="W1051">
        <v>103.02</v>
      </c>
      <c r="Z1051">
        <v>159</v>
      </c>
      <c r="AA1051" t="s">
        <v>55</v>
      </c>
      <c r="AB1051" s="3">
        <v>767380111</v>
      </c>
      <c r="AC1051" s="3">
        <v>837698849</v>
      </c>
      <c r="AD1051">
        <v>103.22</v>
      </c>
      <c r="AE1051" s="5">
        <f t="shared" si="33"/>
        <v>598556486.58000004</v>
      </c>
      <c r="AF1051">
        <v>112.68</v>
      </c>
      <c r="AG1051" s="4">
        <v>0.78</v>
      </c>
      <c r="AH1051" t="s">
        <v>33</v>
      </c>
      <c r="AI1051" t="s">
        <v>52</v>
      </c>
      <c r="AJ1051">
        <v>34.142507999999999</v>
      </c>
      <c r="AK1051">
        <v>-118.25507500000001</v>
      </c>
    </row>
    <row r="1052" spans="1:37" ht="14.45" x14ac:dyDescent="0.3">
      <c r="A1052">
        <v>1050</v>
      </c>
      <c r="B1052">
        <v>768</v>
      </c>
      <c r="C1052" t="s">
        <v>671</v>
      </c>
      <c r="D1052" t="s">
        <v>52</v>
      </c>
      <c r="E1052" t="s">
        <v>53</v>
      </c>
      <c r="F1052" s="2">
        <v>36342</v>
      </c>
      <c r="G1052" s="2">
        <v>39994</v>
      </c>
      <c r="H1052">
        <v>210293</v>
      </c>
      <c r="I1052">
        <v>196085</v>
      </c>
      <c r="J1052">
        <v>144</v>
      </c>
      <c r="K1052">
        <f t="shared" si="32"/>
        <v>11053000080</v>
      </c>
      <c r="L1052">
        <v>140</v>
      </c>
      <c r="M1052">
        <v>137</v>
      </c>
      <c r="N1052" t="s">
        <v>671</v>
      </c>
      <c r="O1052" t="s">
        <v>56</v>
      </c>
      <c r="P1052" t="s">
        <v>39</v>
      </c>
      <c r="Q1052" s="6">
        <v>42230</v>
      </c>
      <c r="R1052" s="3">
        <v>2476</v>
      </c>
      <c r="S1052" s="3">
        <v>2759</v>
      </c>
      <c r="T1052" t="s">
        <v>55</v>
      </c>
      <c r="V1052" s="3">
        <v>195800</v>
      </c>
      <c r="Z1052">
        <v>120.5</v>
      </c>
      <c r="AA1052" t="s">
        <v>55</v>
      </c>
      <c r="AB1052" s="3">
        <v>806710378</v>
      </c>
      <c r="AC1052" s="3">
        <v>898991502</v>
      </c>
      <c r="AD1052">
        <v>106.32</v>
      </c>
      <c r="AE1052" s="5">
        <f t="shared" si="33"/>
        <v>645368302.4000001</v>
      </c>
      <c r="AF1052">
        <v>118.49</v>
      </c>
      <c r="AG1052" s="4">
        <v>0.8</v>
      </c>
      <c r="AH1052" t="s">
        <v>33</v>
      </c>
      <c r="AI1052" t="s">
        <v>52</v>
      </c>
      <c r="AJ1052">
        <v>34.142507999999999</v>
      </c>
      <c r="AK1052">
        <v>-118.25507500000001</v>
      </c>
    </row>
    <row r="1053" spans="1:37" ht="14.45" x14ac:dyDescent="0.3">
      <c r="A1053">
        <v>1051</v>
      </c>
      <c r="B1053">
        <v>768</v>
      </c>
      <c r="C1053" t="s">
        <v>671</v>
      </c>
      <c r="D1053" t="s">
        <v>52</v>
      </c>
      <c r="E1053" t="s">
        <v>53</v>
      </c>
      <c r="F1053" s="2">
        <v>36342</v>
      </c>
      <c r="G1053" s="2">
        <v>39994</v>
      </c>
      <c r="H1053">
        <v>210293</v>
      </c>
      <c r="I1053">
        <v>196085</v>
      </c>
      <c r="J1053">
        <v>144</v>
      </c>
      <c r="K1053">
        <f t="shared" si="32"/>
        <v>11053000080</v>
      </c>
      <c r="L1053">
        <v>140</v>
      </c>
      <c r="M1053">
        <v>137</v>
      </c>
      <c r="N1053" t="s">
        <v>671</v>
      </c>
      <c r="O1053" t="s">
        <v>38</v>
      </c>
      <c r="P1053" t="s">
        <v>39</v>
      </c>
      <c r="Q1053" s="6">
        <v>42199</v>
      </c>
      <c r="R1053" s="3">
        <v>2598</v>
      </c>
      <c r="S1053" s="3">
        <v>2668</v>
      </c>
      <c r="T1053" t="s">
        <v>55</v>
      </c>
      <c r="V1053" s="3">
        <v>195800</v>
      </c>
      <c r="Z1053">
        <v>217.4</v>
      </c>
      <c r="AA1053" t="s">
        <v>55</v>
      </c>
      <c r="AB1053" s="3">
        <v>846627178</v>
      </c>
      <c r="AC1053" s="3">
        <v>869469363</v>
      </c>
      <c r="AD1053">
        <v>111.59</v>
      </c>
      <c r="AE1053" s="5">
        <f t="shared" si="33"/>
        <v>677301742.4000001</v>
      </c>
      <c r="AF1053">
        <v>114.6</v>
      </c>
      <c r="AG1053" s="4">
        <v>0.8</v>
      </c>
      <c r="AH1053" t="s">
        <v>33</v>
      </c>
      <c r="AI1053" t="s">
        <v>52</v>
      </c>
      <c r="AJ1053">
        <v>34.142507999999999</v>
      </c>
      <c r="AK1053">
        <v>-118.25507500000001</v>
      </c>
    </row>
    <row r="1054" spans="1:37" ht="14.45" x14ac:dyDescent="0.3">
      <c r="A1054">
        <v>1052</v>
      </c>
      <c r="B1054">
        <v>768</v>
      </c>
      <c r="C1054" t="s">
        <v>671</v>
      </c>
      <c r="D1054" t="s">
        <v>52</v>
      </c>
      <c r="E1054" t="s">
        <v>53</v>
      </c>
      <c r="F1054" s="2">
        <v>36342</v>
      </c>
      <c r="G1054" s="2">
        <v>39994</v>
      </c>
      <c r="H1054">
        <v>210293</v>
      </c>
      <c r="I1054">
        <v>196085</v>
      </c>
      <c r="J1054">
        <v>144</v>
      </c>
      <c r="K1054">
        <f t="shared" si="32"/>
        <v>11053000080</v>
      </c>
      <c r="L1054">
        <v>140</v>
      </c>
      <c r="M1054">
        <v>137</v>
      </c>
      <c r="N1054" t="s">
        <v>671</v>
      </c>
      <c r="O1054">
        <v>2</v>
      </c>
      <c r="P1054" t="s">
        <v>39</v>
      </c>
      <c r="Q1054" s="6">
        <v>42169</v>
      </c>
      <c r="R1054" s="3">
        <v>2471</v>
      </c>
      <c r="S1054" s="3">
        <v>2551</v>
      </c>
      <c r="T1054" t="s">
        <v>55</v>
      </c>
      <c r="V1054" s="3">
        <v>195800</v>
      </c>
      <c r="Z1054">
        <v>189.8</v>
      </c>
      <c r="AA1054" t="s">
        <v>55</v>
      </c>
      <c r="AB1054" s="3">
        <v>805211461</v>
      </c>
      <c r="AC1054" s="3">
        <v>831084065</v>
      </c>
      <c r="AD1054">
        <v>109.66</v>
      </c>
      <c r="AE1054" s="5">
        <f t="shared" si="33"/>
        <v>644169168.80000007</v>
      </c>
      <c r="AF1054">
        <v>113.19</v>
      </c>
      <c r="AG1054" s="4">
        <v>0.8</v>
      </c>
      <c r="AH1054" t="s">
        <v>33</v>
      </c>
      <c r="AI1054" t="s">
        <v>52</v>
      </c>
      <c r="AJ1054">
        <v>34.142507999999999</v>
      </c>
      <c r="AK1054">
        <v>-118.25507500000001</v>
      </c>
    </row>
    <row r="1055" spans="1:37" ht="14.45" x14ac:dyDescent="0.3">
      <c r="A1055">
        <v>1053</v>
      </c>
      <c r="B1055">
        <v>728</v>
      </c>
      <c r="C1055" t="s">
        <v>672</v>
      </c>
      <c r="D1055" t="s">
        <v>52</v>
      </c>
      <c r="E1055" t="s">
        <v>31</v>
      </c>
      <c r="F1055" s="2">
        <v>34881</v>
      </c>
      <c r="G1055" s="2">
        <v>38533</v>
      </c>
      <c r="H1055">
        <v>48200</v>
      </c>
      <c r="I1055">
        <v>44987</v>
      </c>
      <c r="J1055">
        <v>265</v>
      </c>
      <c r="K1055">
        <f t="shared" si="32"/>
        <v>4662145000</v>
      </c>
      <c r="L1055">
        <v>239</v>
      </c>
      <c r="M1055">
        <v>212</v>
      </c>
      <c r="N1055" t="s">
        <v>672</v>
      </c>
      <c r="O1055">
        <v>1</v>
      </c>
      <c r="P1055" t="s">
        <v>39</v>
      </c>
      <c r="Q1055" s="6">
        <v>42050</v>
      </c>
      <c r="R1055">
        <v>599</v>
      </c>
      <c r="S1055">
        <v>665</v>
      </c>
      <c r="T1055" t="s">
        <v>55</v>
      </c>
      <c r="U1055" t="s">
        <v>676</v>
      </c>
      <c r="V1055" s="3">
        <v>48200</v>
      </c>
      <c r="W1055">
        <v>122</v>
      </c>
      <c r="X1055" t="s">
        <v>2131</v>
      </c>
      <c r="Y1055" t="s">
        <v>678</v>
      </c>
      <c r="AB1055" s="3">
        <v>195185005</v>
      </c>
      <c r="AC1055" s="3">
        <v>216691199</v>
      </c>
      <c r="AD1055">
        <v>122.93</v>
      </c>
      <c r="AE1055" s="5">
        <f t="shared" si="33"/>
        <v>165907254.25</v>
      </c>
      <c r="AF1055">
        <v>136.47999999999999</v>
      </c>
      <c r="AG1055" s="4">
        <v>0.85</v>
      </c>
      <c r="AH1055" t="s">
        <v>33</v>
      </c>
      <c r="AI1055" t="s">
        <v>52</v>
      </c>
      <c r="AJ1055">
        <v>34.136119000000001</v>
      </c>
      <c r="AK1055">
        <v>-117.865338999999</v>
      </c>
    </row>
    <row r="1056" spans="1:37" ht="14.45" x14ac:dyDescent="0.3">
      <c r="A1056">
        <v>1054</v>
      </c>
      <c r="B1056">
        <v>728</v>
      </c>
      <c r="C1056" t="s">
        <v>672</v>
      </c>
      <c r="D1056" t="s">
        <v>52</v>
      </c>
      <c r="E1056" t="s">
        <v>31</v>
      </c>
      <c r="F1056" s="2">
        <v>34881</v>
      </c>
      <c r="G1056" s="2">
        <v>38533</v>
      </c>
      <c r="H1056">
        <v>48200</v>
      </c>
      <c r="I1056">
        <v>44987</v>
      </c>
      <c r="J1056">
        <v>265</v>
      </c>
      <c r="K1056">
        <f t="shared" si="32"/>
        <v>4662145000</v>
      </c>
      <c r="L1056">
        <v>239</v>
      </c>
      <c r="M1056">
        <v>212</v>
      </c>
      <c r="N1056" t="s">
        <v>672</v>
      </c>
      <c r="O1056">
        <v>1</v>
      </c>
      <c r="P1056" t="s">
        <v>39</v>
      </c>
      <c r="Q1056" s="6">
        <v>42019</v>
      </c>
      <c r="R1056">
        <v>701</v>
      </c>
      <c r="S1056">
        <v>620</v>
      </c>
      <c r="T1056" t="s">
        <v>55</v>
      </c>
      <c r="U1056" t="s">
        <v>673</v>
      </c>
      <c r="V1056" s="3">
        <v>48200</v>
      </c>
      <c r="W1056">
        <v>125</v>
      </c>
      <c r="X1056" t="s">
        <v>674</v>
      </c>
      <c r="Y1056" t="s">
        <v>675</v>
      </c>
      <c r="AB1056" s="3">
        <v>228421850</v>
      </c>
      <c r="AC1056" s="3">
        <v>202027885</v>
      </c>
      <c r="AD1056">
        <v>129.94</v>
      </c>
      <c r="AE1056" s="5">
        <f t="shared" si="33"/>
        <v>194158572.5</v>
      </c>
      <c r="AF1056">
        <v>114.93</v>
      </c>
      <c r="AG1056" s="4">
        <v>0.85</v>
      </c>
      <c r="AH1056" t="s">
        <v>33</v>
      </c>
      <c r="AI1056" t="s">
        <v>52</v>
      </c>
      <c r="AJ1056">
        <v>34.136119000000001</v>
      </c>
      <c r="AK1056">
        <v>-117.865338999999</v>
      </c>
    </row>
    <row r="1057" spans="1:37" ht="14.45" x14ac:dyDescent="0.3">
      <c r="A1057">
        <v>1055</v>
      </c>
      <c r="B1057">
        <v>728</v>
      </c>
      <c r="C1057" t="s">
        <v>672</v>
      </c>
      <c r="D1057" t="s">
        <v>52</v>
      </c>
      <c r="E1057" t="s">
        <v>31</v>
      </c>
      <c r="F1057" s="2">
        <v>34881</v>
      </c>
      <c r="G1057" s="2">
        <v>38533</v>
      </c>
      <c r="H1057">
        <v>48200</v>
      </c>
      <c r="I1057">
        <v>44987</v>
      </c>
      <c r="J1057">
        <v>265</v>
      </c>
      <c r="K1057">
        <f t="shared" si="32"/>
        <v>4662145000</v>
      </c>
      <c r="L1057">
        <v>239</v>
      </c>
      <c r="M1057">
        <v>212</v>
      </c>
      <c r="N1057" t="s">
        <v>672</v>
      </c>
      <c r="O1057">
        <v>1</v>
      </c>
      <c r="P1057" t="s">
        <v>39</v>
      </c>
      <c r="Q1057" s="6">
        <v>42352</v>
      </c>
      <c r="R1057">
        <v>518</v>
      </c>
      <c r="S1057">
        <v>773</v>
      </c>
      <c r="T1057" t="s">
        <v>55</v>
      </c>
      <c r="U1057" t="s">
        <v>676</v>
      </c>
      <c r="V1057" s="3">
        <v>48200</v>
      </c>
      <c r="W1057">
        <v>93</v>
      </c>
      <c r="X1057" t="s">
        <v>677</v>
      </c>
      <c r="Y1057" t="s">
        <v>678</v>
      </c>
      <c r="AB1057" s="3">
        <v>168791039</v>
      </c>
      <c r="AC1057" s="3">
        <v>251883153</v>
      </c>
      <c r="AD1057">
        <v>96.02</v>
      </c>
      <c r="AE1057" s="5">
        <f t="shared" si="33"/>
        <v>143472383.15000001</v>
      </c>
      <c r="AF1057">
        <v>143.29</v>
      </c>
      <c r="AG1057" s="4">
        <v>0.85</v>
      </c>
      <c r="AH1057" t="s">
        <v>33</v>
      </c>
      <c r="AI1057" t="s">
        <v>52</v>
      </c>
      <c r="AJ1057">
        <v>34.136119000000001</v>
      </c>
      <c r="AK1057">
        <v>-117.865338999999</v>
      </c>
    </row>
    <row r="1058" spans="1:37" ht="14.45" x14ac:dyDescent="0.3">
      <c r="A1058">
        <v>1056</v>
      </c>
      <c r="B1058">
        <v>728</v>
      </c>
      <c r="C1058" t="s">
        <v>672</v>
      </c>
      <c r="D1058" t="s">
        <v>52</v>
      </c>
      <c r="E1058" t="s">
        <v>31</v>
      </c>
      <c r="F1058" s="2">
        <v>34881</v>
      </c>
      <c r="G1058" s="2">
        <v>38533</v>
      </c>
      <c r="H1058">
        <v>48200</v>
      </c>
      <c r="I1058">
        <v>44987</v>
      </c>
      <c r="J1058">
        <v>265</v>
      </c>
      <c r="K1058">
        <f t="shared" si="32"/>
        <v>4662145000</v>
      </c>
      <c r="L1058">
        <v>239</v>
      </c>
      <c r="M1058">
        <v>212</v>
      </c>
      <c r="N1058" t="s">
        <v>672</v>
      </c>
      <c r="O1058">
        <v>1</v>
      </c>
      <c r="P1058" t="s">
        <v>39</v>
      </c>
      <c r="Q1058" s="6">
        <v>42322</v>
      </c>
      <c r="R1058">
        <v>830</v>
      </c>
      <c r="S1058">
        <v>913</v>
      </c>
      <c r="T1058" t="s">
        <v>55</v>
      </c>
      <c r="U1058" t="s">
        <v>676</v>
      </c>
      <c r="V1058" s="3">
        <v>48200</v>
      </c>
      <c r="W1058">
        <v>164</v>
      </c>
      <c r="X1058" t="s">
        <v>677</v>
      </c>
      <c r="Y1058" t="s">
        <v>678</v>
      </c>
      <c r="AB1058" s="3">
        <v>270381739</v>
      </c>
      <c r="AC1058" s="3">
        <v>297577299</v>
      </c>
      <c r="AD1058">
        <v>158.94</v>
      </c>
      <c r="AE1058" s="5">
        <f t="shared" si="33"/>
        <v>229824478.15000001</v>
      </c>
      <c r="AF1058">
        <v>174.92</v>
      </c>
      <c r="AG1058" s="4">
        <v>0.85</v>
      </c>
      <c r="AH1058" t="s">
        <v>33</v>
      </c>
      <c r="AI1058" t="s">
        <v>52</v>
      </c>
      <c r="AJ1058">
        <v>34.136119000000001</v>
      </c>
      <c r="AK1058">
        <v>-117.865338999999</v>
      </c>
    </row>
    <row r="1059" spans="1:37" ht="14.45" x14ac:dyDescent="0.3">
      <c r="A1059">
        <v>1057</v>
      </c>
      <c r="B1059">
        <v>728</v>
      </c>
      <c r="C1059" t="s">
        <v>672</v>
      </c>
      <c r="D1059" t="s">
        <v>52</v>
      </c>
      <c r="E1059" t="s">
        <v>31</v>
      </c>
      <c r="F1059" s="2">
        <v>34881</v>
      </c>
      <c r="G1059" s="2">
        <v>38533</v>
      </c>
      <c r="H1059">
        <v>48200</v>
      </c>
      <c r="I1059">
        <v>44987</v>
      </c>
      <c r="J1059">
        <v>265</v>
      </c>
      <c r="K1059">
        <f t="shared" si="32"/>
        <v>4662145000</v>
      </c>
      <c r="L1059">
        <v>239</v>
      </c>
      <c r="M1059">
        <v>212</v>
      </c>
      <c r="N1059" t="s">
        <v>672</v>
      </c>
      <c r="O1059">
        <v>1</v>
      </c>
      <c r="P1059" t="s">
        <v>39</v>
      </c>
      <c r="Q1059" s="6">
        <v>42291</v>
      </c>
      <c r="R1059" s="3">
        <v>1177</v>
      </c>
      <c r="S1059" s="3">
        <v>1164</v>
      </c>
      <c r="T1059" t="s">
        <v>55</v>
      </c>
      <c r="U1059" t="s">
        <v>679</v>
      </c>
      <c r="V1059" s="3">
        <v>48200</v>
      </c>
      <c r="W1059">
        <v>199</v>
      </c>
      <c r="X1059" t="s">
        <v>677</v>
      </c>
      <c r="Y1059" t="s">
        <v>678</v>
      </c>
      <c r="AB1059" s="3">
        <v>383527130</v>
      </c>
      <c r="AC1059" s="3">
        <v>379291061</v>
      </c>
      <c r="AD1059">
        <v>218.18</v>
      </c>
      <c r="AE1059" s="5">
        <f t="shared" si="33"/>
        <v>325998060.5</v>
      </c>
      <c r="AF1059">
        <v>215.77</v>
      </c>
      <c r="AG1059" s="4">
        <v>0.85</v>
      </c>
      <c r="AH1059" t="s">
        <v>33</v>
      </c>
      <c r="AI1059" t="s">
        <v>52</v>
      </c>
      <c r="AJ1059">
        <v>34.136119000000001</v>
      </c>
      <c r="AK1059">
        <v>-117.865338999999</v>
      </c>
    </row>
    <row r="1060" spans="1:37" ht="14.45" x14ac:dyDescent="0.3">
      <c r="A1060">
        <v>1058</v>
      </c>
      <c r="B1060">
        <v>728</v>
      </c>
      <c r="C1060" t="s">
        <v>672</v>
      </c>
      <c r="D1060" t="s">
        <v>52</v>
      </c>
      <c r="E1060" t="s">
        <v>31</v>
      </c>
      <c r="F1060" s="2">
        <v>34881</v>
      </c>
      <c r="G1060" s="2">
        <v>38533</v>
      </c>
      <c r="H1060">
        <v>48200</v>
      </c>
      <c r="I1060">
        <v>44987</v>
      </c>
      <c r="J1060">
        <v>265</v>
      </c>
      <c r="K1060">
        <f t="shared" si="32"/>
        <v>4662145000</v>
      </c>
      <c r="L1060">
        <v>239</v>
      </c>
      <c r="M1060">
        <v>212</v>
      </c>
      <c r="N1060" t="s">
        <v>672</v>
      </c>
      <c r="O1060">
        <v>1</v>
      </c>
      <c r="P1060" t="s">
        <v>39</v>
      </c>
      <c r="Q1060" s="6">
        <v>42261</v>
      </c>
      <c r="R1060" s="3">
        <v>1195</v>
      </c>
      <c r="S1060" s="3">
        <v>1237</v>
      </c>
      <c r="T1060" t="s">
        <v>55</v>
      </c>
      <c r="U1060" t="s">
        <v>680</v>
      </c>
      <c r="V1060" s="3">
        <v>48200</v>
      </c>
      <c r="X1060" t="s">
        <v>677</v>
      </c>
      <c r="Y1060" t="s">
        <v>678</v>
      </c>
      <c r="AB1060" s="3">
        <v>389392455</v>
      </c>
      <c r="AC1060" s="3">
        <v>403078215</v>
      </c>
      <c r="AD1060">
        <v>228.9</v>
      </c>
      <c r="AE1060" s="5">
        <f t="shared" si="33"/>
        <v>330983586.75</v>
      </c>
      <c r="AF1060">
        <v>236.94</v>
      </c>
      <c r="AG1060" s="4">
        <v>0.85</v>
      </c>
      <c r="AH1060" t="s">
        <v>33</v>
      </c>
      <c r="AI1060" t="s">
        <v>52</v>
      </c>
      <c r="AJ1060">
        <v>34.136119000000001</v>
      </c>
      <c r="AK1060">
        <v>-117.865338999999</v>
      </c>
    </row>
    <row r="1061" spans="1:37" ht="14.45" x14ac:dyDescent="0.3">
      <c r="A1061">
        <v>1059</v>
      </c>
      <c r="B1061">
        <v>728</v>
      </c>
      <c r="C1061" t="s">
        <v>672</v>
      </c>
      <c r="D1061" t="s">
        <v>52</v>
      </c>
      <c r="E1061" t="s">
        <v>31</v>
      </c>
      <c r="F1061" s="2">
        <v>34881</v>
      </c>
      <c r="G1061" s="2">
        <v>38533</v>
      </c>
      <c r="H1061">
        <v>48200</v>
      </c>
      <c r="I1061">
        <v>44987</v>
      </c>
      <c r="J1061">
        <v>265</v>
      </c>
      <c r="K1061">
        <f t="shared" si="32"/>
        <v>4662145000</v>
      </c>
      <c r="L1061">
        <v>239</v>
      </c>
      <c r="M1061">
        <v>212</v>
      </c>
      <c r="N1061" t="s">
        <v>672</v>
      </c>
      <c r="O1061">
        <v>1</v>
      </c>
      <c r="P1061" t="s">
        <v>39</v>
      </c>
      <c r="Q1061" s="6">
        <v>42230</v>
      </c>
      <c r="R1061" s="3">
        <v>1413</v>
      </c>
      <c r="S1061" s="3">
        <v>1526</v>
      </c>
      <c r="T1061" t="s">
        <v>55</v>
      </c>
      <c r="U1061" t="s">
        <v>680</v>
      </c>
      <c r="V1061" s="3">
        <v>48200</v>
      </c>
      <c r="X1061" t="s">
        <v>677</v>
      </c>
      <c r="Y1061" t="s">
        <v>678</v>
      </c>
      <c r="AB1061" s="3">
        <v>460428066</v>
      </c>
      <c r="AC1061" s="3">
        <v>497249278</v>
      </c>
      <c r="AD1061">
        <v>246.51</v>
      </c>
      <c r="AE1061" s="5">
        <f t="shared" si="33"/>
        <v>368342452.80000001</v>
      </c>
      <c r="AF1061">
        <v>266.23</v>
      </c>
      <c r="AG1061" s="4">
        <v>0.8</v>
      </c>
      <c r="AH1061" t="s">
        <v>33</v>
      </c>
      <c r="AI1061" t="s">
        <v>52</v>
      </c>
      <c r="AJ1061">
        <v>34.136119000000001</v>
      </c>
      <c r="AK1061">
        <v>-117.865338999999</v>
      </c>
    </row>
    <row r="1062" spans="1:37" ht="14.45" x14ac:dyDescent="0.3">
      <c r="A1062">
        <v>1060</v>
      </c>
      <c r="B1062">
        <v>728</v>
      </c>
      <c r="C1062" t="s">
        <v>672</v>
      </c>
      <c r="D1062" t="s">
        <v>52</v>
      </c>
      <c r="E1062" t="s">
        <v>31</v>
      </c>
      <c r="F1062" s="2">
        <v>34881</v>
      </c>
      <c r="G1062" s="2">
        <v>38533</v>
      </c>
      <c r="H1062">
        <v>48200</v>
      </c>
      <c r="I1062">
        <v>44987</v>
      </c>
      <c r="J1062">
        <v>265</v>
      </c>
      <c r="K1062">
        <f t="shared" si="32"/>
        <v>4662145000</v>
      </c>
      <c r="L1062">
        <v>239</v>
      </c>
      <c r="M1062">
        <v>212</v>
      </c>
      <c r="N1062" t="s">
        <v>672</v>
      </c>
      <c r="O1062">
        <v>1</v>
      </c>
      <c r="P1062" t="s">
        <v>39</v>
      </c>
      <c r="Q1062" s="6">
        <v>42199</v>
      </c>
      <c r="R1062">
        <v>440</v>
      </c>
      <c r="S1062">
        <v>453</v>
      </c>
      <c r="T1062" t="s">
        <v>40</v>
      </c>
      <c r="U1062" t="s">
        <v>680</v>
      </c>
      <c r="V1062" s="3">
        <v>48200</v>
      </c>
      <c r="X1062" t="s">
        <v>677</v>
      </c>
      <c r="Y1062" t="s">
        <v>678</v>
      </c>
      <c r="AB1062" s="3">
        <v>440000000</v>
      </c>
      <c r="AC1062" s="3">
        <v>453000000</v>
      </c>
      <c r="AD1062">
        <v>250.3</v>
      </c>
      <c r="AE1062" s="5">
        <f t="shared" si="33"/>
        <v>374000000</v>
      </c>
      <c r="AF1062">
        <v>257.7</v>
      </c>
      <c r="AG1062" s="4">
        <v>0.85</v>
      </c>
      <c r="AH1062" t="s">
        <v>33</v>
      </c>
      <c r="AI1062" t="s">
        <v>52</v>
      </c>
      <c r="AJ1062">
        <v>34.136119000000001</v>
      </c>
      <c r="AK1062">
        <v>-117.865338999999</v>
      </c>
    </row>
    <row r="1063" spans="1:37" ht="14.45" x14ac:dyDescent="0.3">
      <c r="A1063">
        <v>1061</v>
      </c>
      <c r="B1063">
        <v>728</v>
      </c>
      <c r="C1063" t="s">
        <v>672</v>
      </c>
      <c r="D1063" t="s">
        <v>52</v>
      </c>
      <c r="E1063" t="s">
        <v>31</v>
      </c>
      <c r="F1063" s="2">
        <v>34881</v>
      </c>
      <c r="G1063" s="2">
        <v>38533</v>
      </c>
      <c r="H1063">
        <v>48200</v>
      </c>
      <c r="I1063">
        <v>44987</v>
      </c>
      <c r="J1063">
        <v>265</v>
      </c>
      <c r="K1063">
        <f t="shared" si="32"/>
        <v>4662145000</v>
      </c>
      <c r="L1063">
        <v>239</v>
      </c>
      <c r="M1063">
        <v>212</v>
      </c>
      <c r="N1063" t="s">
        <v>672</v>
      </c>
      <c r="O1063">
        <v>1</v>
      </c>
      <c r="P1063" t="s">
        <v>39</v>
      </c>
      <c r="Q1063" s="6">
        <v>42169</v>
      </c>
      <c r="R1063">
        <v>553</v>
      </c>
      <c r="S1063">
        <v>408</v>
      </c>
      <c r="T1063" t="s">
        <v>40</v>
      </c>
      <c r="U1063" t="s">
        <v>680</v>
      </c>
      <c r="V1063" s="3">
        <v>48200</v>
      </c>
      <c r="X1063" t="s">
        <v>677</v>
      </c>
      <c r="Y1063" t="s">
        <v>678</v>
      </c>
      <c r="AB1063" s="3">
        <v>553000000</v>
      </c>
      <c r="AC1063" s="3">
        <v>408000000</v>
      </c>
      <c r="AD1063">
        <v>325.07</v>
      </c>
      <c r="AE1063" s="5">
        <f t="shared" si="33"/>
        <v>470050000</v>
      </c>
      <c r="AF1063">
        <v>239.83</v>
      </c>
      <c r="AG1063" s="4">
        <v>0.85</v>
      </c>
      <c r="AH1063" t="s">
        <v>33</v>
      </c>
      <c r="AI1063" t="s">
        <v>52</v>
      </c>
      <c r="AJ1063">
        <v>34.136119000000001</v>
      </c>
      <c r="AK1063">
        <v>-117.865338999999</v>
      </c>
    </row>
    <row r="1064" spans="1:37" ht="14.45" x14ac:dyDescent="0.3">
      <c r="A1064">
        <v>1062</v>
      </c>
      <c r="B1064">
        <v>701</v>
      </c>
      <c r="C1064" t="s">
        <v>681</v>
      </c>
      <c r="D1064" t="s">
        <v>52</v>
      </c>
      <c r="E1064" t="s">
        <v>53</v>
      </c>
      <c r="F1064" s="2">
        <v>35065</v>
      </c>
      <c r="G1064" s="2">
        <v>38717</v>
      </c>
      <c r="H1064">
        <v>52974</v>
      </c>
      <c r="I1064">
        <v>52531</v>
      </c>
      <c r="J1064">
        <v>113</v>
      </c>
      <c r="K1064">
        <f t="shared" si="32"/>
        <v>2184912630</v>
      </c>
      <c r="L1064">
        <v>111</v>
      </c>
      <c r="M1064">
        <v>108</v>
      </c>
      <c r="N1064" t="s">
        <v>681</v>
      </c>
      <c r="O1064" t="s">
        <v>38</v>
      </c>
      <c r="P1064" t="s">
        <v>39</v>
      </c>
      <c r="Q1064" s="6">
        <v>42050</v>
      </c>
      <c r="R1064">
        <v>373</v>
      </c>
      <c r="S1064">
        <v>393</v>
      </c>
      <c r="T1064" t="s">
        <v>55</v>
      </c>
      <c r="U1064" t="s">
        <v>682</v>
      </c>
      <c r="V1064" s="3">
        <v>53405</v>
      </c>
      <c r="W1064">
        <v>62</v>
      </c>
      <c r="Z1064">
        <v>3.6</v>
      </c>
      <c r="AA1064" t="s">
        <v>55</v>
      </c>
      <c r="AB1064" s="3">
        <v>121640338</v>
      </c>
      <c r="AC1064" s="3">
        <v>127929270</v>
      </c>
      <c r="AD1064">
        <v>61.9</v>
      </c>
      <c r="AE1064" s="5">
        <f t="shared" si="33"/>
        <v>92446656.879999995</v>
      </c>
      <c r="AF1064">
        <v>65.11</v>
      </c>
      <c r="AG1064" s="4">
        <v>0.76</v>
      </c>
      <c r="AH1064" t="s">
        <v>33</v>
      </c>
      <c r="AI1064" t="s">
        <v>52</v>
      </c>
      <c r="AJ1064">
        <v>33.865848</v>
      </c>
      <c r="AK1064">
        <v>-118.083120999999</v>
      </c>
    </row>
    <row r="1065" spans="1:37" ht="14.45" x14ac:dyDescent="0.3">
      <c r="A1065">
        <v>1063</v>
      </c>
      <c r="B1065">
        <v>701</v>
      </c>
      <c r="C1065" t="s">
        <v>681</v>
      </c>
      <c r="D1065" t="s">
        <v>52</v>
      </c>
      <c r="E1065" t="s">
        <v>53</v>
      </c>
      <c r="F1065" s="2">
        <v>35065</v>
      </c>
      <c r="G1065" s="2">
        <v>38717</v>
      </c>
      <c r="H1065">
        <v>52974</v>
      </c>
      <c r="I1065">
        <v>52531</v>
      </c>
      <c r="J1065">
        <v>113</v>
      </c>
      <c r="K1065">
        <f t="shared" si="32"/>
        <v>2184912630</v>
      </c>
      <c r="L1065">
        <v>111</v>
      </c>
      <c r="M1065">
        <v>108</v>
      </c>
      <c r="N1065" t="s">
        <v>681</v>
      </c>
      <c r="O1065" t="s">
        <v>38</v>
      </c>
      <c r="P1065" t="s">
        <v>39</v>
      </c>
      <c r="Q1065" s="6">
        <v>42019</v>
      </c>
      <c r="R1065">
        <v>396</v>
      </c>
      <c r="S1065">
        <v>426</v>
      </c>
      <c r="T1065" t="s">
        <v>55</v>
      </c>
      <c r="U1065" t="s">
        <v>682</v>
      </c>
      <c r="V1065" s="3">
        <v>53405</v>
      </c>
      <c r="W1065">
        <v>58</v>
      </c>
      <c r="Z1065">
        <v>1.3</v>
      </c>
      <c r="AA1065" t="s">
        <v>55</v>
      </c>
      <c r="AB1065" s="3">
        <v>129167506</v>
      </c>
      <c r="AC1065" s="3">
        <v>138682367</v>
      </c>
      <c r="AD1065">
        <v>57.97</v>
      </c>
      <c r="AE1065" s="5">
        <f t="shared" si="33"/>
        <v>95583954.439999998</v>
      </c>
      <c r="AF1065">
        <v>62.24</v>
      </c>
      <c r="AG1065" s="4">
        <v>0.74</v>
      </c>
      <c r="AH1065" t="s">
        <v>33</v>
      </c>
      <c r="AI1065" t="s">
        <v>52</v>
      </c>
      <c r="AJ1065">
        <v>33.865848</v>
      </c>
      <c r="AK1065">
        <v>-118.083120999999</v>
      </c>
    </row>
    <row r="1066" spans="1:37" ht="14.45" x14ac:dyDescent="0.3">
      <c r="A1066">
        <v>1064</v>
      </c>
      <c r="B1066">
        <v>701</v>
      </c>
      <c r="C1066" t="s">
        <v>681</v>
      </c>
      <c r="D1066" t="s">
        <v>52</v>
      </c>
      <c r="E1066" t="s">
        <v>53</v>
      </c>
      <c r="F1066" s="2">
        <v>35065</v>
      </c>
      <c r="G1066" s="2">
        <v>38717</v>
      </c>
      <c r="H1066">
        <v>52974</v>
      </c>
      <c r="I1066">
        <v>52531</v>
      </c>
      <c r="J1066">
        <v>113</v>
      </c>
      <c r="K1066">
        <f t="shared" si="32"/>
        <v>2184912630</v>
      </c>
      <c r="L1066">
        <v>111</v>
      </c>
      <c r="M1066">
        <v>108</v>
      </c>
      <c r="N1066" t="s">
        <v>681</v>
      </c>
      <c r="O1066" t="s">
        <v>38</v>
      </c>
      <c r="P1066" t="s">
        <v>39</v>
      </c>
      <c r="Q1066" s="6">
        <v>42352</v>
      </c>
      <c r="R1066">
        <v>393</v>
      </c>
      <c r="S1066">
        <v>424</v>
      </c>
      <c r="T1066" t="s">
        <v>55</v>
      </c>
      <c r="U1066" t="s">
        <v>682</v>
      </c>
      <c r="V1066" s="3">
        <v>53318</v>
      </c>
      <c r="W1066">
        <v>55</v>
      </c>
      <c r="Y1066" t="s">
        <v>683</v>
      </c>
      <c r="Z1066">
        <v>5.5</v>
      </c>
      <c r="AA1066" t="s">
        <v>55</v>
      </c>
      <c r="AB1066" s="3">
        <v>128092196</v>
      </c>
      <c r="AC1066" s="3">
        <v>137998079</v>
      </c>
      <c r="AD1066">
        <v>55.33</v>
      </c>
      <c r="AE1066" s="5">
        <f t="shared" si="33"/>
        <v>90945459.159999996</v>
      </c>
      <c r="AF1066">
        <v>59.61</v>
      </c>
      <c r="AG1066" s="4">
        <v>0.71</v>
      </c>
      <c r="AH1066" t="s">
        <v>33</v>
      </c>
      <c r="AI1066" t="s">
        <v>52</v>
      </c>
      <c r="AJ1066">
        <v>33.865848</v>
      </c>
      <c r="AK1066">
        <v>-118.083120999999</v>
      </c>
    </row>
    <row r="1067" spans="1:37" ht="14.45" x14ac:dyDescent="0.3">
      <c r="A1067">
        <v>1065</v>
      </c>
      <c r="B1067">
        <v>701</v>
      </c>
      <c r="C1067" t="s">
        <v>681</v>
      </c>
      <c r="D1067" t="s">
        <v>52</v>
      </c>
      <c r="E1067" t="s">
        <v>53</v>
      </c>
      <c r="F1067" s="2">
        <v>35065</v>
      </c>
      <c r="G1067" s="2">
        <v>38717</v>
      </c>
      <c r="H1067">
        <v>52974</v>
      </c>
      <c r="I1067">
        <v>52531</v>
      </c>
      <c r="J1067">
        <v>113</v>
      </c>
      <c r="K1067">
        <f t="shared" si="32"/>
        <v>2184912630</v>
      </c>
      <c r="L1067">
        <v>111</v>
      </c>
      <c r="M1067">
        <v>108</v>
      </c>
      <c r="N1067" t="s">
        <v>681</v>
      </c>
      <c r="O1067" t="s">
        <v>38</v>
      </c>
      <c r="P1067" t="s">
        <v>39</v>
      </c>
      <c r="Q1067" s="6">
        <v>42322</v>
      </c>
      <c r="R1067">
        <v>433</v>
      </c>
      <c r="S1067">
        <v>448</v>
      </c>
      <c r="T1067" t="s">
        <v>55</v>
      </c>
      <c r="U1067" t="s">
        <v>682</v>
      </c>
      <c r="V1067" s="3">
        <v>53318</v>
      </c>
      <c r="W1067">
        <v>63</v>
      </c>
      <c r="Y1067" t="s">
        <v>683</v>
      </c>
      <c r="Z1067">
        <v>6</v>
      </c>
      <c r="AA1067" t="s">
        <v>55</v>
      </c>
      <c r="AB1067" s="3">
        <v>141061083</v>
      </c>
      <c r="AC1067" s="3">
        <v>145916269</v>
      </c>
      <c r="AD1067">
        <v>63.41</v>
      </c>
      <c r="AE1067" s="5">
        <f t="shared" si="33"/>
        <v>101563979.75999999</v>
      </c>
      <c r="AF1067">
        <v>65.59</v>
      </c>
      <c r="AG1067" s="4">
        <v>0.72</v>
      </c>
      <c r="AH1067" t="s">
        <v>33</v>
      </c>
      <c r="AI1067" t="s">
        <v>52</v>
      </c>
      <c r="AJ1067">
        <v>33.865848</v>
      </c>
      <c r="AK1067">
        <v>-118.083120999999</v>
      </c>
    </row>
    <row r="1068" spans="1:37" ht="14.45" x14ac:dyDescent="0.3">
      <c r="A1068">
        <v>1066</v>
      </c>
      <c r="B1068">
        <v>701</v>
      </c>
      <c r="C1068" t="s">
        <v>681</v>
      </c>
      <c r="D1068" t="s">
        <v>52</v>
      </c>
      <c r="E1068" t="s">
        <v>53</v>
      </c>
      <c r="F1068" s="2">
        <v>35065</v>
      </c>
      <c r="G1068" s="2">
        <v>38717</v>
      </c>
      <c r="H1068">
        <v>52974</v>
      </c>
      <c r="I1068">
        <v>52531</v>
      </c>
      <c r="J1068">
        <v>113</v>
      </c>
      <c r="K1068">
        <f t="shared" si="32"/>
        <v>2184912630</v>
      </c>
      <c r="L1068">
        <v>111</v>
      </c>
      <c r="M1068">
        <v>108</v>
      </c>
      <c r="N1068" t="s">
        <v>681</v>
      </c>
      <c r="O1068" t="s">
        <v>38</v>
      </c>
      <c r="P1068" t="s">
        <v>39</v>
      </c>
      <c r="Q1068" s="6">
        <v>42291</v>
      </c>
      <c r="R1068">
        <v>481</v>
      </c>
      <c r="S1068">
        <v>510</v>
      </c>
      <c r="T1068" t="s">
        <v>55</v>
      </c>
      <c r="U1068" t="s">
        <v>682</v>
      </c>
      <c r="V1068" s="3">
        <v>53318</v>
      </c>
      <c r="W1068">
        <v>68</v>
      </c>
      <c r="Y1068" t="s">
        <v>683</v>
      </c>
      <c r="Z1068">
        <v>2.2000000000000002</v>
      </c>
      <c r="AA1068" t="s">
        <v>55</v>
      </c>
      <c r="AB1068" s="3">
        <v>156636781</v>
      </c>
      <c r="AC1068" s="3">
        <v>166151643</v>
      </c>
      <c r="AD1068">
        <v>68.14</v>
      </c>
      <c r="AE1068" s="5">
        <f t="shared" si="33"/>
        <v>112778482.31999999</v>
      </c>
      <c r="AF1068">
        <v>72.28</v>
      </c>
      <c r="AG1068" s="4">
        <v>0.72</v>
      </c>
      <c r="AH1068" t="s">
        <v>33</v>
      </c>
      <c r="AI1068" t="s">
        <v>52</v>
      </c>
      <c r="AJ1068">
        <v>33.865848</v>
      </c>
      <c r="AK1068">
        <v>-118.083120999999</v>
      </c>
    </row>
    <row r="1069" spans="1:37" ht="14.45" x14ac:dyDescent="0.3">
      <c r="A1069">
        <v>1067</v>
      </c>
      <c r="B1069">
        <v>701</v>
      </c>
      <c r="C1069" t="s">
        <v>681</v>
      </c>
      <c r="D1069" t="s">
        <v>52</v>
      </c>
      <c r="E1069" t="s">
        <v>53</v>
      </c>
      <c r="F1069" s="2">
        <v>35065</v>
      </c>
      <c r="G1069" s="2">
        <v>38717</v>
      </c>
      <c r="H1069">
        <v>52974</v>
      </c>
      <c r="I1069">
        <v>52531</v>
      </c>
      <c r="J1069">
        <v>113</v>
      </c>
      <c r="K1069">
        <f t="shared" si="32"/>
        <v>2184912630</v>
      </c>
      <c r="L1069">
        <v>111</v>
      </c>
      <c r="M1069">
        <v>108</v>
      </c>
      <c r="N1069" t="s">
        <v>681</v>
      </c>
      <c r="O1069" t="s">
        <v>38</v>
      </c>
      <c r="P1069" t="s">
        <v>39</v>
      </c>
      <c r="Q1069" s="6">
        <v>42261</v>
      </c>
      <c r="R1069">
        <v>486</v>
      </c>
      <c r="S1069">
        <v>524</v>
      </c>
      <c r="T1069" t="s">
        <v>55</v>
      </c>
      <c r="U1069" t="s">
        <v>682</v>
      </c>
      <c r="V1069" s="3">
        <v>53318</v>
      </c>
      <c r="W1069">
        <v>72</v>
      </c>
      <c r="Y1069" t="s">
        <v>684</v>
      </c>
      <c r="Z1069">
        <v>2.7</v>
      </c>
      <c r="AA1069" t="s">
        <v>55</v>
      </c>
      <c r="AB1069" s="3">
        <v>158363794</v>
      </c>
      <c r="AC1069" s="3">
        <v>170680977</v>
      </c>
      <c r="AD1069">
        <v>71.680000000000007</v>
      </c>
      <c r="AE1069" s="5">
        <f t="shared" si="33"/>
        <v>114021931.67999999</v>
      </c>
      <c r="AF1069">
        <v>77.260000000000005</v>
      </c>
      <c r="AG1069" s="4">
        <v>0.72</v>
      </c>
      <c r="AH1069" t="s">
        <v>33</v>
      </c>
      <c r="AI1069" t="s">
        <v>52</v>
      </c>
      <c r="AJ1069">
        <v>33.865848</v>
      </c>
      <c r="AK1069">
        <v>-118.083120999999</v>
      </c>
    </row>
    <row r="1070" spans="1:37" ht="14.45" x14ac:dyDescent="0.3">
      <c r="A1070">
        <v>1068</v>
      </c>
      <c r="B1070">
        <v>701</v>
      </c>
      <c r="C1070" t="s">
        <v>681</v>
      </c>
      <c r="D1070" t="s">
        <v>52</v>
      </c>
      <c r="E1070" t="s">
        <v>53</v>
      </c>
      <c r="F1070" s="2">
        <v>35065</v>
      </c>
      <c r="G1070" s="2">
        <v>38717</v>
      </c>
      <c r="H1070">
        <v>52974</v>
      </c>
      <c r="I1070">
        <v>52531</v>
      </c>
      <c r="J1070">
        <v>113</v>
      </c>
      <c r="K1070">
        <f t="shared" si="32"/>
        <v>2184912630</v>
      </c>
      <c r="L1070">
        <v>111</v>
      </c>
      <c r="M1070">
        <v>108</v>
      </c>
      <c r="N1070" t="s">
        <v>681</v>
      </c>
      <c r="O1070">
        <v>2</v>
      </c>
      <c r="P1070" t="s">
        <v>39</v>
      </c>
      <c r="Q1070" s="6">
        <v>42230</v>
      </c>
      <c r="R1070">
        <v>522</v>
      </c>
      <c r="S1070">
        <v>539</v>
      </c>
      <c r="T1070" t="s">
        <v>55</v>
      </c>
      <c r="V1070" s="3">
        <v>53318</v>
      </c>
      <c r="Y1070" t="s">
        <v>684</v>
      </c>
      <c r="Z1070">
        <v>40.6</v>
      </c>
      <c r="AA1070" t="s">
        <v>55</v>
      </c>
      <c r="AB1070" s="3">
        <v>170029275</v>
      </c>
      <c r="AC1070" s="3">
        <v>175666504</v>
      </c>
      <c r="AD1070">
        <v>96.7</v>
      </c>
      <c r="AE1070" s="5">
        <f t="shared" si="33"/>
        <v>159827518.5</v>
      </c>
      <c r="AF1070">
        <v>99.9</v>
      </c>
      <c r="AG1070" s="4">
        <v>0.94</v>
      </c>
      <c r="AH1070" t="s">
        <v>33</v>
      </c>
      <c r="AI1070" t="s">
        <v>52</v>
      </c>
      <c r="AJ1070">
        <v>33.865848</v>
      </c>
      <c r="AK1070">
        <v>-118.083120999999</v>
      </c>
    </row>
    <row r="1071" spans="1:37" ht="14.45" x14ac:dyDescent="0.3">
      <c r="A1071">
        <v>1069</v>
      </c>
      <c r="B1071">
        <v>701</v>
      </c>
      <c r="C1071" t="s">
        <v>681</v>
      </c>
      <c r="D1071" t="s">
        <v>52</v>
      </c>
      <c r="E1071" t="s">
        <v>53</v>
      </c>
      <c r="F1071" s="2">
        <v>35065</v>
      </c>
      <c r="G1071" s="2">
        <v>38717</v>
      </c>
      <c r="H1071">
        <v>52974</v>
      </c>
      <c r="I1071">
        <v>52531</v>
      </c>
      <c r="J1071">
        <v>113</v>
      </c>
      <c r="K1071">
        <f t="shared" si="32"/>
        <v>2184912630</v>
      </c>
      <c r="L1071">
        <v>111</v>
      </c>
      <c r="M1071">
        <v>108</v>
      </c>
      <c r="N1071" t="s">
        <v>681</v>
      </c>
      <c r="O1071" t="s">
        <v>38</v>
      </c>
      <c r="P1071" t="s">
        <v>39</v>
      </c>
      <c r="Q1071" s="6">
        <v>42199</v>
      </c>
      <c r="R1071">
        <v>546</v>
      </c>
      <c r="S1071">
        <v>523</v>
      </c>
      <c r="T1071" t="s">
        <v>55</v>
      </c>
      <c r="V1071" s="3">
        <v>53318</v>
      </c>
      <c r="Y1071" t="s">
        <v>684</v>
      </c>
      <c r="Z1071">
        <v>7.4</v>
      </c>
      <c r="AA1071" t="s">
        <v>55</v>
      </c>
      <c r="AB1071" s="3">
        <v>177784539</v>
      </c>
      <c r="AC1071" s="3">
        <v>170485467</v>
      </c>
      <c r="AD1071">
        <v>101.11</v>
      </c>
      <c r="AE1071" s="5">
        <f t="shared" si="33"/>
        <v>167117466.66</v>
      </c>
      <c r="AF1071">
        <v>96.96</v>
      </c>
      <c r="AG1071" s="4">
        <v>0.94</v>
      </c>
      <c r="AH1071" t="s">
        <v>33</v>
      </c>
      <c r="AI1071" t="s">
        <v>52</v>
      </c>
      <c r="AJ1071">
        <v>33.865848</v>
      </c>
      <c r="AK1071">
        <v>-118.083120999999</v>
      </c>
    </row>
    <row r="1072" spans="1:37" ht="14.45" x14ac:dyDescent="0.3">
      <c r="A1072">
        <v>1070</v>
      </c>
      <c r="B1072">
        <v>701</v>
      </c>
      <c r="C1072" t="s">
        <v>681</v>
      </c>
      <c r="D1072" t="s">
        <v>52</v>
      </c>
      <c r="E1072" t="s">
        <v>53</v>
      </c>
      <c r="F1072" s="2">
        <v>35065</v>
      </c>
      <c r="G1072" s="2">
        <v>38717</v>
      </c>
      <c r="H1072">
        <v>52974</v>
      </c>
      <c r="I1072">
        <v>52531</v>
      </c>
      <c r="J1072">
        <v>113</v>
      </c>
      <c r="K1072">
        <f t="shared" si="32"/>
        <v>2184912630</v>
      </c>
      <c r="L1072">
        <v>111</v>
      </c>
      <c r="M1072">
        <v>108</v>
      </c>
      <c r="N1072" t="s">
        <v>681</v>
      </c>
      <c r="O1072" t="s">
        <v>38</v>
      </c>
      <c r="P1072" t="s">
        <v>39</v>
      </c>
      <c r="Q1072" s="6">
        <v>42169</v>
      </c>
      <c r="R1072">
        <v>510</v>
      </c>
      <c r="S1072">
        <v>518</v>
      </c>
      <c r="T1072" t="s">
        <v>55</v>
      </c>
      <c r="V1072" s="3">
        <v>53318</v>
      </c>
      <c r="Y1072" t="s">
        <v>684</v>
      </c>
      <c r="Z1072">
        <v>3.6</v>
      </c>
      <c r="AA1072" t="s">
        <v>55</v>
      </c>
      <c r="AB1072" s="3">
        <v>166021302</v>
      </c>
      <c r="AC1072" s="3">
        <v>168628113</v>
      </c>
      <c r="AD1072">
        <v>97.57</v>
      </c>
      <c r="AE1072" s="5">
        <f t="shared" si="33"/>
        <v>156060023.88</v>
      </c>
      <c r="AF1072">
        <v>99.1</v>
      </c>
      <c r="AG1072" s="4">
        <v>0.94</v>
      </c>
      <c r="AH1072" t="s">
        <v>33</v>
      </c>
      <c r="AI1072" t="s">
        <v>52</v>
      </c>
      <c r="AJ1072">
        <v>33.865848</v>
      </c>
      <c r="AK1072">
        <v>-118.083120999999</v>
      </c>
    </row>
    <row r="1073" spans="1:37" ht="14.45" x14ac:dyDescent="0.3">
      <c r="A1073">
        <v>1071</v>
      </c>
      <c r="B1073">
        <v>705</v>
      </c>
      <c r="C1073" t="s">
        <v>685</v>
      </c>
      <c r="D1073" t="s">
        <v>30</v>
      </c>
      <c r="E1073" t="s">
        <v>31</v>
      </c>
      <c r="F1073" s="2">
        <v>35431</v>
      </c>
      <c r="G1073" s="2">
        <v>38718</v>
      </c>
      <c r="H1073">
        <v>30616</v>
      </c>
      <c r="I1073">
        <v>29890</v>
      </c>
      <c r="J1073">
        <v>287</v>
      </c>
      <c r="K1073">
        <f t="shared" si="32"/>
        <v>3207179080</v>
      </c>
      <c r="L1073">
        <v>258</v>
      </c>
      <c r="M1073">
        <v>229</v>
      </c>
      <c r="N1073" t="s">
        <v>685</v>
      </c>
      <c r="O1073" t="s">
        <v>38</v>
      </c>
      <c r="P1073" t="s">
        <v>39</v>
      </c>
      <c r="Q1073" s="6">
        <v>42050</v>
      </c>
      <c r="R1073">
        <v>307</v>
      </c>
      <c r="S1073">
        <v>323</v>
      </c>
      <c r="T1073" t="s">
        <v>55</v>
      </c>
      <c r="U1073" t="s">
        <v>682</v>
      </c>
      <c r="V1073" s="3">
        <v>34289</v>
      </c>
      <c r="W1073">
        <v>62</v>
      </c>
      <c r="AB1073" s="3">
        <v>100166729</v>
      </c>
      <c r="AC1073" s="3">
        <v>105380351</v>
      </c>
      <c r="AD1073">
        <v>62.18</v>
      </c>
      <c r="AE1073" s="5">
        <f t="shared" si="33"/>
        <v>60100037.399999999</v>
      </c>
      <c r="AF1073">
        <v>65.42</v>
      </c>
      <c r="AG1073" s="4">
        <v>0.6</v>
      </c>
      <c r="AH1073" t="s">
        <v>33</v>
      </c>
      <c r="AI1073" t="s">
        <v>30</v>
      </c>
      <c r="AJ1073">
        <v>34.895795999999997</v>
      </c>
      <c r="AK1073">
        <v>-117.01728300000001</v>
      </c>
    </row>
    <row r="1074" spans="1:37" ht="14.45" x14ac:dyDescent="0.3">
      <c r="A1074">
        <v>1072</v>
      </c>
      <c r="B1074">
        <v>705</v>
      </c>
      <c r="C1074" t="s">
        <v>685</v>
      </c>
      <c r="D1074" t="s">
        <v>30</v>
      </c>
      <c r="E1074" t="s">
        <v>31</v>
      </c>
      <c r="F1074" s="2">
        <v>35431</v>
      </c>
      <c r="G1074" s="2">
        <v>38718</v>
      </c>
      <c r="H1074">
        <v>30616</v>
      </c>
      <c r="I1074">
        <v>29890</v>
      </c>
      <c r="J1074">
        <v>287</v>
      </c>
      <c r="K1074">
        <f t="shared" si="32"/>
        <v>3207179080</v>
      </c>
      <c r="L1074">
        <v>258</v>
      </c>
      <c r="M1074">
        <v>229</v>
      </c>
      <c r="N1074" t="s">
        <v>685</v>
      </c>
      <c r="O1074" t="s">
        <v>38</v>
      </c>
      <c r="P1074" t="s">
        <v>39</v>
      </c>
      <c r="Q1074" s="6">
        <v>42019</v>
      </c>
      <c r="R1074">
        <v>310</v>
      </c>
      <c r="S1074">
        <v>350</v>
      </c>
      <c r="T1074" t="s">
        <v>55</v>
      </c>
      <c r="U1074" t="s">
        <v>682</v>
      </c>
      <c r="V1074" s="3">
        <v>34289</v>
      </c>
      <c r="W1074">
        <v>52</v>
      </c>
      <c r="AB1074" s="3">
        <v>100851017</v>
      </c>
      <c r="AC1074" s="3">
        <v>113885074</v>
      </c>
      <c r="AD1074">
        <v>51.99</v>
      </c>
      <c r="AE1074" s="5">
        <f t="shared" si="33"/>
        <v>55468059.350000001</v>
      </c>
      <c r="AF1074">
        <v>58.71</v>
      </c>
      <c r="AG1074" s="4">
        <v>0.55000000000000004</v>
      </c>
      <c r="AH1074" t="s">
        <v>33</v>
      </c>
      <c r="AI1074" t="s">
        <v>30</v>
      </c>
      <c r="AJ1074">
        <v>34.895795999999997</v>
      </c>
      <c r="AK1074">
        <v>-117.01728300000001</v>
      </c>
    </row>
    <row r="1075" spans="1:37" ht="14.45" x14ac:dyDescent="0.3">
      <c r="A1075">
        <v>1073</v>
      </c>
      <c r="B1075">
        <v>705</v>
      </c>
      <c r="C1075" t="s">
        <v>685</v>
      </c>
      <c r="D1075" t="s">
        <v>30</v>
      </c>
      <c r="E1075" t="s">
        <v>31</v>
      </c>
      <c r="F1075" s="2">
        <v>35431</v>
      </c>
      <c r="G1075" s="2">
        <v>38718</v>
      </c>
      <c r="H1075">
        <v>30616</v>
      </c>
      <c r="I1075">
        <v>29890</v>
      </c>
      <c r="J1075">
        <v>287</v>
      </c>
      <c r="K1075">
        <f t="shared" si="32"/>
        <v>3207179080</v>
      </c>
      <c r="L1075">
        <v>258</v>
      </c>
      <c r="M1075">
        <v>229</v>
      </c>
      <c r="N1075" t="s">
        <v>685</v>
      </c>
      <c r="O1075" t="s">
        <v>38</v>
      </c>
      <c r="P1075" t="s">
        <v>39</v>
      </c>
      <c r="Q1075" s="6">
        <v>42352</v>
      </c>
      <c r="R1075">
        <v>281</v>
      </c>
      <c r="S1075">
        <v>340</v>
      </c>
      <c r="T1075" t="s">
        <v>55</v>
      </c>
      <c r="U1075" t="s">
        <v>682</v>
      </c>
      <c r="V1075" s="3">
        <v>33554</v>
      </c>
      <c r="W1075">
        <v>54</v>
      </c>
      <c r="Y1075" t="s">
        <v>683</v>
      </c>
      <c r="AB1075" s="3">
        <v>91433910</v>
      </c>
      <c r="AC1075" s="3">
        <v>110919826</v>
      </c>
      <c r="AD1075">
        <v>53.8</v>
      </c>
      <c r="AE1075" s="5">
        <f t="shared" si="33"/>
        <v>55774685.100000001</v>
      </c>
      <c r="AF1075">
        <v>65.260000000000005</v>
      </c>
      <c r="AG1075" s="4">
        <v>0.61</v>
      </c>
      <c r="AH1075" t="s">
        <v>33</v>
      </c>
      <c r="AI1075" t="s">
        <v>30</v>
      </c>
      <c r="AJ1075">
        <v>34.895795999999997</v>
      </c>
      <c r="AK1075">
        <v>-117.01728300000001</v>
      </c>
    </row>
    <row r="1076" spans="1:37" ht="14.45" x14ac:dyDescent="0.3">
      <c r="A1076">
        <v>1074</v>
      </c>
      <c r="B1076">
        <v>705</v>
      </c>
      <c r="C1076" t="s">
        <v>685</v>
      </c>
      <c r="D1076" t="s">
        <v>30</v>
      </c>
      <c r="E1076" t="s">
        <v>31</v>
      </c>
      <c r="F1076" s="2">
        <v>35431</v>
      </c>
      <c r="G1076" s="2">
        <v>38718</v>
      </c>
      <c r="H1076">
        <v>30616</v>
      </c>
      <c r="I1076">
        <v>29890</v>
      </c>
      <c r="J1076">
        <v>287</v>
      </c>
      <c r="K1076">
        <f t="shared" si="32"/>
        <v>3207179080</v>
      </c>
      <c r="L1076">
        <v>258</v>
      </c>
      <c r="M1076">
        <v>229</v>
      </c>
      <c r="N1076" t="s">
        <v>685</v>
      </c>
      <c r="O1076" t="s">
        <v>38</v>
      </c>
      <c r="P1076" t="s">
        <v>39</v>
      </c>
      <c r="Q1076" s="6">
        <v>42322</v>
      </c>
      <c r="R1076">
        <v>385</v>
      </c>
      <c r="S1076">
        <v>404</v>
      </c>
      <c r="T1076" t="s">
        <v>55</v>
      </c>
      <c r="U1076" t="s">
        <v>682</v>
      </c>
      <c r="V1076" s="3">
        <v>33554</v>
      </c>
      <c r="W1076">
        <v>64</v>
      </c>
      <c r="Y1076" t="s">
        <v>683</v>
      </c>
      <c r="AB1076" s="3">
        <v>125583140</v>
      </c>
      <c r="AC1076" s="3">
        <v>131611391</v>
      </c>
      <c r="AD1076">
        <v>63.63</v>
      </c>
      <c r="AE1076" s="5">
        <f t="shared" si="33"/>
        <v>64047401.399999999</v>
      </c>
      <c r="AF1076">
        <v>66.680000000000007</v>
      </c>
      <c r="AG1076" s="4">
        <v>0.51</v>
      </c>
      <c r="AH1076" t="s">
        <v>33</v>
      </c>
      <c r="AI1076" t="s">
        <v>30</v>
      </c>
      <c r="AJ1076">
        <v>34.895795999999997</v>
      </c>
      <c r="AK1076">
        <v>-117.01728300000001</v>
      </c>
    </row>
    <row r="1077" spans="1:37" ht="14.45" x14ac:dyDescent="0.3">
      <c r="A1077">
        <v>1075</v>
      </c>
      <c r="B1077">
        <v>705</v>
      </c>
      <c r="C1077" t="s">
        <v>685</v>
      </c>
      <c r="D1077" t="s">
        <v>30</v>
      </c>
      <c r="E1077" t="s">
        <v>31</v>
      </c>
      <c r="F1077" s="2">
        <v>35431</v>
      </c>
      <c r="G1077" s="2">
        <v>38718</v>
      </c>
      <c r="H1077">
        <v>30616</v>
      </c>
      <c r="I1077">
        <v>29890</v>
      </c>
      <c r="J1077">
        <v>287</v>
      </c>
      <c r="K1077">
        <f t="shared" si="32"/>
        <v>3207179080</v>
      </c>
      <c r="L1077">
        <v>258</v>
      </c>
      <c r="M1077">
        <v>229</v>
      </c>
      <c r="N1077" t="s">
        <v>685</v>
      </c>
      <c r="O1077" t="s">
        <v>38</v>
      </c>
      <c r="P1077" t="s">
        <v>39</v>
      </c>
      <c r="Q1077" s="6">
        <v>42291</v>
      </c>
      <c r="R1077">
        <v>510</v>
      </c>
      <c r="S1077">
        <v>531</v>
      </c>
      <c r="T1077" t="s">
        <v>55</v>
      </c>
      <c r="U1077" t="s">
        <v>682</v>
      </c>
      <c r="V1077" s="3">
        <v>33554</v>
      </c>
      <c r="W1077">
        <v>89</v>
      </c>
      <c r="Y1077" t="s">
        <v>683</v>
      </c>
      <c r="AB1077" s="3">
        <v>166151643</v>
      </c>
      <c r="AC1077" s="3">
        <v>172929352</v>
      </c>
      <c r="AD1077">
        <v>88.49</v>
      </c>
      <c r="AE1077" s="5">
        <f t="shared" si="33"/>
        <v>91383403.650000006</v>
      </c>
      <c r="AF1077">
        <v>92.1</v>
      </c>
      <c r="AG1077" s="4">
        <v>0.55000000000000004</v>
      </c>
      <c r="AH1077" t="s">
        <v>33</v>
      </c>
      <c r="AI1077" t="s">
        <v>30</v>
      </c>
      <c r="AJ1077">
        <v>34.895795999999997</v>
      </c>
      <c r="AK1077">
        <v>-117.01728300000001</v>
      </c>
    </row>
    <row r="1078" spans="1:37" ht="14.45" x14ac:dyDescent="0.3">
      <c r="A1078">
        <v>1076</v>
      </c>
      <c r="B1078">
        <v>705</v>
      </c>
      <c r="C1078" t="s">
        <v>685</v>
      </c>
      <c r="D1078" t="s">
        <v>30</v>
      </c>
      <c r="E1078" t="s">
        <v>31</v>
      </c>
      <c r="F1078" s="2">
        <v>35431</v>
      </c>
      <c r="G1078" s="2">
        <v>38718</v>
      </c>
      <c r="H1078">
        <v>30616</v>
      </c>
      <c r="I1078">
        <v>29890</v>
      </c>
      <c r="J1078">
        <v>287</v>
      </c>
      <c r="K1078">
        <f t="shared" si="32"/>
        <v>3207179080</v>
      </c>
      <c r="L1078">
        <v>258</v>
      </c>
      <c r="M1078">
        <v>229</v>
      </c>
      <c r="N1078" t="s">
        <v>685</v>
      </c>
      <c r="O1078" t="s">
        <v>38</v>
      </c>
      <c r="P1078" t="s">
        <v>39</v>
      </c>
      <c r="Q1078" s="6">
        <v>42261</v>
      </c>
      <c r="R1078">
        <v>584</v>
      </c>
      <c r="S1078">
        <v>630</v>
      </c>
      <c r="T1078" t="s">
        <v>55</v>
      </c>
      <c r="U1078" t="s">
        <v>682</v>
      </c>
      <c r="V1078" s="3">
        <v>33554</v>
      </c>
      <c r="W1078">
        <v>98</v>
      </c>
      <c r="Y1078" t="s">
        <v>684</v>
      </c>
      <c r="AB1078" s="3">
        <v>190329819</v>
      </c>
      <c r="AC1078" s="3">
        <v>205286399</v>
      </c>
      <c r="AD1078">
        <v>98.32</v>
      </c>
      <c r="AE1078" s="5">
        <f t="shared" si="33"/>
        <v>98971505.88000001</v>
      </c>
      <c r="AF1078">
        <v>106.05</v>
      </c>
      <c r="AG1078" s="4">
        <v>0.52</v>
      </c>
      <c r="AH1078" t="s">
        <v>33</v>
      </c>
      <c r="AI1078" t="s">
        <v>30</v>
      </c>
      <c r="AJ1078">
        <v>34.895795999999997</v>
      </c>
      <c r="AK1078">
        <v>-117.01728300000001</v>
      </c>
    </row>
    <row r="1079" spans="1:37" ht="14.45" x14ac:dyDescent="0.3">
      <c r="A1079">
        <v>1077</v>
      </c>
      <c r="B1079">
        <v>705</v>
      </c>
      <c r="C1079" t="s">
        <v>685</v>
      </c>
      <c r="D1079" t="s">
        <v>30</v>
      </c>
      <c r="E1079" t="s">
        <v>31</v>
      </c>
      <c r="F1079" s="2">
        <v>35431</v>
      </c>
      <c r="G1079" s="2">
        <v>38718</v>
      </c>
      <c r="H1079">
        <v>30616</v>
      </c>
      <c r="I1079">
        <v>29890</v>
      </c>
      <c r="J1079">
        <v>287</v>
      </c>
      <c r="K1079">
        <f t="shared" si="32"/>
        <v>3207179080</v>
      </c>
      <c r="L1079">
        <v>258</v>
      </c>
      <c r="M1079">
        <v>229</v>
      </c>
      <c r="N1079" t="s">
        <v>685</v>
      </c>
      <c r="O1079">
        <v>2</v>
      </c>
      <c r="P1079" t="s">
        <v>39</v>
      </c>
      <c r="Q1079" s="6">
        <v>42230</v>
      </c>
      <c r="R1079">
        <v>661</v>
      </c>
      <c r="S1079">
        <v>739</v>
      </c>
      <c r="T1079" t="s">
        <v>55</v>
      </c>
      <c r="V1079" s="3">
        <v>33554</v>
      </c>
      <c r="Y1079" t="s">
        <v>684</v>
      </c>
      <c r="AB1079" s="3">
        <v>215485549</v>
      </c>
      <c r="AC1079" s="3">
        <v>240706449</v>
      </c>
      <c r="AD1079">
        <v>188.52</v>
      </c>
      <c r="AE1079" s="5">
        <f t="shared" si="33"/>
        <v>196091849.59</v>
      </c>
      <c r="AF1079">
        <v>210.58</v>
      </c>
      <c r="AG1079" s="4">
        <v>0.91</v>
      </c>
      <c r="AH1079" t="s">
        <v>33</v>
      </c>
      <c r="AI1079" t="s">
        <v>30</v>
      </c>
      <c r="AJ1079">
        <v>34.895795999999997</v>
      </c>
      <c r="AK1079">
        <v>-117.01728300000001</v>
      </c>
    </row>
    <row r="1080" spans="1:37" ht="14.45" x14ac:dyDescent="0.3">
      <c r="A1080">
        <v>1078</v>
      </c>
      <c r="B1080">
        <v>705</v>
      </c>
      <c r="C1080" t="s">
        <v>685</v>
      </c>
      <c r="D1080" t="s">
        <v>30</v>
      </c>
      <c r="E1080" t="s">
        <v>31</v>
      </c>
      <c r="F1080" s="2">
        <v>35431</v>
      </c>
      <c r="G1080" s="2">
        <v>38718</v>
      </c>
      <c r="H1080">
        <v>30616</v>
      </c>
      <c r="I1080">
        <v>29890</v>
      </c>
      <c r="J1080">
        <v>287</v>
      </c>
      <c r="K1080">
        <f t="shared" si="32"/>
        <v>3207179080</v>
      </c>
      <c r="L1080">
        <v>258</v>
      </c>
      <c r="M1080">
        <v>229</v>
      </c>
      <c r="N1080" t="s">
        <v>685</v>
      </c>
      <c r="O1080" t="s">
        <v>38</v>
      </c>
      <c r="P1080" t="s">
        <v>39</v>
      </c>
      <c r="Q1080" s="6">
        <v>42199</v>
      </c>
      <c r="R1080">
        <v>735</v>
      </c>
      <c r="S1080">
        <v>845</v>
      </c>
      <c r="T1080" t="s">
        <v>55</v>
      </c>
      <c r="V1080" s="3">
        <v>33554</v>
      </c>
      <c r="Y1080" t="s">
        <v>684</v>
      </c>
      <c r="AB1080" s="3">
        <v>239500799</v>
      </c>
      <c r="AC1080" s="3">
        <v>275442211</v>
      </c>
      <c r="AD1080">
        <v>209.53</v>
      </c>
      <c r="AE1080" s="5">
        <f t="shared" si="33"/>
        <v>217945727.09</v>
      </c>
      <c r="AF1080">
        <v>240.97</v>
      </c>
      <c r="AG1080" s="4">
        <v>0.91</v>
      </c>
      <c r="AH1080" t="s">
        <v>33</v>
      </c>
      <c r="AI1080" t="s">
        <v>30</v>
      </c>
      <c r="AJ1080">
        <v>34.895795999999997</v>
      </c>
      <c r="AK1080">
        <v>-117.01728300000001</v>
      </c>
    </row>
    <row r="1081" spans="1:37" ht="14.45" x14ac:dyDescent="0.3">
      <c r="A1081">
        <v>1079</v>
      </c>
      <c r="B1081">
        <v>705</v>
      </c>
      <c r="C1081" t="s">
        <v>685</v>
      </c>
      <c r="D1081" t="s">
        <v>30</v>
      </c>
      <c r="E1081" t="s">
        <v>31</v>
      </c>
      <c r="F1081" s="2">
        <v>35431</v>
      </c>
      <c r="G1081" s="2">
        <v>38718</v>
      </c>
      <c r="H1081">
        <v>30616</v>
      </c>
      <c r="I1081">
        <v>29890</v>
      </c>
      <c r="J1081">
        <v>287</v>
      </c>
      <c r="K1081">
        <f t="shared" si="32"/>
        <v>3207179080</v>
      </c>
      <c r="L1081">
        <v>258</v>
      </c>
      <c r="M1081">
        <v>229</v>
      </c>
      <c r="N1081" t="s">
        <v>685</v>
      </c>
      <c r="O1081" t="s">
        <v>38</v>
      </c>
      <c r="P1081" t="s">
        <v>39</v>
      </c>
      <c r="Q1081" s="6">
        <v>42169</v>
      </c>
      <c r="R1081">
        <v>663</v>
      </c>
      <c r="S1081">
        <v>735</v>
      </c>
      <c r="T1081" t="s">
        <v>55</v>
      </c>
      <c r="V1081" s="3">
        <v>33554</v>
      </c>
      <c r="Y1081" t="s">
        <v>684</v>
      </c>
      <c r="AB1081" s="3">
        <v>216006911</v>
      </c>
      <c r="AC1081" s="3">
        <v>239370458</v>
      </c>
      <c r="AD1081">
        <v>195.27</v>
      </c>
      <c r="AE1081" s="5">
        <f t="shared" si="33"/>
        <v>196566289.01000002</v>
      </c>
      <c r="AF1081">
        <v>216.39</v>
      </c>
      <c r="AG1081" s="4">
        <v>0.91</v>
      </c>
      <c r="AH1081" t="s">
        <v>33</v>
      </c>
      <c r="AI1081" t="s">
        <v>30</v>
      </c>
      <c r="AJ1081">
        <v>34.895795999999997</v>
      </c>
      <c r="AK1081">
        <v>-117.01728300000001</v>
      </c>
    </row>
    <row r="1082" spans="1:37" ht="14.45" x14ac:dyDescent="0.3">
      <c r="A1082">
        <v>1080</v>
      </c>
      <c r="B1082">
        <v>767</v>
      </c>
      <c r="C1082" t="s">
        <v>686</v>
      </c>
      <c r="D1082" t="s">
        <v>36</v>
      </c>
      <c r="E1082" t="s">
        <v>53</v>
      </c>
      <c r="F1082" s="2">
        <v>36525</v>
      </c>
      <c r="G1082" s="2">
        <v>39813</v>
      </c>
      <c r="H1082">
        <v>23276</v>
      </c>
      <c r="I1082">
        <v>22930</v>
      </c>
      <c r="J1082">
        <v>111</v>
      </c>
      <c r="K1082">
        <f t="shared" si="32"/>
        <v>943027140</v>
      </c>
      <c r="L1082">
        <v>108</v>
      </c>
      <c r="M1082">
        <v>105</v>
      </c>
      <c r="N1082" t="s">
        <v>686</v>
      </c>
      <c r="O1082" t="s">
        <v>38</v>
      </c>
      <c r="P1082" t="s">
        <v>39</v>
      </c>
      <c r="Q1082" s="6">
        <v>42050</v>
      </c>
      <c r="R1082">
        <v>113</v>
      </c>
      <c r="S1082">
        <v>123</v>
      </c>
      <c r="T1082" t="s">
        <v>55</v>
      </c>
      <c r="U1082" t="s">
        <v>682</v>
      </c>
      <c r="V1082" s="3">
        <v>23568</v>
      </c>
      <c r="W1082">
        <v>45</v>
      </c>
      <c r="AB1082" s="3">
        <v>36886382</v>
      </c>
      <c r="AC1082" s="3">
        <v>40177481</v>
      </c>
      <c r="AD1082">
        <v>45.33</v>
      </c>
      <c r="AE1082" s="5">
        <f t="shared" si="33"/>
        <v>29877969.420000002</v>
      </c>
      <c r="AF1082">
        <v>49.38</v>
      </c>
      <c r="AG1082" s="4">
        <v>0.81</v>
      </c>
      <c r="AH1082" t="s">
        <v>33</v>
      </c>
      <c r="AI1082" t="s">
        <v>36</v>
      </c>
      <c r="AJ1082">
        <v>38.029086999999997</v>
      </c>
      <c r="AK1082">
        <v>-121.96162699999999</v>
      </c>
    </row>
    <row r="1083" spans="1:37" ht="14.45" x14ac:dyDescent="0.3">
      <c r="A1083">
        <v>1081</v>
      </c>
      <c r="B1083">
        <v>767</v>
      </c>
      <c r="C1083" t="s">
        <v>686</v>
      </c>
      <c r="D1083" t="s">
        <v>36</v>
      </c>
      <c r="E1083" t="s">
        <v>53</v>
      </c>
      <c r="F1083" s="2">
        <v>36525</v>
      </c>
      <c r="G1083" s="2">
        <v>39813</v>
      </c>
      <c r="H1083">
        <v>23276</v>
      </c>
      <c r="I1083">
        <v>22930</v>
      </c>
      <c r="J1083">
        <v>111</v>
      </c>
      <c r="K1083">
        <f t="shared" si="32"/>
        <v>943027140</v>
      </c>
      <c r="L1083">
        <v>108</v>
      </c>
      <c r="M1083">
        <v>105</v>
      </c>
      <c r="N1083" t="s">
        <v>686</v>
      </c>
      <c r="O1083" t="s">
        <v>38</v>
      </c>
      <c r="P1083" t="s">
        <v>39</v>
      </c>
      <c r="Q1083" s="6">
        <v>42019</v>
      </c>
      <c r="R1083">
        <v>122</v>
      </c>
      <c r="S1083">
        <v>131</v>
      </c>
      <c r="T1083" t="s">
        <v>55</v>
      </c>
      <c r="U1083" t="s">
        <v>682</v>
      </c>
      <c r="V1083" s="3">
        <v>23568</v>
      </c>
      <c r="W1083">
        <v>44</v>
      </c>
      <c r="AB1083" s="3">
        <v>39753874</v>
      </c>
      <c r="AC1083" s="3">
        <v>42621367</v>
      </c>
      <c r="AD1083">
        <v>44.02</v>
      </c>
      <c r="AE1083" s="5">
        <f t="shared" si="33"/>
        <v>32200637.940000001</v>
      </c>
      <c r="AF1083">
        <v>47.19</v>
      </c>
      <c r="AG1083" s="4">
        <v>0.81</v>
      </c>
      <c r="AH1083" t="s">
        <v>33</v>
      </c>
      <c r="AI1083" t="s">
        <v>36</v>
      </c>
      <c r="AJ1083">
        <v>38.029086999999997</v>
      </c>
      <c r="AK1083">
        <v>-121.96162699999999</v>
      </c>
    </row>
    <row r="1084" spans="1:37" ht="14.45" x14ac:dyDescent="0.3">
      <c r="A1084">
        <v>1082</v>
      </c>
      <c r="B1084">
        <v>767</v>
      </c>
      <c r="C1084" t="s">
        <v>686</v>
      </c>
      <c r="D1084" t="s">
        <v>36</v>
      </c>
      <c r="E1084" t="s">
        <v>53</v>
      </c>
      <c r="F1084" s="2">
        <v>36525</v>
      </c>
      <c r="G1084" s="2">
        <v>39813</v>
      </c>
      <c r="H1084">
        <v>23276</v>
      </c>
      <c r="I1084">
        <v>22930</v>
      </c>
      <c r="J1084">
        <v>111</v>
      </c>
      <c r="K1084">
        <f t="shared" si="32"/>
        <v>943027140</v>
      </c>
      <c r="L1084">
        <v>108</v>
      </c>
      <c r="M1084">
        <v>105</v>
      </c>
      <c r="N1084" t="s">
        <v>686</v>
      </c>
      <c r="O1084" t="s">
        <v>38</v>
      </c>
      <c r="P1084" t="s">
        <v>39</v>
      </c>
      <c r="Q1084" s="6">
        <v>42352</v>
      </c>
      <c r="R1084">
        <v>123</v>
      </c>
      <c r="S1084">
        <v>142</v>
      </c>
      <c r="T1084" t="s">
        <v>55</v>
      </c>
      <c r="U1084" t="s">
        <v>682</v>
      </c>
      <c r="V1084" s="3">
        <v>23510</v>
      </c>
      <c r="W1084">
        <v>44</v>
      </c>
      <c r="Y1084" t="s">
        <v>683</v>
      </c>
      <c r="AB1084" s="3">
        <v>40047140</v>
      </c>
      <c r="AC1084" s="3">
        <v>46270903</v>
      </c>
      <c r="AD1084">
        <v>43.79</v>
      </c>
      <c r="AE1084" s="5">
        <f t="shared" si="33"/>
        <v>32037712</v>
      </c>
      <c r="AF1084">
        <v>50.6</v>
      </c>
      <c r="AG1084" s="4">
        <v>0.8</v>
      </c>
      <c r="AH1084" t="s">
        <v>33</v>
      </c>
      <c r="AI1084" t="s">
        <v>36</v>
      </c>
      <c r="AJ1084">
        <v>38.029086999999997</v>
      </c>
      <c r="AK1084">
        <v>-121.96162699999999</v>
      </c>
    </row>
    <row r="1085" spans="1:37" ht="14.45" x14ac:dyDescent="0.3">
      <c r="A1085">
        <v>1083</v>
      </c>
      <c r="B1085">
        <v>767</v>
      </c>
      <c r="C1085" t="s">
        <v>686</v>
      </c>
      <c r="D1085" t="s">
        <v>36</v>
      </c>
      <c r="E1085" t="s">
        <v>53</v>
      </c>
      <c r="F1085" s="2">
        <v>36525</v>
      </c>
      <c r="G1085" s="2">
        <v>39813</v>
      </c>
      <c r="H1085">
        <v>23276</v>
      </c>
      <c r="I1085">
        <v>22930</v>
      </c>
      <c r="J1085">
        <v>111</v>
      </c>
      <c r="K1085">
        <f t="shared" si="32"/>
        <v>943027140</v>
      </c>
      <c r="L1085">
        <v>108</v>
      </c>
      <c r="M1085">
        <v>105</v>
      </c>
      <c r="N1085" t="s">
        <v>686</v>
      </c>
      <c r="O1085" t="s">
        <v>38</v>
      </c>
      <c r="P1085" t="s">
        <v>39</v>
      </c>
      <c r="Q1085" s="6">
        <v>42322</v>
      </c>
      <c r="R1085">
        <v>131</v>
      </c>
      <c r="S1085">
        <v>152</v>
      </c>
      <c r="T1085" t="s">
        <v>55</v>
      </c>
      <c r="U1085" t="s">
        <v>682</v>
      </c>
      <c r="V1085" s="3">
        <v>23510</v>
      </c>
      <c r="W1085">
        <v>48</v>
      </c>
      <c r="Y1085" t="s">
        <v>683</v>
      </c>
      <c r="AB1085" s="3">
        <v>42784292</v>
      </c>
      <c r="AC1085" s="3">
        <v>49659757</v>
      </c>
      <c r="AD1085">
        <v>48.47</v>
      </c>
      <c r="AE1085" s="5">
        <f t="shared" si="33"/>
        <v>34227433.600000001</v>
      </c>
      <c r="AF1085">
        <v>56.26</v>
      </c>
      <c r="AG1085" s="4">
        <v>0.8</v>
      </c>
      <c r="AH1085" t="s">
        <v>33</v>
      </c>
      <c r="AI1085" t="s">
        <v>36</v>
      </c>
      <c r="AJ1085">
        <v>38.029086999999997</v>
      </c>
      <c r="AK1085">
        <v>-121.96162699999999</v>
      </c>
    </row>
    <row r="1086" spans="1:37" ht="14.45" x14ac:dyDescent="0.3">
      <c r="A1086">
        <v>1084</v>
      </c>
      <c r="B1086">
        <v>767</v>
      </c>
      <c r="C1086" t="s">
        <v>686</v>
      </c>
      <c r="D1086" t="s">
        <v>36</v>
      </c>
      <c r="E1086" t="s">
        <v>53</v>
      </c>
      <c r="F1086" s="2">
        <v>36525</v>
      </c>
      <c r="G1086" s="2">
        <v>39813</v>
      </c>
      <c r="H1086">
        <v>23276</v>
      </c>
      <c r="I1086">
        <v>22930</v>
      </c>
      <c r="J1086">
        <v>111</v>
      </c>
      <c r="K1086">
        <f t="shared" si="32"/>
        <v>943027140</v>
      </c>
      <c r="L1086">
        <v>108</v>
      </c>
      <c r="M1086">
        <v>105</v>
      </c>
      <c r="N1086" t="s">
        <v>686</v>
      </c>
      <c r="O1086" t="s">
        <v>38</v>
      </c>
      <c r="P1086" t="s">
        <v>39</v>
      </c>
      <c r="Q1086" s="6">
        <v>42291</v>
      </c>
      <c r="R1086">
        <v>161</v>
      </c>
      <c r="S1086">
        <v>187</v>
      </c>
      <c r="T1086" t="s">
        <v>55</v>
      </c>
      <c r="U1086" t="s">
        <v>682</v>
      </c>
      <c r="V1086" s="3">
        <v>23510</v>
      </c>
      <c r="W1086">
        <v>56</v>
      </c>
      <c r="Y1086" t="s">
        <v>683</v>
      </c>
      <c r="AB1086" s="3">
        <v>52331739</v>
      </c>
      <c r="AC1086" s="3">
        <v>60771291</v>
      </c>
      <c r="AD1086">
        <v>55.58</v>
      </c>
      <c r="AE1086" s="5">
        <f t="shared" si="33"/>
        <v>40295439.030000001</v>
      </c>
      <c r="AF1086">
        <v>64.540000000000006</v>
      </c>
      <c r="AG1086" s="4">
        <v>0.77</v>
      </c>
      <c r="AH1086" t="s">
        <v>33</v>
      </c>
      <c r="AI1086" t="s">
        <v>36</v>
      </c>
      <c r="AJ1086">
        <v>38.029086999999997</v>
      </c>
      <c r="AK1086">
        <v>-121.96162699999999</v>
      </c>
    </row>
    <row r="1087" spans="1:37" ht="14.45" x14ac:dyDescent="0.3">
      <c r="A1087">
        <v>1085</v>
      </c>
      <c r="B1087">
        <v>767</v>
      </c>
      <c r="C1087" t="s">
        <v>686</v>
      </c>
      <c r="D1087" t="s">
        <v>36</v>
      </c>
      <c r="E1087" t="s">
        <v>53</v>
      </c>
      <c r="F1087" s="2">
        <v>36525</v>
      </c>
      <c r="G1087" s="2">
        <v>39813</v>
      </c>
      <c r="H1087">
        <v>23276</v>
      </c>
      <c r="I1087">
        <v>22930</v>
      </c>
      <c r="J1087">
        <v>111</v>
      </c>
      <c r="K1087">
        <f t="shared" si="32"/>
        <v>943027140</v>
      </c>
      <c r="L1087">
        <v>108</v>
      </c>
      <c r="M1087">
        <v>105</v>
      </c>
      <c r="N1087" t="s">
        <v>686</v>
      </c>
      <c r="O1087" t="s">
        <v>38</v>
      </c>
      <c r="P1087" t="s">
        <v>39</v>
      </c>
      <c r="Q1087" s="6">
        <v>42261</v>
      </c>
      <c r="R1087">
        <v>170</v>
      </c>
      <c r="S1087">
        <v>196</v>
      </c>
      <c r="T1087" t="s">
        <v>55</v>
      </c>
      <c r="U1087" t="s">
        <v>682</v>
      </c>
      <c r="V1087" s="3">
        <v>23510</v>
      </c>
      <c r="W1087">
        <v>62</v>
      </c>
      <c r="Y1087" t="s">
        <v>684</v>
      </c>
      <c r="AB1087" s="3">
        <v>55231817</v>
      </c>
      <c r="AC1087" s="3">
        <v>63769124</v>
      </c>
      <c r="AD1087">
        <v>61.94</v>
      </c>
      <c r="AE1087" s="5">
        <f t="shared" si="33"/>
        <v>43633135.43</v>
      </c>
      <c r="AF1087">
        <v>71.52</v>
      </c>
      <c r="AG1087" s="4">
        <v>0.79</v>
      </c>
      <c r="AH1087" t="s">
        <v>33</v>
      </c>
      <c r="AI1087" t="s">
        <v>36</v>
      </c>
      <c r="AJ1087">
        <v>38.029086999999997</v>
      </c>
      <c r="AK1087">
        <v>-121.96162699999999</v>
      </c>
    </row>
    <row r="1088" spans="1:37" ht="14.45" x14ac:dyDescent="0.3">
      <c r="A1088">
        <v>1086</v>
      </c>
      <c r="B1088">
        <v>767</v>
      </c>
      <c r="C1088" t="s">
        <v>686</v>
      </c>
      <c r="D1088" t="s">
        <v>36</v>
      </c>
      <c r="E1088" t="s">
        <v>53</v>
      </c>
      <c r="F1088" s="2">
        <v>36525</v>
      </c>
      <c r="G1088" s="2">
        <v>39813</v>
      </c>
      <c r="H1088">
        <v>23276</v>
      </c>
      <c r="I1088">
        <v>22930</v>
      </c>
      <c r="J1088">
        <v>111</v>
      </c>
      <c r="K1088">
        <f t="shared" si="32"/>
        <v>943027140</v>
      </c>
      <c r="L1088">
        <v>108</v>
      </c>
      <c r="M1088">
        <v>105</v>
      </c>
      <c r="N1088" t="s">
        <v>686</v>
      </c>
      <c r="O1088">
        <v>2</v>
      </c>
      <c r="P1088" t="s">
        <v>39</v>
      </c>
      <c r="Q1088" s="6">
        <v>42230</v>
      </c>
      <c r="R1088">
        <v>181</v>
      </c>
      <c r="S1088">
        <v>211</v>
      </c>
      <c r="T1088" t="s">
        <v>55</v>
      </c>
      <c r="V1088" s="3">
        <v>23510</v>
      </c>
      <c r="Y1088" t="s">
        <v>684</v>
      </c>
      <c r="AB1088" s="3">
        <v>59109449</v>
      </c>
      <c r="AC1088" s="3">
        <v>68689481</v>
      </c>
      <c r="AD1088">
        <v>78.67</v>
      </c>
      <c r="AE1088" s="5">
        <f t="shared" si="33"/>
        <v>57336165.530000001</v>
      </c>
      <c r="AF1088">
        <v>91.42</v>
      </c>
      <c r="AG1088" s="4">
        <v>0.97</v>
      </c>
      <c r="AH1088" t="s">
        <v>33</v>
      </c>
      <c r="AI1088" t="s">
        <v>36</v>
      </c>
      <c r="AJ1088">
        <v>38.029086999999997</v>
      </c>
      <c r="AK1088">
        <v>-121.96162699999999</v>
      </c>
    </row>
    <row r="1089" spans="1:37" ht="14.45" x14ac:dyDescent="0.3">
      <c r="A1089">
        <v>1087</v>
      </c>
      <c r="B1089">
        <v>767</v>
      </c>
      <c r="C1089" t="s">
        <v>686</v>
      </c>
      <c r="D1089" t="s">
        <v>36</v>
      </c>
      <c r="E1089" t="s">
        <v>53</v>
      </c>
      <c r="F1089" s="2">
        <v>36525</v>
      </c>
      <c r="G1089" s="2">
        <v>39813</v>
      </c>
      <c r="H1089">
        <v>23276</v>
      </c>
      <c r="I1089">
        <v>22930</v>
      </c>
      <c r="J1089">
        <v>111</v>
      </c>
      <c r="K1089">
        <f t="shared" si="32"/>
        <v>943027140</v>
      </c>
      <c r="L1089">
        <v>108</v>
      </c>
      <c r="M1089">
        <v>105</v>
      </c>
      <c r="N1089" t="s">
        <v>686</v>
      </c>
      <c r="O1089" t="s">
        <v>38</v>
      </c>
      <c r="P1089" t="s">
        <v>39</v>
      </c>
      <c r="Q1089" s="6">
        <v>42199</v>
      </c>
      <c r="R1089">
        <v>197</v>
      </c>
      <c r="S1089">
        <v>221</v>
      </c>
      <c r="T1089" t="s">
        <v>55</v>
      </c>
      <c r="V1089" s="3">
        <v>23510</v>
      </c>
      <c r="Y1089" t="s">
        <v>684</v>
      </c>
      <c r="AB1089" s="3">
        <v>64290487</v>
      </c>
      <c r="AC1089" s="3">
        <v>71980580</v>
      </c>
      <c r="AD1089">
        <v>85.57</v>
      </c>
      <c r="AE1089" s="5">
        <f t="shared" si="33"/>
        <v>62361772.390000001</v>
      </c>
      <c r="AF1089">
        <v>95.8</v>
      </c>
      <c r="AG1089" s="4">
        <v>0.97</v>
      </c>
      <c r="AH1089" t="s">
        <v>33</v>
      </c>
      <c r="AI1089" t="s">
        <v>36</v>
      </c>
      <c r="AJ1089">
        <v>38.029086999999997</v>
      </c>
      <c r="AK1089">
        <v>-121.96162699999999</v>
      </c>
    </row>
    <row r="1090" spans="1:37" ht="14.45" x14ac:dyDescent="0.3">
      <c r="A1090">
        <v>1088</v>
      </c>
      <c r="B1090">
        <v>767</v>
      </c>
      <c r="C1090" t="s">
        <v>686</v>
      </c>
      <c r="D1090" t="s">
        <v>36</v>
      </c>
      <c r="E1090" t="s">
        <v>53</v>
      </c>
      <c r="F1090" s="2">
        <v>36525</v>
      </c>
      <c r="G1090" s="2">
        <v>39813</v>
      </c>
      <c r="H1090">
        <v>23276</v>
      </c>
      <c r="I1090">
        <v>22930</v>
      </c>
      <c r="J1090">
        <v>111</v>
      </c>
      <c r="K1090">
        <f t="shared" si="32"/>
        <v>943027140</v>
      </c>
      <c r="L1090">
        <v>108</v>
      </c>
      <c r="M1090">
        <v>105</v>
      </c>
      <c r="N1090" t="s">
        <v>686</v>
      </c>
      <c r="O1090" t="s">
        <v>38</v>
      </c>
      <c r="P1090" t="s">
        <v>39</v>
      </c>
      <c r="Q1090" s="6">
        <v>42169</v>
      </c>
      <c r="R1090">
        <v>191</v>
      </c>
      <c r="S1090">
        <v>210</v>
      </c>
      <c r="T1090" t="s">
        <v>55</v>
      </c>
      <c r="V1090" s="3">
        <v>23510</v>
      </c>
      <c r="Y1090" t="s">
        <v>684</v>
      </c>
      <c r="AB1090" s="3">
        <v>62237623</v>
      </c>
      <c r="AC1090" s="3">
        <v>68298459</v>
      </c>
      <c r="AD1090">
        <v>85.6</v>
      </c>
      <c r="AE1090" s="5">
        <f t="shared" si="33"/>
        <v>60370494.309999995</v>
      </c>
      <c r="AF1090">
        <v>93.93</v>
      </c>
      <c r="AG1090" s="4">
        <v>0.97</v>
      </c>
      <c r="AH1090" t="s">
        <v>33</v>
      </c>
      <c r="AI1090" t="s">
        <v>36</v>
      </c>
      <c r="AJ1090">
        <v>38.029086999999997</v>
      </c>
      <c r="AK1090">
        <v>-121.96162699999999</v>
      </c>
    </row>
    <row r="1091" spans="1:37" ht="14.45" x14ac:dyDescent="0.3">
      <c r="A1091">
        <v>1089</v>
      </c>
      <c r="B1091">
        <v>703</v>
      </c>
      <c r="C1091" t="s">
        <v>687</v>
      </c>
      <c r="D1091" t="s">
        <v>52</v>
      </c>
      <c r="E1091" t="s">
        <v>53</v>
      </c>
      <c r="F1091" s="2">
        <v>35431</v>
      </c>
      <c r="G1091" s="2">
        <v>39082</v>
      </c>
      <c r="H1091">
        <v>69119</v>
      </c>
      <c r="I1091">
        <v>73208</v>
      </c>
      <c r="J1091">
        <v>85</v>
      </c>
      <c r="K1091">
        <f t="shared" ref="K1091:K1154" si="34">J1091*H1091*365</f>
        <v>2144416975</v>
      </c>
      <c r="L1091">
        <v>80</v>
      </c>
      <c r="M1091">
        <v>80</v>
      </c>
      <c r="N1091" t="s">
        <v>687</v>
      </c>
      <c r="O1091" t="s">
        <v>38</v>
      </c>
      <c r="P1091" t="s">
        <v>39</v>
      </c>
      <c r="Q1091" s="6">
        <v>42019</v>
      </c>
      <c r="R1091">
        <v>371</v>
      </c>
      <c r="S1091">
        <v>401</v>
      </c>
      <c r="T1091" t="s">
        <v>55</v>
      </c>
      <c r="U1091" t="s">
        <v>682</v>
      </c>
      <c r="V1091" s="3">
        <v>69409</v>
      </c>
      <c r="W1091">
        <v>44</v>
      </c>
      <c r="Z1091">
        <v>2.4</v>
      </c>
      <c r="AA1091" t="s">
        <v>55</v>
      </c>
      <c r="AB1091" s="3">
        <v>120988635</v>
      </c>
      <c r="AC1091" s="3">
        <v>130666422</v>
      </c>
      <c r="AD1091">
        <v>43.58</v>
      </c>
      <c r="AE1091" s="5">
        <f t="shared" ref="AE1091:AE1154" si="35">AB1091*AG1091</f>
        <v>94371135.299999997</v>
      </c>
      <c r="AF1091">
        <v>47.06</v>
      </c>
      <c r="AG1091" s="4">
        <v>0.78</v>
      </c>
      <c r="AH1091" t="s">
        <v>33</v>
      </c>
      <c r="AI1091" t="s">
        <v>52</v>
      </c>
      <c r="AJ1091">
        <v>33.975068</v>
      </c>
      <c r="AK1091">
        <v>-118.184584</v>
      </c>
    </row>
    <row r="1092" spans="1:37" ht="14.45" x14ac:dyDescent="0.3">
      <c r="A1092">
        <v>1090</v>
      </c>
      <c r="B1092">
        <v>703</v>
      </c>
      <c r="C1092" t="s">
        <v>687</v>
      </c>
      <c r="D1092" t="s">
        <v>52</v>
      </c>
      <c r="E1092" t="s">
        <v>53</v>
      </c>
      <c r="F1092" s="2">
        <v>35431</v>
      </c>
      <c r="G1092" s="2">
        <v>39082</v>
      </c>
      <c r="H1092">
        <v>69119</v>
      </c>
      <c r="I1092">
        <v>73208</v>
      </c>
      <c r="J1092">
        <v>85</v>
      </c>
      <c r="K1092">
        <f t="shared" si="34"/>
        <v>2144416975</v>
      </c>
      <c r="L1092">
        <v>80</v>
      </c>
      <c r="M1092">
        <v>80</v>
      </c>
      <c r="N1092" t="s">
        <v>687</v>
      </c>
      <c r="O1092" t="s">
        <v>38</v>
      </c>
      <c r="P1092" t="s">
        <v>39</v>
      </c>
      <c r="Q1092" s="6">
        <v>42352</v>
      </c>
      <c r="R1092">
        <v>362</v>
      </c>
      <c r="S1092">
        <v>403</v>
      </c>
      <c r="T1092" t="s">
        <v>55</v>
      </c>
      <c r="U1092" t="s">
        <v>682</v>
      </c>
      <c r="V1092" s="3">
        <v>69351</v>
      </c>
      <c r="W1092">
        <v>40</v>
      </c>
      <c r="Y1092" t="s">
        <v>683</v>
      </c>
      <c r="Z1092">
        <v>10</v>
      </c>
      <c r="AA1092" t="s">
        <v>55</v>
      </c>
      <c r="AB1092" s="3">
        <v>118055972</v>
      </c>
      <c r="AC1092" s="3">
        <v>131155199</v>
      </c>
      <c r="AD1092">
        <v>40.25</v>
      </c>
      <c r="AE1092" s="5">
        <f t="shared" si="35"/>
        <v>86180859.560000002</v>
      </c>
      <c r="AF1092">
        <v>44.72</v>
      </c>
      <c r="AG1092" s="4">
        <v>0.73</v>
      </c>
      <c r="AH1092" t="s">
        <v>33</v>
      </c>
      <c r="AI1092" t="s">
        <v>52</v>
      </c>
      <c r="AJ1092">
        <v>33.975068</v>
      </c>
      <c r="AK1092">
        <v>-118.184584</v>
      </c>
    </row>
    <row r="1093" spans="1:37" ht="14.45" x14ac:dyDescent="0.3">
      <c r="A1093">
        <v>1091</v>
      </c>
      <c r="B1093">
        <v>703</v>
      </c>
      <c r="C1093" t="s">
        <v>687</v>
      </c>
      <c r="D1093" t="s">
        <v>52</v>
      </c>
      <c r="E1093" t="s">
        <v>53</v>
      </c>
      <c r="F1093" s="2">
        <v>35431</v>
      </c>
      <c r="G1093" s="2">
        <v>39082</v>
      </c>
      <c r="H1093">
        <v>69119</v>
      </c>
      <c r="I1093">
        <v>73208</v>
      </c>
      <c r="J1093">
        <v>85</v>
      </c>
      <c r="K1093">
        <f t="shared" si="34"/>
        <v>2144416975</v>
      </c>
      <c r="L1093">
        <v>80</v>
      </c>
      <c r="M1093">
        <v>80</v>
      </c>
      <c r="N1093" t="s">
        <v>687</v>
      </c>
      <c r="O1093" t="s">
        <v>38</v>
      </c>
      <c r="P1093" t="s">
        <v>39</v>
      </c>
      <c r="Q1093" s="6">
        <v>42322</v>
      </c>
      <c r="R1093">
        <v>382</v>
      </c>
      <c r="S1093">
        <v>408</v>
      </c>
      <c r="T1093" t="s">
        <v>55</v>
      </c>
      <c r="U1093" t="s">
        <v>682</v>
      </c>
      <c r="V1093" s="3">
        <v>69351</v>
      </c>
      <c r="W1093">
        <v>45</v>
      </c>
      <c r="Y1093" t="s">
        <v>683</v>
      </c>
      <c r="Z1093">
        <v>13.9</v>
      </c>
      <c r="AA1093" t="s">
        <v>55</v>
      </c>
      <c r="AB1093" s="3">
        <v>124442660</v>
      </c>
      <c r="AC1093" s="3">
        <v>132882212</v>
      </c>
      <c r="AD1093">
        <v>44.74</v>
      </c>
      <c r="AE1093" s="5">
        <f t="shared" si="35"/>
        <v>93331995</v>
      </c>
      <c r="AF1093">
        <v>47.77</v>
      </c>
      <c r="AG1093" s="4">
        <v>0.75</v>
      </c>
      <c r="AH1093" t="s">
        <v>33</v>
      </c>
      <c r="AI1093" t="s">
        <v>52</v>
      </c>
      <c r="AJ1093">
        <v>33.975068</v>
      </c>
      <c r="AK1093">
        <v>-118.184584</v>
      </c>
    </row>
    <row r="1094" spans="1:37" ht="14.45" x14ac:dyDescent="0.3">
      <c r="A1094">
        <v>1092</v>
      </c>
      <c r="B1094">
        <v>703</v>
      </c>
      <c r="C1094" t="s">
        <v>687</v>
      </c>
      <c r="D1094" t="s">
        <v>52</v>
      </c>
      <c r="E1094" t="s">
        <v>53</v>
      </c>
      <c r="F1094" s="2">
        <v>35431</v>
      </c>
      <c r="G1094" s="2">
        <v>39082</v>
      </c>
      <c r="H1094">
        <v>69119</v>
      </c>
      <c r="I1094">
        <v>73208</v>
      </c>
      <c r="J1094">
        <v>85</v>
      </c>
      <c r="K1094">
        <f t="shared" si="34"/>
        <v>2144416975</v>
      </c>
      <c r="L1094">
        <v>80</v>
      </c>
      <c r="M1094">
        <v>80</v>
      </c>
      <c r="N1094" t="s">
        <v>687</v>
      </c>
      <c r="O1094" t="s">
        <v>38</v>
      </c>
      <c r="P1094" t="s">
        <v>39</v>
      </c>
      <c r="Q1094" s="6">
        <v>42291</v>
      </c>
      <c r="R1094">
        <v>431</v>
      </c>
      <c r="S1094">
        <v>442</v>
      </c>
      <c r="T1094" t="s">
        <v>55</v>
      </c>
      <c r="U1094" t="s">
        <v>682</v>
      </c>
      <c r="V1094" s="3">
        <v>69351</v>
      </c>
      <c r="W1094">
        <v>46</v>
      </c>
      <c r="Y1094" t="s">
        <v>683</v>
      </c>
      <c r="Z1094">
        <v>15.4</v>
      </c>
      <c r="AA1094" t="s">
        <v>55</v>
      </c>
      <c r="AB1094" s="3">
        <v>140409380</v>
      </c>
      <c r="AC1094" s="3">
        <v>143993746</v>
      </c>
      <c r="AD1094">
        <v>46.11</v>
      </c>
      <c r="AE1094" s="5">
        <f t="shared" si="35"/>
        <v>99690659.799999997</v>
      </c>
      <c r="AF1094">
        <v>47.29</v>
      </c>
      <c r="AG1094" s="4">
        <v>0.71</v>
      </c>
      <c r="AH1094" t="s">
        <v>33</v>
      </c>
      <c r="AI1094" t="s">
        <v>52</v>
      </c>
      <c r="AJ1094">
        <v>33.975068</v>
      </c>
      <c r="AK1094">
        <v>-118.184584</v>
      </c>
    </row>
    <row r="1095" spans="1:37" ht="14.45" x14ac:dyDescent="0.3">
      <c r="A1095">
        <v>1093</v>
      </c>
      <c r="B1095">
        <v>703</v>
      </c>
      <c r="C1095" t="s">
        <v>687</v>
      </c>
      <c r="D1095" t="s">
        <v>52</v>
      </c>
      <c r="E1095" t="s">
        <v>53</v>
      </c>
      <c r="F1095" s="2">
        <v>35431</v>
      </c>
      <c r="G1095" s="2">
        <v>39082</v>
      </c>
      <c r="H1095">
        <v>69119</v>
      </c>
      <c r="I1095">
        <v>73208</v>
      </c>
      <c r="J1095">
        <v>85</v>
      </c>
      <c r="K1095">
        <f t="shared" si="34"/>
        <v>2144416975</v>
      </c>
      <c r="L1095">
        <v>80</v>
      </c>
      <c r="M1095">
        <v>80</v>
      </c>
      <c r="N1095" t="s">
        <v>687</v>
      </c>
      <c r="O1095" t="s">
        <v>38</v>
      </c>
      <c r="P1095" t="s">
        <v>39</v>
      </c>
      <c r="Q1095" s="6">
        <v>42261</v>
      </c>
      <c r="R1095">
        <v>432</v>
      </c>
      <c r="S1095">
        <v>465</v>
      </c>
      <c r="T1095" t="s">
        <v>55</v>
      </c>
      <c r="U1095" t="s">
        <v>682</v>
      </c>
      <c r="V1095" s="3">
        <v>69351</v>
      </c>
      <c r="W1095">
        <v>50</v>
      </c>
      <c r="Y1095" t="s">
        <v>684</v>
      </c>
      <c r="Z1095">
        <v>8.6999999999999993</v>
      </c>
      <c r="AA1095" t="s">
        <v>55</v>
      </c>
      <c r="AB1095" s="3">
        <v>140637476</v>
      </c>
      <c r="AC1095" s="3">
        <v>151618669</v>
      </c>
      <c r="AD1095">
        <v>50.02</v>
      </c>
      <c r="AE1095" s="5">
        <f t="shared" si="35"/>
        <v>104071732.23999999</v>
      </c>
      <c r="AF1095">
        <v>53.93</v>
      </c>
      <c r="AG1095" s="4">
        <v>0.74</v>
      </c>
      <c r="AH1095" t="s">
        <v>33</v>
      </c>
      <c r="AI1095" t="s">
        <v>52</v>
      </c>
      <c r="AJ1095">
        <v>33.975068</v>
      </c>
      <c r="AK1095">
        <v>-118.184584</v>
      </c>
    </row>
    <row r="1096" spans="1:37" ht="14.45" x14ac:dyDescent="0.3">
      <c r="A1096">
        <v>1094</v>
      </c>
      <c r="B1096">
        <v>703</v>
      </c>
      <c r="C1096" t="s">
        <v>687</v>
      </c>
      <c r="D1096" t="s">
        <v>52</v>
      </c>
      <c r="E1096" t="s">
        <v>53</v>
      </c>
      <c r="F1096" s="2">
        <v>35431</v>
      </c>
      <c r="G1096" s="2">
        <v>39082</v>
      </c>
      <c r="H1096">
        <v>69119</v>
      </c>
      <c r="I1096">
        <v>73208</v>
      </c>
      <c r="J1096">
        <v>85</v>
      </c>
      <c r="K1096">
        <f t="shared" si="34"/>
        <v>2144416975</v>
      </c>
      <c r="L1096">
        <v>80</v>
      </c>
      <c r="M1096">
        <v>80</v>
      </c>
      <c r="N1096" t="s">
        <v>687</v>
      </c>
      <c r="O1096">
        <v>2</v>
      </c>
      <c r="P1096" t="s">
        <v>39</v>
      </c>
      <c r="Q1096" s="6">
        <v>42230</v>
      </c>
      <c r="R1096">
        <v>454</v>
      </c>
      <c r="S1096">
        <v>473</v>
      </c>
      <c r="T1096" t="s">
        <v>55</v>
      </c>
      <c r="V1096" s="3">
        <v>69351</v>
      </c>
      <c r="Y1096" t="s">
        <v>684</v>
      </c>
      <c r="Z1096">
        <v>8.5</v>
      </c>
      <c r="AA1096" t="s">
        <v>55</v>
      </c>
      <c r="AB1096" s="3">
        <v>148034303</v>
      </c>
      <c r="AC1096" s="3">
        <v>154258066</v>
      </c>
      <c r="AD1096">
        <v>61.28</v>
      </c>
      <c r="AE1096" s="5">
        <f t="shared" si="35"/>
        <v>131750529.67</v>
      </c>
      <c r="AF1096">
        <v>63.86</v>
      </c>
      <c r="AG1096" s="4">
        <v>0.89</v>
      </c>
      <c r="AH1096" t="s">
        <v>33</v>
      </c>
      <c r="AI1096" t="s">
        <v>52</v>
      </c>
      <c r="AJ1096">
        <v>33.975068</v>
      </c>
      <c r="AK1096">
        <v>-118.184584</v>
      </c>
    </row>
    <row r="1097" spans="1:37" ht="14.45" x14ac:dyDescent="0.3">
      <c r="A1097">
        <v>1095</v>
      </c>
      <c r="B1097">
        <v>703</v>
      </c>
      <c r="C1097" t="s">
        <v>687</v>
      </c>
      <c r="D1097" t="s">
        <v>52</v>
      </c>
      <c r="E1097" t="s">
        <v>53</v>
      </c>
      <c r="F1097" s="2">
        <v>35431</v>
      </c>
      <c r="G1097" s="2">
        <v>39082</v>
      </c>
      <c r="H1097">
        <v>69119</v>
      </c>
      <c r="I1097">
        <v>73208</v>
      </c>
      <c r="J1097">
        <v>85</v>
      </c>
      <c r="K1097">
        <f t="shared" si="34"/>
        <v>2144416975</v>
      </c>
      <c r="L1097">
        <v>80</v>
      </c>
      <c r="M1097">
        <v>80</v>
      </c>
      <c r="N1097" t="s">
        <v>687</v>
      </c>
      <c r="O1097" t="s">
        <v>38</v>
      </c>
      <c r="P1097" t="s">
        <v>39</v>
      </c>
      <c r="Q1097" s="6">
        <v>42199</v>
      </c>
      <c r="R1097">
        <v>472</v>
      </c>
      <c r="S1097">
        <v>505</v>
      </c>
      <c r="T1097" t="s">
        <v>55</v>
      </c>
      <c r="V1097" s="3">
        <v>69351</v>
      </c>
      <c r="Y1097" t="s">
        <v>684</v>
      </c>
      <c r="Z1097">
        <v>10.199999999999999</v>
      </c>
      <c r="AA1097" t="s">
        <v>55</v>
      </c>
      <c r="AB1097" s="3">
        <v>153638948</v>
      </c>
      <c r="AC1097" s="3">
        <v>164620141</v>
      </c>
      <c r="AD1097">
        <v>63.6</v>
      </c>
      <c r="AE1097" s="5">
        <f t="shared" si="35"/>
        <v>136738663.72</v>
      </c>
      <c r="AF1097">
        <v>68.150000000000006</v>
      </c>
      <c r="AG1097" s="4">
        <v>0.89</v>
      </c>
      <c r="AH1097" t="s">
        <v>33</v>
      </c>
      <c r="AI1097" t="s">
        <v>52</v>
      </c>
      <c r="AJ1097">
        <v>33.975068</v>
      </c>
      <c r="AK1097">
        <v>-118.184584</v>
      </c>
    </row>
    <row r="1098" spans="1:37" ht="14.45" x14ac:dyDescent="0.3">
      <c r="A1098">
        <v>1096</v>
      </c>
      <c r="B1098">
        <v>703</v>
      </c>
      <c r="C1098" t="s">
        <v>687</v>
      </c>
      <c r="D1098" t="s">
        <v>52</v>
      </c>
      <c r="E1098" t="s">
        <v>53</v>
      </c>
      <c r="F1098" s="2">
        <v>35431</v>
      </c>
      <c r="G1098" s="2">
        <v>39082</v>
      </c>
      <c r="H1098">
        <v>69119</v>
      </c>
      <c r="I1098">
        <v>73208</v>
      </c>
      <c r="J1098">
        <v>85</v>
      </c>
      <c r="K1098">
        <f t="shared" si="34"/>
        <v>2144416975</v>
      </c>
      <c r="L1098">
        <v>80</v>
      </c>
      <c r="M1098">
        <v>80</v>
      </c>
      <c r="N1098" t="s">
        <v>687</v>
      </c>
      <c r="O1098" t="s">
        <v>38</v>
      </c>
      <c r="P1098" t="s">
        <v>39</v>
      </c>
      <c r="Q1098" s="6">
        <v>42169</v>
      </c>
      <c r="R1098">
        <v>455</v>
      </c>
      <c r="S1098">
        <v>469</v>
      </c>
      <c r="T1098" t="s">
        <v>55</v>
      </c>
      <c r="V1098" s="3">
        <v>69351</v>
      </c>
      <c r="Y1098" t="s">
        <v>684</v>
      </c>
      <c r="Z1098">
        <v>11.4</v>
      </c>
      <c r="AA1098" t="s">
        <v>55</v>
      </c>
      <c r="AB1098" s="3">
        <v>148229814</v>
      </c>
      <c r="AC1098" s="3">
        <v>152759149</v>
      </c>
      <c r="AD1098">
        <v>63.41</v>
      </c>
      <c r="AE1098" s="5">
        <f t="shared" si="35"/>
        <v>131924534.46000001</v>
      </c>
      <c r="AF1098">
        <v>65.349999999999994</v>
      </c>
      <c r="AG1098" s="4">
        <v>0.89</v>
      </c>
      <c r="AH1098" t="s">
        <v>33</v>
      </c>
      <c r="AI1098" t="s">
        <v>52</v>
      </c>
      <c r="AJ1098">
        <v>33.975068</v>
      </c>
      <c r="AK1098">
        <v>-118.184584</v>
      </c>
    </row>
    <row r="1099" spans="1:37" ht="14.45" x14ac:dyDescent="0.3">
      <c r="A1099">
        <v>1097</v>
      </c>
      <c r="B1099">
        <v>703</v>
      </c>
      <c r="C1099" t="s">
        <v>687</v>
      </c>
      <c r="D1099" t="s">
        <v>52</v>
      </c>
      <c r="E1099" t="s">
        <v>53</v>
      </c>
      <c r="F1099" s="2">
        <v>35431</v>
      </c>
      <c r="G1099" s="2">
        <v>39082</v>
      </c>
      <c r="H1099">
        <v>69119</v>
      </c>
      <c r="I1099">
        <v>73208</v>
      </c>
      <c r="J1099">
        <v>85</v>
      </c>
      <c r="K1099">
        <f t="shared" si="34"/>
        <v>2144416975</v>
      </c>
      <c r="L1099">
        <v>80</v>
      </c>
      <c r="M1099">
        <v>80</v>
      </c>
      <c r="N1099" t="s">
        <v>687</v>
      </c>
      <c r="O1099" t="s">
        <v>38</v>
      </c>
      <c r="P1099" t="s">
        <v>39</v>
      </c>
      <c r="Q1099" s="6">
        <v>42050</v>
      </c>
      <c r="R1099">
        <v>350</v>
      </c>
      <c r="S1099">
        <v>361</v>
      </c>
      <c r="T1099" t="s">
        <v>55</v>
      </c>
      <c r="U1099" t="s">
        <v>682</v>
      </c>
      <c r="V1099" s="3">
        <v>69409</v>
      </c>
      <c r="W1099">
        <v>45</v>
      </c>
      <c r="Z1099">
        <v>4.2</v>
      </c>
      <c r="AA1099" t="s">
        <v>55</v>
      </c>
      <c r="AB1099" s="3">
        <v>113917659</v>
      </c>
      <c r="AC1099" s="3">
        <v>117469439</v>
      </c>
      <c r="AD1099">
        <v>44.84</v>
      </c>
      <c r="AE1099" s="5">
        <f t="shared" si="35"/>
        <v>87716597.430000007</v>
      </c>
      <c r="AF1099">
        <v>46.24</v>
      </c>
      <c r="AG1099" s="4">
        <v>0.77</v>
      </c>
      <c r="AH1099" t="s">
        <v>33</v>
      </c>
      <c r="AI1099" t="s">
        <v>52</v>
      </c>
      <c r="AJ1099">
        <v>33.975068</v>
      </c>
      <c r="AK1099">
        <v>-118.184584</v>
      </c>
    </row>
    <row r="1100" spans="1:37" ht="14.45" x14ac:dyDescent="0.3">
      <c r="A1100">
        <v>1098</v>
      </c>
      <c r="B1100">
        <v>702</v>
      </c>
      <c r="C1100" t="s">
        <v>688</v>
      </c>
      <c r="D1100" t="s">
        <v>52</v>
      </c>
      <c r="E1100" t="s">
        <v>31</v>
      </c>
      <c r="F1100" s="2">
        <v>36161</v>
      </c>
      <c r="G1100" s="2">
        <v>39813</v>
      </c>
      <c r="H1100">
        <v>35248</v>
      </c>
      <c r="I1100">
        <v>34501</v>
      </c>
      <c r="J1100">
        <v>344</v>
      </c>
      <c r="K1100">
        <f t="shared" si="34"/>
        <v>4425738880</v>
      </c>
      <c r="L1100">
        <v>309</v>
      </c>
      <c r="M1100">
        <v>275</v>
      </c>
      <c r="N1100" t="s">
        <v>688</v>
      </c>
      <c r="O1100" t="s">
        <v>38</v>
      </c>
      <c r="P1100" t="s">
        <v>39</v>
      </c>
      <c r="Q1100" s="6">
        <v>42050</v>
      </c>
      <c r="R1100">
        <v>559</v>
      </c>
      <c r="S1100">
        <v>523</v>
      </c>
      <c r="T1100" t="s">
        <v>55</v>
      </c>
      <c r="U1100" t="s">
        <v>682</v>
      </c>
      <c r="V1100" s="3">
        <v>35994</v>
      </c>
      <c r="W1100">
        <v>126</v>
      </c>
      <c r="AB1100" s="3">
        <v>182053192</v>
      </c>
      <c r="AC1100" s="3">
        <v>170355126</v>
      </c>
      <c r="AD1100">
        <v>126.27</v>
      </c>
      <c r="AE1100" s="5">
        <f t="shared" si="35"/>
        <v>127437234.39999999</v>
      </c>
      <c r="AF1100">
        <v>118.15</v>
      </c>
      <c r="AG1100" s="4">
        <v>0.7</v>
      </c>
      <c r="AH1100" t="s">
        <v>33</v>
      </c>
      <c r="AI1100" t="s">
        <v>52</v>
      </c>
      <c r="AJ1100">
        <v>34.096676000000002</v>
      </c>
      <c r="AK1100">
        <v>-117.719779</v>
      </c>
    </row>
    <row r="1101" spans="1:37" ht="14.45" x14ac:dyDescent="0.3">
      <c r="A1101">
        <v>1099</v>
      </c>
      <c r="B1101">
        <v>702</v>
      </c>
      <c r="C1101" t="s">
        <v>688</v>
      </c>
      <c r="D1101" t="s">
        <v>52</v>
      </c>
      <c r="E1101" t="s">
        <v>31</v>
      </c>
      <c r="F1101" s="2">
        <v>36161</v>
      </c>
      <c r="G1101" s="2">
        <v>39813</v>
      </c>
      <c r="H1101">
        <v>35248</v>
      </c>
      <c r="I1101">
        <v>34501</v>
      </c>
      <c r="J1101">
        <v>344</v>
      </c>
      <c r="K1101">
        <f t="shared" si="34"/>
        <v>4425738880</v>
      </c>
      <c r="L1101">
        <v>309</v>
      </c>
      <c r="M1101">
        <v>275</v>
      </c>
      <c r="N1101" t="s">
        <v>688</v>
      </c>
      <c r="O1101" t="s">
        <v>38</v>
      </c>
      <c r="P1101" t="s">
        <v>39</v>
      </c>
      <c r="Q1101" s="6">
        <v>42019</v>
      </c>
      <c r="R1101">
        <v>488</v>
      </c>
      <c r="S1101">
        <v>526</v>
      </c>
      <c r="T1101" t="s">
        <v>55</v>
      </c>
      <c r="U1101" t="s">
        <v>682</v>
      </c>
      <c r="V1101" s="3">
        <v>35994</v>
      </c>
      <c r="W1101">
        <v>103</v>
      </c>
      <c r="AB1101" s="3">
        <v>158950326</v>
      </c>
      <c r="AC1101" s="3">
        <v>171463021</v>
      </c>
      <c r="AD1101">
        <v>102.57</v>
      </c>
      <c r="AE1101" s="5">
        <f t="shared" si="35"/>
        <v>114444234.72</v>
      </c>
      <c r="AF1101">
        <v>110.64</v>
      </c>
      <c r="AG1101" s="4">
        <v>0.72</v>
      </c>
      <c r="AH1101" t="s">
        <v>33</v>
      </c>
      <c r="AI1101" t="s">
        <v>52</v>
      </c>
      <c r="AJ1101">
        <v>34.096676000000002</v>
      </c>
      <c r="AK1101">
        <v>-117.719779</v>
      </c>
    </row>
    <row r="1102" spans="1:37" ht="14.45" x14ac:dyDescent="0.3">
      <c r="A1102">
        <v>1100</v>
      </c>
      <c r="B1102">
        <v>702</v>
      </c>
      <c r="C1102" t="s">
        <v>688</v>
      </c>
      <c r="D1102" t="s">
        <v>52</v>
      </c>
      <c r="E1102" t="s">
        <v>31</v>
      </c>
      <c r="F1102" s="2">
        <v>36161</v>
      </c>
      <c r="G1102" s="2">
        <v>39813</v>
      </c>
      <c r="H1102">
        <v>35248</v>
      </c>
      <c r="I1102">
        <v>34501</v>
      </c>
      <c r="J1102">
        <v>344</v>
      </c>
      <c r="K1102">
        <f t="shared" si="34"/>
        <v>4425738880</v>
      </c>
      <c r="L1102">
        <v>309</v>
      </c>
      <c r="M1102">
        <v>275</v>
      </c>
      <c r="N1102" t="s">
        <v>688</v>
      </c>
      <c r="O1102" t="s">
        <v>38</v>
      </c>
      <c r="P1102" t="s">
        <v>39</v>
      </c>
      <c r="Q1102" s="6">
        <v>42352</v>
      </c>
      <c r="R1102">
        <v>419</v>
      </c>
      <c r="S1102">
        <v>648</v>
      </c>
      <c r="T1102" t="s">
        <v>55</v>
      </c>
      <c r="U1102" t="s">
        <v>682</v>
      </c>
      <c r="V1102" s="3">
        <v>35845</v>
      </c>
      <c r="W1102">
        <v>86</v>
      </c>
      <c r="Y1102" t="s">
        <v>683</v>
      </c>
      <c r="AB1102" s="3">
        <v>136662088</v>
      </c>
      <c r="AC1102" s="3">
        <v>211282065</v>
      </c>
      <c r="AD1102">
        <v>85.84</v>
      </c>
      <c r="AE1102" s="5">
        <f t="shared" si="35"/>
        <v>95663461.599999994</v>
      </c>
      <c r="AF1102">
        <v>132.72</v>
      </c>
      <c r="AG1102" s="4">
        <v>0.7</v>
      </c>
      <c r="AH1102" t="s">
        <v>33</v>
      </c>
      <c r="AI1102" t="s">
        <v>52</v>
      </c>
      <c r="AJ1102">
        <v>34.096676000000002</v>
      </c>
      <c r="AK1102">
        <v>-117.719779</v>
      </c>
    </row>
    <row r="1103" spans="1:37" ht="14.45" x14ac:dyDescent="0.3">
      <c r="A1103">
        <v>1101</v>
      </c>
      <c r="B1103">
        <v>702</v>
      </c>
      <c r="C1103" t="s">
        <v>688</v>
      </c>
      <c r="D1103" t="s">
        <v>52</v>
      </c>
      <c r="E1103" t="s">
        <v>31</v>
      </c>
      <c r="F1103" s="2">
        <v>36161</v>
      </c>
      <c r="G1103" s="2">
        <v>39813</v>
      </c>
      <c r="H1103">
        <v>35248</v>
      </c>
      <c r="I1103">
        <v>34501</v>
      </c>
      <c r="J1103">
        <v>344</v>
      </c>
      <c r="K1103">
        <f t="shared" si="34"/>
        <v>4425738880</v>
      </c>
      <c r="L1103">
        <v>309</v>
      </c>
      <c r="M1103">
        <v>275</v>
      </c>
      <c r="N1103" t="s">
        <v>688</v>
      </c>
      <c r="O1103" t="s">
        <v>38</v>
      </c>
      <c r="P1103" t="s">
        <v>39</v>
      </c>
      <c r="Q1103" s="6">
        <v>42322</v>
      </c>
      <c r="R1103">
        <v>728</v>
      </c>
      <c r="S1103">
        <v>749</v>
      </c>
      <c r="T1103" t="s">
        <v>55</v>
      </c>
      <c r="U1103" t="s">
        <v>683</v>
      </c>
      <c r="V1103" s="3">
        <v>35845</v>
      </c>
      <c r="W1103">
        <v>151</v>
      </c>
      <c r="Y1103" t="s">
        <v>683</v>
      </c>
      <c r="AB1103" s="3">
        <v>237285009</v>
      </c>
      <c r="AC1103" s="3">
        <v>244030134</v>
      </c>
      <c r="AD1103">
        <v>151.15</v>
      </c>
      <c r="AE1103" s="5">
        <f t="shared" si="35"/>
        <v>163726656.20999998</v>
      </c>
      <c r="AF1103">
        <v>155.44999999999999</v>
      </c>
      <c r="AG1103" s="4">
        <v>0.69</v>
      </c>
      <c r="AH1103" t="s">
        <v>33</v>
      </c>
      <c r="AI1103" t="s">
        <v>52</v>
      </c>
      <c r="AJ1103">
        <v>34.096676000000002</v>
      </c>
      <c r="AK1103">
        <v>-117.719779</v>
      </c>
    </row>
    <row r="1104" spans="1:37" ht="14.45" x14ac:dyDescent="0.3">
      <c r="A1104">
        <v>1102</v>
      </c>
      <c r="B1104">
        <v>702</v>
      </c>
      <c r="C1104" t="s">
        <v>688</v>
      </c>
      <c r="D1104" t="s">
        <v>52</v>
      </c>
      <c r="E1104" t="s">
        <v>31</v>
      </c>
      <c r="F1104" s="2">
        <v>36161</v>
      </c>
      <c r="G1104" s="2">
        <v>39813</v>
      </c>
      <c r="H1104">
        <v>35248</v>
      </c>
      <c r="I1104">
        <v>34501</v>
      </c>
      <c r="J1104">
        <v>344</v>
      </c>
      <c r="K1104">
        <f t="shared" si="34"/>
        <v>4425738880</v>
      </c>
      <c r="L1104">
        <v>309</v>
      </c>
      <c r="M1104">
        <v>275</v>
      </c>
      <c r="N1104" t="s">
        <v>688</v>
      </c>
      <c r="O1104" t="s">
        <v>38</v>
      </c>
      <c r="P1104" t="s">
        <v>39</v>
      </c>
      <c r="Q1104" s="6">
        <v>42291</v>
      </c>
      <c r="R1104" s="3">
        <v>1054</v>
      </c>
      <c r="S1104" s="3">
        <v>1033</v>
      </c>
      <c r="T1104" t="s">
        <v>55</v>
      </c>
      <c r="U1104" t="s">
        <v>682</v>
      </c>
      <c r="V1104" s="3">
        <v>35845</v>
      </c>
      <c r="W1104">
        <v>213</v>
      </c>
      <c r="Y1104" t="s">
        <v>683</v>
      </c>
      <c r="AB1104" s="3">
        <v>343382234</v>
      </c>
      <c r="AC1104" s="3">
        <v>336669694</v>
      </c>
      <c r="AD1104">
        <v>212.92</v>
      </c>
      <c r="AE1104" s="5">
        <f t="shared" si="35"/>
        <v>236933741.45999998</v>
      </c>
      <c r="AF1104">
        <v>208.75</v>
      </c>
      <c r="AG1104" s="4">
        <v>0.69</v>
      </c>
      <c r="AH1104" t="s">
        <v>33</v>
      </c>
      <c r="AI1104" t="s">
        <v>52</v>
      </c>
      <c r="AJ1104">
        <v>34.096676000000002</v>
      </c>
      <c r="AK1104">
        <v>-117.719779</v>
      </c>
    </row>
    <row r="1105" spans="1:37" ht="14.45" x14ac:dyDescent="0.3">
      <c r="A1105">
        <v>1103</v>
      </c>
      <c r="B1105">
        <v>702</v>
      </c>
      <c r="C1105" t="s">
        <v>688</v>
      </c>
      <c r="D1105" t="s">
        <v>52</v>
      </c>
      <c r="E1105" t="s">
        <v>31</v>
      </c>
      <c r="F1105" s="2">
        <v>36161</v>
      </c>
      <c r="G1105" s="2">
        <v>39813</v>
      </c>
      <c r="H1105">
        <v>35248</v>
      </c>
      <c r="I1105">
        <v>34501</v>
      </c>
      <c r="J1105">
        <v>344</v>
      </c>
      <c r="K1105">
        <f t="shared" si="34"/>
        <v>4425738880</v>
      </c>
      <c r="L1105">
        <v>309</v>
      </c>
      <c r="M1105">
        <v>275</v>
      </c>
      <c r="N1105" t="s">
        <v>688</v>
      </c>
      <c r="O1105" t="s">
        <v>38</v>
      </c>
      <c r="P1105" t="s">
        <v>39</v>
      </c>
      <c r="Q1105" s="6">
        <v>42261</v>
      </c>
      <c r="R1105" s="3">
        <v>1160</v>
      </c>
      <c r="S1105" s="3">
        <v>1303</v>
      </c>
      <c r="T1105" t="s">
        <v>55</v>
      </c>
      <c r="U1105" t="s">
        <v>682</v>
      </c>
      <c r="V1105" s="3">
        <v>35845</v>
      </c>
      <c r="W1105">
        <v>250</v>
      </c>
      <c r="Y1105" t="s">
        <v>683</v>
      </c>
      <c r="AB1105" s="3">
        <v>377889900</v>
      </c>
      <c r="AC1105" s="3">
        <v>424584409</v>
      </c>
      <c r="AD1105">
        <v>249.85</v>
      </c>
      <c r="AE1105" s="5">
        <f t="shared" si="35"/>
        <v>268301829</v>
      </c>
      <c r="AF1105">
        <v>280.73</v>
      </c>
      <c r="AG1105" s="4">
        <v>0.71</v>
      </c>
      <c r="AH1105" t="s">
        <v>33</v>
      </c>
      <c r="AI1105" t="s">
        <v>52</v>
      </c>
      <c r="AJ1105">
        <v>34.096676000000002</v>
      </c>
      <c r="AK1105">
        <v>-117.719779</v>
      </c>
    </row>
    <row r="1106" spans="1:37" ht="14.45" x14ac:dyDescent="0.3">
      <c r="A1106">
        <v>1104</v>
      </c>
      <c r="B1106">
        <v>702</v>
      </c>
      <c r="C1106" t="s">
        <v>688</v>
      </c>
      <c r="D1106" t="s">
        <v>52</v>
      </c>
      <c r="E1106" t="s">
        <v>31</v>
      </c>
      <c r="F1106" s="2">
        <v>36161</v>
      </c>
      <c r="G1106" s="2">
        <v>39813</v>
      </c>
      <c r="H1106">
        <v>35248</v>
      </c>
      <c r="I1106">
        <v>34501</v>
      </c>
      <c r="J1106">
        <v>344</v>
      </c>
      <c r="K1106">
        <f t="shared" si="34"/>
        <v>4425738880</v>
      </c>
      <c r="L1106">
        <v>309</v>
      </c>
      <c r="M1106">
        <v>275</v>
      </c>
      <c r="N1106" t="s">
        <v>688</v>
      </c>
      <c r="O1106">
        <v>2</v>
      </c>
      <c r="P1106" t="s">
        <v>39</v>
      </c>
      <c r="Q1106" s="6">
        <v>42230</v>
      </c>
      <c r="R1106" s="3">
        <v>1159</v>
      </c>
      <c r="S1106" s="3">
        <v>1381</v>
      </c>
      <c r="T1106" t="s">
        <v>55</v>
      </c>
      <c r="V1106" s="3">
        <v>35845</v>
      </c>
      <c r="Y1106" t="s">
        <v>684</v>
      </c>
      <c r="AB1106" s="3">
        <v>377531463</v>
      </c>
      <c r="AC1106" s="3">
        <v>450131161</v>
      </c>
      <c r="AD1106">
        <v>309.17</v>
      </c>
      <c r="AE1106" s="5">
        <f t="shared" si="35"/>
        <v>343553631.32999998</v>
      </c>
      <c r="AF1106">
        <v>368.63</v>
      </c>
      <c r="AG1106" s="4">
        <v>0.91</v>
      </c>
      <c r="AH1106" t="s">
        <v>33</v>
      </c>
      <c r="AI1106" t="s">
        <v>52</v>
      </c>
      <c r="AJ1106">
        <v>34.096676000000002</v>
      </c>
      <c r="AK1106">
        <v>-117.719779</v>
      </c>
    </row>
    <row r="1107" spans="1:37" ht="14.45" x14ac:dyDescent="0.3">
      <c r="A1107">
        <v>1105</v>
      </c>
      <c r="B1107">
        <v>702</v>
      </c>
      <c r="C1107" t="s">
        <v>688</v>
      </c>
      <c r="D1107" t="s">
        <v>52</v>
      </c>
      <c r="E1107" t="s">
        <v>31</v>
      </c>
      <c r="F1107" s="2">
        <v>36161</v>
      </c>
      <c r="G1107" s="2">
        <v>39813</v>
      </c>
      <c r="H1107">
        <v>35248</v>
      </c>
      <c r="I1107">
        <v>34501</v>
      </c>
      <c r="J1107">
        <v>344</v>
      </c>
      <c r="K1107">
        <f t="shared" si="34"/>
        <v>4425738880</v>
      </c>
      <c r="L1107">
        <v>309</v>
      </c>
      <c r="M1107">
        <v>275</v>
      </c>
      <c r="N1107" t="s">
        <v>688</v>
      </c>
      <c r="O1107" t="s">
        <v>38</v>
      </c>
      <c r="P1107" t="s">
        <v>39</v>
      </c>
      <c r="Q1107" s="6">
        <v>42199</v>
      </c>
      <c r="R1107" s="3">
        <v>1245</v>
      </c>
      <c r="S1107" s="3">
        <v>1383</v>
      </c>
      <c r="T1107" t="s">
        <v>55</v>
      </c>
      <c r="V1107" s="3">
        <v>35845</v>
      </c>
      <c r="Y1107" t="s">
        <v>684</v>
      </c>
      <c r="AB1107" s="3">
        <v>405815367</v>
      </c>
      <c r="AC1107" s="3">
        <v>450652524</v>
      </c>
      <c r="AD1107">
        <v>332.34</v>
      </c>
      <c r="AE1107" s="5">
        <f t="shared" si="35"/>
        <v>369291983.97000003</v>
      </c>
      <c r="AF1107">
        <v>369.06</v>
      </c>
      <c r="AG1107" s="4">
        <v>0.91</v>
      </c>
      <c r="AH1107" t="s">
        <v>33</v>
      </c>
      <c r="AI1107" t="s">
        <v>52</v>
      </c>
      <c r="AJ1107">
        <v>34.096676000000002</v>
      </c>
      <c r="AK1107">
        <v>-117.719779</v>
      </c>
    </row>
    <row r="1108" spans="1:37" ht="14.45" x14ac:dyDescent="0.3">
      <c r="A1108">
        <v>1106</v>
      </c>
      <c r="B1108">
        <v>702</v>
      </c>
      <c r="C1108" t="s">
        <v>688</v>
      </c>
      <c r="D1108" t="s">
        <v>52</v>
      </c>
      <c r="E1108" t="s">
        <v>31</v>
      </c>
      <c r="F1108" s="2">
        <v>36161</v>
      </c>
      <c r="G1108" s="2">
        <v>39813</v>
      </c>
      <c r="H1108">
        <v>35248</v>
      </c>
      <c r="I1108">
        <v>34501</v>
      </c>
      <c r="J1108">
        <v>344</v>
      </c>
      <c r="K1108">
        <f t="shared" si="34"/>
        <v>4425738880</v>
      </c>
      <c r="L1108">
        <v>309</v>
      </c>
      <c r="M1108">
        <v>275</v>
      </c>
      <c r="N1108" t="s">
        <v>688</v>
      </c>
      <c r="O1108" t="s">
        <v>38</v>
      </c>
      <c r="P1108" t="s">
        <v>39</v>
      </c>
      <c r="Q1108" s="6">
        <v>42169</v>
      </c>
      <c r="R1108" s="3">
        <v>1180</v>
      </c>
      <c r="S1108" s="3">
        <v>1272</v>
      </c>
      <c r="T1108" t="s">
        <v>55</v>
      </c>
      <c r="V1108" s="3">
        <v>35845</v>
      </c>
      <c r="Y1108" t="s">
        <v>684</v>
      </c>
      <c r="AB1108" s="3">
        <v>384635024</v>
      </c>
      <c r="AC1108" s="3">
        <v>414613356</v>
      </c>
      <c r="AD1108">
        <v>325.49</v>
      </c>
      <c r="AE1108" s="5">
        <f t="shared" si="35"/>
        <v>350017871.84000003</v>
      </c>
      <c r="AF1108">
        <v>350.86</v>
      </c>
      <c r="AG1108" s="4">
        <v>0.91</v>
      </c>
      <c r="AH1108" t="s">
        <v>33</v>
      </c>
      <c r="AI1108" t="s">
        <v>52</v>
      </c>
      <c r="AJ1108">
        <v>34.096676000000002</v>
      </c>
      <c r="AK1108">
        <v>-117.719779</v>
      </c>
    </row>
    <row r="1109" spans="1:37" ht="14.45" x14ac:dyDescent="0.3">
      <c r="A1109">
        <v>1107</v>
      </c>
      <c r="B1109">
        <v>766</v>
      </c>
      <c r="C1109" t="s">
        <v>689</v>
      </c>
      <c r="D1109" t="s">
        <v>213</v>
      </c>
      <c r="E1109" t="s">
        <v>31</v>
      </c>
      <c r="F1109" s="2">
        <v>36161</v>
      </c>
      <c r="G1109" s="2">
        <v>39814</v>
      </c>
      <c r="H1109">
        <v>46154</v>
      </c>
      <c r="I1109">
        <v>42336</v>
      </c>
      <c r="J1109">
        <v>369</v>
      </c>
      <c r="K1109">
        <f t="shared" si="34"/>
        <v>6216251490</v>
      </c>
      <c r="L1109">
        <v>332</v>
      </c>
      <c r="M1109">
        <v>295</v>
      </c>
      <c r="N1109" t="s">
        <v>689</v>
      </c>
      <c r="O1109" t="s">
        <v>38</v>
      </c>
      <c r="P1109" t="s">
        <v>39</v>
      </c>
      <c r="Q1109" s="6">
        <v>42050</v>
      </c>
      <c r="R1109">
        <v>599</v>
      </c>
      <c r="S1109">
        <v>721</v>
      </c>
      <c r="T1109" t="s">
        <v>55</v>
      </c>
      <c r="U1109" t="s">
        <v>682</v>
      </c>
      <c r="V1109" s="3">
        <v>49009</v>
      </c>
      <c r="W1109">
        <v>112</v>
      </c>
      <c r="AB1109" s="3">
        <v>195152420</v>
      </c>
      <c r="AC1109" s="3">
        <v>234971464</v>
      </c>
      <c r="AD1109">
        <v>111.92</v>
      </c>
      <c r="AE1109" s="5">
        <f t="shared" si="35"/>
        <v>154170411.80000001</v>
      </c>
      <c r="AF1109">
        <v>134.76</v>
      </c>
      <c r="AG1109" s="4">
        <v>0.79</v>
      </c>
      <c r="AH1109" t="s">
        <v>33</v>
      </c>
      <c r="AI1109" t="s">
        <v>213</v>
      </c>
      <c r="AJ1109">
        <v>36.778261000000001</v>
      </c>
      <c r="AK1109">
        <v>-119.41793199999999</v>
      </c>
    </row>
    <row r="1110" spans="1:37" ht="14.45" x14ac:dyDescent="0.3">
      <c r="A1110">
        <v>1108</v>
      </c>
      <c r="B1110">
        <v>766</v>
      </c>
      <c r="C1110" t="s">
        <v>689</v>
      </c>
      <c r="D1110" t="s">
        <v>213</v>
      </c>
      <c r="E1110" t="s">
        <v>31</v>
      </c>
      <c r="F1110" s="2">
        <v>36161</v>
      </c>
      <c r="G1110" s="2">
        <v>39814</v>
      </c>
      <c r="H1110">
        <v>46154</v>
      </c>
      <c r="I1110">
        <v>42336</v>
      </c>
      <c r="J1110">
        <v>369</v>
      </c>
      <c r="K1110">
        <f t="shared" si="34"/>
        <v>6216251490</v>
      </c>
      <c r="L1110">
        <v>332</v>
      </c>
      <c r="M1110">
        <v>295</v>
      </c>
      <c r="N1110" t="s">
        <v>689</v>
      </c>
      <c r="O1110" t="s">
        <v>38</v>
      </c>
      <c r="P1110" t="s">
        <v>39</v>
      </c>
      <c r="Q1110" s="6">
        <v>42019</v>
      </c>
      <c r="R1110">
        <v>697</v>
      </c>
      <c r="S1110">
        <v>692</v>
      </c>
      <c r="T1110" t="s">
        <v>55</v>
      </c>
      <c r="U1110" t="s">
        <v>682</v>
      </c>
      <c r="V1110" s="3">
        <v>49009</v>
      </c>
      <c r="W1110">
        <v>122</v>
      </c>
      <c r="AB1110" s="3">
        <v>227118445</v>
      </c>
      <c r="AC1110" s="3">
        <v>225554358</v>
      </c>
      <c r="AD1110">
        <v>122.43</v>
      </c>
      <c r="AE1110" s="5">
        <f t="shared" si="35"/>
        <v>186237124.89999998</v>
      </c>
      <c r="AF1110">
        <v>121.59</v>
      </c>
      <c r="AG1110" s="4">
        <v>0.82</v>
      </c>
      <c r="AH1110" t="s">
        <v>33</v>
      </c>
      <c r="AI1110" t="s">
        <v>213</v>
      </c>
      <c r="AJ1110">
        <v>36.778261000000001</v>
      </c>
      <c r="AK1110">
        <v>-119.41793199999999</v>
      </c>
    </row>
    <row r="1111" spans="1:37" ht="14.45" x14ac:dyDescent="0.3">
      <c r="A1111">
        <v>1109</v>
      </c>
      <c r="B1111">
        <v>766</v>
      </c>
      <c r="C1111" t="s">
        <v>689</v>
      </c>
      <c r="D1111" t="s">
        <v>213</v>
      </c>
      <c r="E1111" t="s">
        <v>31</v>
      </c>
      <c r="F1111" s="2">
        <v>36161</v>
      </c>
      <c r="G1111" s="2">
        <v>39814</v>
      </c>
      <c r="H1111">
        <v>46154</v>
      </c>
      <c r="I1111">
        <v>42336</v>
      </c>
      <c r="J1111">
        <v>369</v>
      </c>
      <c r="K1111">
        <f t="shared" si="34"/>
        <v>6216251490</v>
      </c>
      <c r="L1111">
        <v>332</v>
      </c>
      <c r="M1111">
        <v>295</v>
      </c>
      <c r="N1111" t="s">
        <v>689</v>
      </c>
      <c r="O1111" t="s">
        <v>38</v>
      </c>
      <c r="P1111" t="s">
        <v>39</v>
      </c>
      <c r="Q1111" s="6">
        <v>42352</v>
      </c>
      <c r="R1111">
        <v>736</v>
      </c>
      <c r="S1111">
        <v>830</v>
      </c>
      <c r="T1111" t="s">
        <v>55</v>
      </c>
      <c r="U1111" t="s">
        <v>682</v>
      </c>
      <c r="V1111" s="3">
        <v>48438</v>
      </c>
      <c r="W1111">
        <v>114</v>
      </c>
      <c r="Y1111" t="s">
        <v>683</v>
      </c>
      <c r="AB1111" s="3">
        <v>239924406</v>
      </c>
      <c r="AC1111" s="3">
        <v>270391514</v>
      </c>
      <c r="AD1111">
        <v>113.6</v>
      </c>
      <c r="AE1111" s="5">
        <f t="shared" si="35"/>
        <v>170346328.25999999</v>
      </c>
      <c r="AF1111">
        <v>128.03</v>
      </c>
      <c r="AG1111" s="4">
        <v>0.71</v>
      </c>
      <c r="AH1111" t="s">
        <v>33</v>
      </c>
      <c r="AI1111" t="s">
        <v>213</v>
      </c>
      <c r="AJ1111">
        <v>36.778261000000001</v>
      </c>
      <c r="AK1111">
        <v>-119.41793199999999</v>
      </c>
    </row>
    <row r="1112" spans="1:37" ht="14.45" x14ac:dyDescent="0.3">
      <c r="A1112">
        <v>1110</v>
      </c>
      <c r="B1112">
        <v>766</v>
      </c>
      <c r="C1112" t="s">
        <v>689</v>
      </c>
      <c r="D1112" t="s">
        <v>213</v>
      </c>
      <c r="E1112" t="s">
        <v>31</v>
      </c>
      <c r="F1112" s="2">
        <v>36161</v>
      </c>
      <c r="G1112" s="2">
        <v>39814</v>
      </c>
      <c r="H1112">
        <v>46154</v>
      </c>
      <c r="I1112">
        <v>42336</v>
      </c>
      <c r="J1112">
        <v>369</v>
      </c>
      <c r="K1112">
        <f t="shared" si="34"/>
        <v>6216251490</v>
      </c>
      <c r="L1112">
        <v>332</v>
      </c>
      <c r="M1112">
        <v>295</v>
      </c>
      <c r="N1112" t="s">
        <v>689</v>
      </c>
      <c r="O1112" t="s">
        <v>38</v>
      </c>
      <c r="P1112" t="s">
        <v>39</v>
      </c>
      <c r="Q1112" s="6">
        <v>42322</v>
      </c>
      <c r="R1112">
        <v>882</v>
      </c>
      <c r="S1112" s="3">
        <v>1094</v>
      </c>
      <c r="T1112" t="s">
        <v>55</v>
      </c>
      <c r="U1112" t="s">
        <v>682</v>
      </c>
      <c r="V1112" s="3">
        <v>48438</v>
      </c>
      <c r="W1112">
        <v>157</v>
      </c>
      <c r="Y1112" t="s">
        <v>683</v>
      </c>
      <c r="AB1112" s="3">
        <v>287531299</v>
      </c>
      <c r="AC1112" s="3">
        <v>356611802</v>
      </c>
      <c r="AD1112">
        <v>157.31</v>
      </c>
      <c r="AE1112" s="5">
        <f t="shared" si="35"/>
        <v>230025039.20000002</v>
      </c>
      <c r="AF1112">
        <v>195.1</v>
      </c>
      <c r="AG1112" s="4">
        <v>0.8</v>
      </c>
      <c r="AH1112" t="s">
        <v>33</v>
      </c>
      <c r="AI1112" t="s">
        <v>213</v>
      </c>
      <c r="AJ1112">
        <v>36.778261000000001</v>
      </c>
      <c r="AK1112">
        <v>-119.41793199999999</v>
      </c>
    </row>
    <row r="1113" spans="1:37" ht="14.45" x14ac:dyDescent="0.3">
      <c r="A1113">
        <v>1111</v>
      </c>
      <c r="B1113">
        <v>766</v>
      </c>
      <c r="C1113" t="s">
        <v>689</v>
      </c>
      <c r="D1113" t="s">
        <v>213</v>
      </c>
      <c r="E1113" t="s">
        <v>31</v>
      </c>
      <c r="F1113" s="2">
        <v>36161</v>
      </c>
      <c r="G1113" s="2">
        <v>39814</v>
      </c>
      <c r="H1113">
        <v>46154</v>
      </c>
      <c r="I1113">
        <v>42336</v>
      </c>
      <c r="J1113">
        <v>369</v>
      </c>
      <c r="K1113">
        <f t="shared" si="34"/>
        <v>6216251490</v>
      </c>
      <c r="L1113">
        <v>332</v>
      </c>
      <c r="M1113">
        <v>295</v>
      </c>
      <c r="N1113" t="s">
        <v>689</v>
      </c>
      <c r="O1113" t="s">
        <v>38</v>
      </c>
      <c r="P1113" t="s">
        <v>39</v>
      </c>
      <c r="Q1113" s="6">
        <v>42291</v>
      </c>
      <c r="R1113" s="3">
        <v>1270</v>
      </c>
      <c r="S1113" s="3">
        <v>1453</v>
      </c>
      <c r="T1113" t="s">
        <v>55</v>
      </c>
      <c r="U1113" t="s">
        <v>682</v>
      </c>
      <c r="V1113" s="3">
        <v>48438</v>
      </c>
      <c r="W1113">
        <v>216</v>
      </c>
      <c r="Y1113" t="s">
        <v>683</v>
      </c>
      <c r="AB1113" s="3">
        <v>413766142</v>
      </c>
      <c r="AC1113" s="3">
        <v>473331783</v>
      </c>
      <c r="AD1113">
        <v>215.76</v>
      </c>
      <c r="AE1113" s="5">
        <f t="shared" si="35"/>
        <v>322737590.75999999</v>
      </c>
      <c r="AF1113">
        <v>246.82</v>
      </c>
      <c r="AG1113" s="4">
        <v>0.78</v>
      </c>
      <c r="AH1113" t="s">
        <v>33</v>
      </c>
      <c r="AI1113" t="s">
        <v>213</v>
      </c>
      <c r="AJ1113">
        <v>36.778261000000001</v>
      </c>
      <c r="AK1113">
        <v>-119.41793199999999</v>
      </c>
    </row>
    <row r="1114" spans="1:37" ht="14.45" x14ac:dyDescent="0.3">
      <c r="A1114">
        <v>1112</v>
      </c>
      <c r="B1114">
        <v>766</v>
      </c>
      <c r="C1114" t="s">
        <v>689</v>
      </c>
      <c r="D1114" t="s">
        <v>213</v>
      </c>
      <c r="E1114" t="s">
        <v>31</v>
      </c>
      <c r="F1114" s="2">
        <v>36161</v>
      </c>
      <c r="G1114" s="2">
        <v>39814</v>
      </c>
      <c r="H1114">
        <v>46154</v>
      </c>
      <c r="I1114">
        <v>42336</v>
      </c>
      <c r="J1114">
        <v>369</v>
      </c>
      <c r="K1114">
        <f t="shared" si="34"/>
        <v>6216251490</v>
      </c>
      <c r="L1114">
        <v>332</v>
      </c>
      <c r="M1114">
        <v>295</v>
      </c>
      <c r="N1114" t="s">
        <v>689</v>
      </c>
      <c r="O1114" t="s">
        <v>38</v>
      </c>
      <c r="P1114" t="s">
        <v>39</v>
      </c>
      <c r="Q1114" s="6">
        <v>42261</v>
      </c>
      <c r="R1114" s="3">
        <v>1476</v>
      </c>
      <c r="S1114" s="3">
        <v>1694</v>
      </c>
      <c r="T1114" t="s">
        <v>55</v>
      </c>
      <c r="U1114" t="s">
        <v>682</v>
      </c>
      <c r="V1114" s="3">
        <v>48438</v>
      </c>
      <c r="W1114">
        <v>265</v>
      </c>
      <c r="Y1114" t="s">
        <v>684</v>
      </c>
      <c r="AB1114" s="3">
        <v>481087047</v>
      </c>
      <c r="AC1114" s="3">
        <v>551959732</v>
      </c>
      <c r="AD1114">
        <v>265.52</v>
      </c>
      <c r="AE1114" s="5">
        <f t="shared" si="35"/>
        <v>384869637.60000002</v>
      </c>
      <c r="AF1114">
        <v>304.63</v>
      </c>
      <c r="AG1114" s="4">
        <v>0.8</v>
      </c>
      <c r="AH1114" t="s">
        <v>33</v>
      </c>
      <c r="AI1114" t="s">
        <v>213</v>
      </c>
      <c r="AJ1114">
        <v>36.778261000000001</v>
      </c>
      <c r="AK1114">
        <v>-119.41793199999999</v>
      </c>
    </row>
    <row r="1115" spans="1:37" ht="14.45" x14ac:dyDescent="0.3">
      <c r="A1115">
        <v>1113</v>
      </c>
      <c r="B1115">
        <v>766</v>
      </c>
      <c r="C1115" t="s">
        <v>689</v>
      </c>
      <c r="D1115" t="s">
        <v>213</v>
      </c>
      <c r="E1115" t="s">
        <v>31</v>
      </c>
      <c r="F1115" s="2">
        <v>36161</v>
      </c>
      <c r="G1115" s="2">
        <v>39814</v>
      </c>
      <c r="H1115">
        <v>46154</v>
      </c>
      <c r="I1115">
        <v>42336</v>
      </c>
      <c r="J1115">
        <v>369</v>
      </c>
      <c r="K1115">
        <f t="shared" si="34"/>
        <v>6216251490</v>
      </c>
      <c r="L1115">
        <v>332</v>
      </c>
      <c r="M1115">
        <v>295</v>
      </c>
      <c r="N1115" t="s">
        <v>689</v>
      </c>
      <c r="O1115">
        <v>2</v>
      </c>
      <c r="P1115" t="s">
        <v>39</v>
      </c>
      <c r="Q1115" s="6">
        <v>42230</v>
      </c>
      <c r="R1115" s="3">
        <v>1639</v>
      </c>
      <c r="S1115" s="3">
        <v>2013</v>
      </c>
      <c r="T1115" t="s">
        <v>55</v>
      </c>
      <c r="V1115" s="3">
        <v>48438</v>
      </c>
      <c r="Y1115" t="s">
        <v>684</v>
      </c>
      <c r="AB1115" s="3">
        <v>534103074</v>
      </c>
      <c r="AC1115" s="3">
        <v>655775997</v>
      </c>
      <c r="AD1115">
        <v>323.68</v>
      </c>
      <c r="AE1115" s="5">
        <f t="shared" si="35"/>
        <v>486033797.34000003</v>
      </c>
      <c r="AF1115">
        <v>397.42</v>
      </c>
      <c r="AG1115" s="4">
        <v>0.91</v>
      </c>
      <c r="AH1115" t="s">
        <v>33</v>
      </c>
      <c r="AI1115" t="s">
        <v>213</v>
      </c>
      <c r="AJ1115">
        <v>36.778261000000001</v>
      </c>
      <c r="AK1115">
        <v>-119.41793199999999</v>
      </c>
    </row>
    <row r="1116" spans="1:37" ht="14.45" x14ac:dyDescent="0.3">
      <c r="A1116">
        <v>1114</v>
      </c>
      <c r="B1116">
        <v>766</v>
      </c>
      <c r="C1116" t="s">
        <v>689</v>
      </c>
      <c r="D1116" t="s">
        <v>213</v>
      </c>
      <c r="E1116" t="s">
        <v>31</v>
      </c>
      <c r="F1116" s="2">
        <v>36161</v>
      </c>
      <c r="G1116" s="2">
        <v>39814</v>
      </c>
      <c r="H1116">
        <v>46154</v>
      </c>
      <c r="I1116">
        <v>42336</v>
      </c>
      <c r="J1116">
        <v>369</v>
      </c>
      <c r="K1116">
        <f t="shared" si="34"/>
        <v>6216251490</v>
      </c>
      <c r="L1116">
        <v>332</v>
      </c>
      <c r="M1116">
        <v>295</v>
      </c>
      <c r="N1116" t="s">
        <v>689</v>
      </c>
      <c r="O1116" t="s">
        <v>38</v>
      </c>
      <c r="P1116" t="s">
        <v>39</v>
      </c>
      <c r="Q1116" s="6">
        <v>42199</v>
      </c>
      <c r="R1116" s="3">
        <v>1754</v>
      </c>
      <c r="S1116" s="3">
        <v>2072</v>
      </c>
      <c r="T1116" t="s">
        <v>55</v>
      </c>
      <c r="V1116" s="3">
        <v>48438</v>
      </c>
      <c r="Y1116" t="s">
        <v>684</v>
      </c>
      <c r="AB1116" s="3">
        <v>571673744</v>
      </c>
      <c r="AC1116" s="3">
        <v>675098986</v>
      </c>
      <c r="AD1116">
        <v>346.45</v>
      </c>
      <c r="AE1116" s="5">
        <f t="shared" si="35"/>
        <v>520223107.04000002</v>
      </c>
      <c r="AF1116">
        <v>409.13</v>
      </c>
      <c r="AG1116" s="4">
        <v>0.91</v>
      </c>
      <c r="AH1116" t="s">
        <v>33</v>
      </c>
      <c r="AI1116" t="s">
        <v>213</v>
      </c>
      <c r="AJ1116">
        <v>36.778261000000001</v>
      </c>
      <c r="AK1116">
        <v>-119.41793199999999</v>
      </c>
    </row>
    <row r="1117" spans="1:37" ht="14.45" x14ac:dyDescent="0.3">
      <c r="A1117">
        <v>1115</v>
      </c>
      <c r="B1117">
        <v>766</v>
      </c>
      <c r="C1117" t="s">
        <v>689</v>
      </c>
      <c r="D1117" t="s">
        <v>213</v>
      </c>
      <c r="E1117" t="s">
        <v>31</v>
      </c>
      <c r="F1117" s="2">
        <v>36161</v>
      </c>
      <c r="G1117" s="2">
        <v>39814</v>
      </c>
      <c r="H1117">
        <v>46154</v>
      </c>
      <c r="I1117">
        <v>42336</v>
      </c>
      <c r="J1117">
        <v>369</v>
      </c>
      <c r="K1117">
        <f t="shared" si="34"/>
        <v>6216251490</v>
      </c>
      <c r="L1117">
        <v>332</v>
      </c>
      <c r="M1117">
        <v>295</v>
      </c>
      <c r="N1117" t="s">
        <v>689</v>
      </c>
      <c r="O1117" t="s">
        <v>38</v>
      </c>
      <c r="P1117" t="s">
        <v>39</v>
      </c>
      <c r="Q1117" s="6">
        <v>42169</v>
      </c>
      <c r="R1117" s="3">
        <v>1636</v>
      </c>
      <c r="S1117" s="3">
        <v>1867</v>
      </c>
      <c r="T1117" t="s">
        <v>55</v>
      </c>
      <c r="V1117" s="3">
        <v>48438</v>
      </c>
      <c r="Y1117" t="s">
        <v>684</v>
      </c>
      <c r="AB1117" s="3">
        <v>533158105</v>
      </c>
      <c r="AC1117" s="3">
        <v>608266859</v>
      </c>
      <c r="AD1117">
        <v>333.88</v>
      </c>
      <c r="AE1117" s="5">
        <f t="shared" si="35"/>
        <v>485173875.55000001</v>
      </c>
      <c r="AF1117">
        <v>380.92</v>
      </c>
      <c r="AG1117" s="4">
        <v>0.91</v>
      </c>
      <c r="AH1117" t="s">
        <v>33</v>
      </c>
      <c r="AI1117" t="s">
        <v>213</v>
      </c>
      <c r="AJ1117">
        <v>36.778261000000001</v>
      </c>
      <c r="AK1117">
        <v>-119.41793199999999</v>
      </c>
    </row>
    <row r="1118" spans="1:37" x14ac:dyDescent="0.25">
      <c r="A1118">
        <v>1116</v>
      </c>
      <c r="B1118">
        <v>641</v>
      </c>
      <c r="C1118" t="s">
        <v>690</v>
      </c>
      <c r="D1118" t="s">
        <v>52</v>
      </c>
      <c r="E1118" t="s">
        <v>31</v>
      </c>
      <c r="F1118" s="2">
        <v>36161</v>
      </c>
      <c r="G1118" s="2">
        <v>39813</v>
      </c>
      <c r="H1118">
        <v>5353</v>
      </c>
      <c r="I1118">
        <v>5298</v>
      </c>
      <c r="J1118">
        <v>559</v>
      </c>
      <c r="K1118">
        <f t="shared" si="34"/>
        <v>1092199355</v>
      </c>
      <c r="L1118">
        <v>503</v>
      </c>
      <c r="M1118">
        <v>447</v>
      </c>
      <c r="N1118" t="s">
        <v>690</v>
      </c>
      <c r="O1118" t="s">
        <v>38</v>
      </c>
      <c r="P1118" t="s">
        <v>39</v>
      </c>
      <c r="Q1118" s="6">
        <v>42050</v>
      </c>
      <c r="R1118">
        <v>161</v>
      </c>
      <c r="S1118">
        <v>149</v>
      </c>
      <c r="T1118" t="s">
        <v>55</v>
      </c>
      <c r="U1118" t="s">
        <v>2132</v>
      </c>
      <c r="V1118" s="3">
        <v>5399</v>
      </c>
      <c r="W1118">
        <v>340</v>
      </c>
      <c r="AB1118" s="3">
        <v>52559835</v>
      </c>
      <c r="AC1118" s="3">
        <v>48584448</v>
      </c>
      <c r="AD1118">
        <v>339.69</v>
      </c>
      <c r="AE1118" s="5">
        <f t="shared" si="35"/>
        <v>51508638.299999997</v>
      </c>
      <c r="AF1118">
        <v>313.99</v>
      </c>
      <c r="AG1118" s="4">
        <v>0.98</v>
      </c>
      <c r="AH1118" t="s">
        <v>33</v>
      </c>
      <c r="AI1118" t="s">
        <v>52</v>
      </c>
      <c r="AJ1118">
        <v>33.777794999999998</v>
      </c>
      <c r="AK1118">
        <v>-117.77394299999899</v>
      </c>
    </row>
    <row r="1119" spans="1:37" x14ac:dyDescent="0.25">
      <c r="A1119">
        <v>1117</v>
      </c>
      <c r="B1119">
        <v>641</v>
      </c>
      <c r="C1119" t="s">
        <v>690</v>
      </c>
      <c r="D1119" t="s">
        <v>52</v>
      </c>
      <c r="E1119" t="s">
        <v>31</v>
      </c>
      <c r="F1119" s="2">
        <v>36161</v>
      </c>
      <c r="G1119" s="2">
        <v>39813</v>
      </c>
      <c r="H1119">
        <v>5353</v>
      </c>
      <c r="I1119">
        <v>5298</v>
      </c>
      <c r="J1119">
        <v>559</v>
      </c>
      <c r="K1119">
        <f t="shared" si="34"/>
        <v>1092199355</v>
      </c>
      <c r="L1119">
        <v>503</v>
      </c>
      <c r="M1119">
        <v>447</v>
      </c>
      <c r="N1119" t="s">
        <v>690</v>
      </c>
      <c r="O1119" t="s">
        <v>38</v>
      </c>
      <c r="P1119" t="s">
        <v>39</v>
      </c>
      <c r="Q1119" s="6">
        <v>42019</v>
      </c>
      <c r="R1119">
        <v>151</v>
      </c>
      <c r="S1119">
        <v>144</v>
      </c>
      <c r="T1119" t="s">
        <v>55</v>
      </c>
      <c r="U1119" t="s">
        <v>691</v>
      </c>
      <c r="V1119" s="3">
        <v>5390</v>
      </c>
      <c r="W1119">
        <v>281</v>
      </c>
      <c r="AB1119" s="3">
        <v>49236151</v>
      </c>
      <c r="AC1119" s="3">
        <v>46922605</v>
      </c>
      <c r="AD1119">
        <v>280.82</v>
      </c>
      <c r="AE1119" s="5">
        <f t="shared" si="35"/>
        <v>46774343.449999996</v>
      </c>
      <c r="AF1119">
        <v>267.62</v>
      </c>
      <c r="AG1119" s="4">
        <v>0.95</v>
      </c>
      <c r="AH1119" t="s">
        <v>33</v>
      </c>
      <c r="AI1119" t="s">
        <v>52</v>
      </c>
      <c r="AJ1119">
        <v>33.777794999999998</v>
      </c>
      <c r="AK1119">
        <v>-117.77394299999899</v>
      </c>
    </row>
    <row r="1120" spans="1:37" x14ac:dyDescent="0.25">
      <c r="A1120">
        <v>1118</v>
      </c>
      <c r="B1120">
        <v>641</v>
      </c>
      <c r="C1120" t="s">
        <v>690</v>
      </c>
      <c r="D1120" t="s">
        <v>52</v>
      </c>
      <c r="E1120" t="s">
        <v>31</v>
      </c>
      <c r="F1120" s="2">
        <v>36161</v>
      </c>
      <c r="G1120" s="2">
        <v>39813</v>
      </c>
      <c r="H1120">
        <v>5353</v>
      </c>
      <c r="I1120">
        <v>5298</v>
      </c>
      <c r="J1120">
        <v>559</v>
      </c>
      <c r="K1120">
        <f t="shared" si="34"/>
        <v>1092199355</v>
      </c>
      <c r="L1120">
        <v>503</v>
      </c>
      <c r="M1120">
        <v>447</v>
      </c>
      <c r="N1120" t="s">
        <v>690</v>
      </c>
      <c r="O1120" t="s">
        <v>38</v>
      </c>
      <c r="P1120" t="s">
        <v>39</v>
      </c>
      <c r="Q1120" s="6">
        <v>42352</v>
      </c>
      <c r="R1120">
        <v>112</v>
      </c>
      <c r="S1120">
        <v>181</v>
      </c>
      <c r="T1120" t="s">
        <v>55</v>
      </c>
      <c r="U1120" t="s">
        <v>692</v>
      </c>
      <c r="V1120" s="3">
        <v>5390</v>
      </c>
      <c r="W1120">
        <v>216</v>
      </c>
      <c r="Y1120" t="s">
        <v>683</v>
      </c>
      <c r="AB1120" s="3">
        <v>36593115</v>
      </c>
      <c r="AC1120" s="3">
        <v>58913938</v>
      </c>
      <c r="AD1120">
        <v>215.5</v>
      </c>
      <c r="AE1120" s="5">
        <f t="shared" si="35"/>
        <v>35861252.700000003</v>
      </c>
      <c r="AF1120">
        <v>346.95</v>
      </c>
      <c r="AG1120" s="4">
        <v>0.98</v>
      </c>
      <c r="AH1120" t="s">
        <v>33</v>
      </c>
      <c r="AI1120" t="s">
        <v>52</v>
      </c>
      <c r="AJ1120">
        <v>33.777794999999998</v>
      </c>
      <c r="AK1120">
        <v>-117.77394299999899</v>
      </c>
    </row>
    <row r="1121" spans="1:37" x14ac:dyDescent="0.25">
      <c r="A1121">
        <v>1119</v>
      </c>
      <c r="B1121">
        <v>641</v>
      </c>
      <c r="C1121" t="s">
        <v>690</v>
      </c>
      <c r="D1121" t="s">
        <v>52</v>
      </c>
      <c r="E1121" t="s">
        <v>31</v>
      </c>
      <c r="F1121" s="2">
        <v>36161</v>
      </c>
      <c r="G1121" s="2">
        <v>39813</v>
      </c>
      <c r="H1121">
        <v>5353</v>
      </c>
      <c r="I1121">
        <v>5298</v>
      </c>
      <c r="J1121">
        <v>559</v>
      </c>
      <c r="K1121">
        <f t="shared" si="34"/>
        <v>1092199355</v>
      </c>
      <c r="L1121">
        <v>503</v>
      </c>
      <c r="M1121">
        <v>447</v>
      </c>
      <c r="N1121" t="s">
        <v>690</v>
      </c>
      <c r="O1121" t="s">
        <v>38</v>
      </c>
      <c r="P1121" t="s">
        <v>39</v>
      </c>
      <c r="Q1121" s="6">
        <v>42322</v>
      </c>
      <c r="R1121">
        <v>208</v>
      </c>
      <c r="S1121">
        <v>206</v>
      </c>
      <c r="T1121" t="s">
        <v>55</v>
      </c>
      <c r="U1121" t="s">
        <v>693</v>
      </c>
      <c r="V1121" s="3">
        <v>5390</v>
      </c>
      <c r="W1121">
        <v>395</v>
      </c>
      <c r="Y1121" t="s">
        <v>683</v>
      </c>
      <c r="AB1121" s="3">
        <v>67907437</v>
      </c>
      <c r="AC1121" s="3">
        <v>67223149</v>
      </c>
      <c r="AD1121">
        <v>395.18</v>
      </c>
      <c r="AE1121" s="5">
        <f t="shared" si="35"/>
        <v>63832990.779999994</v>
      </c>
      <c r="AF1121">
        <v>391.2</v>
      </c>
      <c r="AG1121" s="4">
        <v>0.94</v>
      </c>
      <c r="AH1121" t="s">
        <v>33</v>
      </c>
      <c r="AI1121" t="s">
        <v>52</v>
      </c>
      <c r="AJ1121">
        <v>33.777794999999998</v>
      </c>
      <c r="AK1121">
        <v>-117.77394299999899</v>
      </c>
    </row>
    <row r="1122" spans="1:37" ht="14.45" x14ac:dyDescent="0.3">
      <c r="A1122">
        <v>1120</v>
      </c>
      <c r="B1122">
        <v>641</v>
      </c>
      <c r="C1122" t="s">
        <v>690</v>
      </c>
      <c r="D1122" t="s">
        <v>52</v>
      </c>
      <c r="E1122" t="s">
        <v>31</v>
      </c>
      <c r="F1122" s="2">
        <v>36161</v>
      </c>
      <c r="G1122" s="2">
        <v>39813</v>
      </c>
      <c r="H1122">
        <v>5353</v>
      </c>
      <c r="I1122">
        <v>5298</v>
      </c>
      <c r="J1122">
        <v>559</v>
      </c>
      <c r="K1122">
        <f t="shared" si="34"/>
        <v>1092199355</v>
      </c>
      <c r="L1122">
        <v>503</v>
      </c>
      <c r="M1122">
        <v>447</v>
      </c>
      <c r="N1122" t="s">
        <v>690</v>
      </c>
      <c r="O1122" t="s">
        <v>38</v>
      </c>
      <c r="P1122" t="s">
        <v>39</v>
      </c>
      <c r="Q1122" s="6">
        <v>42291</v>
      </c>
      <c r="R1122">
        <v>270</v>
      </c>
      <c r="S1122">
        <v>260</v>
      </c>
      <c r="T1122" t="s">
        <v>55</v>
      </c>
      <c r="U1122" t="s">
        <v>682</v>
      </c>
      <c r="V1122" s="3">
        <v>5390</v>
      </c>
      <c r="W1122">
        <v>520</v>
      </c>
      <c r="Y1122" t="s">
        <v>683</v>
      </c>
      <c r="AB1122" s="3">
        <v>88077641</v>
      </c>
      <c r="AC1122" s="3">
        <v>84558445</v>
      </c>
      <c r="AD1122">
        <v>519.75</v>
      </c>
      <c r="AE1122" s="5">
        <f t="shared" si="35"/>
        <v>87196864.590000004</v>
      </c>
      <c r="AF1122">
        <v>498.98</v>
      </c>
      <c r="AG1122" s="4">
        <v>0.99</v>
      </c>
      <c r="AH1122" t="s">
        <v>33</v>
      </c>
      <c r="AI1122" t="s">
        <v>52</v>
      </c>
      <c r="AJ1122">
        <v>33.777794999999998</v>
      </c>
      <c r="AK1122">
        <v>-117.77394299999899</v>
      </c>
    </row>
    <row r="1123" spans="1:37" ht="14.45" x14ac:dyDescent="0.3">
      <c r="A1123">
        <v>1121</v>
      </c>
      <c r="B1123">
        <v>641</v>
      </c>
      <c r="C1123" t="s">
        <v>690</v>
      </c>
      <c r="D1123" t="s">
        <v>52</v>
      </c>
      <c r="E1123" t="s">
        <v>31</v>
      </c>
      <c r="F1123" s="2">
        <v>36161</v>
      </c>
      <c r="G1123" s="2">
        <v>39813</v>
      </c>
      <c r="H1123">
        <v>5353</v>
      </c>
      <c r="I1123">
        <v>5298</v>
      </c>
      <c r="J1123">
        <v>559</v>
      </c>
      <c r="K1123">
        <f t="shared" si="34"/>
        <v>1092199355</v>
      </c>
      <c r="L1123">
        <v>503</v>
      </c>
      <c r="M1123">
        <v>447</v>
      </c>
      <c r="N1123" t="s">
        <v>690</v>
      </c>
      <c r="O1123" t="s">
        <v>694</v>
      </c>
      <c r="P1123" t="s">
        <v>39</v>
      </c>
      <c r="Q1123" s="6">
        <v>42261</v>
      </c>
      <c r="R1123">
        <v>294</v>
      </c>
      <c r="S1123">
        <v>299</v>
      </c>
      <c r="T1123" t="s">
        <v>55</v>
      </c>
      <c r="U1123" t="s">
        <v>682</v>
      </c>
      <c r="V1123" s="3">
        <v>5390</v>
      </c>
      <c r="W1123">
        <v>557</v>
      </c>
      <c r="Y1123" t="s">
        <v>684</v>
      </c>
      <c r="AB1123" s="3">
        <v>95930660</v>
      </c>
      <c r="AC1123" s="3">
        <v>97462162</v>
      </c>
      <c r="AD1123">
        <v>556.48</v>
      </c>
      <c r="AE1123" s="5">
        <f t="shared" si="35"/>
        <v>90174820.399999991</v>
      </c>
      <c r="AF1123">
        <v>565.36</v>
      </c>
      <c r="AG1123" s="4">
        <v>0.94</v>
      </c>
      <c r="AH1123" t="s">
        <v>33</v>
      </c>
      <c r="AI1123" t="s">
        <v>52</v>
      </c>
      <c r="AJ1123">
        <v>33.777794999999998</v>
      </c>
      <c r="AK1123">
        <v>-117.77394299999899</v>
      </c>
    </row>
    <row r="1124" spans="1:37" ht="14.45" x14ac:dyDescent="0.3">
      <c r="A1124">
        <v>1122</v>
      </c>
      <c r="B1124">
        <v>641</v>
      </c>
      <c r="C1124" t="s">
        <v>690</v>
      </c>
      <c r="D1124" t="s">
        <v>52</v>
      </c>
      <c r="E1124" t="s">
        <v>31</v>
      </c>
      <c r="F1124" s="2">
        <v>36161</v>
      </c>
      <c r="G1124" s="2">
        <v>39813</v>
      </c>
      <c r="H1124">
        <v>5353</v>
      </c>
      <c r="I1124">
        <v>5298</v>
      </c>
      <c r="J1124">
        <v>559</v>
      </c>
      <c r="K1124">
        <f t="shared" si="34"/>
        <v>1092199355</v>
      </c>
      <c r="L1124">
        <v>503</v>
      </c>
      <c r="M1124">
        <v>447</v>
      </c>
      <c r="N1124" t="s">
        <v>690</v>
      </c>
      <c r="O1124">
        <v>2</v>
      </c>
      <c r="P1124" t="s">
        <v>39</v>
      </c>
      <c r="Q1124" s="6">
        <v>42230</v>
      </c>
      <c r="R1124">
        <v>309</v>
      </c>
      <c r="S1124">
        <v>316</v>
      </c>
      <c r="T1124" t="s">
        <v>55</v>
      </c>
      <c r="V1124" s="3">
        <v>5390</v>
      </c>
      <c r="Y1124" t="s">
        <v>684</v>
      </c>
      <c r="AB1124" s="3">
        <v>100720676</v>
      </c>
      <c r="AC1124" s="3">
        <v>102903881</v>
      </c>
      <c r="AD1124">
        <v>578.67999999999995</v>
      </c>
      <c r="AE1124" s="5">
        <f t="shared" si="35"/>
        <v>96691848.959999993</v>
      </c>
      <c r="AF1124">
        <v>591.22</v>
      </c>
      <c r="AG1124" s="4">
        <v>0.96</v>
      </c>
      <c r="AH1124" t="s">
        <v>33</v>
      </c>
      <c r="AI1124" t="s">
        <v>52</v>
      </c>
      <c r="AJ1124">
        <v>33.777794999999998</v>
      </c>
      <c r="AK1124">
        <v>-117.77394299999899</v>
      </c>
    </row>
    <row r="1125" spans="1:37" ht="14.45" x14ac:dyDescent="0.3">
      <c r="A1125">
        <v>1123</v>
      </c>
      <c r="B1125">
        <v>641</v>
      </c>
      <c r="C1125" t="s">
        <v>690</v>
      </c>
      <c r="D1125" t="s">
        <v>52</v>
      </c>
      <c r="E1125" t="s">
        <v>31</v>
      </c>
      <c r="F1125" s="2">
        <v>36161</v>
      </c>
      <c r="G1125" s="2">
        <v>39813</v>
      </c>
      <c r="H1125">
        <v>5353</v>
      </c>
      <c r="I1125">
        <v>5298</v>
      </c>
      <c r="J1125">
        <v>559</v>
      </c>
      <c r="K1125">
        <f t="shared" si="34"/>
        <v>1092199355</v>
      </c>
      <c r="L1125">
        <v>503</v>
      </c>
      <c r="M1125">
        <v>447</v>
      </c>
      <c r="N1125" t="s">
        <v>690</v>
      </c>
      <c r="O1125" t="s">
        <v>38</v>
      </c>
      <c r="P1125" t="s">
        <v>39</v>
      </c>
      <c r="Q1125" s="6">
        <v>42199</v>
      </c>
      <c r="R1125">
        <v>311</v>
      </c>
      <c r="S1125">
        <v>311</v>
      </c>
      <c r="T1125" t="s">
        <v>55</v>
      </c>
      <c r="V1125" s="3">
        <v>5390</v>
      </c>
      <c r="Y1125" t="s">
        <v>684</v>
      </c>
      <c r="AB1125" s="3">
        <v>101209453</v>
      </c>
      <c r="AC1125" s="3">
        <v>101307209</v>
      </c>
      <c r="AD1125">
        <v>581.49</v>
      </c>
      <c r="AE1125" s="5">
        <f t="shared" si="35"/>
        <v>97161074.879999995</v>
      </c>
      <c r="AF1125">
        <v>582.04999999999995</v>
      </c>
      <c r="AG1125" s="4">
        <v>0.96</v>
      </c>
      <c r="AH1125" t="s">
        <v>33</v>
      </c>
      <c r="AI1125" t="s">
        <v>52</v>
      </c>
      <c r="AJ1125">
        <v>33.777794999999998</v>
      </c>
      <c r="AK1125">
        <v>-117.77394299999899</v>
      </c>
    </row>
    <row r="1126" spans="1:37" ht="14.45" x14ac:dyDescent="0.3">
      <c r="A1126">
        <v>1124</v>
      </c>
      <c r="B1126">
        <v>641</v>
      </c>
      <c r="C1126" t="s">
        <v>690</v>
      </c>
      <c r="D1126" t="s">
        <v>52</v>
      </c>
      <c r="E1126" t="s">
        <v>31</v>
      </c>
      <c r="F1126" s="2">
        <v>36161</v>
      </c>
      <c r="G1126" s="2">
        <v>39813</v>
      </c>
      <c r="H1126">
        <v>5353</v>
      </c>
      <c r="I1126">
        <v>5298</v>
      </c>
      <c r="J1126">
        <v>559</v>
      </c>
      <c r="K1126">
        <f t="shared" si="34"/>
        <v>1092199355</v>
      </c>
      <c r="L1126">
        <v>503</v>
      </c>
      <c r="M1126">
        <v>447</v>
      </c>
      <c r="N1126" t="s">
        <v>690</v>
      </c>
      <c r="O1126" t="s">
        <v>38</v>
      </c>
      <c r="P1126" t="s">
        <v>39</v>
      </c>
      <c r="Q1126" s="6">
        <v>42169</v>
      </c>
      <c r="R1126">
        <v>304</v>
      </c>
      <c r="S1126">
        <v>294</v>
      </c>
      <c r="T1126" t="s">
        <v>55</v>
      </c>
      <c r="V1126" s="3">
        <v>5390</v>
      </c>
      <c r="Y1126" t="s">
        <v>684</v>
      </c>
      <c r="AB1126" s="3">
        <v>98928493</v>
      </c>
      <c r="AC1126" s="3">
        <v>95800320</v>
      </c>
      <c r="AD1126">
        <v>587.33000000000004</v>
      </c>
      <c r="AE1126" s="5">
        <f t="shared" si="35"/>
        <v>94971353.280000001</v>
      </c>
      <c r="AF1126">
        <v>568.76</v>
      </c>
      <c r="AG1126" s="4">
        <v>0.96</v>
      </c>
      <c r="AH1126" t="s">
        <v>33</v>
      </c>
      <c r="AI1126" t="s">
        <v>52</v>
      </c>
      <c r="AJ1126">
        <v>33.777794999999998</v>
      </c>
      <c r="AK1126">
        <v>-117.77394299999899</v>
      </c>
    </row>
    <row r="1127" spans="1:37" ht="14.45" x14ac:dyDescent="0.3">
      <c r="A1127">
        <v>1125</v>
      </c>
      <c r="B1127">
        <v>770</v>
      </c>
      <c r="C1127" t="s">
        <v>695</v>
      </c>
      <c r="D1127" t="s">
        <v>52</v>
      </c>
      <c r="E1127" t="s">
        <v>53</v>
      </c>
      <c r="F1127" s="2">
        <v>35431</v>
      </c>
      <c r="G1127" s="2">
        <v>39082</v>
      </c>
      <c r="H1127">
        <v>36704</v>
      </c>
      <c r="I1127">
        <v>36522</v>
      </c>
      <c r="J1127">
        <v>163</v>
      </c>
      <c r="K1127">
        <f t="shared" si="34"/>
        <v>2183704480</v>
      </c>
      <c r="L1127">
        <v>152</v>
      </c>
      <c r="M1127">
        <v>142</v>
      </c>
      <c r="N1127" t="s">
        <v>695</v>
      </c>
      <c r="O1127" t="s">
        <v>38</v>
      </c>
      <c r="P1127" t="s">
        <v>39</v>
      </c>
      <c r="Q1127" s="6">
        <v>42050</v>
      </c>
      <c r="R1127">
        <v>360</v>
      </c>
      <c r="S1127">
        <v>387</v>
      </c>
      <c r="T1127" t="s">
        <v>55</v>
      </c>
      <c r="U1127" t="s">
        <v>682</v>
      </c>
      <c r="V1127" s="3">
        <v>36872</v>
      </c>
      <c r="W1127">
        <v>65</v>
      </c>
      <c r="AB1127" s="3">
        <v>117306514</v>
      </c>
      <c r="AC1127" s="3">
        <v>126039332</v>
      </c>
      <c r="AD1127">
        <v>64.989999999999995</v>
      </c>
      <c r="AE1127" s="5">
        <f t="shared" si="35"/>
        <v>66864712.979999997</v>
      </c>
      <c r="AF1127">
        <v>69.83</v>
      </c>
      <c r="AG1127" s="4">
        <v>0.56999999999999995</v>
      </c>
      <c r="AH1127" t="s">
        <v>33</v>
      </c>
      <c r="AI1127" t="s">
        <v>52</v>
      </c>
      <c r="AJ1127">
        <v>34.021121999999998</v>
      </c>
      <c r="AK1127">
        <v>-118.39646599999899</v>
      </c>
    </row>
    <row r="1128" spans="1:37" ht="14.45" x14ac:dyDescent="0.3">
      <c r="A1128">
        <v>1126</v>
      </c>
      <c r="B1128">
        <v>770</v>
      </c>
      <c r="C1128" t="s">
        <v>695</v>
      </c>
      <c r="D1128" t="s">
        <v>52</v>
      </c>
      <c r="E1128" t="s">
        <v>53</v>
      </c>
      <c r="F1128" s="2">
        <v>35431</v>
      </c>
      <c r="G1128" s="2">
        <v>39082</v>
      </c>
      <c r="H1128">
        <v>36704</v>
      </c>
      <c r="I1128">
        <v>36522</v>
      </c>
      <c r="J1128">
        <v>163</v>
      </c>
      <c r="K1128">
        <f t="shared" si="34"/>
        <v>2183704480</v>
      </c>
      <c r="L1128">
        <v>152</v>
      </c>
      <c r="M1128">
        <v>142</v>
      </c>
      <c r="N1128" t="s">
        <v>695</v>
      </c>
      <c r="O1128" t="s">
        <v>38</v>
      </c>
      <c r="P1128" t="s">
        <v>39</v>
      </c>
      <c r="Q1128" s="6">
        <v>42019</v>
      </c>
      <c r="R1128">
        <v>395</v>
      </c>
      <c r="S1128">
        <v>410</v>
      </c>
      <c r="T1128" t="s">
        <v>55</v>
      </c>
      <c r="U1128" t="s">
        <v>682</v>
      </c>
      <c r="V1128" s="3">
        <v>36872</v>
      </c>
      <c r="W1128">
        <v>65</v>
      </c>
      <c r="AB1128" s="3">
        <v>128809069</v>
      </c>
      <c r="AC1128" s="3">
        <v>133729426</v>
      </c>
      <c r="AD1128">
        <v>64.569999999999993</v>
      </c>
      <c r="AE1128" s="5">
        <f t="shared" si="35"/>
        <v>73421169.329999998</v>
      </c>
      <c r="AF1128">
        <v>67.040000000000006</v>
      </c>
      <c r="AG1128" s="4">
        <v>0.56999999999999995</v>
      </c>
      <c r="AH1128" t="s">
        <v>33</v>
      </c>
      <c r="AI1128" t="s">
        <v>52</v>
      </c>
      <c r="AJ1128">
        <v>34.021121999999998</v>
      </c>
      <c r="AK1128">
        <v>-118.39646599999899</v>
      </c>
    </row>
    <row r="1129" spans="1:37" ht="14.45" x14ac:dyDescent="0.3">
      <c r="A1129">
        <v>1127</v>
      </c>
      <c r="B1129">
        <v>770</v>
      </c>
      <c r="C1129" t="s">
        <v>695</v>
      </c>
      <c r="D1129" t="s">
        <v>52</v>
      </c>
      <c r="E1129" t="s">
        <v>53</v>
      </c>
      <c r="F1129" s="2">
        <v>35431</v>
      </c>
      <c r="G1129" s="2">
        <v>39082</v>
      </c>
      <c r="H1129">
        <v>36704</v>
      </c>
      <c r="I1129">
        <v>36522</v>
      </c>
      <c r="J1129">
        <v>163</v>
      </c>
      <c r="K1129">
        <f t="shared" si="34"/>
        <v>2183704480</v>
      </c>
      <c r="L1129">
        <v>152</v>
      </c>
      <c r="M1129">
        <v>142</v>
      </c>
      <c r="N1129" t="s">
        <v>695</v>
      </c>
      <c r="O1129" t="s">
        <v>38</v>
      </c>
      <c r="P1129" t="s">
        <v>39</v>
      </c>
      <c r="Q1129" s="6">
        <v>42352</v>
      </c>
      <c r="R1129">
        <v>355</v>
      </c>
      <c r="S1129">
        <v>438</v>
      </c>
      <c r="T1129" t="s">
        <v>55</v>
      </c>
      <c r="U1129" t="s">
        <v>682</v>
      </c>
      <c r="V1129" s="3">
        <v>36838</v>
      </c>
      <c r="W1129">
        <v>57</v>
      </c>
      <c r="Y1129" t="s">
        <v>683</v>
      </c>
      <c r="AB1129" s="3">
        <v>115677257</v>
      </c>
      <c r="AC1129" s="3">
        <v>142657755</v>
      </c>
      <c r="AD1129">
        <v>57.33</v>
      </c>
      <c r="AE1129" s="5">
        <f t="shared" si="35"/>
        <v>65936036.489999995</v>
      </c>
      <c r="AF1129">
        <v>70.709999999999994</v>
      </c>
      <c r="AG1129" s="4">
        <v>0.56999999999999995</v>
      </c>
      <c r="AH1129" t="s">
        <v>33</v>
      </c>
      <c r="AI1129" t="s">
        <v>52</v>
      </c>
      <c r="AJ1129">
        <v>34.021121999999998</v>
      </c>
      <c r="AK1129">
        <v>-118.39646599999899</v>
      </c>
    </row>
    <row r="1130" spans="1:37" ht="14.45" x14ac:dyDescent="0.3">
      <c r="A1130">
        <v>1128</v>
      </c>
      <c r="B1130">
        <v>770</v>
      </c>
      <c r="C1130" t="s">
        <v>695</v>
      </c>
      <c r="D1130" t="s">
        <v>52</v>
      </c>
      <c r="E1130" t="s">
        <v>53</v>
      </c>
      <c r="F1130" s="2">
        <v>35431</v>
      </c>
      <c r="G1130" s="2">
        <v>39082</v>
      </c>
      <c r="H1130">
        <v>36704</v>
      </c>
      <c r="I1130">
        <v>36522</v>
      </c>
      <c r="J1130">
        <v>163</v>
      </c>
      <c r="K1130">
        <f t="shared" si="34"/>
        <v>2183704480</v>
      </c>
      <c r="L1130">
        <v>152</v>
      </c>
      <c r="M1130">
        <v>142</v>
      </c>
      <c r="N1130" t="s">
        <v>695</v>
      </c>
      <c r="O1130" t="s">
        <v>38</v>
      </c>
      <c r="P1130" t="s">
        <v>39</v>
      </c>
      <c r="Q1130" s="6">
        <v>42322</v>
      </c>
      <c r="R1130">
        <v>438</v>
      </c>
      <c r="S1130">
        <v>469</v>
      </c>
      <c r="T1130" t="s">
        <v>55</v>
      </c>
      <c r="U1130" t="s">
        <v>682</v>
      </c>
      <c r="V1130" s="3">
        <v>36838</v>
      </c>
      <c r="W1130">
        <v>73</v>
      </c>
      <c r="Y1130" t="s">
        <v>683</v>
      </c>
      <c r="AB1130" s="3">
        <v>142559999</v>
      </c>
      <c r="AC1130" s="3">
        <v>152726564</v>
      </c>
      <c r="AD1130">
        <v>72.75</v>
      </c>
      <c r="AE1130" s="5">
        <f t="shared" si="35"/>
        <v>79833599.440000013</v>
      </c>
      <c r="AF1130">
        <v>77.94</v>
      </c>
      <c r="AG1130" s="4">
        <v>0.56000000000000005</v>
      </c>
      <c r="AH1130" t="s">
        <v>33</v>
      </c>
      <c r="AI1130" t="s">
        <v>52</v>
      </c>
      <c r="AJ1130">
        <v>34.021121999999998</v>
      </c>
      <c r="AK1130">
        <v>-118.39646599999899</v>
      </c>
    </row>
    <row r="1131" spans="1:37" ht="14.45" x14ac:dyDescent="0.3">
      <c r="A1131">
        <v>1129</v>
      </c>
      <c r="B1131">
        <v>770</v>
      </c>
      <c r="C1131" t="s">
        <v>695</v>
      </c>
      <c r="D1131" t="s">
        <v>52</v>
      </c>
      <c r="E1131" t="s">
        <v>53</v>
      </c>
      <c r="F1131" s="2">
        <v>35431</v>
      </c>
      <c r="G1131" s="2">
        <v>39082</v>
      </c>
      <c r="H1131">
        <v>36704</v>
      </c>
      <c r="I1131">
        <v>36522</v>
      </c>
      <c r="J1131">
        <v>163</v>
      </c>
      <c r="K1131">
        <f t="shared" si="34"/>
        <v>2183704480</v>
      </c>
      <c r="L1131">
        <v>152</v>
      </c>
      <c r="M1131">
        <v>142</v>
      </c>
      <c r="N1131" t="s">
        <v>695</v>
      </c>
      <c r="O1131" t="s">
        <v>38</v>
      </c>
      <c r="P1131" t="s">
        <v>39</v>
      </c>
      <c r="Q1131" s="6">
        <v>42291</v>
      </c>
      <c r="R1131">
        <v>488</v>
      </c>
      <c r="S1131">
        <v>515</v>
      </c>
      <c r="T1131" t="s">
        <v>55</v>
      </c>
      <c r="U1131" t="s">
        <v>682</v>
      </c>
      <c r="V1131" s="3">
        <v>36838</v>
      </c>
      <c r="W1131">
        <v>78</v>
      </c>
      <c r="Y1131" t="s">
        <v>683</v>
      </c>
      <c r="AB1131" s="3">
        <v>158917741</v>
      </c>
      <c r="AC1131" s="3">
        <v>167911240</v>
      </c>
      <c r="AD1131">
        <v>78.349999999999994</v>
      </c>
      <c r="AE1131" s="5">
        <f t="shared" si="35"/>
        <v>88993934.960000008</v>
      </c>
      <c r="AF1131">
        <v>82.78</v>
      </c>
      <c r="AG1131" s="4">
        <v>0.56000000000000005</v>
      </c>
      <c r="AH1131" t="s">
        <v>33</v>
      </c>
      <c r="AI1131" t="s">
        <v>52</v>
      </c>
      <c r="AJ1131">
        <v>34.021121999999998</v>
      </c>
      <c r="AK1131">
        <v>-118.39646599999899</v>
      </c>
    </row>
    <row r="1132" spans="1:37" ht="14.45" x14ac:dyDescent="0.3">
      <c r="A1132">
        <v>1130</v>
      </c>
      <c r="B1132">
        <v>770</v>
      </c>
      <c r="C1132" t="s">
        <v>695</v>
      </c>
      <c r="D1132" t="s">
        <v>52</v>
      </c>
      <c r="E1132" t="s">
        <v>53</v>
      </c>
      <c r="F1132" s="2">
        <v>35431</v>
      </c>
      <c r="G1132" s="2">
        <v>39082</v>
      </c>
      <c r="H1132">
        <v>36704</v>
      </c>
      <c r="I1132">
        <v>36522</v>
      </c>
      <c r="J1132">
        <v>163</v>
      </c>
      <c r="K1132">
        <f t="shared" si="34"/>
        <v>2183704480</v>
      </c>
      <c r="L1132">
        <v>152</v>
      </c>
      <c r="M1132">
        <v>142</v>
      </c>
      <c r="N1132" t="s">
        <v>695</v>
      </c>
      <c r="O1132" t="s">
        <v>38</v>
      </c>
      <c r="P1132" t="s">
        <v>39</v>
      </c>
      <c r="Q1132" s="6">
        <v>42261</v>
      </c>
      <c r="R1132">
        <v>509</v>
      </c>
      <c r="S1132">
        <v>527</v>
      </c>
      <c r="T1132" t="s">
        <v>55</v>
      </c>
      <c r="U1132" t="s">
        <v>682</v>
      </c>
      <c r="V1132" s="3">
        <v>36838</v>
      </c>
      <c r="W1132">
        <v>85</v>
      </c>
      <c r="Y1132" t="s">
        <v>684</v>
      </c>
      <c r="AB1132" s="3">
        <v>165825791</v>
      </c>
      <c r="AC1132" s="3">
        <v>171593361</v>
      </c>
      <c r="AD1132">
        <v>85.23</v>
      </c>
      <c r="AE1132" s="5">
        <f t="shared" si="35"/>
        <v>94520700.86999999</v>
      </c>
      <c r="AF1132">
        <v>88.19</v>
      </c>
      <c r="AG1132" s="4">
        <v>0.56999999999999995</v>
      </c>
      <c r="AH1132" t="s">
        <v>33</v>
      </c>
      <c r="AI1132" t="s">
        <v>52</v>
      </c>
      <c r="AJ1132">
        <v>34.021121999999998</v>
      </c>
      <c r="AK1132">
        <v>-118.39646599999899</v>
      </c>
    </row>
    <row r="1133" spans="1:37" ht="14.45" x14ac:dyDescent="0.3">
      <c r="A1133">
        <v>1131</v>
      </c>
      <c r="B1133">
        <v>770</v>
      </c>
      <c r="C1133" t="s">
        <v>695</v>
      </c>
      <c r="D1133" t="s">
        <v>52</v>
      </c>
      <c r="E1133" t="s">
        <v>53</v>
      </c>
      <c r="F1133" s="2">
        <v>35431</v>
      </c>
      <c r="G1133" s="2">
        <v>39082</v>
      </c>
      <c r="H1133">
        <v>36704</v>
      </c>
      <c r="I1133">
        <v>36522</v>
      </c>
      <c r="J1133">
        <v>163</v>
      </c>
      <c r="K1133">
        <f t="shared" si="34"/>
        <v>2183704480</v>
      </c>
      <c r="L1133">
        <v>152</v>
      </c>
      <c r="M1133">
        <v>142</v>
      </c>
      <c r="N1133" t="s">
        <v>695</v>
      </c>
      <c r="O1133">
        <v>2</v>
      </c>
      <c r="P1133" t="s">
        <v>39</v>
      </c>
      <c r="Q1133" s="6">
        <v>42230</v>
      </c>
      <c r="R1133">
        <v>518</v>
      </c>
      <c r="S1133">
        <v>544</v>
      </c>
      <c r="T1133" t="s">
        <v>55</v>
      </c>
      <c r="V1133" s="3">
        <v>36838</v>
      </c>
      <c r="Y1133" t="s">
        <v>684</v>
      </c>
      <c r="AB1133" s="3">
        <v>168725869</v>
      </c>
      <c r="AC1133" s="3">
        <v>177295761</v>
      </c>
      <c r="AD1133">
        <v>124.11</v>
      </c>
      <c r="AE1133" s="5">
        <f t="shared" si="35"/>
        <v>141729729.96000001</v>
      </c>
      <c r="AF1133">
        <v>130.41</v>
      </c>
      <c r="AG1133" s="4">
        <v>0.84</v>
      </c>
      <c r="AH1133" t="s">
        <v>33</v>
      </c>
      <c r="AI1133" t="s">
        <v>52</v>
      </c>
      <c r="AJ1133">
        <v>34.021121999999998</v>
      </c>
      <c r="AK1133">
        <v>-118.39646599999899</v>
      </c>
    </row>
    <row r="1134" spans="1:37" ht="14.45" x14ac:dyDescent="0.3">
      <c r="A1134">
        <v>1132</v>
      </c>
      <c r="B1134">
        <v>770</v>
      </c>
      <c r="C1134" t="s">
        <v>695</v>
      </c>
      <c r="D1134" t="s">
        <v>52</v>
      </c>
      <c r="E1134" t="s">
        <v>53</v>
      </c>
      <c r="F1134" s="2">
        <v>35431</v>
      </c>
      <c r="G1134" s="2">
        <v>39082</v>
      </c>
      <c r="H1134">
        <v>36704</v>
      </c>
      <c r="I1134">
        <v>36522</v>
      </c>
      <c r="J1134">
        <v>163</v>
      </c>
      <c r="K1134">
        <f t="shared" si="34"/>
        <v>2183704480</v>
      </c>
      <c r="L1134">
        <v>152</v>
      </c>
      <c r="M1134">
        <v>142</v>
      </c>
      <c r="N1134" t="s">
        <v>695</v>
      </c>
      <c r="O1134" t="s">
        <v>38</v>
      </c>
      <c r="P1134" t="s">
        <v>39</v>
      </c>
      <c r="Q1134" s="6">
        <v>42199</v>
      </c>
      <c r="R1134">
        <v>538</v>
      </c>
      <c r="S1134">
        <v>538</v>
      </c>
      <c r="T1134" t="s">
        <v>55</v>
      </c>
      <c r="V1134" s="3">
        <v>36838</v>
      </c>
      <c r="Y1134" t="s">
        <v>684</v>
      </c>
      <c r="AB1134" s="3">
        <v>175438408</v>
      </c>
      <c r="AC1134" s="3">
        <v>175145142</v>
      </c>
      <c r="AD1134">
        <v>129.05000000000001</v>
      </c>
      <c r="AE1134" s="5">
        <f t="shared" si="35"/>
        <v>147368262.72</v>
      </c>
      <c r="AF1134">
        <v>128.83000000000001</v>
      </c>
      <c r="AG1134" s="4">
        <v>0.84</v>
      </c>
      <c r="AH1134" t="s">
        <v>33</v>
      </c>
      <c r="AI1134" t="s">
        <v>52</v>
      </c>
      <c r="AJ1134">
        <v>34.021121999999998</v>
      </c>
      <c r="AK1134">
        <v>-118.39646599999899</v>
      </c>
    </row>
    <row r="1135" spans="1:37" ht="14.45" x14ac:dyDescent="0.3">
      <c r="A1135">
        <v>1133</v>
      </c>
      <c r="B1135">
        <v>770</v>
      </c>
      <c r="C1135" t="s">
        <v>695</v>
      </c>
      <c r="D1135" t="s">
        <v>52</v>
      </c>
      <c r="E1135" t="s">
        <v>53</v>
      </c>
      <c r="F1135" s="2">
        <v>35431</v>
      </c>
      <c r="G1135" s="2">
        <v>39082</v>
      </c>
      <c r="H1135">
        <v>36704</v>
      </c>
      <c r="I1135">
        <v>36522</v>
      </c>
      <c r="J1135">
        <v>163</v>
      </c>
      <c r="K1135">
        <f t="shared" si="34"/>
        <v>2183704480</v>
      </c>
      <c r="L1135">
        <v>152</v>
      </c>
      <c r="M1135">
        <v>142</v>
      </c>
      <c r="N1135" t="s">
        <v>695</v>
      </c>
      <c r="O1135" t="s">
        <v>38</v>
      </c>
      <c r="P1135" t="s">
        <v>39</v>
      </c>
      <c r="Q1135" s="6">
        <v>42169</v>
      </c>
      <c r="R1135">
        <v>526</v>
      </c>
      <c r="S1135">
        <v>518</v>
      </c>
      <c r="T1135" t="s">
        <v>55</v>
      </c>
      <c r="V1135" s="3">
        <v>36838</v>
      </c>
      <c r="Y1135" t="s">
        <v>684</v>
      </c>
      <c r="AB1135" s="3">
        <v>171495606</v>
      </c>
      <c r="AC1135" s="3">
        <v>168725869</v>
      </c>
      <c r="AD1135">
        <v>130.35</v>
      </c>
      <c r="AE1135" s="5">
        <f t="shared" si="35"/>
        <v>144056309.03999999</v>
      </c>
      <c r="AF1135">
        <v>128.25</v>
      </c>
      <c r="AG1135" s="4">
        <v>0.84</v>
      </c>
      <c r="AH1135" t="s">
        <v>33</v>
      </c>
      <c r="AI1135" t="s">
        <v>52</v>
      </c>
      <c r="AJ1135">
        <v>34.021121999999998</v>
      </c>
      <c r="AK1135">
        <v>-118.39646599999899</v>
      </c>
    </row>
    <row r="1136" spans="1:37" ht="14.45" x14ac:dyDescent="0.3">
      <c r="A1136">
        <v>1134</v>
      </c>
      <c r="B1136">
        <v>704</v>
      </c>
      <c r="C1136" t="s">
        <v>696</v>
      </c>
      <c r="D1136" t="s">
        <v>52</v>
      </c>
      <c r="E1136" t="s">
        <v>53</v>
      </c>
      <c r="F1136" s="2">
        <v>35431</v>
      </c>
      <c r="G1136" s="2">
        <v>39082</v>
      </c>
      <c r="H1136">
        <v>62451</v>
      </c>
      <c r="I1136">
        <v>61991</v>
      </c>
      <c r="J1136">
        <v>87</v>
      </c>
      <c r="K1136">
        <f t="shared" si="34"/>
        <v>1983131505</v>
      </c>
      <c r="L1136">
        <v>85</v>
      </c>
      <c r="M1136">
        <v>85</v>
      </c>
      <c r="N1136" t="s">
        <v>696</v>
      </c>
      <c r="O1136" t="s">
        <v>38</v>
      </c>
      <c r="P1136" t="s">
        <v>39</v>
      </c>
      <c r="Q1136" s="6">
        <v>42050</v>
      </c>
      <c r="R1136">
        <v>354</v>
      </c>
      <c r="S1136">
        <v>358</v>
      </c>
      <c r="T1136" t="s">
        <v>55</v>
      </c>
      <c r="U1136" t="s">
        <v>682</v>
      </c>
      <c r="V1136" s="3">
        <v>63957</v>
      </c>
      <c r="W1136">
        <v>52</v>
      </c>
      <c r="AB1136" s="3">
        <v>115449161</v>
      </c>
      <c r="AC1136" s="3">
        <v>116622226</v>
      </c>
      <c r="AD1136">
        <v>51.96</v>
      </c>
      <c r="AE1136" s="5">
        <f t="shared" si="35"/>
        <v>93513820.410000011</v>
      </c>
      <c r="AF1136">
        <v>52.49</v>
      </c>
      <c r="AG1136" s="4">
        <v>0.81</v>
      </c>
      <c r="AH1136" t="s">
        <v>33</v>
      </c>
      <c r="AI1136" t="s">
        <v>52</v>
      </c>
      <c r="AJ1136">
        <v>33.967197999999897</v>
      </c>
      <c r="AK1136">
        <v>-118.243619999999</v>
      </c>
    </row>
    <row r="1137" spans="1:37" ht="14.45" x14ac:dyDescent="0.3">
      <c r="A1137">
        <v>1135</v>
      </c>
      <c r="B1137">
        <v>704</v>
      </c>
      <c r="C1137" t="s">
        <v>696</v>
      </c>
      <c r="D1137" t="s">
        <v>52</v>
      </c>
      <c r="E1137" t="s">
        <v>53</v>
      </c>
      <c r="F1137" s="2">
        <v>35431</v>
      </c>
      <c r="G1137" s="2">
        <v>39082</v>
      </c>
      <c r="H1137">
        <v>62451</v>
      </c>
      <c r="I1137">
        <v>61991</v>
      </c>
      <c r="J1137">
        <v>87</v>
      </c>
      <c r="K1137">
        <f t="shared" si="34"/>
        <v>1983131505</v>
      </c>
      <c r="L1137">
        <v>85</v>
      </c>
      <c r="M1137">
        <v>85</v>
      </c>
      <c r="N1137" t="s">
        <v>696</v>
      </c>
      <c r="O1137" t="s">
        <v>38</v>
      </c>
      <c r="P1137" t="s">
        <v>39</v>
      </c>
      <c r="Q1137" s="6">
        <v>42019</v>
      </c>
      <c r="R1137">
        <v>386</v>
      </c>
      <c r="S1137">
        <v>396</v>
      </c>
      <c r="T1137" t="s">
        <v>55</v>
      </c>
      <c r="U1137" t="s">
        <v>682</v>
      </c>
      <c r="V1137" s="3">
        <v>63957</v>
      </c>
      <c r="W1137">
        <v>52</v>
      </c>
      <c r="AB1137" s="3">
        <v>125648310</v>
      </c>
      <c r="AC1137" s="3">
        <v>128874239</v>
      </c>
      <c r="AD1137">
        <v>51.78</v>
      </c>
      <c r="AE1137" s="5">
        <f t="shared" si="35"/>
        <v>103031614.19999999</v>
      </c>
      <c r="AF1137">
        <v>53.11</v>
      </c>
      <c r="AG1137" s="4">
        <v>0.82</v>
      </c>
      <c r="AH1137" t="s">
        <v>33</v>
      </c>
      <c r="AI1137" t="s">
        <v>52</v>
      </c>
      <c r="AJ1137">
        <v>33.967197999999897</v>
      </c>
      <c r="AK1137">
        <v>-118.243619999999</v>
      </c>
    </row>
    <row r="1138" spans="1:37" ht="14.45" x14ac:dyDescent="0.3">
      <c r="A1138">
        <v>1136</v>
      </c>
      <c r="B1138">
        <v>704</v>
      </c>
      <c r="C1138" t="s">
        <v>696</v>
      </c>
      <c r="D1138" t="s">
        <v>52</v>
      </c>
      <c r="E1138" t="s">
        <v>53</v>
      </c>
      <c r="F1138" s="2">
        <v>35431</v>
      </c>
      <c r="G1138" s="2">
        <v>39082</v>
      </c>
      <c r="H1138">
        <v>62451</v>
      </c>
      <c r="I1138">
        <v>61991</v>
      </c>
      <c r="J1138">
        <v>87</v>
      </c>
      <c r="K1138">
        <f t="shared" si="34"/>
        <v>1983131505</v>
      </c>
      <c r="L1138">
        <v>85</v>
      </c>
      <c r="M1138">
        <v>85</v>
      </c>
      <c r="N1138" t="s">
        <v>696</v>
      </c>
      <c r="O1138" t="s">
        <v>38</v>
      </c>
      <c r="P1138" t="s">
        <v>39</v>
      </c>
      <c r="Q1138" s="6">
        <v>42352</v>
      </c>
      <c r="R1138">
        <v>385</v>
      </c>
      <c r="S1138">
        <v>391</v>
      </c>
      <c r="T1138" t="s">
        <v>55</v>
      </c>
      <c r="U1138" t="s">
        <v>682</v>
      </c>
      <c r="V1138" s="3">
        <v>63656</v>
      </c>
      <c r="W1138">
        <v>50</v>
      </c>
      <c r="Y1138" t="s">
        <v>683</v>
      </c>
      <c r="AB1138" s="3">
        <v>125322459</v>
      </c>
      <c r="AC1138" s="3">
        <v>127440493</v>
      </c>
      <c r="AD1138">
        <v>50.36</v>
      </c>
      <c r="AE1138" s="5">
        <f t="shared" si="35"/>
        <v>99004742.609999999</v>
      </c>
      <c r="AF1138">
        <v>51.21</v>
      </c>
      <c r="AG1138" s="4">
        <v>0.79</v>
      </c>
      <c r="AH1138" t="s">
        <v>33</v>
      </c>
      <c r="AI1138" t="s">
        <v>52</v>
      </c>
      <c r="AJ1138">
        <v>33.967197999999897</v>
      </c>
      <c r="AK1138">
        <v>-118.243619999999</v>
      </c>
    </row>
    <row r="1139" spans="1:37" ht="14.45" x14ac:dyDescent="0.3">
      <c r="A1139">
        <v>1137</v>
      </c>
      <c r="B1139">
        <v>704</v>
      </c>
      <c r="C1139" t="s">
        <v>696</v>
      </c>
      <c r="D1139" t="s">
        <v>52</v>
      </c>
      <c r="E1139" t="s">
        <v>53</v>
      </c>
      <c r="F1139" s="2">
        <v>35431</v>
      </c>
      <c r="G1139" s="2">
        <v>39082</v>
      </c>
      <c r="H1139">
        <v>62451</v>
      </c>
      <c r="I1139">
        <v>61991</v>
      </c>
      <c r="J1139">
        <v>87</v>
      </c>
      <c r="K1139">
        <f t="shared" si="34"/>
        <v>1983131505</v>
      </c>
      <c r="L1139">
        <v>85</v>
      </c>
      <c r="M1139">
        <v>85</v>
      </c>
      <c r="N1139" t="s">
        <v>696</v>
      </c>
      <c r="O1139" t="s">
        <v>38</v>
      </c>
      <c r="P1139" t="s">
        <v>39</v>
      </c>
      <c r="Q1139" s="6">
        <v>42322</v>
      </c>
      <c r="R1139">
        <v>398</v>
      </c>
      <c r="S1139">
        <v>389</v>
      </c>
      <c r="T1139" t="s">
        <v>55</v>
      </c>
      <c r="U1139" t="s">
        <v>682</v>
      </c>
      <c r="V1139" s="3">
        <v>63656</v>
      </c>
      <c r="W1139">
        <v>54</v>
      </c>
      <c r="Y1139" t="s">
        <v>683</v>
      </c>
      <c r="AB1139" s="3">
        <v>129721453</v>
      </c>
      <c r="AC1139" s="3">
        <v>126886546</v>
      </c>
      <c r="AD1139">
        <v>54.27</v>
      </c>
      <c r="AE1139" s="5">
        <f t="shared" si="35"/>
        <v>103777162.40000001</v>
      </c>
      <c r="AF1139">
        <v>53.09</v>
      </c>
      <c r="AG1139" s="4">
        <v>0.8</v>
      </c>
      <c r="AH1139" t="s">
        <v>33</v>
      </c>
      <c r="AI1139" t="s">
        <v>52</v>
      </c>
      <c r="AJ1139">
        <v>33.967197999999897</v>
      </c>
      <c r="AK1139">
        <v>-118.243619999999</v>
      </c>
    </row>
    <row r="1140" spans="1:37" ht="14.45" x14ac:dyDescent="0.3">
      <c r="A1140">
        <v>1138</v>
      </c>
      <c r="B1140">
        <v>704</v>
      </c>
      <c r="C1140" t="s">
        <v>696</v>
      </c>
      <c r="D1140" t="s">
        <v>52</v>
      </c>
      <c r="E1140" t="s">
        <v>53</v>
      </c>
      <c r="F1140" s="2">
        <v>35431</v>
      </c>
      <c r="G1140" s="2">
        <v>39082</v>
      </c>
      <c r="H1140">
        <v>62451</v>
      </c>
      <c r="I1140">
        <v>61991</v>
      </c>
      <c r="J1140">
        <v>87</v>
      </c>
      <c r="K1140">
        <f t="shared" si="34"/>
        <v>1983131505</v>
      </c>
      <c r="L1140">
        <v>85</v>
      </c>
      <c r="M1140">
        <v>85</v>
      </c>
      <c r="N1140" t="s">
        <v>696</v>
      </c>
      <c r="O1140" t="s">
        <v>38</v>
      </c>
      <c r="P1140" t="s">
        <v>39</v>
      </c>
      <c r="Q1140" s="6">
        <v>42291</v>
      </c>
      <c r="R1140">
        <v>436</v>
      </c>
      <c r="S1140">
        <v>427</v>
      </c>
      <c r="T1140" t="s">
        <v>55</v>
      </c>
      <c r="U1140" t="s">
        <v>682</v>
      </c>
      <c r="V1140" s="3">
        <v>63656</v>
      </c>
      <c r="W1140">
        <v>57</v>
      </c>
      <c r="Y1140" t="s">
        <v>683</v>
      </c>
      <c r="AB1140" s="3">
        <v>142201563</v>
      </c>
      <c r="AC1140" s="3">
        <v>139171144</v>
      </c>
      <c r="AD1140">
        <v>57</v>
      </c>
      <c r="AE1140" s="5">
        <f t="shared" si="35"/>
        <v>112339234.77000001</v>
      </c>
      <c r="AF1140">
        <v>55.79</v>
      </c>
      <c r="AG1140" s="4">
        <v>0.79</v>
      </c>
      <c r="AH1140" t="s">
        <v>33</v>
      </c>
      <c r="AI1140" t="s">
        <v>52</v>
      </c>
      <c r="AJ1140">
        <v>33.967197999999897</v>
      </c>
      <c r="AK1140">
        <v>-118.243619999999</v>
      </c>
    </row>
    <row r="1141" spans="1:37" ht="14.45" x14ac:dyDescent="0.3">
      <c r="A1141">
        <v>1139</v>
      </c>
      <c r="B1141">
        <v>704</v>
      </c>
      <c r="C1141" t="s">
        <v>696</v>
      </c>
      <c r="D1141" t="s">
        <v>52</v>
      </c>
      <c r="E1141" t="s">
        <v>53</v>
      </c>
      <c r="F1141" s="2">
        <v>35431</v>
      </c>
      <c r="G1141" s="2">
        <v>39082</v>
      </c>
      <c r="H1141">
        <v>62451</v>
      </c>
      <c r="I1141">
        <v>61991</v>
      </c>
      <c r="J1141">
        <v>87</v>
      </c>
      <c r="K1141">
        <f t="shared" si="34"/>
        <v>1983131505</v>
      </c>
      <c r="L1141">
        <v>85</v>
      </c>
      <c r="M1141">
        <v>85</v>
      </c>
      <c r="N1141" t="s">
        <v>696</v>
      </c>
      <c r="O1141" t="s">
        <v>38</v>
      </c>
      <c r="P1141" t="s">
        <v>39</v>
      </c>
      <c r="Q1141" s="6">
        <v>42261</v>
      </c>
      <c r="R1141">
        <v>448</v>
      </c>
      <c r="S1141">
        <v>459</v>
      </c>
      <c r="T1141" t="s">
        <v>55</v>
      </c>
      <c r="U1141" t="s">
        <v>682</v>
      </c>
      <c r="V1141" s="3">
        <v>63656</v>
      </c>
      <c r="W1141">
        <v>62</v>
      </c>
      <c r="Y1141" t="s">
        <v>684</v>
      </c>
      <c r="AB1141" s="3">
        <v>146111780</v>
      </c>
      <c r="AC1141" s="3">
        <v>149663560</v>
      </c>
      <c r="AD1141">
        <v>62.05</v>
      </c>
      <c r="AE1141" s="5">
        <f t="shared" si="35"/>
        <v>118350541.80000001</v>
      </c>
      <c r="AF1141">
        <v>63.56</v>
      </c>
      <c r="AG1141" s="4">
        <v>0.81</v>
      </c>
      <c r="AH1141" t="s">
        <v>33</v>
      </c>
      <c r="AI1141" t="s">
        <v>52</v>
      </c>
      <c r="AJ1141">
        <v>33.967197999999897</v>
      </c>
      <c r="AK1141">
        <v>-118.243619999999</v>
      </c>
    </row>
    <row r="1142" spans="1:37" ht="14.45" x14ac:dyDescent="0.3">
      <c r="A1142">
        <v>1140</v>
      </c>
      <c r="B1142">
        <v>704</v>
      </c>
      <c r="C1142" t="s">
        <v>696</v>
      </c>
      <c r="D1142" t="s">
        <v>52</v>
      </c>
      <c r="E1142" t="s">
        <v>53</v>
      </c>
      <c r="F1142" s="2">
        <v>35431</v>
      </c>
      <c r="G1142" s="2">
        <v>39082</v>
      </c>
      <c r="H1142">
        <v>62451</v>
      </c>
      <c r="I1142">
        <v>61991</v>
      </c>
      <c r="J1142">
        <v>87</v>
      </c>
      <c r="K1142">
        <f t="shared" si="34"/>
        <v>1983131505</v>
      </c>
      <c r="L1142">
        <v>85</v>
      </c>
      <c r="M1142">
        <v>85</v>
      </c>
      <c r="N1142" t="s">
        <v>696</v>
      </c>
      <c r="O1142">
        <v>2</v>
      </c>
      <c r="P1142" t="s">
        <v>39</v>
      </c>
      <c r="Q1142" s="6">
        <v>42230</v>
      </c>
      <c r="R1142">
        <v>468</v>
      </c>
      <c r="S1142">
        <v>476</v>
      </c>
      <c r="T1142" t="s">
        <v>55</v>
      </c>
      <c r="V1142" s="3">
        <v>63656</v>
      </c>
      <c r="Y1142" t="s">
        <v>684</v>
      </c>
      <c r="AB1142" s="3">
        <v>152433298</v>
      </c>
      <c r="AC1142" s="3">
        <v>155072694</v>
      </c>
      <c r="AD1142">
        <v>69.52</v>
      </c>
      <c r="AE1142" s="5">
        <f t="shared" si="35"/>
        <v>137189968.20000002</v>
      </c>
      <c r="AF1142">
        <v>70.73</v>
      </c>
      <c r="AG1142" s="4">
        <v>0.9</v>
      </c>
      <c r="AH1142" t="s">
        <v>33</v>
      </c>
      <c r="AI1142" t="s">
        <v>52</v>
      </c>
      <c r="AJ1142">
        <v>33.967197999999897</v>
      </c>
      <c r="AK1142">
        <v>-118.243619999999</v>
      </c>
    </row>
    <row r="1143" spans="1:37" ht="14.45" x14ac:dyDescent="0.3">
      <c r="A1143">
        <v>1141</v>
      </c>
      <c r="B1143">
        <v>704</v>
      </c>
      <c r="C1143" t="s">
        <v>696</v>
      </c>
      <c r="D1143" t="s">
        <v>52</v>
      </c>
      <c r="E1143" t="s">
        <v>53</v>
      </c>
      <c r="F1143" s="2">
        <v>35431</v>
      </c>
      <c r="G1143" s="2">
        <v>39082</v>
      </c>
      <c r="H1143">
        <v>62451</v>
      </c>
      <c r="I1143">
        <v>61991</v>
      </c>
      <c r="J1143">
        <v>87</v>
      </c>
      <c r="K1143">
        <f t="shared" si="34"/>
        <v>1983131505</v>
      </c>
      <c r="L1143">
        <v>85</v>
      </c>
      <c r="M1143">
        <v>85</v>
      </c>
      <c r="N1143" t="s">
        <v>696</v>
      </c>
      <c r="O1143" t="s">
        <v>38</v>
      </c>
      <c r="P1143" t="s">
        <v>39</v>
      </c>
      <c r="Q1143" s="6">
        <v>42199</v>
      </c>
      <c r="R1143">
        <v>457</v>
      </c>
      <c r="S1143">
        <v>479</v>
      </c>
      <c r="T1143" t="s">
        <v>55</v>
      </c>
      <c r="V1143" s="3">
        <v>63656</v>
      </c>
      <c r="Y1143" t="s">
        <v>684</v>
      </c>
      <c r="AB1143" s="3">
        <v>148751176</v>
      </c>
      <c r="AC1143" s="3">
        <v>156115419</v>
      </c>
      <c r="AD1143">
        <v>67.84</v>
      </c>
      <c r="AE1143" s="5">
        <f t="shared" si="35"/>
        <v>133876058.40000001</v>
      </c>
      <c r="AF1143">
        <v>71.2</v>
      </c>
      <c r="AG1143" s="4">
        <v>0.9</v>
      </c>
      <c r="AH1143" t="s">
        <v>33</v>
      </c>
      <c r="AI1143" t="s">
        <v>52</v>
      </c>
      <c r="AJ1143">
        <v>33.967197999999897</v>
      </c>
      <c r="AK1143">
        <v>-118.243619999999</v>
      </c>
    </row>
    <row r="1144" spans="1:37" ht="14.45" x14ac:dyDescent="0.3">
      <c r="A1144">
        <v>1142</v>
      </c>
      <c r="B1144">
        <v>704</v>
      </c>
      <c r="C1144" t="s">
        <v>696</v>
      </c>
      <c r="D1144" t="s">
        <v>52</v>
      </c>
      <c r="E1144" t="s">
        <v>53</v>
      </c>
      <c r="F1144" s="2">
        <v>35431</v>
      </c>
      <c r="G1144" s="2">
        <v>39082</v>
      </c>
      <c r="H1144">
        <v>62451</v>
      </c>
      <c r="I1144">
        <v>61991</v>
      </c>
      <c r="J1144">
        <v>87</v>
      </c>
      <c r="K1144">
        <f t="shared" si="34"/>
        <v>1983131505</v>
      </c>
      <c r="L1144">
        <v>85</v>
      </c>
      <c r="M1144">
        <v>85</v>
      </c>
      <c r="N1144" t="s">
        <v>696</v>
      </c>
      <c r="O1144" t="s">
        <v>38</v>
      </c>
      <c r="P1144" t="s">
        <v>39</v>
      </c>
      <c r="Q1144" s="6">
        <v>42169</v>
      </c>
      <c r="R1144">
        <v>435</v>
      </c>
      <c r="S1144">
        <v>450</v>
      </c>
      <c r="T1144" t="s">
        <v>55</v>
      </c>
      <c r="V1144" s="3">
        <v>63656</v>
      </c>
      <c r="Y1144" t="s">
        <v>684</v>
      </c>
      <c r="AA1144" t="s">
        <v>55</v>
      </c>
      <c r="AB1144" s="3">
        <v>141843126</v>
      </c>
      <c r="AC1144" s="3">
        <v>146730898</v>
      </c>
      <c r="AD1144">
        <v>66.849999999999994</v>
      </c>
      <c r="AE1144" s="5">
        <f t="shared" si="35"/>
        <v>127658813.40000001</v>
      </c>
      <c r="AF1144">
        <v>69.150000000000006</v>
      </c>
      <c r="AG1144" s="4">
        <v>0.9</v>
      </c>
      <c r="AH1144" t="s">
        <v>33</v>
      </c>
      <c r="AI1144" t="s">
        <v>52</v>
      </c>
      <c r="AJ1144">
        <v>33.967197999999897</v>
      </c>
      <c r="AK1144">
        <v>-118.243619999999</v>
      </c>
    </row>
    <row r="1145" spans="1:37" ht="14.45" x14ac:dyDescent="0.3">
      <c r="A1145">
        <v>1143</v>
      </c>
      <c r="B1145">
        <v>706</v>
      </c>
      <c r="C1145" t="s">
        <v>697</v>
      </c>
      <c r="D1145" t="s">
        <v>52</v>
      </c>
      <c r="E1145" t="s">
        <v>53</v>
      </c>
      <c r="F1145" s="2">
        <v>35431</v>
      </c>
      <c r="G1145" s="2">
        <v>39082</v>
      </c>
      <c r="H1145">
        <v>43683</v>
      </c>
      <c r="I1145">
        <v>43634</v>
      </c>
      <c r="J1145">
        <v>119</v>
      </c>
      <c r="K1145">
        <f t="shared" si="34"/>
        <v>1897371105</v>
      </c>
      <c r="L1145">
        <v>116</v>
      </c>
      <c r="M1145">
        <v>113</v>
      </c>
      <c r="N1145" t="s">
        <v>697</v>
      </c>
      <c r="O1145" t="s">
        <v>38</v>
      </c>
      <c r="P1145" t="s">
        <v>39</v>
      </c>
      <c r="Q1145" s="6">
        <v>42050</v>
      </c>
      <c r="R1145">
        <v>312</v>
      </c>
      <c r="S1145">
        <v>311</v>
      </c>
      <c r="T1145" t="s">
        <v>55</v>
      </c>
      <c r="U1145" t="s">
        <v>682</v>
      </c>
      <c r="V1145" s="3">
        <v>44488</v>
      </c>
      <c r="W1145">
        <v>58</v>
      </c>
      <c r="Z1145">
        <v>5.3</v>
      </c>
      <c r="AA1145" t="s">
        <v>55</v>
      </c>
      <c r="AB1145" s="3">
        <v>101600475</v>
      </c>
      <c r="AC1145" s="3">
        <v>101470134</v>
      </c>
      <c r="AD1145">
        <v>57.91</v>
      </c>
      <c r="AE1145" s="5">
        <f t="shared" si="35"/>
        <v>72136337.25</v>
      </c>
      <c r="AF1145">
        <v>57.84</v>
      </c>
      <c r="AG1145" s="4">
        <v>0.71</v>
      </c>
      <c r="AH1145" t="s">
        <v>33</v>
      </c>
      <c r="AI1145" t="s">
        <v>52</v>
      </c>
      <c r="AJ1145">
        <v>33.902237</v>
      </c>
      <c r="AK1145">
        <v>-118.081733</v>
      </c>
    </row>
    <row r="1146" spans="1:37" ht="14.45" x14ac:dyDescent="0.3">
      <c r="A1146">
        <v>1144</v>
      </c>
      <c r="B1146">
        <v>706</v>
      </c>
      <c r="C1146" t="s">
        <v>697</v>
      </c>
      <c r="D1146" t="s">
        <v>52</v>
      </c>
      <c r="E1146" t="s">
        <v>53</v>
      </c>
      <c r="F1146" s="2">
        <v>35431</v>
      </c>
      <c r="G1146" s="2">
        <v>39082</v>
      </c>
      <c r="H1146">
        <v>43683</v>
      </c>
      <c r="I1146">
        <v>43634</v>
      </c>
      <c r="J1146">
        <v>119</v>
      </c>
      <c r="K1146">
        <f t="shared" si="34"/>
        <v>1897371105</v>
      </c>
      <c r="L1146">
        <v>116</v>
      </c>
      <c r="M1146">
        <v>113</v>
      </c>
      <c r="N1146" t="s">
        <v>697</v>
      </c>
      <c r="O1146" t="s">
        <v>38</v>
      </c>
      <c r="P1146" t="s">
        <v>39</v>
      </c>
      <c r="Q1146" s="6">
        <v>42019</v>
      </c>
      <c r="R1146">
        <v>325</v>
      </c>
      <c r="S1146">
        <v>338</v>
      </c>
      <c r="T1146" t="s">
        <v>55</v>
      </c>
      <c r="U1146" t="s">
        <v>682</v>
      </c>
      <c r="V1146" s="3">
        <v>44488</v>
      </c>
      <c r="W1146">
        <v>59</v>
      </c>
      <c r="Z1146">
        <v>13.7</v>
      </c>
      <c r="AA1146" t="s">
        <v>55</v>
      </c>
      <c r="AB1146" s="3">
        <v>105966884</v>
      </c>
      <c r="AC1146" s="3">
        <v>110072612</v>
      </c>
      <c r="AD1146">
        <v>58.93</v>
      </c>
      <c r="AE1146" s="5">
        <f t="shared" si="35"/>
        <v>81594500.680000007</v>
      </c>
      <c r="AF1146">
        <v>61.22</v>
      </c>
      <c r="AG1146" s="4">
        <v>0.77</v>
      </c>
      <c r="AH1146" t="s">
        <v>33</v>
      </c>
      <c r="AI1146" t="s">
        <v>52</v>
      </c>
      <c r="AJ1146">
        <v>33.902237</v>
      </c>
      <c r="AK1146">
        <v>-118.081733</v>
      </c>
    </row>
    <row r="1147" spans="1:37" ht="14.45" x14ac:dyDescent="0.3">
      <c r="A1147">
        <v>1145</v>
      </c>
      <c r="B1147">
        <v>706</v>
      </c>
      <c r="C1147" t="s">
        <v>697</v>
      </c>
      <c r="D1147" t="s">
        <v>52</v>
      </c>
      <c r="E1147" t="s">
        <v>53</v>
      </c>
      <c r="F1147" s="2">
        <v>35431</v>
      </c>
      <c r="G1147" s="2">
        <v>39082</v>
      </c>
      <c r="H1147">
        <v>43683</v>
      </c>
      <c r="I1147">
        <v>43634</v>
      </c>
      <c r="J1147">
        <v>119</v>
      </c>
      <c r="K1147">
        <f t="shared" si="34"/>
        <v>1897371105</v>
      </c>
      <c r="L1147">
        <v>116</v>
      </c>
      <c r="M1147">
        <v>113</v>
      </c>
      <c r="N1147" t="s">
        <v>697</v>
      </c>
      <c r="O1147" t="s">
        <v>38</v>
      </c>
      <c r="P1147" t="s">
        <v>39</v>
      </c>
      <c r="Q1147" s="6">
        <v>42352</v>
      </c>
      <c r="R1147">
        <v>305</v>
      </c>
      <c r="S1147">
        <v>362</v>
      </c>
      <c r="T1147" t="s">
        <v>55</v>
      </c>
      <c r="U1147" t="s">
        <v>682</v>
      </c>
      <c r="V1147" s="3">
        <v>44327</v>
      </c>
      <c r="W1147">
        <v>53</v>
      </c>
      <c r="Z1147">
        <v>6.7</v>
      </c>
      <c r="AA1147" t="s">
        <v>55</v>
      </c>
      <c r="AB1147" s="3">
        <v>99254345</v>
      </c>
      <c r="AC1147" s="3">
        <v>117925631</v>
      </c>
      <c r="AD1147">
        <v>53.38</v>
      </c>
      <c r="AE1147" s="5">
        <f t="shared" si="35"/>
        <v>73448215.299999997</v>
      </c>
      <c r="AF1147">
        <v>63.42</v>
      </c>
      <c r="AG1147" s="4">
        <v>0.74</v>
      </c>
      <c r="AH1147" t="s">
        <v>33</v>
      </c>
      <c r="AI1147" t="s">
        <v>52</v>
      </c>
      <c r="AJ1147">
        <v>33.902237</v>
      </c>
      <c r="AK1147">
        <v>-118.081733</v>
      </c>
    </row>
    <row r="1148" spans="1:37" ht="14.45" x14ac:dyDescent="0.3">
      <c r="A1148">
        <v>1146</v>
      </c>
      <c r="B1148">
        <v>706</v>
      </c>
      <c r="C1148" t="s">
        <v>697</v>
      </c>
      <c r="D1148" t="s">
        <v>52</v>
      </c>
      <c r="E1148" t="s">
        <v>53</v>
      </c>
      <c r="F1148" s="2">
        <v>35431</v>
      </c>
      <c r="G1148" s="2">
        <v>39082</v>
      </c>
      <c r="H1148">
        <v>43683</v>
      </c>
      <c r="I1148">
        <v>43634</v>
      </c>
      <c r="J1148">
        <v>119</v>
      </c>
      <c r="K1148">
        <f t="shared" si="34"/>
        <v>1897371105</v>
      </c>
      <c r="L1148">
        <v>116</v>
      </c>
      <c r="M1148">
        <v>113</v>
      </c>
      <c r="N1148" t="s">
        <v>697</v>
      </c>
      <c r="O1148" t="s">
        <v>38</v>
      </c>
      <c r="P1148" t="s">
        <v>39</v>
      </c>
      <c r="Q1148" s="6">
        <v>42322</v>
      </c>
      <c r="R1148">
        <v>369</v>
      </c>
      <c r="S1148">
        <v>387</v>
      </c>
      <c r="T1148" t="s">
        <v>55</v>
      </c>
      <c r="U1148" t="s">
        <v>682</v>
      </c>
      <c r="V1148" s="3">
        <v>44327</v>
      </c>
      <c r="W1148">
        <v>62</v>
      </c>
      <c r="Y1148" t="s">
        <v>683</v>
      </c>
      <c r="Z1148">
        <v>19.8</v>
      </c>
      <c r="AA1148" t="s">
        <v>55</v>
      </c>
      <c r="AB1148" s="3">
        <v>120076251</v>
      </c>
      <c r="AC1148" s="3">
        <v>125974162</v>
      </c>
      <c r="AD1148">
        <v>61.58</v>
      </c>
      <c r="AE1148" s="5">
        <f t="shared" si="35"/>
        <v>81651850.680000007</v>
      </c>
      <c r="AF1148">
        <v>64.61</v>
      </c>
      <c r="AG1148" s="4">
        <v>0.68</v>
      </c>
      <c r="AH1148" t="s">
        <v>33</v>
      </c>
      <c r="AI1148" t="s">
        <v>52</v>
      </c>
      <c r="AJ1148">
        <v>33.902237</v>
      </c>
      <c r="AK1148">
        <v>-118.081733</v>
      </c>
    </row>
    <row r="1149" spans="1:37" ht="14.45" x14ac:dyDescent="0.3">
      <c r="A1149">
        <v>1147</v>
      </c>
      <c r="B1149">
        <v>706</v>
      </c>
      <c r="C1149" t="s">
        <v>697</v>
      </c>
      <c r="D1149" t="s">
        <v>52</v>
      </c>
      <c r="E1149" t="s">
        <v>53</v>
      </c>
      <c r="F1149" s="2">
        <v>35431</v>
      </c>
      <c r="G1149" s="2">
        <v>39082</v>
      </c>
      <c r="H1149">
        <v>43683</v>
      </c>
      <c r="I1149">
        <v>43634</v>
      </c>
      <c r="J1149">
        <v>119</v>
      </c>
      <c r="K1149">
        <f t="shared" si="34"/>
        <v>1897371105</v>
      </c>
      <c r="L1149">
        <v>116</v>
      </c>
      <c r="M1149">
        <v>113</v>
      </c>
      <c r="N1149" t="s">
        <v>697</v>
      </c>
      <c r="O1149" t="s">
        <v>38</v>
      </c>
      <c r="P1149" t="s">
        <v>39</v>
      </c>
      <c r="Q1149" s="6">
        <v>42291</v>
      </c>
      <c r="R1149">
        <v>415</v>
      </c>
      <c r="S1149">
        <v>438</v>
      </c>
      <c r="T1149" t="s">
        <v>55</v>
      </c>
      <c r="U1149" t="s">
        <v>682</v>
      </c>
      <c r="V1149" s="3">
        <v>44327</v>
      </c>
      <c r="W1149">
        <v>66</v>
      </c>
      <c r="Y1149" t="s">
        <v>683</v>
      </c>
      <c r="Z1149">
        <v>41</v>
      </c>
      <c r="AA1149" t="s">
        <v>55</v>
      </c>
      <c r="AB1149" s="3">
        <v>135326098</v>
      </c>
      <c r="AC1149" s="3">
        <v>142788095</v>
      </c>
      <c r="AD1149">
        <v>65.98</v>
      </c>
      <c r="AE1149" s="5">
        <f t="shared" si="35"/>
        <v>90668485.660000011</v>
      </c>
      <c r="AF1149">
        <v>69.62</v>
      </c>
      <c r="AG1149" s="4">
        <v>0.67</v>
      </c>
      <c r="AH1149" t="s">
        <v>33</v>
      </c>
      <c r="AI1149" t="s">
        <v>52</v>
      </c>
      <c r="AJ1149">
        <v>33.902237</v>
      </c>
      <c r="AK1149">
        <v>-118.081733</v>
      </c>
    </row>
    <row r="1150" spans="1:37" ht="14.45" x14ac:dyDescent="0.3">
      <c r="A1150">
        <v>1148</v>
      </c>
      <c r="B1150">
        <v>706</v>
      </c>
      <c r="C1150" t="s">
        <v>697</v>
      </c>
      <c r="D1150" t="s">
        <v>52</v>
      </c>
      <c r="E1150" t="s">
        <v>53</v>
      </c>
      <c r="F1150" s="2">
        <v>35431</v>
      </c>
      <c r="G1150" s="2">
        <v>39082</v>
      </c>
      <c r="H1150">
        <v>43683</v>
      </c>
      <c r="I1150">
        <v>43634</v>
      </c>
      <c r="J1150">
        <v>119</v>
      </c>
      <c r="K1150">
        <f t="shared" si="34"/>
        <v>1897371105</v>
      </c>
      <c r="L1150">
        <v>116</v>
      </c>
      <c r="M1150">
        <v>113</v>
      </c>
      <c r="N1150" t="s">
        <v>697</v>
      </c>
      <c r="O1150" t="s">
        <v>38</v>
      </c>
      <c r="P1150" t="s">
        <v>39</v>
      </c>
      <c r="Q1150" s="6">
        <v>42261</v>
      </c>
      <c r="R1150">
        <v>425</v>
      </c>
      <c r="S1150">
        <v>467</v>
      </c>
      <c r="T1150" t="s">
        <v>55</v>
      </c>
      <c r="U1150" t="s">
        <v>682</v>
      </c>
      <c r="V1150" s="3">
        <v>44327</v>
      </c>
      <c r="W1150">
        <v>73</v>
      </c>
      <c r="Y1150" t="s">
        <v>684</v>
      </c>
      <c r="Z1150">
        <v>37.200000000000003</v>
      </c>
      <c r="AA1150" t="s">
        <v>55</v>
      </c>
      <c r="AB1150" s="3">
        <v>138323931</v>
      </c>
      <c r="AC1150" s="3">
        <v>152270372</v>
      </c>
      <c r="AD1150">
        <v>73.23</v>
      </c>
      <c r="AE1150" s="5">
        <f t="shared" si="35"/>
        <v>96826751.699999988</v>
      </c>
      <c r="AF1150">
        <v>80.61</v>
      </c>
      <c r="AG1150" s="4">
        <v>0.7</v>
      </c>
      <c r="AH1150" t="s">
        <v>33</v>
      </c>
      <c r="AI1150" t="s">
        <v>52</v>
      </c>
      <c r="AJ1150">
        <v>33.902237</v>
      </c>
      <c r="AK1150">
        <v>-118.081733</v>
      </c>
    </row>
    <row r="1151" spans="1:37" ht="14.45" x14ac:dyDescent="0.3">
      <c r="A1151">
        <v>1149</v>
      </c>
      <c r="B1151">
        <v>706</v>
      </c>
      <c r="C1151" t="s">
        <v>697</v>
      </c>
      <c r="D1151" t="s">
        <v>52</v>
      </c>
      <c r="E1151" t="s">
        <v>53</v>
      </c>
      <c r="F1151" s="2">
        <v>35431</v>
      </c>
      <c r="G1151" s="2">
        <v>39082</v>
      </c>
      <c r="H1151">
        <v>43683</v>
      </c>
      <c r="I1151">
        <v>43634</v>
      </c>
      <c r="J1151">
        <v>119</v>
      </c>
      <c r="K1151">
        <f t="shared" si="34"/>
        <v>1897371105</v>
      </c>
      <c r="L1151">
        <v>116</v>
      </c>
      <c r="M1151">
        <v>113</v>
      </c>
      <c r="N1151" t="s">
        <v>697</v>
      </c>
      <c r="O1151" t="s">
        <v>38</v>
      </c>
      <c r="P1151" t="s">
        <v>39</v>
      </c>
      <c r="Q1151" s="6">
        <v>42230</v>
      </c>
      <c r="R1151">
        <v>440</v>
      </c>
      <c r="S1151">
        <v>483</v>
      </c>
      <c r="T1151" t="s">
        <v>55</v>
      </c>
      <c r="U1151" t="s">
        <v>682</v>
      </c>
      <c r="V1151" s="3">
        <v>44327</v>
      </c>
      <c r="W1151">
        <v>72</v>
      </c>
      <c r="Y1151" t="s">
        <v>684</v>
      </c>
      <c r="Z1151">
        <v>36.9</v>
      </c>
      <c r="AA1151" t="s">
        <v>55</v>
      </c>
      <c r="AB1151" s="3">
        <v>143374628</v>
      </c>
      <c r="AC1151" s="3">
        <v>157255899</v>
      </c>
      <c r="AD1151">
        <v>72.099999999999994</v>
      </c>
      <c r="AE1151" s="5">
        <f t="shared" si="35"/>
        <v>98928493.319999993</v>
      </c>
      <c r="AF1151">
        <v>79.08</v>
      </c>
      <c r="AG1151" s="4">
        <v>0.69</v>
      </c>
      <c r="AH1151" t="s">
        <v>33</v>
      </c>
      <c r="AI1151" t="s">
        <v>52</v>
      </c>
      <c r="AJ1151">
        <v>33.902237</v>
      </c>
      <c r="AK1151">
        <v>-118.081733</v>
      </c>
    </row>
    <row r="1152" spans="1:37" ht="14.45" x14ac:dyDescent="0.3">
      <c r="A1152">
        <v>1150</v>
      </c>
      <c r="B1152">
        <v>706</v>
      </c>
      <c r="C1152" t="s">
        <v>697</v>
      </c>
      <c r="D1152" t="s">
        <v>52</v>
      </c>
      <c r="E1152" t="s">
        <v>53</v>
      </c>
      <c r="F1152" s="2">
        <v>35431</v>
      </c>
      <c r="G1152" s="2">
        <v>39082</v>
      </c>
      <c r="H1152">
        <v>43683</v>
      </c>
      <c r="I1152">
        <v>43634</v>
      </c>
      <c r="J1152">
        <v>119</v>
      </c>
      <c r="K1152">
        <f t="shared" si="34"/>
        <v>1897371105</v>
      </c>
      <c r="L1152">
        <v>116</v>
      </c>
      <c r="M1152">
        <v>113</v>
      </c>
      <c r="N1152" t="s">
        <v>697</v>
      </c>
      <c r="O1152" t="s">
        <v>38</v>
      </c>
      <c r="P1152" t="s">
        <v>39</v>
      </c>
      <c r="Q1152" s="6">
        <v>42199</v>
      </c>
      <c r="R1152">
        <v>455</v>
      </c>
      <c r="S1152">
        <v>478</v>
      </c>
      <c r="T1152" t="s">
        <v>55</v>
      </c>
      <c r="U1152" t="s">
        <v>682</v>
      </c>
      <c r="V1152" s="3">
        <v>44327</v>
      </c>
      <c r="W1152">
        <v>75</v>
      </c>
      <c r="Y1152" t="s">
        <v>684</v>
      </c>
      <c r="Z1152">
        <v>43.3</v>
      </c>
      <c r="AA1152" t="s">
        <v>55</v>
      </c>
      <c r="AB1152" s="3">
        <v>148262399</v>
      </c>
      <c r="AC1152" s="3">
        <v>155659227</v>
      </c>
      <c r="AD1152">
        <v>75.09</v>
      </c>
      <c r="AE1152" s="5">
        <f t="shared" si="35"/>
        <v>103783679.3</v>
      </c>
      <c r="AF1152">
        <v>78.84</v>
      </c>
      <c r="AG1152" s="4">
        <v>0.7</v>
      </c>
      <c r="AH1152" t="s">
        <v>33</v>
      </c>
      <c r="AI1152" t="s">
        <v>52</v>
      </c>
      <c r="AJ1152">
        <v>33.902237</v>
      </c>
      <c r="AK1152">
        <v>-118.081733</v>
      </c>
    </row>
    <row r="1153" spans="1:37" ht="14.45" x14ac:dyDescent="0.3">
      <c r="A1153">
        <v>1151</v>
      </c>
      <c r="B1153">
        <v>706</v>
      </c>
      <c r="C1153" t="s">
        <v>697</v>
      </c>
      <c r="D1153" t="s">
        <v>52</v>
      </c>
      <c r="E1153" t="s">
        <v>53</v>
      </c>
      <c r="F1153" s="2">
        <v>35431</v>
      </c>
      <c r="G1153" s="2">
        <v>39082</v>
      </c>
      <c r="H1153">
        <v>43683</v>
      </c>
      <c r="I1153">
        <v>43634</v>
      </c>
      <c r="J1153">
        <v>119</v>
      </c>
      <c r="K1153">
        <f t="shared" si="34"/>
        <v>1897371105</v>
      </c>
      <c r="L1153">
        <v>116</v>
      </c>
      <c r="M1153">
        <v>113</v>
      </c>
      <c r="N1153" t="s">
        <v>697</v>
      </c>
      <c r="O1153" t="s">
        <v>38</v>
      </c>
      <c r="P1153" t="s">
        <v>39</v>
      </c>
      <c r="Q1153" s="6">
        <v>42169</v>
      </c>
      <c r="R1153">
        <v>428</v>
      </c>
      <c r="S1153">
        <v>463</v>
      </c>
      <c r="T1153" t="s">
        <v>55</v>
      </c>
      <c r="U1153" t="s">
        <v>682</v>
      </c>
      <c r="V1153" s="3">
        <v>44327</v>
      </c>
      <c r="W1153">
        <v>74</v>
      </c>
      <c r="Y1153" t="s">
        <v>684</v>
      </c>
      <c r="Z1153">
        <v>38.4</v>
      </c>
      <c r="AA1153" t="s">
        <v>55</v>
      </c>
      <c r="AB1153" s="3">
        <v>139334070</v>
      </c>
      <c r="AC1153" s="3">
        <v>150901796</v>
      </c>
      <c r="AD1153">
        <v>74.39</v>
      </c>
      <c r="AE1153" s="5">
        <f t="shared" si="35"/>
        <v>98927189.699999988</v>
      </c>
      <c r="AF1153">
        <v>80.569999999999993</v>
      </c>
      <c r="AG1153" s="4">
        <v>0.71</v>
      </c>
      <c r="AH1153" t="s">
        <v>33</v>
      </c>
      <c r="AI1153" t="s">
        <v>52</v>
      </c>
      <c r="AJ1153">
        <v>33.902237</v>
      </c>
      <c r="AK1153">
        <v>-118.081733</v>
      </c>
    </row>
    <row r="1154" spans="1:37" ht="14.45" x14ac:dyDescent="0.3">
      <c r="A1154">
        <v>1152</v>
      </c>
      <c r="B1154">
        <v>709</v>
      </c>
      <c r="C1154" t="s">
        <v>698</v>
      </c>
      <c r="D1154" t="s">
        <v>52</v>
      </c>
      <c r="E1154" t="s">
        <v>31</v>
      </c>
      <c r="F1154" s="2">
        <v>36161</v>
      </c>
      <c r="G1154" s="2">
        <v>39813</v>
      </c>
      <c r="H1154">
        <v>7873</v>
      </c>
      <c r="I1154">
        <v>7456</v>
      </c>
      <c r="J1154">
        <v>299</v>
      </c>
      <c r="K1154">
        <f t="shared" si="34"/>
        <v>859219855</v>
      </c>
      <c r="L1154">
        <v>269</v>
      </c>
      <c r="M1154">
        <v>239</v>
      </c>
      <c r="N1154" t="s">
        <v>698</v>
      </c>
      <c r="O1154" t="s">
        <v>38</v>
      </c>
      <c r="P1154" t="s">
        <v>39</v>
      </c>
      <c r="Q1154" s="6">
        <v>42050</v>
      </c>
      <c r="R1154">
        <v>94</v>
      </c>
      <c r="S1154">
        <v>111</v>
      </c>
      <c r="T1154" t="s">
        <v>55</v>
      </c>
      <c r="U1154" t="s">
        <v>682</v>
      </c>
      <c r="V1154" s="3">
        <v>9504</v>
      </c>
      <c r="W1154">
        <v>96</v>
      </c>
      <c r="AB1154" s="3">
        <v>30467108</v>
      </c>
      <c r="AC1154" s="3">
        <v>36006583</v>
      </c>
      <c r="AD1154">
        <v>95.94</v>
      </c>
      <c r="AE1154" s="5">
        <f t="shared" si="35"/>
        <v>25592370.719999999</v>
      </c>
      <c r="AF1154">
        <v>113.39</v>
      </c>
      <c r="AG1154" s="4">
        <v>0.84</v>
      </c>
      <c r="AH1154" t="s">
        <v>33</v>
      </c>
      <c r="AI1154" t="s">
        <v>52</v>
      </c>
      <c r="AJ1154">
        <v>34.448050000000002</v>
      </c>
      <c r="AK1154">
        <v>-119.242888999999</v>
      </c>
    </row>
    <row r="1155" spans="1:37" ht="14.45" x14ac:dyDescent="0.3">
      <c r="A1155">
        <v>1153</v>
      </c>
      <c r="B1155">
        <v>709</v>
      </c>
      <c r="C1155" t="s">
        <v>698</v>
      </c>
      <c r="D1155" t="s">
        <v>52</v>
      </c>
      <c r="E1155" t="s">
        <v>31</v>
      </c>
      <c r="F1155" s="2">
        <v>36161</v>
      </c>
      <c r="G1155" s="2">
        <v>39813</v>
      </c>
      <c r="H1155">
        <v>7873</v>
      </c>
      <c r="I1155">
        <v>7456</v>
      </c>
      <c r="J1155">
        <v>299</v>
      </c>
      <c r="K1155">
        <f t="shared" ref="K1155:K1218" si="36">J1155*H1155*365</f>
        <v>859219855</v>
      </c>
      <c r="L1155">
        <v>269</v>
      </c>
      <c r="M1155">
        <v>239</v>
      </c>
      <c r="N1155" t="s">
        <v>698</v>
      </c>
      <c r="O1155" t="s">
        <v>38</v>
      </c>
      <c r="P1155" t="s">
        <v>39</v>
      </c>
      <c r="Q1155" s="6">
        <v>42019</v>
      </c>
      <c r="R1155">
        <v>90</v>
      </c>
      <c r="S1155">
        <v>109</v>
      </c>
      <c r="T1155" t="s">
        <v>55</v>
      </c>
      <c r="U1155" t="s">
        <v>682</v>
      </c>
      <c r="V1155" s="3">
        <v>9504</v>
      </c>
      <c r="W1155">
        <v>69</v>
      </c>
      <c r="AB1155" s="3">
        <v>29163703</v>
      </c>
      <c r="AC1155" s="3">
        <v>35485220</v>
      </c>
      <c r="AD1155">
        <v>69.39</v>
      </c>
      <c r="AE1155" s="5">
        <f t="shared" ref="AE1155:AE1218" si="37">AB1155*AG1155</f>
        <v>20414592.099999998</v>
      </c>
      <c r="AF1155">
        <v>84.43</v>
      </c>
      <c r="AG1155" s="4">
        <v>0.7</v>
      </c>
      <c r="AH1155" t="s">
        <v>33</v>
      </c>
      <c r="AI1155" t="s">
        <v>52</v>
      </c>
      <c r="AJ1155">
        <v>34.448050000000002</v>
      </c>
      <c r="AK1155">
        <v>-119.242888999999</v>
      </c>
    </row>
    <row r="1156" spans="1:37" ht="14.45" x14ac:dyDescent="0.3">
      <c r="A1156">
        <v>1154</v>
      </c>
      <c r="B1156">
        <v>709</v>
      </c>
      <c r="C1156" t="s">
        <v>698</v>
      </c>
      <c r="D1156" t="s">
        <v>52</v>
      </c>
      <c r="E1156" t="s">
        <v>31</v>
      </c>
      <c r="F1156" s="2">
        <v>36161</v>
      </c>
      <c r="G1156" s="2">
        <v>39813</v>
      </c>
      <c r="H1156">
        <v>7873</v>
      </c>
      <c r="I1156">
        <v>7456</v>
      </c>
      <c r="J1156">
        <v>299</v>
      </c>
      <c r="K1156">
        <f t="shared" si="36"/>
        <v>859219855</v>
      </c>
      <c r="L1156">
        <v>269</v>
      </c>
      <c r="M1156">
        <v>239</v>
      </c>
      <c r="N1156" t="s">
        <v>698</v>
      </c>
      <c r="O1156" t="s">
        <v>38</v>
      </c>
      <c r="P1156" t="s">
        <v>39</v>
      </c>
      <c r="Q1156" s="6">
        <v>42352</v>
      </c>
      <c r="R1156">
        <v>75</v>
      </c>
      <c r="S1156">
        <v>135</v>
      </c>
      <c r="T1156" t="s">
        <v>55</v>
      </c>
      <c r="U1156" t="s">
        <v>682</v>
      </c>
      <c r="V1156" s="3">
        <v>9504</v>
      </c>
      <c r="W1156">
        <v>68</v>
      </c>
      <c r="Y1156" t="s">
        <v>683</v>
      </c>
      <c r="AB1156" s="3">
        <v>24275931</v>
      </c>
      <c r="AC1156" s="3">
        <v>44120283</v>
      </c>
      <c r="AD1156">
        <v>67.73</v>
      </c>
      <c r="AE1156" s="5">
        <f t="shared" si="37"/>
        <v>19906263.419999998</v>
      </c>
      <c r="AF1156">
        <v>123.1</v>
      </c>
      <c r="AG1156" s="4">
        <v>0.82</v>
      </c>
      <c r="AH1156" t="s">
        <v>33</v>
      </c>
      <c r="AI1156" t="s">
        <v>52</v>
      </c>
      <c r="AJ1156">
        <v>34.448050000000002</v>
      </c>
      <c r="AK1156">
        <v>-119.242888999999</v>
      </c>
    </row>
    <row r="1157" spans="1:37" ht="14.45" x14ac:dyDescent="0.3">
      <c r="A1157">
        <v>1155</v>
      </c>
      <c r="B1157">
        <v>709</v>
      </c>
      <c r="C1157" t="s">
        <v>698</v>
      </c>
      <c r="D1157" t="s">
        <v>52</v>
      </c>
      <c r="E1157" t="s">
        <v>31</v>
      </c>
      <c r="F1157" s="2">
        <v>36161</v>
      </c>
      <c r="G1157" s="2">
        <v>39813</v>
      </c>
      <c r="H1157">
        <v>7873</v>
      </c>
      <c r="I1157">
        <v>7456</v>
      </c>
      <c r="J1157">
        <v>299</v>
      </c>
      <c r="K1157">
        <f t="shared" si="36"/>
        <v>859219855</v>
      </c>
      <c r="L1157">
        <v>269</v>
      </c>
      <c r="M1157">
        <v>239</v>
      </c>
      <c r="N1157" t="s">
        <v>698</v>
      </c>
      <c r="O1157" t="s">
        <v>38</v>
      </c>
      <c r="P1157" t="s">
        <v>39</v>
      </c>
      <c r="Q1157" s="6">
        <v>42322</v>
      </c>
      <c r="R1157">
        <v>139</v>
      </c>
      <c r="S1157">
        <v>164</v>
      </c>
      <c r="T1157" t="s">
        <v>55</v>
      </c>
      <c r="U1157" t="s">
        <v>682</v>
      </c>
      <c r="V1157" s="3">
        <v>9504</v>
      </c>
      <c r="W1157">
        <v>110</v>
      </c>
      <c r="Y1157" t="s">
        <v>683</v>
      </c>
      <c r="AB1157" s="3">
        <v>45228178</v>
      </c>
      <c r="AC1157" s="3">
        <v>53504804</v>
      </c>
      <c r="AD1157">
        <v>110.09</v>
      </c>
      <c r="AE1157" s="5">
        <f t="shared" si="37"/>
        <v>31207442.819999997</v>
      </c>
      <c r="AF1157">
        <v>130.22999999999999</v>
      </c>
      <c r="AG1157" s="4">
        <v>0.69</v>
      </c>
      <c r="AH1157" t="s">
        <v>33</v>
      </c>
      <c r="AI1157" t="s">
        <v>52</v>
      </c>
      <c r="AJ1157">
        <v>34.448050000000002</v>
      </c>
      <c r="AK1157">
        <v>-119.242888999999</v>
      </c>
    </row>
    <row r="1158" spans="1:37" ht="14.45" x14ac:dyDescent="0.3">
      <c r="A1158">
        <v>1156</v>
      </c>
      <c r="B1158">
        <v>709</v>
      </c>
      <c r="C1158" t="s">
        <v>698</v>
      </c>
      <c r="D1158" t="s">
        <v>52</v>
      </c>
      <c r="E1158" t="s">
        <v>31</v>
      </c>
      <c r="F1158" s="2">
        <v>36161</v>
      </c>
      <c r="G1158" s="2">
        <v>39813</v>
      </c>
      <c r="H1158">
        <v>7873</v>
      </c>
      <c r="I1158">
        <v>7456</v>
      </c>
      <c r="J1158">
        <v>299</v>
      </c>
      <c r="K1158">
        <f t="shared" si="36"/>
        <v>859219855</v>
      </c>
      <c r="L1158">
        <v>269</v>
      </c>
      <c r="M1158">
        <v>239</v>
      </c>
      <c r="N1158" t="s">
        <v>698</v>
      </c>
      <c r="O1158" t="s">
        <v>38</v>
      </c>
      <c r="P1158" t="s">
        <v>39</v>
      </c>
      <c r="Q1158" s="6">
        <v>42291</v>
      </c>
      <c r="R1158">
        <v>202</v>
      </c>
      <c r="S1158">
        <v>210</v>
      </c>
      <c r="T1158" t="s">
        <v>55</v>
      </c>
      <c r="U1158" t="s">
        <v>682</v>
      </c>
      <c r="V1158" s="3">
        <v>9504</v>
      </c>
      <c r="W1158">
        <v>185</v>
      </c>
      <c r="Y1158" t="s">
        <v>683</v>
      </c>
      <c r="AB1158" s="3">
        <v>65724233</v>
      </c>
      <c r="AC1158" s="3">
        <v>68428800</v>
      </c>
      <c r="AD1158">
        <v>185.38</v>
      </c>
      <c r="AE1158" s="5">
        <f t="shared" si="37"/>
        <v>54551113.390000001</v>
      </c>
      <c r="AF1158">
        <v>193.01</v>
      </c>
      <c r="AG1158" s="4">
        <v>0.83</v>
      </c>
      <c r="AH1158" t="s">
        <v>33</v>
      </c>
      <c r="AI1158" t="s">
        <v>52</v>
      </c>
      <c r="AJ1158">
        <v>34.448050000000002</v>
      </c>
      <c r="AK1158">
        <v>-119.242888999999</v>
      </c>
    </row>
    <row r="1159" spans="1:37" ht="14.45" x14ac:dyDescent="0.3">
      <c r="A1159">
        <v>1157</v>
      </c>
      <c r="B1159">
        <v>709</v>
      </c>
      <c r="C1159" t="s">
        <v>698</v>
      </c>
      <c r="D1159" t="s">
        <v>52</v>
      </c>
      <c r="E1159" t="s">
        <v>31</v>
      </c>
      <c r="F1159" s="2">
        <v>36161</v>
      </c>
      <c r="G1159" s="2">
        <v>39813</v>
      </c>
      <c r="H1159">
        <v>7873</v>
      </c>
      <c r="I1159">
        <v>7456</v>
      </c>
      <c r="J1159">
        <v>299</v>
      </c>
      <c r="K1159">
        <f t="shared" si="36"/>
        <v>859219855</v>
      </c>
      <c r="L1159">
        <v>269</v>
      </c>
      <c r="M1159">
        <v>239</v>
      </c>
      <c r="N1159" t="s">
        <v>698</v>
      </c>
      <c r="O1159" t="s">
        <v>38</v>
      </c>
      <c r="P1159" t="s">
        <v>39</v>
      </c>
      <c r="Q1159" s="6">
        <v>42261</v>
      </c>
      <c r="R1159">
        <v>213</v>
      </c>
      <c r="S1159">
        <v>248</v>
      </c>
      <c r="T1159" t="s">
        <v>55</v>
      </c>
      <c r="U1159" t="s">
        <v>682</v>
      </c>
      <c r="V1159" s="3">
        <v>9504</v>
      </c>
      <c r="W1159">
        <v>166</v>
      </c>
      <c r="Y1159" t="s">
        <v>684</v>
      </c>
      <c r="AB1159" s="3">
        <v>69504109</v>
      </c>
      <c r="AC1159" s="3">
        <v>80745984</v>
      </c>
      <c r="AD1159">
        <v>165.52</v>
      </c>
      <c r="AE1159" s="5">
        <f t="shared" si="37"/>
        <v>47262794.120000005</v>
      </c>
      <c r="AF1159">
        <v>192.29</v>
      </c>
      <c r="AG1159" s="4">
        <v>0.68</v>
      </c>
      <c r="AH1159" t="s">
        <v>33</v>
      </c>
      <c r="AI1159" t="s">
        <v>52</v>
      </c>
      <c r="AJ1159">
        <v>34.448050000000002</v>
      </c>
      <c r="AK1159">
        <v>-119.242888999999</v>
      </c>
    </row>
    <row r="1160" spans="1:37" ht="14.45" x14ac:dyDescent="0.3">
      <c r="A1160">
        <v>1158</v>
      </c>
      <c r="B1160">
        <v>709</v>
      </c>
      <c r="C1160" t="s">
        <v>698</v>
      </c>
      <c r="D1160" t="s">
        <v>52</v>
      </c>
      <c r="E1160" t="s">
        <v>31</v>
      </c>
      <c r="F1160" s="2">
        <v>36161</v>
      </c>
      <c r="G1160" s="2">
        <v>39813</v>
      </c>
      <c r="H1160">
        <v>7873</v>
      </c>
      <c r="I1160">
        <v>7456</v>
      </c>
      <c r="J1160">
        <v>299</v>
      </c>
      <c r="K1160">
        <f t="shared" si="36"/>
        <v>859219855</v>
      </c>
      <c r="L1160">
        <v>269</v>
      </c>
      <c r="M1160">
        <v>239</v>
      </c>
      <c r="N1160" t="s">
        <v>698</v>
      </c>
      <c r="O1160">
        <v>2</v>
      </c>
      <c r="P1160" t="s">
        <v>39</v>
      </c>
      <c r="Q1160" s="6">
        <v>42230</v>
      </c>
      <c r="R1160">
        <v>228</v>
      </c>
      <c r="S1160">
        <v>262</v>
      </c>
      <c r="T1160" t="s">
        <v>55</v>
      </c>
      <c r="V1160" s="3">
        <v>9504</v>
      </c>
      <c r="Y1160" t="s">
        <v>684</v>
      </c>
      <c r="AB1160" s="3">
        <v>74294125</v>
      </c>
      <c r="AC1160" s="3">
        <v>85275318</v>
      </c>
      <c r="AD1160">
        <v>224.43</v>
      </c>
      <c r="AE1160" s="5">
        <f t="shared" si="37"/>
        <v>66121771.25</v>
      </c>
      <c r="AF1160">
        <v>257.60000000000002</v>
      </c>
      <c r="AG1160" s="4">
        <v>0.89</v>
      </c>
      <c r="AH1160" t="s">
        <v>33</v>
      </c>
      <c r="AI1160" t="s">
        <v>52</v>
      </c>
      <c r="AJ1160">
        <v>34.448050000000002</v>
      </c>
      <c r="AK1160">
        <v>-119.242888999999</v>
      </c>
    </row>
    <row r="1161" spans="1:37" ht="14.45" x14ac:dyDescent="0.3">
      <c r="A1161">
        <v>1159</v>
      </c>
      <c r="B1161">
        <v>709</v>
      </c>
      <c r="C1161" t="s">
        <v>698</v>
      </c>
      <c r="D1161" t="s">
        <v>52</v>
      </c>
      <c r="E1161" t="s">
        <v>31</v>
      </c>
      <c r="F1161" s="2">
        <v>36161</v>
      </c>
      <c r="G1161" s="2">
        <v>39813</v>
      </c>
      <c r="H1161">
        <v>7873</v>
      </c>
      <c r="I1161">
        <v>7456</v>
      </c>
      <c r="J1161">
        <v>299</v>
      </c>
      <c r="K1161">
        <f t="shared" si="36"/>
        <v>859219855</v>
      </c>
      <c r="L1161">
        <v>269</v>
      </c>
      <c r="M1161">
        <v>239</v>
      </c>
      <c r="N1161" t="s">
        <v>698</v>
      </c>
      <c r="O1161" t="s">
        <v>38</v>
      </c>
      <c r="P1161" t="s">
        <v>39</v>
      </c>
      <c r="Q1161" s="6">
        <v>42199</v>
      </c>
      <c r="R1161">
        <v>240</v>
      </c>
      <c r="S1161">
        <v>258</v>
      </c>
      <c r="T1161" t="s">
        <v>55</v>
      </c>
      <c r="V1161" s="3">
        <v>9504</v>
      </c>
      <c r="Y1161" t="s">
        <v>684</v>
      </c>
      <c r="AB1161" s="3">
        <v>78171757</v>
      </c>
      <c r="AC1161" s="3">
        <v>84200009</v>
      </c>
      <c r="AD1161">
        <v>236.14</v>
      </c>
      <c r="AE1161" s="5">
        <f t="shared" si="37"/>
        <v>69572863.730000004</v>
      </c>
      <c r="AF1161">
        <v>254.35</v>
      </c>
      <c r="AG1161" s="4">
        <v>0.89</v>
      </c>
      <c r="AH1161" t="s">
        <v>33</v>
      </c>
      <c r="AI1161" t="s">
        <v>52</v>
      </c>
      <c r="AJ1161">
        <v>34.448050000000002</v>
      </c>
      <c r="AK1161">
        <v>-119.242888999999</v>
      </c>
    </row>
    <row r="1162" spans="1:37" ht="14.45" x14ac:dyDescent="0.3">
      <c r="A1162">
        <v>1160</v>
      </c>
      <c r="B1162">
        <v>709</v>
      </c>
      <c r="C1162" t="s">
        <v>698</v>
      </c>
      <c r="D1162" t="s">
        <v>52</v>
      </c>
      <c r="E1162" t="s">
        <v>31</v>
      </c>
      <c r="F1162" s="2">
        <v>36161</v>
      </c>
      <c r="G1162" s="2">
        <v>39813</v>
      </c>
      <c r="H1162">
        <v>7873</v>
      </c>
      <c r="I1162">
        <v>7456</v>
      </c>
      <c r="J1162">
        <v>299</v>
      </c>
      <c r="K1162">
        <f t="shared" si="36"/>
        <v>859219855</v>
      </c>
      <c r="L1162">
        <v>269</v>
      </c>
      <c r="M1162">
        <v>239</v>
      </c>
      <c r="N1162" t="s">
        <v>698</v>
      </c>
      <c r="O1162" t="s">
        <v>38</v>
      </c>
      <c r="P1162" t="s">
        <v>39</v>
      </c>
      <c r="Q1162" s="6">
        <v>42169</v>
      </c>
      <c r="R1162">
        <v>217</v>
      </c>
      <c r="S1162">
        <v>237</v>
      </c>
      <c r="T1162" t="s">
        <v>55</v>
      </c>
      <c r="V1162" s="3">
        <v>9504</v>
      </c>
      <c r="Y1162" t="s">
        <v>684</v>
      </c>
      <c r="AB1162" s="3">
        <v>70807515</v>
      </c>
      <c r="AC1162" s="3">
        <v>77063862</v>
      </c>
      <c r="AD1162">
        <v>221.03</v>
      </c>
      <c r="AE1162" s="5">
        <f t="shared" si="37"/>
        <v>63018688.350000001</v>
      </c>
      <c r="AF1162">
        <v>240.55</v>
      </c>
      <c r="AG1162" s="4">
        <v>0.89</v>
      </c>
      <c r="AH1162" t="s">
        <v>33</v>
      </c>
      <c r="AI1162" t="s">
        <v>52</v>
      </c>
      <c r="AJ1162">
        <v>34.448050000000002</v>
      </c>
      <c r="AK1162">
        <v>-119.242888999999</v>
      </c>
    </row>
    <row r="1163" spans="1:37" ht="14.45" x14ac:dyDescent="0.3">
      <c r="A1163">
        <v>1161</v>
      </c>
      <c r="B1163">
        <v>773</v>
      </c>
      <c r="C1163" t="s">
        <v>699</v>
      </c>
      <c r="D1163" t="s">
        <v>108</v>
      </c>
      <c r="E1163" t="s">
        <v>31</v>
      </c>
      <c r="F1163" s="2">
        <v>36161</v>
      </c>
      <c r="G1163" s="2">
        <v>39813</v>
      </c>
      <c r="H1163">
        <v>28763</v>
      </c>
      <c r="I1163">
        <v>27926</v>
      </c>
      <c r="J1163">
        <v>277</v>
      </c>
      <c r="K1163">
        <f t="shared" si="36"/>
        <v>2908083115</v>
      </c>
      <c r="L1163">
        <v>249</v>
      </c>
      <c r="M1163">
        <v>221</v>
      </c>
      <c r="N1163" t="s">
        <v>699</v>
      </c>
      <c r="O1163" t="s">
        <v>38</v>
      </c>
      <c r="P1163" t="s">
        <v>39</v>
      </c>
      <c r="Q1163" s="6">
        <v>42050</v>
      </c>
      <c r="R1163">
        <v>391</v>
      </c>
      <c r="S1163">
        <v>410</v>
      </c>
      <c r="T1163" t="s">
        <v>55</v>
      </c>
      <c r="U1163" t="s">
        <v>682</v>
      </c>
      <c r="V1163" s="3">
        <v>29739</v>
      </c>
      <c r="W1163">
        <v>138</v>
      </c>
      <c r="AB1163" s="3">
        <v>127375323</v>
      </c>
      <c r="AC1163" s="3">
        <v>133468744</v>
      </c>
      <c r="AD1163">
        <v>138.44</v>
      </c>
      <c r="AE1163" s="5">
        <f t="shared" si="37"/>
        <v>115911543.93000001</v>
      </c>
      <c r="AF1163">
        <v>145.06</v>
      </c>
      <c r="AG1163" s="4">
        <v>0.91</v>
      </c>
      <c r="AH1163" t="s">
        <v>33</v>
      </c>
      <c r="AI1163" t="s">
        <v>108</v>
      </c>
      <c r="AJ1163">
        <v>34.865257</v>
      </c>
      <c r="AK1163">
        <v>-120.435997</v>
      </c>
    </row>
    <row r="1164" spans="1:37" ht="14.45" x14ac:dyDescent="0.3">
      <c r="A1164">
        <v>1162</v>
      </c>
      <c r="B1164">
        <v>773</v>
      </c>
      <c r="C1164" t="s">
        <v>699</v>
      </c>
      <c r="D1164" t="s">
        <v>108</v>
      </c>
      <c r="E1164" t="s">
        <v>31</v>
      </c>
      <c r="F1164" s="2">
        <v>36161</v>
      </c>
      <c r="G1164" s="2">
        <v>39813</v>
      </c>
      <c r="H1164">
        <v>28763</v>
      </c>
      <c r="I1164">
        <v>27926</v>
      </c>
      <c r="J1164">
        <v>277</v>
      </c>
      <c r="K1164">
        <f t="shared" si="36"/>
        <v>2908083115</v>
      </c>
      <c r="L1164">
        <v>249</v>
      </c>
      <c r="M1164">
        <v>221</v>
      </c>
      <c r="N1164" t="s">
        <v>699</v>
      </c>
      <c r="O1164" t="s">
        <v>38</v>
      </c>
      <c r="P1164" t="s">
        <v>39</v>
      </c>
      <c r="Q1164" s="6">
        <v>42019</v>
      </c>
      <c r="R1164">
        <v>430</v>
      </c>
      <c r="S1164">
        <v>390</v>
      </c>
      <c r="T1164" t="s">
        <v>55</v>
      </c>
      <c r="U1164" t="s">
        <v>682</v>
      </c>
      <c r="V1164" s="3">
        <v>29739</v>
      </c>
      <c r="W1164">
        <v>137</v>
      </c>
      <c r="AB1164" s="3">
        <v>140181284</v>
      </c>
      <c r="AC1164" s="3">
        <v>126919131</v>
      </c>
      <c r="AD1164">
        <v>137.15</v>
      </c>
      <c r="AE1164" s="5">
        <f t="shared" si="37"/>
        <v>126163155.60000001</v>
      </c>
      <c r="AF1164">
        <v>124.18</v>
      </c>
      <c r="AG1164" s="4">
        <v>0.9</v>
      </c>
      <c r="AH1164" t="s">
        <v>33</v>
      </c>
      <c r="AI1164" t="s">
        <v>108</v>
      </c>
      <c r="AJ1164">
        <v>34.865257</v>
      </c>
      <c r="AK1164">
        <v>-120.435997</v>
      </c>
    </row>
    <row r="1165" spans="1:37" ht="14.45" x14ac:dyDescent="0.3">
      <c r="A1165">
        <v>1163</v>
      </c>
      <c r="B1165">
        <v>773</v>
      </c>
      <c r="C1165" t="s">
        <v>699</v>
      </c>
      <c r="D1165" t="s">
        <v>108</v>
      </c>
      <c r="E1165" t="s">
        <v>31</v>
      </c>
      <c r="F1165" s="2">
        <v>36161</v>
      </c>
      <c r="G1165" s="2">
        <v>39813</v>
      </c>
      <c r="H1165">
        <v>28763</v>
      </c>
      <c r="I1165">
        <v>27926</v>
      </c>
      <c r="J1165">
        <v>277</v>
      </c>
      <c r="K1165">
        <f t="shared" si="36"/>
        <v>2908083115</v>
      </c>
      <c r="L1165">
        <v>249</v>
      </c>
      <c r="M1165">
        <v>221</v>
      </c>
      <c r="N1165" t="s">
        <v>699</v>
      </c>
      <c r="O1165" t="s">
        <v>38</v>
      </c>
      <c r="P1165" t="s">
        <v>39</v>
      </c>
      <c r="Q1165" s="6">
        <v>42352</v>
      </c>
      <c r="R1165">
        <v>326</v>
      </c>
      <c r="S1165">
        <v>530</v>
      </c>
      <c r="T1165" t="s">
        <v>55</v>
      </c>
      <c r="U1165" t="s">
        <v>682</v>
      </c>
      <c r="V1165" s="3">
        <v>29543</v>
      </c>
      <c r="W1165">
        <v>100</v>
      </c>
      <c r="Y1165" t="s">
        <v>683</v>
      </c>
      <c r="AB1165" s="3">
        <v>106097225</v>
      </c>
      <c r="AC1165" s="3">
        <v>172636086</v>
      </c>
      <c r="AD1165">
        <v>100.44</v>
      </c>
      <c r="AE1165" s="5">
        <f t="shared" si="37"/>
        <v>92304585.75</v>
      </c>
      <c r="AF1165">
        <v>163.43</v>
      </c>
      <c r="AG1165" s="4">
        <v>0.87</v>
      </c>
      <c r="AH1165" t="s">
        <v>33</v>
      </c>
      <c r="AI1165" t="s">
        <v>108</v>
      </c>
      <c r="AJ1165">
        <v>34.865257</v>
      </c>
      <c r="AK1165">
        <v>-120.435997</v>
      </c>
    </row>
    <row r="1166" spans="1:37" ht="14.45" x14ac:dyDescent="0.3">
      <c r="A1166">
        <v>1164</v>
      </c>
      <c r="B1166">
        <v>773</v>
      </c>
      <c r="C1166" t="s">
        <v>699</v>
      </c>
      <c r="D1166" t="s">
        <v>108</v>
      </c>
      <c r="E1166" t="s">
        <v>31</v>
      </c>
      <c r="F1166" s="2">
        <v>36161</v>
      </c>
      <c r="G1166" s="2">
        <v>39813</v>
      </c>
      <c r="H1166">
        <v>28763</v>
      </c>
      <c r="I1166">
        <v>27926</v>
      </c>
      <c r="J1166">
        <v>277</v>
      </c>
      <c r="K1166">
        <f t="shared" si="36"/>
        <v>2908083115</v>
      </c>
      <c r="L1166">
        <v>249</v>
      </c>
      <c r="M1166">
        <v>221</v>
      </c>
      <c r="N1166" t="s">
        <v>699</v>
      </c>
      <c r="O1166" t="s">
        <v>38</v>
      </c>
      <c r="P1166" t="s">
        <v>39</v>
      </c>
      <c r="Q1166" s="6">
        <v>42322</v>
      </c>
      <c r="R1166">
        <v>469</v>
      </c>
      <c r="S1166">
        <v>577</v>
      </c>
      <c r="T1166" t="s">
        <v>55</v>
      </c>
      <c r="U1166" t="s">
        <v>682</v>
      </c>
      <c r="V1166" s="3">
        <v>29543</v>
      </c>
      <c r="W1166">
        <v>145</v>
      </c>
      <c r="Y1166" t="s">
        <v>683</v>
      </c>
      <c r="AB1166" s="3">
        <v>152922075</v>
      </c>
      <c r="AC1166" s="3">
        <v>187853348</v>
      </c>
      <c r="AD1166">
        <v>144.94</v>
      </c>
      <c r="AE1166" s="5">
        <f t="shared" si="37"/>
        <v>128454543</v>
      </c>
      <c r="AF1166">
        <v>178.04</v>
      </c>
      <c r="AG1166" s="4">
        <v>0.84</v>
      </c>
      <c r="AH1166" t="s">
        <v>33</v>
      </c>
      <c r="AI1166" t="s">
        <v>108</v>
      </c>
      <c r="AJ1166">
        <v>34.865257</v>
      </c>
      <c r="AK1166">
        <v>-120.435997</v>
      </c>
    </row>
    <row r="1167" spans="1:37" ht="14.45" x14ac:dyDescent="0.3">
      <c r="A1167">
        <v>1165</v>
      </c>
      <c r="B1167">
        <v>773</v>
      </c>
      <c r="C1167" t="s">
        <v>699</v>
      </c>
      <c r="D1167" t="s">
        <v>108</v>
      </c>
      <c r="E1167" t="s">
        <v>31</v>
      </c>
      <c r="F1167" s="2">
        <v>36161</v>
      </c>
      <c r="G1167" s="2">
        <v>39813</v>
      </c>
      <c r="H1167">
        <v>28763</v>
      </c>
      <c r="I1167">
        <v>27926</v>
      </c>
      <c r="J1167">
        <v>277</v>
      </c>
      <c r="K1167">
        <f t="shared" si="36"/>
        <v>2908083115</v>
      </c>
      <c r="L1167">
        <v>249</v>
      </c>
      <c r="M1167">
        <v>221</v>
      </c>
      <c r="N1167" t="s">
        <v>699</v>
      </c>
      <c r="O1167" t="s">
        <v>38</v>
      </c>
      <c r="P1167" t="s">
        <v>39</v>
      </c>
      <c r="Q1167" s="6">
        <v>42291</v>
      </c>
      <c r="R1167">
        <v>671</v>
      </c>
      <c r="S1167">
        <v>722</v>
      </c>
      <c r="T1167" t="s">
        <v>55</v>
      </c>
      <c r="U1167" t="s">
        <v>682</v>
      </c>
      <c r="V1167" s="3">
        <v>29543</v>
      </c>
      <c r="W1167">
        <v>202</v>
      </c>
      <c r="Y1167" t="s">
        <v>683</v>
      </c>
      <c r="AB1167" s="3">
        <v>218678893</v>
      </c>
      <c r="AC1167" s="3">
        <v>235166975</v>
      </c>
      <c r="AD1167">
        <v>202.24</v>
      </c>
      <c r="AE1167" s="5">
        <f t="shared" si="37"/>
        <v>185877059.04999998</v>
      </c>
      <c r="AF1167">
        <v>217.49</v>
      </c>
      <c r="AG1167" s="4">
        <v>0.85</v>
      </c>
      <c r="AH1167" t="s">
        <v>33</v>
      </c>
      <c r="AI1167" t="s">
        <v>108</v>
      </c>
      <c r="AJ1167">
        <v>34.865257</v>
      </c>
      <c r="AK1167">
        <v>-120.435997</v>
      </c>
    </row>
    <row r="1168" spans="1:37" ht="14.45" x14ac:dyDescent="0.3">
      <c r="A1168">
        <v>1166</v>
      </c>
      <c r="B1168">
        <v>773</v>
      </c>
      <c r="C1168" t="s">
        <v>699</v>
      </c>
      <c r="D1168" t="s">
        <v>108</v>
      </c>
      <c r="E1168" t="s">
        <v>31</v>
      </c>
      <c r="F1168" s="2">
        <v>36161</v>
      </c>
      <c r="G1168" s="2">
        <v>39813</v>
      </c>
      <c r="H1168">
        <v>28763</v>
      </c>
      <c r="I1168">
        <v>27926</v>
      </c>
      <c r="J1168">
        <v>277</v>
      </c>
      <c r="K1168">
        <f t="shared" si="36"/>
        <v>2908083115</v>
      </c>
      <c r="L1168">
        <v>249</v>
      </c>
      <c r="M1168">
        <v>221</v>
      </c>
      <c r="N1168" t="s">
        <v>699</v>
      </c>
      <c r="O1168" t="s">
        <v>38</v>
      </c>
      <c r="P1168" t="s">
        <v>39</v>
      </c>
      <c r="Q1168" s="6">
        <v>42261</v>
      </c>
      <c r="R1168">
        <v>676</v>
      </c>
      <c r="S1168">
        <v>789</v>
      </c>
      <c r="T1168" t="s">
        <v>55</v>
      </c>
      <c r="U1168" t="s">
        <v>682</v>
      </c>
      <c r="V1168" s="3">
        <v>29543</v>
      </c>
      <c r="W1168">
        <v>210</v>
      </c>
      <c r="Y1168" t="s">
        <v>684</v>
      </c>
      <c r="AB1168" s="3">
        <v>220145224</v>
      </c>
      <c r="AC1168" s="3">
        <v>256999020</v>
      </c>
      <c r="AD1168">
        <v>210.14</v>
      </c>
      <c r="AE1168" s="5">
        <f t="shared" si="37"/>
        <v>187123440.40000001</v>
      </c>
      <c r="AF1168">
        <v>245.32</v>
      </c>
      <c r="AG1168" s="4">
        <v>0.85</v>
      </c>
      <c r="AH1168" t="s">
        <v>33</v>
      </c>
      <c r="AI1168" t="s">
        <v>108</v>
      </c>
      <c r="AJ1168">
        <v>34.865257</v>
      </c>
      <c r="AK1168">
        <v>-120.435997</v>
      </c>
    </row>
    <row r="1169" spans="1:37" ht="14.45" x14ac:dyDescent="0.3">
      <c r="A1169">
        <v>1167</v>
      </c>
      <c r="B1169">
        <v>773</v>
      </c>
      <c r="C1169" t="s">
        <v>699</v>
      </c>
      <c r="D1169" t="s">
        <v>108</v>
      </c>
      <c r="E1169" t="s">
        <v>31</v>
      </c>
      <c r="F1169" s="2">
        <v>36161</v>
      </c>
      <c r="G1169" s="2">
        <v>39813</v>
      </c>
      <c r="H1169">
        <v>28763</v>
      </c>
      <c r="I1169">
        <v>27926</v>
      </c>
      <c r="J1169">
        <v>277</v>
      </c>
      <c r="K1169">
        <f t="shared" si="36"/>
        <v>2908083115</v>
      </c>
      <c r="L1169">
        <v>249</v>
      </c>
      <c r="M1169">
        <v>221</v>
      </c>
      <c r="N1169" t="s">
        <v>699</v>
      </c>
      <c r="O1169">
        <v>2</v>
      </c>
      <c r="P1169" t="s">
        <v>39</v>
      </c>
      <c r="Q1169" s="6">
        <v>42230</v>
      </c>
      <c r="R1169">
        <v>736</v>
      </c>
      <c r="S1169">
        <v>833</v>
      </c>
      <c r="T1169" t="s">
        <v>55</v>
      </c>
      <c r="V1169" s="3">
        <v>29543</v>
      </c>
      <c r="Y1169" t="s">
        <v>684</v>
      </c>
      <c r="AB1169" s="3">
        <v>239761480</v>
      </c>
      <c r="AC1169" s="3">
        <v>271499409</v>
      </c>
      <c r="AD1169">
        <v>251.32</v>
      </c>
      <c r="AE1169" s="5">
        <f t="shared" si="37"/>
        <v>230171020.79999998</v>
      </c>
      <c r="AF1169">
        <v>284.58999999999997</v>
      </c>
      <c r="AG1169" s="4">
        <v>0.96</v>
      </c>
      <c r="AH1169" t="s">
        <v>33</v>
      </c>
      <c r="AI1169" t="s">
        <v>108</v>
      </c>
      <c r="AJ1169">
        <v>34.865257</v>
      </c>
      <c r="AK1169">
        <v>-120.435997</v>
      </c>
    </row>
    <row r="1170" spans="1:37" ht="14.45" x14ac:dyDescent="0.3">
      <c r="A1170">
        <v>1168</v>
      </c>
      <c r="B1170">
        <v>773</v>
      </c>
      <c r="C1170" t="s">
        <v>699</v>
      </c>
      <c r="D1170" t="s">
        <v>108</v>
      </c>
      <c r="E1170" t="s">
        <v>31</v>
      </c>
      <c r="F1170" s="2">
        <v>36161</v>
      </c>
      <c r="G1170" s="2">
        <v>39813</v>
      </c>
      <c r="H1170">
        <v>28763</v>
      </c>
      <c r="I1170">
        <v>27926</v>
      </c>
      <c r="J1170">
        <v>277</v>
      </c>
      <c r="K1170">
        <f t="shared" si="36"/>
        <v>2908083115</v>
      </c>
      <c r="L1170">
        <v>249</v>
      </c>
      <c r="M1170">
        <v>221</v>
      </c>
      <c r="N1170" t="s">
        <v>699</v>
      </c>
      <c r="O1170" t="s">
        <v>38</v>
      </c>
      <c r="P1170" t="s">
        <v>39</v>
      </c>
      <c r="Q1170" s="6">
        <v>42199</v>
      </c>
      <c r="R1170">
        <v>778</v>
      </c>
      <c r="S1170">
        <v>880</v>
      </c>
      <c r="T1170" t="s">
        <v>55</v>
      </c>
      <c r="V1170" s="3">
        <v>29543</v>
      </c>
      <c r="Y1170" t="s">
        <v>684</v>
      </c>
      <c r="AB1170" s="3">
        <v>253544995</v>
      </c>
      <c r="AC1170" s="3">
        <v>286684085</v>
      </c>
      <c r="AD1170">
        <v>265.77</v>
      </c>
      <c r="AE1170" s="5">
        <f t="shared" si="37"/>
        <v>243403195.19999999</v>
      </c>
      <c r="AF1170">
        <v>300.51</v>
      </c>
      <c r="AG1170" s="4">
        <v>0.96</v>
      </c>
      <c r="AH1170" t="s">
        <v>33</v>
      </c>
      <c r="AI1170" t="s">
        <v>108</v>
      </c>
      <c r="AJ1170">
        <v>34.865257</v>
      </c>
      <c r="AK1170">
        <v>-120.435997</v>
      </c>
    </row>
    <row r="1171" spans="1:37" ht="14.45" x14ac:dyDescent="0.3">
      <c r="A1171">
        <v>1169</v>
      </c>
      <c r="B1171">
        <v>773</v>
      </c>
      <c r="C1171" t="s">
        <v>699</v>
      </c>
      <c r="D1171" t="s">
        <v>108</v>
      </c>
      <c r="E1171" t="s">
        <v>31</v>
      </c>
      <c r="F1171" s="2">
        <v>36161</v>
      </c>
      <c r="G1171" s="2">
        <v>39813</v>
      </c>
      <c r="H1171">
        <v>28763</v>
      </c>
      <c r="I1171">
        <v>27926</v>
      </c>
      <c r="J1171">
        <v>277</v>
      </c>
      <c r="K1171">
        <f t="shared" si="36"/>
        <v>2908083115</v>
      </c>
      <c r="L1171">
        <v>249</v>
      </c>
      <c r="M1171">
        <v>221</v>
      </c>
      <c r="N1171" t="s">
        <v>699</v>
      </c>
      <c r="O1171" t="s">
        <v>38</v>
      </c>
      <c r="P1171" t="s">
        <v>39</v>
      </c>
      <c r="Q1171" s="6">
        <v>42169</v>
      </c>
      <c r="R1171">
        <v>758</v>
      </c>
      <c r="S1171">
        <v>830</v>
      </c>
      <c r="T1171" t="s">
        <v>55</v>
      </c>
      <c r="V1171" s="3">
        <v>29543</v>
      </c>
      <c r="Y1171" t="s">
        <v>684</v>
      </c>
      <c r="AB1171" s="3">
        <v>246930211</v>
      </c>
      <c r="AC1171" s="3">
        <v>270554440</v>
      </c>
      <c r="AD1171">
        <v>267.47000000000003</v>
      </c>
      <c r="AE1171" s="5">
        <f t="shared" si="37"/>
        <v>237053002.56</v>
      </c>
      <c r="AF1171">
        <v>293.06</v>
      </c>
      <c r="AG1171" s="4">
        <v>0.96</v>
      </c>
      <c r="AH1171" t="s">
        <v>33</v>
      </c>
      <c r="AI1171" t="s">
        <v>108</v>
      </c>
      <c r="AJ1171">
        <v>34.865257</v>
      </c>
      <c r="AK1171">
        <v>-120.435997</v>
      </c>
    </row>
    <row r="1172" spans="1:37" x14ac:dyDescent="0.25">
      <c r="A1172">
        <v>1170</v>
      </c>
      <c r="B1172">
        <v>651</v>
      </c>
      <c r="C1172" t="s">
        <v>700</v>
      </c>
      <c r="D1172" t="s">
        <v>52</v>
      </c>
      <c r="E1172" t="s">
        <v>53</v>
      </c>
      <c r="F1172" s="2">
        <v>35431</v>
      </c>
      <c r="G1172" s="2">
        <v>39082</v>
      </c>
      <c r="H1172">
        <v>49342</v>
      </c>
      <c r="I1172">
        <v>47336</v>
      </c>
      <c r="J1172">
        <v>167</v>
      </c>
      <c r="K1172">
        <f t="shared" si="36"/>
        <v>3007641610</v>
      </c>
      <c r="L1172">
        <v>154</v>
      </c>
      <c r="M1172">
        <v>142</v>
      </c>
      <c r="N1172" t="s">
        <v>700</v>
      </c>
      <c r="O1172" t="s">
        <v>38</v>
      </c>
      <c r="P1172" t="s">
        <v>39</v>
      </c>
      <c r="Q1172" s="6">
        <v>42050</v>
      </c>
      <c r="R1172">
        <v>416</v>
      </c>
      <c r="S1172">
        <v>442</v>
      </c>
      <c r="T1172" t="s">
        <v>55</v>
      </c>
      <c r="U1172" t="s">
        <v>2133</v>
      </c>
      <c r="V1172" s="3">
        <v>50416</v>
      </c>
      <c r="W1172">
        <v>79</v>
      </c>
      <c r="AB1172" s="3">
        <v>135521608</v>
      </c>
      <c r="AC1172" s="3">
        <v>143895990</v>
      </c>
      <c r="AD1172">
        <v>78.53</v>
      </c>
      <c r="AE1172" s="5">
        <f t="shared" si="37"/>
        <v>111127718.55999999</v>
      </c>
      <c r="AF1172">
        <v>83.38</v>
      </c>
      <c r="AG1172" s="4">
        <v>0.82</v>
      </c>
      <c r="AH1172" t="s">
        <v>33</v>
      </c>
      <c r="AI1172" t="s">
        <v>52</v>
      </c>
      <c r="AJ1172">
        <v>33.872236999999998</v>
      </c>
      <c r="AK1172">
        <v>-117.87033599999999</v>
      </c>
    </row>
    <row r="1173" spans="1:37" ht="14.45" x14ac:dyDescent="0.3">
      <c r="A1173">
        <v>1171</v>
      </c>
      <c r="B1173">
        <v>651</v>
      </c>
      <c r="C1173" t="s">
        <v>700</v>
      </c>
      <c r="D1173" t="s">
        <v>52</v>
      </c>
      <c r="E1173" t="s">
        <v>53</v>
      </c>
      <c r="F1173" s="2">
        <v>35431</v>
      </c>
      <c r="G1173" s="2">
        <v>39082</v>
      </c>
      <c r="H1173">
        <v>49342</v>
      </c>
      <c r="I1173">
        <v>47336</v>
      </c>
      <c r="J1173">
        <v>167</v>
      </c>
      <c r="K1173">
        <f t="shared" si="36"/>
        <v>3007641610</v>
      </c>
      <c r="L1173">
        <v>154</v>
      </c>
      <c r="M1173">
        <v>142</v>
      </c>
      <c r="N1173" t="s">
        <v>700</v>
      </c>
      <c r="O1173" t="s">
        <v>38</v>
      </c>
      <c r="P1173" t="s">
        <v>39</v>
      </c>
      <c r="Q1173" s="6">
        <v>42019</v>
      </c>
      <c r="R1173">
        <v>441</v>
      </c>
      <c r="S1173">
        <v>468</v>
      </c>
      <c r="T1173" t="s">
        <v>55</v>
      </c>
      <c r="U1173" t="s">
        <v>682</v>
      </c>
      <c r="V1173" s="3">
        <v>50416</v>
      </c>
      <c r="W1173">
        <v>76</v>
      </c>
      <c r="AB1173" s="3">
        <v>143765650</v>
      </c>
      <c r="AC1173" s="3">
        <v>152596223</v>
      </c>
      <c r="AD1173">
        <v>75.709999999999994</v>
      </c>
      <c r="AE1173" s="5">
        <f t="shared" si="37"/>
        <v>117887833</v>
      </c>
      <c r="AF1173">
        <v>80.36</v>
      </c>
      <c r="AG1173" s="4">
        <v>0.82</v>
      </c>
      <c r="AH1173" t="s">
        <v>33</v>
      </c>
      <c r="AI1173" t="s">
        <v>52</v>
      </c>
      <c r="AJ1173">
        <v>33.872236999999998</v>
      </c>
      <c r="AK1173">
        <v>-117.87033599999999</v>
      </c>
    </row>
    <row r="1174" spans="1:37" x14ac:dyDescent="0.25">
      <c r="A1174">
        <v>1172</v>
      </c>
      <c r="B1174">
        <v>651</v>
      </c>
      <c r="C1174" t="s">
        <v>700</v>
      </c>
      <c r="D1174" t="s">
        <v>52</v>
      </c>
      <c r="E1174" t="s">
        <v>53</v>
      </c>
      <c r="F1174" s="2">
        <v>35431</v>
      </c>
      <c r="G1174" s="2">
        <v>39082</v>
      </c>
      <c r="H1174">
        <v>49342</v>
      </c>
      <c r="I1174">
        <v>47336</v>
      </c>
      <c r="J1174">
        <v>167</v>
      </c>
      <c r="K1174">
        <f t="shared" si="36"/>
        <v>3007641610</v>
      </c>
      <c r="L1174">
        <v>154</v>
      </c>
      <c r="M1174">
        <v>142</v>
      </c>
      <c r="N1174" t="s">
        <v>700</v>
      </c>
      <c r="O1174" t="s">
        <v>38</v>
      </c>
      <c r="P1174" t="s">
        <v>39</v>
      </c>
      <c r="Q1174" s="6">
        <v>42352</v>
      </c>
      <c r="R1174">
        <v>383</v>
      </c>
      <c r="S1174">
        <v>520</v>
      </c>
      <c r="T1174" t="s">
        <v>55</v>
      </c>
      <c r="U1174" t="s">
        <v>701</v>
      </c>
      <c r="V1174" s="3">
        <v>50201</v>
      </c>
      <c r="W1174">
        <v>62</v>
      </c>
      <c r="Y1174" t="s">
        <v>683</v>
      </c>
      <c r="AB1174" s="3">
        <v>124833682</v>
      </c>
      <c r="AC1174" s="3">
        <v>169377572</v>
      </c>
      <c r="AD1174">
        <v>62.17</v>
      </c>
      <c r="AE1174" s="5">
        <f t="shared" si="37"/>
        <v>97370271.960000008</v>
      </c>
      <c r="AF1174">
        <v>84.35</v>
      </c>
      <c r="AG1174" s="4">
        <v>0.78</v>
      </c>
      <c r="AH1174" t="s">
        <v>33</v>
      </c>
      <c r="AI1174" t="s">
        <v>52</v>
      </c>
      <c r="AJ1174">
        <v>33.872236999999998</v>
      </c>
      <c r="AK1174">
        <v>-117.87033599999999</v>
      </c>
    </row>
    <row r="1175" spans="1:37" x14ac:dyDescent="0.25">
      <c r="A1175">
        <v>1173</v>
      </c>
      <c r="B1175">
        <v>651</v>
      </c>
      <c r="C1175" t="s">
        <v>700</v>
      </c>
      <c r="D1175" t="s">
        <v>52</v>
      </c>
      <c r="E1175" t="s">
        <v>53</v>
      </c>
      <c r="F1175" s="2">
        <v>35431</v>
      </c>
      <c r="G1175" s="2">
        <v>39082</v>
      </c>
      <c r="H1175">
        <v>49342</v>
      </c>
      <c r="I1175">
        <v>47336</v>
      </c>
      <c r="J1175">
        <v>167</v>
      </c>
      <c r="K1175">
        <f t="shared" si="36"/>
        <v>3007641610</v>
      </c>
      <c r="L1175">
        <v>154</v>
      </c>
      <c r="M1175">
        <v>142</v>
      </c>
      <c r="N1175" t="s">
        <v>700</v>
      </c>
      <c r="O1175" t="s">
        <v>38</v>
      </c>
      <c r="P1175" t="s">
        <v>39</v>
      </c>
      <c r="Q1175" s="6">
        <v>42322</v>
      </c>
      <c r="R1175">
        <v>551</v>
      </c>
      <c r="S1175">
        <v>571</v>
      </c>
      <c r="T1175" t="s">
        <v>55</v>
      </c>
      <c r="U1175" t="s">
        <v>702</v>
      </c>
      <c r="V1175" s="3">
        <v>50201</v>
      </c>
      <c r="W1175">
        <v>89</v>
      </c>
      <c r="Y1175" t="s">
        <v>683</v>
      </c>
      <c r="AB1175" s="3">
        <v>179544136</v>
      </c>
      <c r="AC1175" s="3">
        <v>186093750</v>
      </c>
      <c r="AD1175">
        <v>88.82</v>
      </c>
      <c r="AE1175" s="5">
        <f t="shared" si="37"/>
        <v>134658102</v>
      </c>
      <c r="AF1175">
        <v>92.06</v>
      </c>
      <c r="AG1175" s="4">
        <v>0.75</v>
      </c>
      <c r="AH1175" t="s">
        <v>33</v>
      </c>
      <c r="AI1175" t="s">
        <v>52</v>
      </c>
      <c r="AJ1175">
        <v>33.872236999999998</v>
      </c>
      <c r="AK1175">
        <v>-117.87033599999999</v>
      </c>
    </row>
    <row r="1176" spans="1:37" ht="14.45" x14ac:dyDescent="0.3">
      <c r="A1176">
        <v>1174</v>
      </c>
      <c r="B1176">
        <v>651</v>
      </c>
      <c r="C1176" t="s">
        <v>700</v>
      </c>
      <c r="D1176" t="s">
        <v>52</v>
      </c>
      <c r="E1176" t="s">
        <v>53</v>
      </c>
      <c r="F1176" s="2">
        <v>35431</v>
      </c>
      <c r="G1176" s="2">
        <v>39082</v>
      </c>
      <c r="H1176">
        <v>49342</v>
      </c>
      <c r="I1176">
        <v>47336</v>
      </c>
      <c r="J1176">
        <v>167</v>
      </c>
      <c r="K1176">
        <f t="shared" si="36"/>
        <v>3007641610</v>
      </c>
      <c r="L1176">
        <v>154</v>
      </c>
      <c r="M1176">
        <v>142</v>
      </c>
      <c r="N1176" t="s">
        <v>700</v>
      </c>
      <c r="O1176" t="s">
        <v>38</v>
      </c>
      <c r="P1176" t="s">
        <v>39</v>
      </c>
      <c r="Q1176" s="6">
        <v>42291</v>
      </c>
      <c r="R1176">
        <v>652</v>
      </c>
      <c r="S1176">
        <v>689</v>
      </c>
      <c r="T1176" t="s">
        <v>55</v>
      </c>
      <c r="U1176" t="s">
        <v>682</v>
      </c>
      <c r="V1176" s="3">
        <v>50201</v>
      </c>
      <c r="W1176">
        <v>105</v>
      </c>
      <c r="Y1176" t="s">
        <v>683</v>
      </c>
      <c r="AB1176" s="3">
        <v>212585471</v>
      </c>
      <c r="AC1176" s="3">
        <v>224413878</v>
      </c>
      <c r="AD1176">
        <v>105.18</v>
      </c>
      <c r="AE1176" s="5">
        <f t="shared" si="37"/>
        <v>163690812.67000002</v>
      </c>
      <c r="AF1176">
        <v>111.04</v>
      </c>
      <c r="AG1176" s="4">
        <v>0.77</v>
      </c>
      <c r="AH1176" t="s">
        <v>33</v>
      </c>
      <c r="AI1176" t="s">
        <v>52</v>
      </c>
      <c r="AJ1176">
        <v>33.872236999999998</v>
      </c>
      <c r="AK1176">
        <v>-117.87033599999999</v>
      </c>
    </row>
    <row r="1177" spans="1:37" ht="14.45" x14ac:dyDescent="0.3">
      <c r="A1177">
        <v>1175</v>
      </c>
      <c r="B1177">
        <v>651</v>
      </c>
      <c r="C1177" t="s">
        <v>700</v>
      </c>
      <c r="D1177" t="s">
        <v>52</v>
      </c>
      <c r="E1177" t="s">
        <v>53</v>
      </c>
      <c r="F1177" s="2">
        <v>35431</v>
      </c>
      <c r="G1177" s="2">
        <v>39082</v>
      </c>
      <c r="H1177">
        <v>49342</v>
      </c>
      <c r="I1177">
        <v>47336</v>
      </c>
      <c r="J1177">
        <v>167</v>
      </c>
      <c r="K1177">
        <f t="shared" si="36"/>
        <v>3007641610</v>
      </c>
      <c r="L1177">
        <v>154</v>
      </c>
      <c r="M1177">
        <v>142</v>
      </c>
      <c r="N1177" t="s">
        <v>700</v>
      </c>
      <c r="O1177" t="s">
        <v>38</v>
      </c>
      <c r="P1177" t="s">
        <v>39</v>
      </c>
      <c r="Q1177" s="6">
        <v>42261</v>
      </c>
      <c r="R1177">
        <v>720</v>
      </c>
      <c r="S1177">
        <v>743</v>
      </c>
      <c r="T1177" t="s">
        <v>55</v>
      </c>
      <c r="U1177" t="s">
        <v>682</v>
      </c>
      <c r="V1177" s="3">
        <v>50201</v>
      </c>
      <c r="W1177">
        <v>113</v>
      </c>
      <c r="Y1177" t="s">
        <v>684</v>
      </c>
      <c r="AB1177" s="3">
        <v>234743368</v>
      </c>
      <c r="AC1177" s="3">
        <v>242205366</v>
      </c>
      <c r="AD1177">
        <v>112.54</v>
      </c>
      <c r="AE1177" s="5">
        <f t="shared" si="37"/>
        <v>169015224.96000001</v>
      </c>
      <c r="AF1177">
        <v>116.11</v>
      </c>
      <c r="AG1177" s="4">
        <v>0.72</v>
      </c>
      <c r="AH1177" t="s">
        <v>33</v>
      </c>
      <c r="AI1177" t="s">
        <v>52</v>
      </c>
      <c r="AJ1177">
        <v>33.872236999999998</v>
      </c>
      <c r="AK1177">
        <v>-117.87033599999999</v>
      </c>
    </row>
    <row r="1178" spans="1:37" ht="14.45" x14ac:dyDescent="0.3">
      <c r="A1178">
        <v>1176</v>
      </c>
      <c r="B1178">
        <v>651</v>
      </c>
      <c r="C1178" t="s">
        <v>700</v>
      </c>
      <c r="D1178" t="s">
        <v>52</v>
      </c>
      <c r="E1178" t="s">
        <v>53</v>
      </c>
      <c r="F1178" s="2">
        <v>35431</v>
      </c>
      <c r="G1178" s="2">
        <v>39082</v>
      </c>
      <c r="H1178">
        <v>49342</v>
      </c>
      <c r="I1178">
        <v>47336</v>
      </c>
      <c r="J1178">
        <v>167</v>
      </c>
      <c r="K1178">
        <f t="shared" si="36"/>
        <v>3007641610</v>
      </c>
      <c r="L1178">
        <v>154</v>
      </c>
      <c r="M1178">
        <v>142</v>
      </c>
      <c r="N1178" t="s">
        <v>700</v>
      </c>
      <c r="O1178">
        <v>2</v>
      </c>
      <c r="P1178" t="s">
        <v>39</v>
      </c>
      <c r="Q1178" s="6">
        <v>42230</v>
      </c>
      <c r="R1178">
        <v>750</v>
      </c>
      <c r="S1178">
        <v>781</v>
      </c>
      <c r="T1178" t="s">
        <v>55</v>
      </c>
      <c r="V1178" s="3">
        <v>50201</v>
      </c>
      <c r="Y1178" t="s">
        <v>684</v>
      </c>
      <c r="AB1178" s="3">
        <v>244355985</v>
      </c>
      <c r="AC1178" s="3">
        <v>254587720</v>
      </c>
      <c r="AD1178">
        <v>146.03</v>
      </c>
      <c r="AE1178" s="5">
        <f t="shared" si="37"/>
        <v>227251066.05000001</v>
      </c>
      <c r="AF1178">
        <v>152.13999999999999</v>
      </c>
      <c r="AG1178" s="4">
        <v>0.93</v>
      </c>
      <c r="AH1178" t="s">
        <v>33</v>
      </c>
      <c r="AI1178" t="s">
        <v>52</v>
      </c>
      <c r="AJ1178">
        <v>33.872236999999998</v>
      </c>
      <c r="AK1178">
        <v>-117.87033599999999</v>
      </c>
    </row>
    <row r="1179" spans="1:37" ht="14.45" x14ac:dyDescent="0.3">
      <c r="A1179">
        <v>1177</v>
      </c>
      <c r="B1179">
        <v>651</v>
      </c>
      <c r="C1179" t="s">
        <v>700</v>
      </c>
      <c r="D1179" t="s">
        <v>52</v>
      </c>
      <c r="E1179" t="s">
        <v>53</v>
      </c>
      <c r="F1179" s="2">
        <v>35431</v>
      </c>
      <c r="G1179" s="2">
        <v>39082</v>
      </c>
      <c r="H1179">
        <v>49342</v>
      </c>
      <c r="I1179">
        <v>47336</v>
      </c>
      <c r="J1179">
        <v>167</v>
      </c>
      <c r="K1179">
        <f t="shared" si="36"/>
        <v>3007641610</v>
      </c>
      <c r="L1179">
        <v>154</v>
      </c>
      <c r="M1179">
        <v>142</v>
      </c>
      <c r="N1179" t="s">
        <v>700</v>
      </c>
      <c r="O1179" t="s">
        <v>38</v>
      </c>
      <c r="P1179" t="s">
        <v>39</v>
      </c>
      <c r="Q1179" s="6">
        <v>42199</v>
      </c>
      <c r="R1179">
        <v>791</v>
      </c>
      <c r="S1179">
        <v>789</v>
      </c>
      <c r="T1179" t="s">
        <v>55</v>
      </c>
      <c r="V1179" s="3">
        <v>50201</v>
      </c>
      <c r="Y1179" t="s">
        <v>684</v>
      </c>
      <c r="AB1179" s="3">
        <v>257748479</v>
      </c>
      <c r="AC1179" s="3">
        <v>256933850</v>
      </c>
      <c r="AD1179">
        <v>154.03</v>
      </c>
      <c r="AE1179" s="5">
        <f t="shared" si="37"/>
        <v>239706085.47</v>
      </c>
      <c r="AF1179">
        <v>153.54</v>
      </c>
      <c r="AG1179" s="4">
        <v>0.93</v>
      </c>
      <c r="AH1179" t="s">
        <v>33</v>
      </c>
      <c r="AI1179" t="s">
        <v>52</v>
      </c>
      <c r="AJ1179">
        <v>33.872236999999998</v>
      </c>
      <c r="AK1179">
        <v>-117.87033599999999</v>
      </c>
    </row>
    <row r="1180" spans="1:37" ht="14.45" x14ac:dyDescent="0.3">
      <c r="A1180">
        <v>1178</v>
      </c>
      <c r="B1180">
        <v>651</v>
      </c>
      <c r="C1180" t="s">
        <v>700</v>
      </c>
      <c r="D1180" t="s">
        <v>52</v>
      </c>
      <c r="E1180" t="s">
        <v>53</v>
      </c>
      <c r="F1180" s="2">
        <v>35431</v>
      </c>
      <c r="G1180" s="2">
        <v>39082</v>
      </c>
      <c r="H1180">
        <v>49342</v>
      </c>
      <c r="I1180">
        <v>47336</v>
      </c>
      <c r="J1180">
        <v>167</v>
      </c>
      <c r="K1180">
        <f t="shared" si="36"/>
        <v>3007641610</v>
      </c>
      <c r="L1180">
        <v>154</v>
      </c>
      <c r="M1180">
        <v>142</v>
      </c>
      <c r="N1180" t="s">
        <v>700</v>
      </c>
      <c r="O1180" t="s">
        <v>38</v>
      </c>
      <c r="P1180" t="s">
        <v>39</v>
      </c>
      <c r="Q1180" s="6">
        <v>42169</v>
      </c>
      <c r="R1180">
        <v>754</v>
      </c>
      <c r="S1180">
        <v>731</v>
      </c>
      <c r="T1180" t="s">
        <v>55</v>
      </c>
      <c r="V1180" s="3">
        <v>50201</v>
      </c>
      <c r="Y1180" t="s">
        <v>684</v>
      </c>
      <c r="AB1180" s="3">
        <v>245659391</v>
      </c>
      <c r="AC1180" s="3">
        <v>238229978</v>
      </c>
      <c r="AD1180">
        <v>151.69999999999999</v>
      </c>
      <c r="AE1180" s="5">
        <f t="shared" si="37"/>
        <v>228463233.63000003</v>
      </c>
      <c r="AF1180">
        <v>147.11000000000001</v>
      </c>
      <c r="AG1180" s="4">
        <v>0.93</v>
      </c>
      <c r="AH1180" t="s">
        <v>33</v>
      </c>
      <c r="AI1180" t="s">
        <v>52</v>
      </c>
      <c r="AJ1180">
        <v>33.872236999999998</v>
      </c>
      <c r="AK1180">
        <v>-117.87033599999999</v>
      </c>
    </row>
    <row r="1181" spans="1:37" ht="14.45" x14ac:dyDescent="0.3">
      <c r="A1181">
        <v>1179</v>
      </c>
      <c r="B1181">
        <v>662</v>
      </c>
      <c r="C1181" t="s">
        <v>703</v>
      </c>
      <c r="D1181" t="s">
        <v>52</v>
      </c>
      <c r="E1181" t="s">
        <v>53</v>
      </c>
      <c r="F1181" s="2">
        <v>35431</v>
      </c>
      <c r="G1181" s="2">
        <v>39082</v>
      </c>
      <c r="H1181">
        <v>28663</v>
      </c>
      <c r="I1181">
        <v>27841</v>
      </c>
      <c r="J1181">
        <v>131</v>
      </c>
      <c r="K1181">
        <f t="shared" si="36"/>
        <v>1370521345</v>
      </c>
      <c r="L1181">
        <v>128</v>
      </c>
      <c r="M1181">
        <v>124</v>
      </c>
      <c r="N1181" t="s">
        <v>703</v>
      </c>
      <c r="O1181" t="s">
        <v>38</v>
      </c>
      <c r="P1181" t="s">
        <v>39</v>
      </c>
      <c r="Q1181" s="6">
        <v>42050</v>
      </c>
      <c r="R1181">
        <v>207</v>
      </c>
      <c r="S1181">
        <v>210</v>
      </c>
      <c r="T1181" t="s">
        <v>55</v>
      </c>
      <c r="U1181" t="s">
        <v>682</v>
      </c>
      <c r="V1181" s="3">
        <v>29723</v>
      </c>
      <c r="W1181">
        <v>71</v>
      </c>
      <c r="AB1181" s="3">
        <v>67288320</v>
      </c>
      <c r="AC1181" s="3">
        <v>68265874</v>
      </c>
      <c r="AD1181">
        <v>70.989999999999995</v>
      </c>
      <c r="AE1181" s="5">
        <f t="shared" si="37"/>
        <v>59213721.600000001</v>
      </c>
      <c r="AF1181">
        <v>72.02</v>
      </c>
      <c r="AG1181" s="4">
        <v>0.88</v>
      </c>
      <c r="AH1181" t="s">
        <v>33</v>
      </c>
      <c r="AI1181" t="s">
        <v>52</v>
      </c>
      <c r="AJ1181">
        <v>34.139728999999903</v>
      </c>
      <c r="AK1181">
        <v>-118.035344999999</v>
      </c>
    </row>
    <row r="1182" spans="1:37" ht="14.45" x14ac:dyDescent="0.3">
      <c r="A1182">
        <v>1180</v>
      </c>
      <c r="B1182">
        <v>662</v>
      </c>
      <c r="C1182" t="s">
        <v>703</v>
      </c>
      <c r="D1182" t="s">
        <v>52</v>
      </c>
      <c r="E1182" t="s">
        <v>53</v>
      </c>
      <c r="F1182" s="2">
        <v>35431</v>
      </c>
      <c r="G1182" s="2">
        <v>39082</v>
      </c>
      <c r="H1182">
        <v>28663</v>
      </c>
      <c r="I1182">
        <v>27841</v>
      </c>
      <c r="J1182">
        <v>131</v>
      </c>
      <c r="K1182">
        <f t="shared" si="36"/>
        <v>1370521345</v>
      </c>
      <c r="L1182">
        <v>128</v>
      </c>
      <c r="M1182">
        <v>124</v>
      </c>
      <c r="N1182" t="s">
        <v>703</v>
      </c>
      <c r="O1182" t="s">
        <v>38</v>
      </c>
      <c r="P1182" t="s">
        <v>39</v>
      </c>
      <c r="Q1182" s="6">
        <v>42019</v>
      </c>
      <c r="R1182">
        <v>218</v>
      </c>
      <c r="S1182">
        <v>230</v>
      </c>
      <c r="T1182" t="s">
        <v>55</v>
      </c>
      <c r="U1182" t="s">
        <v>682</v>
      </c>
      <c r="V1182" s="3">
        <v>29723</v>
      </c>
      <c r="W1182">
        <v>66</v>
      </c>
      <c r="AB1182" s="3">
        <v>70970441</v>
      </c>
      <c r="AC1182" s="3">
        <v>75010998</v>
      </c>
      <c r="AD1182">
        <v>66.09</v>
      </c>
      <c r="AE1182" s="5">
        <f t="shared" si="37"/>
        <v>61034579.259999998</v>
      </c>
      <c r="AF1182">
        <v>69.849999999999994</v>
      </c>
      <c r="AG1182" s="4">
        <v>0.86</v>
      </c>
      <c r="AH1182" t="s">
        <v>33</v>
      </c>
      <c r="AI1182" t="s">
        <v>52</v>
      </c>
      <c r="AJ1182">
        <v>34.139728999999903</v>
      </c>
      <c r="AK1182">
        <v>-118.035344999999</v>
      </c>
    </row>
    <row r="1183" spans="1:37" ht="14.45" x14ac:dyDescent="0.3">
      <c r="A1183">
        <v>1181</v>
      </c>
      <c r="B1183">
        <v>662</v>
      </c>
      <c r="C1183" t="s">
        <v>703</v>
      </c>
      <c r="D1183" t="s">
        <v>52</v>
      </c>
      <c r="E1183" t="s">
        <v>53</v>
      </c>
      <c r="F1183" s="2">
        <v>35431</v>
      </c>
      <c r="G1183" s="2">
        <v>39082</v>
      </c>
      <c r="H1183">
        <v>28663</v>
      </c>
      <c r="I1183">
        <v>27841</v>
      </c>
      <c r="J1183">
        <v>131</v>
      </c>
      <c r="K1183">
        <f t="shared" si="36"/>
        <v>1370521345</v>
      </c>
      <c r="L1183">
        <v>128</v>
      </c>
      <c r="M1183">
        <v>124</v>
      </c>
      <c r="N1183" t="s">
        <v>703</v>
      </c>
      <c r="O1183" t="s">
        <v>38</v>
      </c>
      <c r="P1183" t="s">
        <v>39</v>
      </c>
      <c r="Q1183" s="6">
        <v>42352</v>
      </c>
      <c r="R1183">
        <v>207</v>
      </c>
      <c r="S1183">
        <v>259</v>
      </c>
      <c r="T1183" t="s">
        <v>55</v>
      </c>
      <c r="U1183" t="s">
        <v>682</v>
      </c>
      <c r="V1183" s="3">
        <v>29511</v>
      </c>
      <c r="W1183">
        <v>65</v>
      </c>
      <c r="Y1183" t="s">
        <v>683</v>
      </c>
      <c r="AB1183" s="3">
        <v>67320905</v>
      </c>
      <c r="AC1183" s="3">
        <v>84525860</v>
      </c>
      <c r="AD1183">
        <v>65.05</v>
      </c>
      <c r="AE1183" s="5">
        <f t="shared" si="37"/>
        <v>59242396.399999999</v>
      </c>
      <c r="AF1183">
        <v>81.680000000000007</v>
      </c>
      <c r="AG1183" s="4">
        <v>0.88</v>
      </c>
      <c r="AH1183" t="s">
        <v>33</v>
      </c>
      <c r="AI1183" t="s">
        <v>52</v>
      </c>
      <c r="AJ1183">
        <v>34.139728999999903</v>
      </c>
      <c r="AK1183">
        <v>-118.035344999999</v>
      </c>
    </row>
    <row r="1184" spans="1:37" ht="14.45" x14ac:dyDescent="0.3">
      <c r="A1184">
        <v>1182</v>
      </c>
      <c r="B1184">
        <v>662</v>
      </c>
      <c r="C1184" t="s">
        <v>703</v>
      </c>
      <c r="D1184" t="s">
        <v>52</v>
      </c>
      <c r="E1184" t="s">
        <v>53</v>
      </c>
      <c r="F1184" s="2">
        <v>35431</v>
      </c>
      <c r="G1184" s="2">
        <v>39082</v>
      </c>
      <c r="H1184">
        <v>28663</v>
      </c>
      <c r="I1184">
        <v>27841</v>
      </c>
      <c r="J1184">
        <v>131</v>
      </c>
      <c r="K1184">
        <f t="shared" si="36"/>
        <v>1370521345</v>
      </c>
      <c r="L1184">
        <v>128</v>
      </c>
      <c r="M1184">
        <v>124</v>
      </c>
      <c r="N1184" t="s">
        <v>703</v>
      </c>
      <c r="O1184" t="s">
        <v>38</v>
      </c>
      <c r="P1184" t="s">
        <v>39</v>
      </c>
      <c r="Q1184" s="6">
        <v>42322</v>
      </c>
      <c r="R1184">
        <v>260</v>
      </c>
      <c r="S1184">
        <v>279</v>
      </c>
      <c r="T1184" t="s">
        <v>55</v>
      </c>
      <c r="U1184" t="s">
        <v>682</v>
      </c>
      <c r="V1184" s="3">
        <v>29511</v>
      </c>
      <c r="W1184">
        <v>80</v>
      </c>
      <c r="Y1184" t="s">
        <v>683</v>
      </c>
      <c r="AB1184" s="3">
        <v>84721371</v>
      </c>
      <c r="AC1184" s="3">
        <v>90945133</v>
      </c>
      <c r="AD1184">
        <v>80.19</v>
      </c>
      <c r="AE1184" s="5">
        <f t="shared" si="37"/>
        <v>71165951.640000001</v>
      </c>
      <c r="AF1184">
        <v>86.08</v>
      </c>
      <c r="AG1184" s="4">
        <v>0.84</v>
      </c>
      <c r="AH1184" t="s">
        <v>33</v>
      </c>
      <c r="AI1184" t="s">
        <v>52</v>
      </c>
      <c r="AJ1184">
        <v>34.139728999999903</v>
      </c>
      <c r="AK1184">
        <v>-118.035344999999</v>
      </c>
    </row>
    <row r="1185" spans="1:37" ht="14.45" x14ac:dyDescent="0.3">
      <c r="A1185">
        <v>1183</v>
      </c>
      <c r="B1185">
        <v>662</v>
      </c>
      <c r="C1185" t="s">
        <v>703</v>
      </c>
      <c r="D1185" t="s">
        <v>52</v>
      </c>
      <c r="E1185" t="s">
        <v>53</v>
      </c>
      <c r="F1185" s="2">
        <v>35431</v>
      </c>
      <c r="G1185" s="2">
        <v>39082</v>
      </c>
      <c r="H1185">
        <v>28663</v>
      </c>
      <c r="I1185">
        <v>27841</v>
      </c>
      <c r="J1185">
        <v>131</v>
      </c>
      <c r="K1185">
        <f t="shared" si="36"/>
        <v>1370521345</v>
      </c>
      <c r="L1185">
        <v>128</v>
      </c>
      <c r="M1185">
        <v>124</v>
      </c>
      <c r="N1185" t="s">
        <v>703</v>
      </c>
      <c r="O1185" t="s">
        <v>38</v>
      </c>
      <c r="P1185" t="s">
        <v>39</v>
      </c>
      <c r="Q1185" s="6">
        <v>42291</v>
      </c>
      <c r="R1185">
        <v>312</v>
      </c>
      <c r="S1185">
        <v>324</v>
      </c>
      <c r="T1185" t="s">
        <v>55</v>
      </c>
      <c r="U1185" t="s">
        <v>682</v>
      </c>
      <c r="V1185" s="3">
        <v>29511</v>
      </c>
      <c r="W1185">
        <v>98</v>
      </c>
      <c r="Y1185" t="s">
        <v>683</v>
      </c>
      <c r="AB1185" s="3">
        <v>101600475</v>
      </c>
      <c r="AC1185" s="3">
        <v>105478107</v>
      </c>
      <c r="AD1185">
        <v>97.95</v>
      </c>
      <c r="AE1185" s="5">
        <f t="shared" si="37"/>
        <v>89408418</v>
      </c>
      <c r="AF1185">
        <v>101.69</v>
      </c>
      <c r="AG1185" s="4">
        <v>0.88</v>
      </c>
      <c r="AH1185" t="s">
        <v>33</v>
      </c>
      <c r="AI1185" t="s">
        <v>52</v>
      </c>
      <c r="AJ1185">
        <v>34.139728999999903</v>
      </c>
      <c r="AK1185">
        <v>-118.035344999999</v>
      </c>
    </row>
    <row r="1186" spans="1:37" ht="14.45" x14ac:dyDescent="0.3">
      <c r="A1186">
        <v>1184</v>
      </c>
      <c r="B1186">
        <v>662</v>
      </c>
      <c r="C1186" t="s">
        <v>703</v>
      </c>
      <c r="D1186" t="s">
        <v>52</v>
      </c>
      <c r="E1186" t="s">
        <v>53</v>
      </c>
      <c r="F1186" s="2">
        <v>35431</v>
      </c>
      <c r="G1186" s="2">
        <v>39082</v>
      </c>
      <c r="H1186">
        <v>28663</v>
      </c>
      <c r="I1186">
        <v>27841</v>
      </c>
      <c r="J1186">
        <v>131</v>
      </c>
      <c r="K1186">
        <f t="shared" si="36"/>
        <v>1370521345</v>
      </c>
      <c r="L1186">
        <v>128</v>
      </c>
      <c r="M1186">
        <v>124</v>
      </c>
      <c r="N1186" t="s">
        <v>703</v>
      </c>
      <c r="O1186" t="s">
        <v>38</v>
      </c>
      <c r="P1186" t="s">
        <v>39</v>
      </c>
      <c r="Q1186" s="6">
        <v>42261</v>
      </c>
      <c r="R1186">
        <v>329</v>
      </c>
      <c r="S1186">
        <v>359</v>
      </c>
      <c r="T1186" t="s">
        <v>55</v>
      </c>
      <c r="U1186" t="s">
        <v>682</v>
      </c>
      <c r="V1186" s="3">
        <v>29511</v>
      </c>
      <c r="W1186">
        <v>101</v>
      </c>
      <c r="Y1186" t="s">
        <v>684</v>
      </c>
      <c r="AB1186" s="3">
        <v>107139949</v>
      </c>
      <c r="AC1186" s="3">
        <v>116882907</v>
      </c>
      <c r="AD1186">
        <v>101.41</v>
      </c>
      <c r="AE1186" s="5">
        <f t="shared" si="37"/>
        <v>89997557.159999996</v>
      </c>
      <c r="AF1186">
        <v>110.63</v>
      </c>
      <c r="AG1186" s="4">
        <v>0.84</v>
      </c>
      <c r="AH1186" t="s">
        <v>33</v>
      </c>
      <c r="AI1186" t="s">
        <v>52</v>
      </c>
      <c r="AJ1186">
        <v>34.139728999999903</v>
      </c>
      <c r="AK1186">
        <v>-118.035344999999</v>
      </c>
    </row>
    <row r="1187" spans="1:37" ht="14.45" x14ac:dyDescent="0.3">
      <c r="A1187">
        <v>1185</v>
      </c>
      <c r="B1187">
        <v>662</v>
      </c>
      <c r="C1187" t="s">
        <v>703</v>
      </c>
      <c r="D1187" t="s">
        <v>52</v>
      </c>
      <c r="E1187" t="s">
        <v>53</v>
      </c>
      <c r="F1187" s="2">
        <v>35431</v>
      </c>
      <c r="G1187" s="2">
        <v>39082</v>
      </c>
      <c r="H1187">
        <v>28663</v>
      </c>
      <c r="I1187">
        <v>27841</v>
      </c>
      <c r="J1187">
        <v>131</v>
      </c>
      <c r="K1187">
        <f t="shared" si="36"/>
        <v>1370521345</v>
      </c>
      <c r="L1187">
        <v>128</v>
      </c>
      <c r="M1187">
        <v>124</v>
      </c>
      <c r="N1187" t="s">
        <v>703</v>
      </c>
      <c r="O1187">
        <v>2</v>
      </c>
      <c r="P1187" t="s">
        <v>39</v>
      </c>
      <c r="Q1187" s="6">
        <v>42230</v>
      </c>
      <c r="R1187">
        <v>355</v>
      </c>
      <c r="S1187">
        <v>383</v>
      </c>
      <c r="T1187" t="s">
        <v>55</v>
      </c>
      <c r="V1187" s="3">
        <v>29511</v>
      </c>
      <c r="Y1187" t="s">
        <v>684</v>
      </c>
      <c r="AB1187" s="3">
        <v>115709842</v>
      </c>
      <c r="AC1187" s="3">
        <v>124931437</v>
      </c>
      <c r="AD1187">
        <v>121.42</v>
      </c>
      <c r="AE1187" s="5">
        <f t="shared" si="37"/>
        <v>111081448.31999999</v>
      </c>
      <c r="AF1187">
        <v>131.1</v>
      </c>
      <c r="AG1187" s="4">
        <v>0.96</v>
      </c>
      <c r="AH1187" t="s">
        <v>33</v>
      </c>
      <c r="AI1187" t="s">
        <v>52</v>
      </c>
      <c r="AJ1187">
        <v>34.139728999999903</v>
      </c>
      <c r="AK1187">
        <v>-118.035344999999</v>
      </c>
    </row>
    <row r="1188" spans="1:37" ht="14.45" x14ac:dyDescent="0.3">
      <c r="A1188">
        <v>1186</v>
      </c>
      <c r="B1188">
        <v>662</v>
      </c>
      <c r="C1188" t="s">
        <v>703</v>
      </c>
      <c r="D1188" t="s">
        <v>52</v>
      </c>
      <c r="E1188" t="s">
        <v>53</v>
      </c>
      <c r="F1188" s="2">
        <v>35431</v>
      </c>
      <c r="G1188" s="2">
        <v>39082</v>
      </c>
      <c r="H1188">
        <v>28663</v>
      </c>
      <c r="I1188">
        <v>27841</v>
      </c>
      <c r="J1188">
        <v>131</v>
      </c>
      <c r="K1188">
        <f t="shared" si="36"/>
        <v>1370521345</v>
      </c>
      <c r="L1188">
        <v>128</v>
      </c>
      <c r="M1188">
        <v>124</v>
      </c>
      <c r="N1188" t="s">
        <v>703</v>
      </c>
      <c r="O1188" t="s">
        <v>38</v>
      </c>
      <c r="P1188" t="s">
        <v>39</v>
      </c>
      <c r="Q1188" s="6">
        <v>42199</v>
      </c>
      <c r="R1188">
        <v>365</v>
      </c>
      <c r="S1188">
        <v>383</v>
      </c>
      <c r="T1188" t="s">
        <v>55</v>
      </c>
      <c r="V1188" s="3">
        <v>29511</v>
      </c>
      <c r="Y1188" t="s">
        <v>684</v>
      </c>
      <c r="AB1188" s="3">
        <v>118838015</v>
      </c>
      <c r="AC1188" s="3">
        <v>124638171</v>
      </c>
      <c r="AD1188">
        <v>124.7</v>
      </c>
      <c r="AE1188" s="5">
        <f t="shared" si="37"/>
        <v>114084494.39999999</v>
      </c>
      <c r="AF1188">
        <v>130.79</v>
      </c>
      <c r="AG1188" s="4">
        <v>0.96</v>
      </c>
      <c r="AH1188" t="s">
        <v>33</v>
      </c>
      <c r="AI1188" t="s">
        <v>52</v>
      </c>
      <c r="AJ1188">
        <v>34.139728999999903</v>
      </c>
      <c r="AK1188">
        <v>-118.035344999999</v>
      </c>
    </row>
    <row r="1189" spans="1:37" ht="14.45" x14ac:dyDescent="0.3">
      <c r="A1189">
        <v>1187</v>
      </c>
      <c r="B1189">
        <v>662</v>
      </c>
      <c r="C1189" t="s">
        <v>703</v>
      </c>
      <c r="D1189" t="s">
        <v>52</v>
      </c>
      <c r="E1189" t="s">
        <v>53</v>
      </c>
      <c r="F1189" s="2">
        <v>35431</v>
      </c>
      <c r="G1189" s="2">
        <v>39082</v>
      </c>
      <c r="H1189">
        <v>28663</v>
      </c>
      <c r="I1189">
        <v>27841</v>
      </c>
      <c r="J1189">
        <v>131</v>
      </c>
      <c r="K1189">
        <f t="shared" si="36"/>
        <v>1370521345</v>
      </c>
      <c r="L1189">
        <v>128</v>
      </c>
      <c r="M1189">
        <v>124</v>
      </c>
      <c r="N1189" t="s">
        <v>703</v>
      </c>
      <c r="O1189" t="s">
        <v>38</v>
      </c>
      <c r="P1189" t="s">
        <v>39</v>
      </c>
      <c r="Q1189" s="6">
        <v>42169</v>
      </c>
      <c r="R1189">
        <v>361</v>
      </c>
      <c r="S1189">
        <v>362</v>
      </c>
      <c r="T1189" t="s">
        <v>55</v>
      </c>
      <c r="V1189" s="3">
        <v>29511</v>
      </c>
      <c r="Y1189" t="s">
        <v>684</v>
      </c>
      <c r="AB1189" s="3">
        <v>117599780</v>
      </c>
      <c r="AC1189" s="3">
        <v>118023387</v>
      </c>
      <c r="AD1189">
        <v>127.52</v>
      </c>
      <c r="AE1189" s="5">
        <f t="shared" si="37"/>
        <v>112895788.8</v>
      </c>
      <c r="AF1189">
        <v>127.98</v>
      </c>
      <c r="AG1189" s="4">
        <v>0.96</v>
      </c>
      <c r="AH1189" t="s">
        <v>33</v>
      </c>
      <c r="AI1189" t="s">
        <v>52</v>
      </c>
      <c r="AJ1189">
        <v>34.139728999999903</v>
      </c>
      <c r="AK1189">
        <v>-118.035344999999</v>
      </c>
    </row>
    <row r="1190" spans="1:37" ht="14.45" x14ac:dyDescent="0.3">
      <c r="A1190">
        <v>1188</v>
      </c>
      <c r="B1190">
        <v>771</v>
      </c>
      <c r="C1190" t="s">
        <v>704</v>
      </c>
      <c r="D1190" t="s">
        <v>52</v>
      </c>
      <c r="E1190" t="s">
        <v>53</v>
      </c>
      <c r="F1190" s="2">
        <v>35431</v>
      </c>
      <c r="G1190" s="2">
        <v>39082</v>
      </c>
      <c r="H1190">
        <v>28715</v>
      </c>
      <c r="I1190">
        <v>27833</v>
      </c>
      <c r="J1190">
        <v>111</v>
      </c>
      <c r="K1190">
        <f t="shared" si="36"/>
        <v>1163388225</v>
      </c>
      <c r="L1190">
        <v>103</v>
      </c>
      <c r="M1190">
        <v>100</v>
      </c>
      <c r="N1190" t="s">
        <v>704</v>
      </c>
      <c r="O1190" t="s">
        <v>38</v>
      </c>
      <c r="P1190" t="s">
        <v>39</v>
      </c>
      <c r="Q1190" s="6">
        <v>42050</v>
      </c>
      <c r="R1190">
        <v>181</v>
      </c>
      <c r="S1190">
        <v>186</v>
      </c>
      <c r="T1190" t="s">
        <v>55</v>
      </c>
      <c r="U1190" t="s">
        <v>682</v>
      </c>
      <c r="V1190" s="3">
        <v>29413</v>
      </c>
      <c r="W1190">
        <v>56</v>
      </c>
      <c r="AB1190" s="3">
        <v>58816183</v>
      </c>
      <c r="AC1190" s="3">
        <v>60706121</v>
      </c>
      <c r="AD1190">
        <v>55.92</v>
      </c>
      <c r="AE1190" s="5">
        <f t="shared" si="37"/>
        <v>45876622.740000002</v>
      </c>
      <c r="AF1190">
        <v>57.72</v>
      </c>
      <c r="AG1190" s="4">
        <v>0.78</v>
      </c>
      <c r="AH1190" t="s">
        <v>33</v>
      </c>
      <c r="AI1190" t="s">
        <v>52</v>
      </c>
      <c r="AJ1190">
        <v>34.049213000000002</v>
      </c>
      <c r="AK1190">
        <v>-118.09492</v>
      </c>
    </row>
    <row r="1191" spans="1:37" ht="14.45" x14ac:dyDescent="0.3">
      <c r="A1191">
        <v>1189</v>
      </c>
      <c r="B1191">
        <v>771</v>
      </c>
      <c r="C1191" t="s">
        <v>704</v>
      </c>
      <c r="D1191" t="s">
        <v>52</v>
      </c>
      <c r="E1191" t="s">
        <v>53</v>
      </c>
      <c r="F1191" s="2">
        <v>35431</v>
      </c>
      <c r="G1191" s="2">
        <v>39082</v>
      </c>
      <c r="H1191">
        <v>28715</v>
      </c>
      <c r="I1191">
        <v>27833</v>
      </c>
      <c r="J1191">
        <v>111</v>
      </c>
      <c r="K1191">
        <f t="shared" si="36"/>
        <v>1163388225</v>
      </c>
      <c r="L1191">
        <v>103</v>
      </c>
      <c r="M1191">
        <v>100</v>
      </c>
      <c r="N1191" t="s">
        <v>704</v>
      </c>
      <c r="O1191" t="s">
        <v>38</v>
      </c>
      <c r="P1191" t="s">
        <v>39</v>
      </c>
      <c r="Q1191" s="6">
        <v>42019</v>
      </c>
      <c r="R1191">
        <v>196</v>
      </c>
      <c r="S1191">
        <v>205</v>
      </c>
      <c r="T1191" t="s">
        <v>55</v>
      </c>
      <c r="U1191" t="s">
        <v>682</v>
      </c>
      <c r="V1191" s="3">
        <v>29413</v>
      </c>
      <c r="W1191">
        <v>58</v>
      </c>
      <c r="AB1191" s="3">
        <v>63736539</v>
      </c>
      <c r="AC1191" s="3">
        <v>66734372</v>
      </c>
      <c r="AD1191">
        <v>57.95</v>
      </c>
      <c r="AE1191" s="5">
        <f t="shared" si="37"/>
        <v>52901327.369999997</v>
      </c>
      <c r="AF1191">
        <v>60.67</v>
      </c>
      <c r="AG1191" s="4">
        <v>0.83</v>
      </c>
      <c r="AH1191" t="s">
        <v>33</v>
      </c>
      <c r="AI1191" t="s">
        <v>52</v>
      </c>
      <c r="AJ1191">
        <v>34.049213000000002</v>
      </c>
      <c r="AK1191">
        <v>-118.09492</v>
      </c>
    </row>
    <row r="1192" spans="1:37" ht="14.45" x14ac:dyDescent="0.3">
      <c r="A1192">
        <v>1190</v>
      </c>
      <c r="B1192">
        <v>771</v>
      </c>
      <c r="C1192" t="s">
        <v>704</v>
      </c>
      <c r="D1192" t="s">
        <v>52</v>
      </c>
      <c r="E1192" t="s">
        <v>53</v>
      </c>
      <c r="F1192" s="2">
        <v>35431</v>
      </c>
      <c r="G1192" s="2">
        <v>39082</v>
      </c>
      <c r="H1192">
        <v>28715</v>
      </c>
      <c r="I1192">
        <v>27833</v>
      </c>
      <c r="J1192">
        <v>111</v>
      </c>
      <c r="K1192">
        <f t="shared" si="36"/>
        <v>1163388225</v>
      </c>
      <c r="L1192">
        <v>103</v>
      </c>
      <c r="M1192">
        <v>100</v>
      </c>
      <c r="N1192" t="s">
        <v>704</v>
      </c>
      <c r="O1192" t="s">
        <v>38</v>
      </c>
      <c r="P1192" t="s">
        <v>39</v>
      </c>
      <c r="Q1192" s="6">
        <v>42352</v>
      </c>
      <c r="R1192">
        <v>192</v>
      </c>
      <c r="S1192">
        <v>212</v>
      </c>
      <c r="T1192" t="s">
        <v>55</v>
      </c>
      <c r="U1192" t="s">
        <v>682</v>
      </c>
      <c r="V1192" s="3">
        <v>29274</v>
      </c>
      <c r="W1192">
        <v>54</v>
      </c>
      <c r="Y1192" t="s">
        <v>683</v>
      </c>
      <c r="AB1192" s="3">
        <v>62465719</v>
      </c>
      <c r="AC1192" s="3">
        <v>68917577</v>
      </c>
      <c r="AD1192">
        <v>53.62</v>
      </c>
      <c r="AE1192" s="5">
        <f t="shared" si="37"/>
        <v>48723260.82</v>
      </c>
      <c r="AF1192">
        <v>59.16</v>
      </c>
      <c r="AG1192" s="4">
        <v>0.78</v>
      </c>
      <c r="AH1192" t="s">
        <v>33</v>
      </c>
      <c r="AI1192" t="s">
        <v>52</v>
      </c>
      <c r="AJ1192">
        <v>34.049213000000002</v>
      </c>
      <c r="AK1192">
        <v>-118.09492</v>
      </c>
    </row>
    <row r="1193" spans="1:37" ht="14.45" x14ac:dyDescent="0.3">
      <c r="A1193">
        <v>1191</v>
      </c>
      <c r="B1193">
        <v>771</v>
      </c>
      <c r="C1193" t="s">
        <v>704</v>
      </c>
      <c r="D1193" t="s">
        <v>52</v>
      </c>
      <c r="E1193" t="s">
        <v>53</v>
      </c>
      <c r="F1193" s="2">
        <v>35431</v>
      </c>
      <c r="G1193" s="2">
        <v>39082</v>
      </c>
      <c r="H1193">
        <v>28715</v>
      </c>
      <c r="I1193">
        <v>27833</v>
      </c>
      <c r="J1193">
        <v>111</v>
      </c>
      <c r="K1193">
        <f t="shared" si="36"/>
        <v>1163388225</v>
      </c>
      <c r="L1193">
        <v>103</v>
      </c>
      <c r="M1193">
        <v>100</v>
      </c>
      <c r="N1193" t="s">
        <v>704</v>
      </c>
      <c r="O1193" t="s">
        <v>38</v>
      </c>
      <c r="P1193" t="s">
        <v>39</v>
      </c>
      <c r="Q1193" s="6">
        <v>42322</v>
      </c>
      <c r="R1193">
        <v>202</v>
      </c>
      <c r="S1193">
        <v>213</v>
      </c>
      <c r="T1193" t="s">
        <v>55</v>
      </c>
      <c r="U1193" t="s">
        <v>682</v>
      </c>
      <c r="V1193" s="3">
        <v>29274</v>
      </c>
      <c r="W1193">
        <v>60</v>
      </c>
      <c r="Y1193" t="s">
        <v>683</v>
      </c>
      <c r="AB1193" s="3">
        <v>65724233</v>
      </c>
      <c r="AC1193" s="3">
        <v>69373769</v>
      </c>
      <c r="AD1193">
        <v>60.02</v>
      </c>
      <c r="AE1193" s="5">
        <f t="shared" si="37"/>
        <v>52579386.400000006</v>
      </c>
      <c r="AF1193">
        <v>63.35</v>
      </c>
      <c r="AG1193" s="4">
        <v>0.8</v>
      </c>
      <c r="AH1193" t="s">
        <v>33</v>
      </c>
      <c r="AI1193" t="s">
        <v>52</v>
      </c>
      <c r="AJ1193">
        <v>34.049213000000002</v>
      </c>
      <c r="AK1193">
        <v>-118.09492</v>
      </c>
    </row>
    <row r="1194" spans="1:37" ht="14.45" x14ac:dyDescent="0.3">
      <c r="A1194">
        <v>1192</v>
      </c>
      <c r="B1194">
        <v>771</v>
      </c>
      <c r="C1194" t="s">
        <v>704</v>
      </c>
      <c r="D1194" t="s">
        <v>52</v>
      </c>
      <c r="E1194" t="s">
        <v>53</v>
      </c>
      <c r="F1194" s="2">
        <v>35431</v>
      </c>
      <c r="G1194" s="2">
        <v>39082</v>
      </c>
      <c r="H1194">
        <v>28715</v>
      </c>
      <c r="I1194">
        <v>27833</v>
      </c>
      <c r="J1194">
        <v>111</v>
      </c>
      <c r="K1194">
        <f t="shared" si="36"/>
        <v>1163388225</v>
      </c>
      <c r="L1194">
        <v>103</v>
      </c>
      <c r="M1194">
        <v>100</v>
      </c>
      <c r="N1194" t="s">
        <v>704</v>
      </c>
      <c r="O1194" t="s">
        <v>38</v>
      </c>
      <c r="P1194" t="s">
        <v>39</v>
      </c>
      <c r="Q1194" s="6">
        <v>42291</v>
      </c>
      <c r="R1194">
        <v>226</v>
      </c>
      <c r="S1194">
        <v>232</v>
      </c>
      <c r="T1194" t="s">
        <v>55</v>
      </c>
      <c r="U1194" t="s">
        <v>682</v>
      </c>
      <c r="V1194" s="3">
        <v>29274</v>
      </c>
      <c r="W1194">
        <v>63</v>
      </c>
      <c r="Y1194" t="s">
        <v>683</v>
      </c>
      <c r="AB1194" s="3">
        <v>73544667</v>
      </c>
      <c r="AC1194" s="3">
        <v>75727872</v>
      </c>
      <c r="AD1194">
        <v>63.13</v>
      </c>
      <c r="AE1194" s="5">
        <f t="shared" si="37"/>
        <v>57364840.260000005</v>
      </c>
      <c r="AF1194">
        <v>65.010000000000005</v>
      </c>
      <c r="AG1194" s="4">
        <v>0.78</v>
      </c>
      <c r="AH1194" t="s">
        <v>33</v>
      </c>
      <c r="AI1194" t="s">
        <v>52</v>
      </c>
      <c r="AJ1194">
        <v>34.049213000000002</v>
      </c>
      <c r="AK1194">
        <v>-118.09492</v>
      </c>
    </row>
    <row r="1195" spans="1:37" ht="14.45" x14ac:dyDescent="0.3">
      <c r="A1195">
        <v>1193</v>
      </c>
      <c r="B1195">
        <v>771</v>
      </c>
      <c r="C1195" t="s">
        <v>704</v>
      </c>
      <c r="D1195" t="s">
        <v>52</v>
      </c>
      <c r="E1195" t="s">
        <v>53</v>
      </c>
      <c r="F1195" s="2">
        <v>35431</v>
      </c>
      <c r="G1195" s="2">
        <v>39082</v>
      </c>
      <c r="H1195">
        <v>28715</v>
      </c>
      <c r="I1195">
        <v>27833</v>
      </c>
      <c r="J1195">
        <v>111</v>
      </c>
      <c r="K1195">
        <f t="shared" si="36"/>
        <v>1163388225</v>
      </c>
      <c r="L1195">
        <v>103</v>
      </c>
      <c r="M1195">
        <v>100</v>
      </c>
      <c r="N1195" t="s">
        <v>704</v>
      </c>
      <c r="O1195" t="s">
        <v>38</v>
      </c>
      <c r="P1195" t="s">
        <v>39</v>
      </c>
      <c r="Q1195" s="6">
        <v>42261</v>
      </c>
      <c r="R1195">
        <v>231</v>
      </c>
      <c r="S1195">
        <v>247</v>
      </c>
      <c r="T1195" t="s">
        <v>55</v>
      </c>
      <c r="U1195" t="s">
        <v>682</v>
      </c>
      <c r="V1195" s="3">
        <v>29274</v>
      </c>
      <c r="W1195">
        <v>68</v>
      </c>
      <c r="Y1195" t="s">
        <v>684</v>
      </c>
      <c r="AB1195" s="3">
        <v>75173924</v>
      </c>
      <c r="AC1195" s="3">
        <v>80583058</v>
      </c>
      <c r="AD1195">
        <v>68.05</v>
      </c>
      <c r="AE1195" s="5">
        <f t="shared" si="37"/>
        <v>60139139.200000003</v>
      </c>
      <c r="AF1195">
        <v>72.95</v>
      </c>
      <c r="AG1195" s="4">
        <v>0.8</v>
      </c>
      <c r="AH1195" t="s">
        <v>33</v>
      </c>
      <c r="AI1195" t="s">
        <v>52</v>
      </c>
      <c r="AJ1195">
        <v>34.049213000000002</v>
      </c>
      <c r="AK1195">
        <v>-118.09492</v>
      </c>
    </row>
    <row r="1196" spans="1:37" ht="14.45" x14ac:dyDescent="0.3">
      <c r="A1196">
        <v>1194</v>
      </c>
      <c r="B1196">
        <v>771</v>
      </c>
      <c r="C1196" t="s">
        <v>704</v>
      </c>
      <c r="D1196" t="s">
        <v>52</v>
      </c>
      <c r="E1196" t="s">
        <v>53</v>
      </c>
      <c r="F1196" s="2">
        <v>35431</v>
      </c>
      <c r="G1196" s="2">
        <v>39082</v>
      </c>
      <c r="H1196">
        <v>28715</v>
      </c>
      <c r="I1196">
        <v>27833</v>
      </c>
      <c r="J1196">
        <v>111</v>
      </c>
      <c r="K1196">
        <f t="shared" si="36"/>
        <v>1163388225</v>
      </c>
      <c r="L1196">
        <v>103</v>
      </c>
      <c r="M1196">
        <v>100</v>
      </c>
      <c r="N1196" t="s">
        <v>704</v>
      </c>
      <c r="O1196">
        <v>2</v>
      </c>
      <c r="P1196" t="s">
        <v>39</v>
      </c>
      <c r="Q1196" s="6">
        <v>42230</v>
      </c>
      <c r="R1196">
        <v>241</v>
      </c>
      <c r="S1196">
        <v>252</v>
      </c>
      <c r="T1196" t="s">
        <v>55</v>
      </c>
      <c r="V1196" s="3">
        <v>29274</v>
      </c>
      <c r="Y1196" t="s">
        <v>684</v>
      </c>
      <c r="AB1196" s="3">
        <v>78530194</v>
      </c>
      <c r="AC1196" s="3">
        <v>82081974</v>
      </c>
      <c r="AD1196">
        <v>81.34</v>
      </c>
      <c r="AE1196" s="5">
        <f t="shared" si="37"/>
        <v>73818382.359999999</v>
      </c>
      <c r="AF1196">
        <v>85.02</v>
      </c>
      <c r="AG1196" s="4">
        <v>0.94</v>
      </c>
      <c r="AH1196" t="s">
        <v>33</v>
      </c>
      <c r="AI1196" t="s">
        <v>52</v>
      </c>
      <c r="AJ1196">
        <v>34.049213000000002</v>
      </c>
      <c r="AK1196">
        <v>-118.09492</v>
      </c>
    </row>
    <row r="1197" spans="1:37" ht="14.45" x14ac:dyDescent="0.3">
      <c r="A1197">
        <v>1195</v>
      </c>
      <c r="B1197">
        <v>771</v>
      </c>
      <c r="C1197" t="s">
        <v>704</v>
      </c>
      <c r="D1197" t="s">
        <v>52</v>
      </c>
      <c r="E1197" t="s">
        <v>53</v>
      </c>
      <c r="F1197" s="2">
        <v>35431</v>
      </c>
      <c r="G1197" s="2">
        <v>39082</v>
      </c>
      <c r="H1197">
        <v>28715</v>
      </c>
      <c r="I1197">
        <v>27833</v>
      </c>
      <c r="J1197">
        <v>111</v>
      </c>
      <c r="K1197">
        <f t="shared" si="36"/>
        <v>1163388225</v>
      </c>
      <c r="L1197">
        <v>103</v>
      </c>
      <c r="M1197">
        <v>100</v>
      </c>
      <c r="N1197" t="s">
        <v>704</v>
      </c>
      <c r="O1197" t="s">
        <v>38</v>
      </c>
      <c r="P1197" t="s">
        <v>39</v>
      </c>
      <c r="Q1197" s="6">
        <v>42199</v>
      </c>
      <c r="R1197">
        <v>249</v>
      </c>
      <c r="S1197">
        <v>251</v>
      </c>
      <c r="T1197" t="s">
        <v>55</v>
      </c>
      <c r="V1197" s="3">
        <v>29274</v>
      </c>
      <c r="Y1197" t="s">
        <v>684</v>
      </c>
      <c r="AB1197" s="3">
        <v>81202176</v>
      </c>
      <c r="AC1197" s="3">
        <v>81919049</v>
      </c>
      <c r="AD1197">
        <v>84.11</v>
      </c>
      <c r="AE1197" s="5">
        <f t="shared" si="37"/>
        <v>76330045.439999998</v>
      </c>
      <c r="AF1197">
        <v>84.85</v>
      </c>
      <c r="AG1197" s="4">
        <v>0.94</v>
      </c>
      <c r="AH1197" t="s">
        <v>33</v>
      </c>
      <c r="AI1197" t="s">
        <v>52</v>
      </c>
      <c r="AJ1197">
        <v>34.049213000000002</v>
      </c>
      <c r="AK1197">
        <v>-118.09492</v>
      </c>
    </row>
    <row r="1198" spans="1:37" ht="14.45" x14ac:dyDescent="0.3">
      <c r="A1198">
        <v>1196</v>
      </c>
      <c r="B1198">
        <v>771</v>
      </c>
      <c r="C1198" t="s">
        <v>704</v>
      </c>
      <c r="D1198" t="s">
        <v>52</v>
      </c>
      <c r="E1198" t="s">
        <v>53</v>
      </c>
      <c r="F1198" s="2">
        <v>35431</v>
      </c>
      <c r="G1198" s="2">
        <v>39082</v>
      </c>
      <c r="H1198">
        <v>28715</v>
      </c>
      <c r="I1198">
        <v>27833</v>
      </c>
      <c r="J1198">
        <v>111</v>
      </c>
      <c r="K1198">
        <f t="shared" si="36"/>
        <v>1163388225</v>
      </c>
      <c r="L1198">
        <v>103</v>
      </c>
      <c r="M1198">
        <v>100</v>
      </c>
      <c r="N1198" t="s">
        <v>704</v>
      </c>
      <c r="O1198" t="s">
        <v>38</v>
      </c>
      <c r="P1198" t="s">
        <v>39</v>
      </c>
      <c r="Q1198" s="6">
        <v>42169</v>
      </c>
      <c r="R1198">
        <v>240</v>
      </c>
      <c r="S1198">
        <v>242</v>
      </c>
      <c r="T1198" t="s">
        <v>55</v>
      </c>
      <c r="V1198" s="3">
        <v>29274</v>
      </c>
      <c r="Y1198" t="s">
        <v>684</v>
      </c>
      <c r="AB1198" s="3">
        <v>78334683</v>
      </c>
      <c r="AC1198" s="3">
        <v>78823460</v>
      </c>
      <c r="AD1198">
        <v>83.85</v>
      </c>
      <c r="AE1198" s="5">
        <f t="shared" si="37"/>
        <v>73634602.019999996</v>
      </c>
      <c r="AF1198">
        <v>84.37</v>
      </c>
      <c r="AG1198" s="4">
        <v>0.94</v>
      </c>
      <c r="AH1198" t="s">
        <v>33</v>
      </c>
      <c r="AI1198" t="s">
        <v>52</v>
      </c>
      <c r="AJ1198">
        <v>34.049213000000002</v>
      </c>
      <c r="AK1198">
        <v>-118.09492</v>
      </c>
    </row>
    <row r="1199" spans="1:37" ht="14.45" x14ac:dyDescent="0.3">
      <c r="A1199">
        <v>1197</v>
      </c>
      <c r="B1199">
        <v>666</v>
      </c>
      <c r="C1199" t="s">
        <v>705</v>
      </c>
      <c r="D1199" t="s">
        <v>52</v>
      </c>
      <c r="E1199" t="s">
        <v>31</v>
      </c>
      <c r="F1199" s="2">
        <v>35431</v>
      </c>
      <c r="G1199" s="2">
        <v>39082</v>
      </c>
      <c r="H1199">
        <v>56416</v>
      </c>
      <c r="I1199">
        <v>56048</v>
      </c>
      <c r="J1199">
        <v>231</v>
      </c>
      <c r="K1199">
        <f t="shared" si="36"/>
        <v>4756715040</v>
      </c>
      <c r="L1199">
        <v>208</v>
      </c>
      <c r="M1199">
        <v>185</v>
      </c>
      <c r="N1199" t="s">
        <v>705</v>
      </c>
      <c r="O1199" t="s">
        <v>38</v>
      </c>
      <c r="P1199" t="s">
        <v>39</v>
      </c>
      <c r="Q1199" s="6">
        <v>42050</v>
      </c>
      <c r="R1199">
        <v>660</v>
      </c>
      <c r="S1199">
        <v>599</v>
      </c>
      <c r="T1199" t="s">
        <v>55</v>
      </c>
      <c r="U1199" t="s">
        <v>682</v>
      </c>
      <c r="V1199" s="3">
        <v>59017</v>
      </c>
      <c r="W1199">
        <v>95</v>
      </c>
      <c r="AB1199" s="3">
        <v>214931601</v>
      </c>
      <c r="AC1199" s="3">
        <v>195087249</v>
      </c>
      <c r="AD1199">
        <v>94.95</v>
      </c>
      <c r="AE1199" s="5">
        <f t="shared" si="37"/>
        <v>156900068.72999999</v>
      </c>
      <c r="AF1199">
        <v>86.18</v>
      </c>
      <c r="AG1199" s="4">
        <v>0.73</v>
      </c>
      <c r="AH1199" t="s">
        <v>33</v>
      </c>
      <c r="AI1199" t="s">
        <v>52</v>
      </c>
      <c r="AJ1199">
        <v>34.106676</v>
      </c>
      <c r="AK1199">
        <v>-117.806726</v>
      </c>
    </row>
    <row r="1200" spans="1:37" ht="14.45" x14ac:dyDescent="0.3">
      <c r="A1200">
        <v>1198</v>
      </c>
      <c r="B1200">
        <v>666</v>
      </c>
      <c r="C1200" t="s">
        <v>705</v>
      </c>
      <c r="D1200" t="s">
        <v>52</v>
      </c>
      <c r="E1200" t="s">
        <v>31</v>
      </c>
      <c r="F1200" s="2">
        <v>35431</v>
      </c>
      <c r="G1200" s="2">
        <v>39082</v>
      </c>
      <c r="H1200">
        <v>56416</v>
      </c>
      <c r="I1200">
        <v>56048</v>
      </c>
      <c r="J1200">
        <v>231</v>
      </c>
      <c r="K1200">
        <f t="shared" si="36"/>
        <v>4756715040</v>
      </c>
      <c r="L1200">
        <v>208</v>
      </c>
      <c r="M1200">
        <v>185</v>
      </c>
      <c r="N1200" t="s">
        <v>705</v>
      </c>
      <c r="O1200" t="s">
        <v>38</v>
      </c>
      <c r="P1200" t="s">
        <v>39</v>
      </c>
      <c r="Q1200" s="6">
        <v>42019</v>
      </c>
      <c r="R1200">
        <v>629</v>
      </c>
      <c r="S1200">
        <v>631</v>
      </c>
      <c r="T1200" t="s">
        <v>55</v>
      </c>
      <c r="U1200" t="s">
        <v>682</v>
      </c>
      <c r="V1200" s="3">
        <v>59017</v>
      </c>
      <c r="W1200">
        <v>85</v>
      </c>
      <c r="AB1200" s="3">
        <v>204927962</v>
      </c>
      <c r="AC1200" s="3">
        <v>205481910</v>
      </c>
      <c r="AD1200">
        <v>85.35</v>
      </c>
      <c r="AE1200" s="5">
        <f t="shared" si="37"/>
        <v>155745251.12</v>
      </c>
      <c r="AF1200">
        <v>85.58</v>
      </c>
      <c r="AG1200" s="4">
        <v>0.76</v>
      </c>
      <c r="AH1200" t="s">
        <v>33</v>
      </c>
      <c r="AI1200" t="s">
        <v>52</v>
      </c>
      <c r="AJ1200">
        <v>34.106676</v>
      </c>
      <c r="AK1200">
        <v>-117.806726</v>
      </c>
    </row>
    <row r="1201" spans="1:37" ht="14.45" x14ac:dyDescent="0.3">
      <c r="A1201">
        <v>1199</v>
      </c>
      <c r="B1201">
        <v>666</v>
      </c>
      <c r="C1201" t="s">
        <v>705</v>
      </c>
      <c r="D1201" t="s">
        <v>52</v>
      </c>
      <c r="E1201" t="s">
        <v>31</v>
      </c>
      <c r="F1201" s="2">
        <v>35431</v>
      </c>
      <c r="G1201" s="2">
        <v>39082</v>
      </c>
      <c r="H1201">
        <v>56416</v>
      </c>
      <c r="I1201">
        <v>56048</v>
      </c>
      <c r="J1201">
        <v>231</v>
      </c>
      <c r="K1201">
        <f t="shared" si="36"/>
        <v>4756715040</v>
      </c>
      <c r="L1201">
        <v>208</v>
      </c>
      <c r="M1201">
        <v>185</v>
      </c>
      <c r="N1201" t="s">
        <v>705</v>
      </c>
      <c r="O1201" t="s">
        <v>38</v>
      </c>
      <c r="P1201" t="s">
        <v>39</v>
      </c>
      <c r="Q1201" s="6">
        <v>42352</v>
      </c>
      <c r="R1201">
        <v>538</v>
      </c>
      <c r="S1201">
        <v>734</v>
      </c>
      <c r="T1201" t="s">
        <v>55</v>
      </c>
      <c r="U1201" t="s">
        <v>682</v>
      </c>
      <c r="V1201" s="3">
        <v>58497</v>
      </c>
      <c r="W1201">
        <v>68</v>
      </c>
      <c r="Y1201" t="s">
        <v>683</v>
      </c>
      <c r="AB1201" s="3">
        <v>175340653</v>
      </c>
      <c r="AC1201" s="3">
        <v>239174947</v>
      </c>
      <c r="AD1201">
        <v>67.489999999999995</v>
      </c>
      <c r="AE1201" s="5">
        <f t="shared" si="37"/>
        <v>122738457.09999999</v>
      </c>
      <c r="AF1201">
        <v>92.06</v>
      </c>
      <c r="AG1201" s="4">
        <v>0.7</v>
      </c>
      <c r="AH1201" t="s">
        <v>33</v>
      </c>
      <c r="AI1201" t="s">
        <v>52</v>
      </c>
      <c r="AJ1201">
        <v>34.106676</v>
      </c>
      <c r="AK1201">
        <v>-117.806726</v>
      </c>
    </row>
    <row r="1202" spans="1:37" ht="14.45" x14ac:dyDescent="0.3">
      <c r="A1202">
        <v>1200</v>
      </c>
      <c r="B1202">
        <v>666</v>
      </c>
      <c r="C1202" t="s">
        <v>705</v>
      </c>
      <c r="D1202" t="s">
        <v>52</v>
      </c>
      <c r="E1202" t="s">
        <v>31</v>
      </c>
      <c r="F1202" s="2">
        <v>35431</v>
      </c>
      <c r="G1202" s="2">
        <v>39082</v>
      </c>
      <c r="H1202">
        <v>56416</v>
      </c>
      <c r="I1202">
        <v>56048</v>
      </c>
      <c r="J1202">
        <v>231</v>
      </c>
      <c r="K1202">
        <f t="shared" si="36"/>
        <v>4756715040</v>
      </c>
      <c r="L1202">
        <v>208</v>
      </c>
      <c r="M1202">
        <v>185</v>
      </c>
      <c r="N1202" t="s">
        <v>705</v>
      </c>
      <c r="O1202" t="s">
        <v>38</v>
      </c>
      <c r="P1202" t="s">
        <v>39</v>
      </c>
      <c r="Q1202" s="6">
        <v>42322</v>
      </c>
      <c r="R1202">
        <v>856</v>
      </c>
      <c r="S1202">
        <v>854</v>
      </c>
      <c r="T1202" t="s">
        <v>55</v>
      </c>
      <c r="U1202" t="s">
        <v>682</v>
      </c>
      <c r="V1202" s="3">
        <v>58497</v>
      </c>
      <c r="W1202">
        <v>106</v>
      </c>
      <c r="Y1202" t="s">
        <v>683</v>
      </c>
      <c r="AB1202" s="3">
        <v>279026577</v>
      </c>
      <c r="AC1202" s="3">
        <v>278407459</v>
      </c>
      <c r="AD1202">
        <v>106.05</v>
      </c>
      <c r="AE1202" s="5">
        <f t="shared" si="37"/>
        <v>186947806.59</v>
      </c>
      <c r="AF1202">
        <v>105.82</v>
      </c>
      <c r="AG1202" s="4">
        <v>0.67</v>
      </c>
      <c r="AH1202" t="s">
        <v>33</v>
      </c>
      <c r="AI1202" t="s">
        <v>52</v>
      </c>
      <c r="AJ1202">
        <v>34.106676</v>
      </c>
      <c r="AK1202">
        <v>-117.806726</v>
      </c>
    </row>
    <row r="1203" spans="1:37" ht="14.45" x14ac:dyDescent="0.3">
      <c r="A1203">
        <v>1201</v>
      </c>
      <c r="B1203">
        <v>666</v>
      </c>
      <c r="C1203" t="s">
        <v>705</v>
      </c>
      <c r="D1203" t="s">
        <v>52</v>
      </c>
      <c r="E1203" t="s">
        <v>31</v>
      </c>
      <c r="F1203" s="2">
        <v>35431</v>
      </c>
      <c r="G1203" s="2">
        <v>39082</v>
      </c>
      <c r="H1203">
        <v>56416</v>
      </c>
      <c r="I1203">
        <v>56048</v>
      </c>
      <c r="J1203">
        <v>231</v>
      </c>
      <c r="K1203">
        <f t="shared" si="36"/>
        <v>4756715040</v>
      </c>
      <c r="L1203">
        <v>208</v>
      </c>
      <c r="M1203">
        <v>185</v>
      </c>
      <c r="N1203" t="s">
        <v>705</v>
      </c>
      <c r="O1203" t="s">
        <v>38</v>
      </c>
      <c r="P1203" t="s">
        <v>39</v>
      </c>
      <c r="Q1203" s="6">
        <v>42291</v>
      </c>
      <c r="R1203" s="3">
        <v>1136</v>
      </c>
      <c r="S1203" s="3">
        <v>1100</v>
      </c>
      <c r="T1203" t="s">
        <v>55</v>
      </c>
      <c r="U1203" t="s">
        <v>682</v>
      </c>
      <c r="V1203" s="3">
        <v>58497</v>
      </c>
      <c r="W1203">
        <v>133</v>
      </c>
      <c r="Y1203" t="s">
        <v>683</v>
      </c>
      <c r="AB1203" s="3">
        <v>370134636</v>
      </c>
      <c r="AC1203" s="3">
        <v>358371399</v>
      </c>
      <c r="AD1203">
        <v>133.08000000000001</v>
      </c>
      <c r="AE1203" s="5">
        <f t="shared" si="37"/>
        <v>240587513.40000001</v>
      </c>
      <c r="AF1203">
        <v>128.85</v>
      </c>
      <c r="AG1203" s="4">
        <v>0.65</v>
      </c>
      <c r="AH1203" t="s">
        <v>33</v>
      </c>
      <c r="AI1203" t="s">
        <v>52</v>
      </c>
      <c r="AJ1203">
        <v>34.106676</v>
      </c>
      <c r="AK1203">
        <v>-117.806726</v>
      </c>
    </row>
    <row r="1204" spans="1:37" ht="14.45" x14ac:dyDescent="0.3">
      <c r="A1204">
        <v>1202</v>
      </c>
      <c r="B1204">
        <v>666</v>
      </c>
      <c r="C1204" t="s">
        <v>705</v>
      </c>
      <c r="D1204" t="s">
        <v>52</v>
      </c>
      <c r="E1204" t="s">
        <v>31</v>
      </c>
      <c r="F1204" s="2">
        <v>35431</v>
      </c>
      <c r="G1204" s="2">
        <v>39082</v>
      </c>
      <c r="H1204">
        <v>56416</v>
      </c>
      <c r="I1204">
        <v>56048</v>
      </c>
      <c r="J1204">
        <v>231</v>
      </c>
      <c r="K1204">
        <f t="shared" si="36"/>
        <v>4756715040</v>
      </c>
      <c r="L1204">
        <v>208</v>
      </c>
      <c r="M1204">
        <v>185</v>
      </c>
      <c r="N1204" t="s">
        <v>705</v>
      </c>
      <c r="O1204" t="s">
        <v>38</v>
      </c>
      <c r="P1204" t="s">
        <v>39</v>
      </c>
      <c r="Q1204" s="6">
        <v>42261</v>
      </c>
      <c r="R1204" s="3">
        <v>1266</v>
      </c>
      <c r="S1204" s="3">
        <v>1336</v>
      </c>
      <c r="T1204" t="s">
        <v>55</v>
      </c>
      <c r="U1204" t="s">
        <v>682</v>
      </c>
      <c r="V1204" s="3">
        <v>58497</v>
      </c>
      <c r="W1204">
        <v>151</v>
      </c>
      <c r="Y1204" t="s">
        <v>684</v>
      </c>
      <c r="AB1204" s="3">
        <v>412527907</v>
      </c>
      <c r="AC1204" s="3">
        <v>435304921</v>
      </c>
      <c r="AD1204">
        <v>151.38999999999999</v>
      </c>
      <c r="AE1204" s="5">
        <f t="shared" si="37"/>
        <v>264017860.48000002</v>
      </c>
      <c r="AF1204">
        <v>159.74</v>
      </c>
      <c r="AG1204" s="4">
        <v>0.64</v>
      </c>
      <c r="AH1204" t="s">
        <v>33</v>
      </c>
      <c r="AI1204" t="s">
        <v>52</v>
      </c>
      <c r="AJ1204">
        <v>34.106676</v>
      </c>
      <c r="AK1204">
        <v>-117.806726</v>
      </c>
    </row>
    <row r="1205" spans="1:37" ht="14.45" x14ac:dyDescent="0.3">
      <c r="A1205">
        <v>1203</v>
      </c>
      <c r="B1205">
        <v>666</v>
      </c>
      <c r="C1205" t="s">
        <v>705</v>
      </c>
      <c r="D1205" t="s">
        <v>52</v>
      </c>
      <c r="E1205" t="s">
        <v>31</v>
      </c>
      <c r="F1205" s="2">
        <v>35431</v>
      </c>
      <c r="G1205" s="2">
        <v>39082</v>
      </c>
      <c r="H1205">
        <v>56416</v>
      </c>
      <c r="I1205">
        <v>56048</v>
      </c>
      <c r="J1205">
        <v>231</v>
      </c>
      <c r="K1205">
        <f t="shared" si="36"/>
        <v>4756715040</v>
      </c>
      <c r="L1205">
        <v>208</v>
      </c>
      <c r="M1205">
        <v>185</v>
      </c>
      <c r="N1205" t="s">
        <v>705</v>
      </c>
      <c r="O1205">
        <v>2</v>
      </c>
      <c r="P1205" t="s">
        <v>39</v>
      </c>
      <c r="Q1205" s="6">
        <v>42230</v>
      </c>
      <c r="R1205" s="3">
        <v>1324</v>
      </c>
      <c r="S1205" s="3">
        <v>1435</v>
      </c>
      <c r="T1205" t="s">
        <v>55</v>
      </c>
      <c r="V1205" s="3">
        <v>54497</v>
      </c>
      <c r="Y1205" t="s">
        <v>684</v>
      </c>
      <c r="AB1205" s="3">
        <v>431557630</v>
      </c>
      <c r="AC1205" s="3">
        <v>467564213</v>
      </c>
      <c r="AD1205">
        <v>237.57</v>
      </c>
      <c r="AE1205" s="5">
        <f t="shared" si="37"/>
        <v>401348595.90000004</v>
      </c>
      <c r="AF1205">
        <v>257.39</v>
      </c>
      <c r="AG1205" s="4">
        <v>0.93</v>
      </c>
      <c r="AH1205" t="s">
        <v>33</v>
      </c>
      <c r="AI1205" t="s">
        <v>52</v>
      </c>
      <c r="AJ1205">
        <v>34.106676</v>
      </c>
      <c r="AK1205">
        <v>-117.806726</v>
      </c>
    </row>
    <row r="1206" spans="1:37" ht="14.45" x14ac:dyDescent="0.3">
      <c r="A1206">
        <v>1204</v>
      </c>
      <c r="B1206">
        <v>666</v>
      </c>
      <c r="C1206" t="s">
        <v>705</v>
      </c>
      <c r="D1206" t="s">
        <v>52</v>
      </c>
      <c r="E1206" t="s">
        <v>31</v>
      </c>
      <c r="F1206" s="2">
        <v>35431</v>
      </c>
      <c r="G1206" s="2">
        <v>39082</v>
      </c>
      <c r="H1206">
        <v>56416</v>
      </c>
      <c r="I1206">
        <v>56048</v>
      </c>
      <c r="J1206">
        <v>231</v>
      </c>
      <c r="K1206">
        <f t="shared" si="36"/>
        <v>4756715040</v>
      </c>
      <c r="L1206">
        <v>208</v>
      </c>
      <c r="M1206">
        <v>185</v>
      </c>
      <c r="N1206" t="s">
        <v>705</v>
      </c>
      <c r="O1206" t="s">
        <v>38</v>
      </c>
      <c r="P1206" t="s">
        <v>39</v>
      </c>
      <c r="Q1206" s="6">
        <v>42199</v>
      </c>
      <c r="R1206" s="3">
        <v>1356</v>
      </c>
      <c r="S1206" s="3">
        <v>1419</v>
      </c>
      <c r="T1206" t="s">
        <v>55</v>
      </c>
      <c r="V1206" s="3">
        <v>54497</v>
      </c>
      <c r="Y1206" t="s">
        <v>684</v>
      </c>
      <c r="AB1206" s="3">
        <v>441919705</v>
      </c>
      <c r="AC1206" s="3">
        <v>462252834</v>
      </c>
      <c r="AD1206">
        <v>243.27</v>
      </c>
      <c r="AE1206" s="5">
        <f t="shared" si="37"/>
        <v>410985325.65000004</v>
      </c>
      <c r="AF1206">
        <v>254.47</v>
      </c>
      <c r="AG1206" s="4">
        <v>0.93</v>
      </c>
      <c r="AH1206" t="s">
        <v>33</v>
      </c>
      <c r="AI1206" t="s">
        <v>52</v>
      </c>
      <c r="AJ1206">
        <v>34.106676</v>
      </c>
      <c r="AK1206">
        <v>-117.806726</v>
      </c>
    </row>
    <row r="1207" spans="1:37" ht="14.45" x14ac:dyDescent="0.3">
      <c r="A1207">
        <v>1205</v>
      </c>
      <c r="B1207">
        <v>666</v>
      </c>
      <c r="C1207" t="s">
        <v>705</v>
      </c>
      <c r="D1207" t="s">
        <v>52</v>
      </c>
      <c r="E1207" t="s">
        <v>31</v>
      </c>
      <c r="F1207" s="2">
        <v>35431</v>
      </c>
      <c r="G1207" s="2">
        <v>39082</v>
      </c>
      <c r="H1207">
        <v>56416</v>
      </c>
      <c r="I1207">
        <v>56048</v>
      </c>
      <c r="J1207">
        <v>231</v>
      </c>
      <c r="K1207">
        <f t="shared" si="36"/>
        <v>4756715040</v>
      </c>
      <c r="L1207">
        <v>208</v>
      </c>
      <c r="M1207">
        <v>185</v>
      </c>
      <c r="N1207" t="s">
        <v>705</v>
      </c>
      <c r="O1207" t="s">
        <v>38</v>
      </c>
      <c r="P1207" t="s">
        <v>39</v>
      </c>
      <c r="Q1207" s="6">
        <v>42169</v>
      </c>
      <c r="R1207" s="3">
        <v>1290</v>
      </c>
      <c r="S1207" s="3">
        <v>1295</v>
      </c>
      <c r="T1207" t="s">
        <v>55</v>
      </c>
      <c r="V1207" s="3">
        <v>54497</v>
      </c>
      <c r="Y1207" t="s">
        <v>684</v>
      </c>
      <c r="AB1207" s="3">
        <v>420283171</v>
      </c>
      <c r="AC1207" s="3">
        <v>421945013</v>
      </c>
      <c r="AD1207">
        <v>239.07</v>
      </c>
      <c r="AE1207" s="5">
        <f t="shared" si="37"/>
        <v>390863349.03000003</v>
      </c>
      <c r="AF1207">
        <v>240.02</v>
      </c>
      <c r="AG1207" s="4">
        <v>0.93</v>
      </c>
      <c r="AH1207" t="s">
        <v>33</v>
      </c>
      <c r="AI1207" t="s">
        <v>52</v>
      </c>
      <c r="AJ1207">
        <v>34.106676</v>
      </c>
      <c r="AK1207">
        <v>-117.806726</v>
      </c>
    </row>
    <row r="1208" spans="1:37" ht="14.45" x14ac:dyDescent="0.3">
      <c r="A1208">
        <v>1206</v>
      </c>
      <c r="B1208">
        <v>710</v>
      </c>
      <c r="C1208" t="s">
        <v>706</v>
      </c>
      <c r="D1208" t="s">
        <v>52</v>
      </c>
      <c r="E1208" t="s">
        <v>31</v>
      </c>
      <c r="F1208" s="2">
        <v>36161</v>
      </c>
      <c r="G1208" s="2">
        <v>39813</v>
      </c>
      <c r="H1208">
        <v>38676</v>
      </c>
      <c r="I1208">
        <v>38690</v>
      </c>
      <c r="J1208">
        <v>195</v>
      </c>
      <c r="K1208">
        <f t="shared" si="36"/>
        <v>2752764300</v>
      </c>
      <c r="L1208">
        <v>176</v>
      </c>
      <c r="M1208">
        <v>156</v>
      </c>
      <c r="N1208" t="s">
        <v>706</v>
      </c>
      <c r="O1208" t="s">
        <v>38</v>
      </c>
      <c r="P1208" t="s">
        <v>39</v>
      </c>
      <c r="Q1208" s="6">
        <v>42050</v>
      </c>
      <c r="R1208">
        <v>395</v>
      </c>
      <c r="S1208">
        <v>411</v>
      </c>
      <c r="T1208" t="s">
        <v>55</v>
      </c>
      <c r="U1208" t="s">
        <v>682</v>
      </c>
      <c r="V1208" s="3">
        <v>41129</v>
      </c>
      <c r="W1208">
        <v>87</v>
      </c>
      <c r="AB1208" s="3">
        <v>128548388</v>
      </c>
      <c r="AC1208" s="3">
        <v>133794596</v>
      </c>
      <c r="AD1208">
        <v>86.62</v>
      </c>
      <c r="AE1208" s="5">
        <f t="shared" si="37"/>
        <v>100267742.64</v>
      </c>
      <c r="AF1208">
        <v>90.16</v>
      </c>
      <c r="AG1208" s="4">
        <v>0.78</v>
      </c>
      <c r="AH1208" t="s">
        <v>33</v>
      </c>
      <c r="AI1208" t="s">
        <v>52</v>
      </c>
      <c r="AJ1208">
        <v>34.269447</v>
      </c>
      <c r="AK1208">
        <v>-118.781482</v>
      </c>
    </row>
    <row r="1209" spans="1:37" ht="14.45" x14ac:dyDescent="0.3">
      <c r="A1209">
        <v>1207</v>
      </c>
      <c r="B1209">
        <v>710</v>
      </c>
      <c r="C1209" t="s">
        <v>706</v>
      </c>
      <c r="D1209" t="s">
        <v>52</v>
      </c>
      <c r="E1209" t="s">
        <v>31</v>
      </c>
      <c r="F1209" s="2">
        <v>36161</v>
      </c>
      <c r="G1209" s="2">
        <v>39813</v>
      </c>
      <c r="H1209">
        <v>38676</v>
      </c>
      <c r="I1209">
        <v>38690</v>
      </c>
      <c r="J1209">
        <v>195</v>
      </c>
      <c r="K1209">
        <f t="shared" si="36"/>
        <v>2752764300</v>
      </c>
      <c r="L1209">
        <v>176</v>
      </c>
      <c r="M1209">
        <v>156</v>
      </c>
      <c r="N1209" t="s">
        <v>706</v>
      </c>
      <c r="O1209" t="s">
        <v>38</v>
      </c>
      <c r="P1209" t="s">
        <v>39</v>
      </c>
      <c r="Q1209" s="6">
        <v>42019</v>
      </c>
      <c r="R1209">
        <v>422</v>
      </c>
      <c r="S1209">
        <v>453</v>
      </c>
      <c r="T1209" t="s">
        <v>55</v>
      </c>
      <c r="U1209" t="s">
        <v>682</v>
      </c>
      <c r="V1209" s="3">
        <v>41129</v>
      </c>
      <c r="W1209">
        <v>92</v>
      </c>
      <c r="AB1209" s="3">
        <v>137509302</v>
      </c>
      <c r="AC1209" s="3">
        <v>147480356</v>
      </c>
      <c r="AD1209">
        <v>92.43</v>
      </c>
      <c r="AE1209" s="5">
        <f t="shared" si="37"/>
        <v>118257999.72</v>
      </c>
      <c r="AF1209">
        <v>99.13</v>
      </c>
      <c r="AG1209" s="4">
        <v>0.86</v>
      </c>
      <c r="AH1209" t="s">
        <v>33</v>
      </c>
      <c r="AI1209" t="s">
        <v>52</v>
      </c>
      <c r="AJ1209">
        <v>34.269447</v>
      </c>
      <c r="AK1209">
        <v>-118.781482</v>
      </c>
    </row>
    <row r="1210" spans="1:37" ht="14.45" x14ac:dyDescent="0.3">
      <c r="A1210">
        <v>1208</v>
      </c>
      <c r="B1210">
        <v>710</v>
      </c>
      <c r="C1210" t="s">
        <v>706</v>
      </c>
      <c r="D1210" t="s">
        <v>52</v>
      </c>
      <c r="E1210" t="s">
        <v>31</v>
      </c>
      <c r="F1210" s="2">
        <v>36161</v>
      </c>
      <c r="G1210" s="2">
        <v>39813</v>
      </c>
      <c r="H1210">
        <v>38676</v>
      </c>
      <c r="I1210">
        <v>38690</v>
      </c>
      <c r="J1210">
        <v>195</v>
      </c>
      <c r="K1210">
        <f t="shared" si="36"/>
        <v>2752764300</v>
      </c>
      <c r="L1210">
        <v>176</v>
      </c>
      <c r="M1210">
        <v>156</v>
      </c>
      <c r="N1210" t="s">
        <v>706</v>
      </c>
      <c r="O1210" t="s">
        <v>38</v>
      </c>
      <c r="P1210" t="s">
        <v>39</v>
      </c>
      <c r="Q1210" s="6">
        <v>42352</v>
      </c>
      <c r="R1210">
        <v>333</v>
      </c>
      <c r="S1210">
        <v>528</v>
      </c>
      <c r="T1210" t="s">
        <v>55</v>
      </c>
      <c r="U1210" t="s">
        <v>682</v>
      </c>
      <c r="V1210" s="3">
        <v>40638</v>
      </c>
      <c r="W1210">
        <v>66</v>
      </c>
      <c r="Y1210" t="s">
        <v>683</v>
      </c>
      <c r="AB1210" s="3">
        <v>108638866</v>
      </c>
      <c r="AC1210" s="3">
        <v>172179894</v>
      </c>
      <c r="AD1210">
        <v>66.489999999999995</v>
      </c>
      <c r="AE1210" s="5">
        <f t="shared" si="37"/>
        <v>83651926.820000008</v>
      </c>
      <c r="AF1210">
        <v>105.38</v>
      </c>
      <c r="AG1210" s="4">
        <v>0.77</v>
      </c>
      <c r="AH1210" t="s">
        <v>33</v>
      </c>
      <c r="AI1210" t="s">
        <v>52</v>
      </c>
      <c r="AJ1210">
        <v>34.269447</v>
      </c>
      <c r="AK1210">
        <v>-118.781482</v>
      </c>
    </row>
    <row r="1211" spans="1:37" ht="14.45" x14ac:dyDescent="0.3">
      <c r="A1211">
        <v>1209</v>
      </c>
      <c r="B1211">
        <v>710</v>
      </c>
      <c r="C1211" t="s">
        <v>706</v>
      </c>
      <c r="D1211" t="s">
        <v>52</v>
      </c>
      <c r="E1211" t="s">
        <v>31</v>
      </c>
      <c r="F1211" s="2">
        <v>36161</v>
      </c>
      <c r="G1211" s="2">
        <v>39813</v>
      </c>
      <c r="H1211">
        <v>38676</v>
      </c>
      <c r="I1211">
        <v>38690</v>
      </c>
      <c r="J1211">
        <v>195</v>
      </c>
      <c r="K1211">
        <f t="shared" si="36"/>
        <v>2752764300</v>
      </c>
      <c r="L1211">
        <v>176</v>
      </c>
      <c r="M1211">
        <v>156</v>
      </c>
      <c r="N1211" t="s">
        <v>706</v>
      </c>
      <c r="O1211" t="s">
        <v>38</v>
      </c>
      <c r="P1211" t="s">
        <v>39</v>
      </c>
      <c r="Q1211" s="6">
        <v>42322</v>
      </c>
      <c r="R1211">
        <v>509</v>
      </c>
      <c r="S1211">
        <v>569</v>
      </c>
      <c r="T1211" t="s">
        <v>55</v>
      </c>
      <c r="U1211" t="s">
        <v>682</v>
      </c>
      <c r="V1211" s="3">
        <v>40638</v>
      </c>
      <c r="W1211">
        <v>102</v>
      </c>
      <c r="Y1211" t="s">
        <v>683</v>
      </c>
      <c r="AB1211" s="3">
        <v>165890961</v>
      </c>
      <c r="AC1211" s="3">
        <v>185474632</v>
      </c>
      <c r="AD1211">
        <v>102.19</v>
      </c>
      <c r="AE1211" s="5">
        <f t="shared" si="37"/>
        <v>124418220.75</v>
      </c>
      <c r="AF1211">
        <v>114.25</v>
      </c>
      <c r="AG1211" s="4">
        <v>0.75</v>
      </c>
      <c r="AH1211" t="s">
        <v>33</v>
      </c>
      <c r="AI1211" t="s">
        <v>52</v>
      </c>
      <c r="AJ1211">
        <v>34.269447</v>
      </c>
      <c r="AK1211">
        <v>-118.781482</v>
      </c>
    </row>
    <row r="1212" spans="1:37" ht="14.45" x14ac:dyDescent="0.3">
      <c r="A1212">
        <v>1210</v>
      </c>
      <c r="B1212">
        <v>710</v>
      </c>
      <c r="C1212" t="s">
        <v>706</v>
      </c>
      <c r="D1212" t="s">
        <v>52</v>
      </c>
      <c r="E1212" t="s">
        <v>31</v>
      </c>
      <c r="F1212" s="2">
        <v>36161</v>
      </c>
      <c r="G1212" s="2">
        <v>39813</v>
      </c>
      <c r="H1212">
        <v>38676</v>
      </c>
      <c r="I1212">
        <v>38690</v>
      </c>
      <c r="J1212">
        <v>195</v>
      </c>
      <c r="K1212">
        <f t="shared" si="36"/>
        <v>2752764300</v>
      </c>
      <c r="L1212">
        <v>176</v>
      </c>
      <c r="M1212">
        <v>156</v>
      </c>
      <c r="N1212" t="s">
        <v>706</v>
      </c>
      <c r="O1212" t="s">
        <v>38</v>
      </c>
      <c r="P1212" t="s">
        <v>39</v>
      </c>
      <c r="Q1212" s="6">
        <v>42291</v>
      </c>
      <c r="R1212">
        <v>618</v>
      </c>
      <c r="S1212">
        <v>680</v>
      </c>
      <c r="T1212" t="s">
        <v>55</v>
      </c>
      <c r="U1212" t="s">
        <v>682</v>
      </c>
      <c r="V1212" s="3">
        <v>40638</v>
      </c>
      <c r="W1212">
        <v>122</v>
      </c>
      <c r="Y1212" t="s">
        <v>683</v>
      </c>
      <c r="AB1212" s="3">
        <v>201213256</v>
      </c>
      <c r="AC1212" s="3">
        <v>221644141</v>
      </c>
      <c r="AD1212">
        <v>122.03</v>
      </c>
      <c r="AE1212" s="5">
        <f t="shared" si="37"/>
        <v>152922074.56</v>
      </c>
      <c r="AF1212">
        <v>134.41999999999999</v>
      </c>
      <c r="AG1212" s="4">
        <v>0.76</v>
      </c>
      <c r="AH1212" t="s">
        <v>33</v>
      </c>
      <c r="AI1212" t="s">
        <v>52</v>
      </c>
      <c r="AJ1212">
        <v>34.269447</v>
      </c>
      <c r="AK1212">
        <v>-118.781482</v>
      </c>
    </row>
    <row r="1213" spans="1:37" ht="14.45" x14ac:dyDescent="0.3">
      <c r="A1213">
        <v>1211</v>
      </c>
      <c r="B1213">
        <v>710</v>
      </c>
      <c r="C1213" t="s">
        <v>706</v>
      </c>
      <c r="D1213" t="s">
        <v>52</v>
      </c>
      <c r="E1213" t="s">
        <v>31</v>
      </c>
      <c r="F1213" s="2">
        <v>36161</v>
      </c>
      <c r="G1213" s="2">
        <v>39813</v>
      </c>
      <c r="H1213">
        <v>38676</v>
      </c>
      <c r="I1213">
        <v>38690</v>
      </c>
      <c r="J1213">
        <v>195</v>
      </c>
      <c r="K1213">
        <f t="shared" si="36"/>
        <v>2752764300</v>
      </c>
      <c r="L1213">
        <v>176</v>
      </c>
      <c r="M1213">
        <v>156</v>
      </c>
      <c r="N1213" t="s">
        <v>706</v>
      </c>
      <c r="O1213" t="s">
        <v>38</v>
      </c>
      <c r="Q1213" s="6">
        <v>42261</v>
      </c>
      <c r="R1213">
        <v>643</v>
      </c>
      <c r="S1213">
        <v>737</v>
      </c>
      <c r="T1213" t="s">
        <v>55</v>
      </c>
      <c r="U1213" t="s">
        <v>682</v>
      </c>
      <c r="V1213" s="3">
        <v>40638</v>
      </c>
      <c r="W1213">
        <v>135</v>
      </c>
      <c r="Y1213" t="s">
        <v>684</v>
      </c>
      <c r="AB1213" s="3">
        <v>209522468</v>
      </c>
      <c r="AC1213" s="3">
        <v>240087331</v>
      </c>
      <c r="AD1213">
        <v>134.91</v>
      </c>
      <c r="AE1213" s="5">
        <f t="shared" si="37"/>
        <v>165522749.72</v>
      </c>
      <c r="AF1213">
        <v>154.59</v>
      </c>
      <c r="AG1213" s="4">
        <v>0.79</v>
      </c>
      <c r="AH1213" t="s">
        <v>33</v>
      </c>
      <c r="AI1213" t="s">
        <v>52</v>
      </c>
      <c r="AJ1213">
        <v>34.269447</v>
      </c>
      <c r="AK1213">
        <v>-118.781482</v>
      </c>
    </row>
    <row r="1214" spans="1:37" ht="14.45" x14ac:dyDescent="0.3">
      <c r="A1214">
        <v>1212</v>
      </c>
      <c r="B1214">
        <v>710</v>
      </c>
      <c r="C1214" t="s">
        <v>706</v>
      </c>
      <c r="D1214" t="s">
        <v>52</v>
      </c>
      <c r="E1214" t="s">
        <v>31</v>
      </c>
      <c r="F1214" s="2">
        <v>36161</v>
      </c>
      <c r="G1214" s="2">
        <v>39813</v>
      </c>
      <c r="H1214">
        <v>38676</v>
      </c>
      <c r="I1214">
        <v>38690</v>
      </c>
      <c r="J1214">
        <v>195</v>
      </c>
      <c r="K1214">
        <f t="shared" si="36"/>
        <v>2752764300</v>
      </c>
      <c r="L1214">
        <v>176</v>
      </c>
      <c r="M1214">
        <v>156</v>
      </c>
      <c r="N1214" t="s">
        <v>706</v>
      </c>
      <c r="O1214" t="s">
        <v>38</v>
      </c>
      <c r="P1214" t="s">
        <v>39</v>
      </c>
      <c r="Q1214" s="6">
        <v>42230</v>
      </c>
      <c r="R1214">
        <v>701</v>
      </c>
      <c r="S1214">
        <v>765</v>
      </c>
      <c r="T1214" t="s">
        <v>55</v>
      </c>
      <c r="U1214" t="s">
        <v>682</v>
      </c>
      <c r="V1214" s="3">
        <v>40638</v>
      </c>
      <c r="W1214">
        <v>137</v>
      </c>
      <c r="Y1214" t="s">
        <v>684</v>
      </c>
      <c r="AB1214" s="3">
        <v>228324095</v>
      </c>
      <c r="AC1214" s="3">
        <v>249243757</v>
      </c>
      <c r="AD1214">
        <v>136.66</v>
      </c>
      <c r="AE1214" s="5">
        <f t="shared" si="37"/>
        <v>171243071.25</v>
      </c>
      <c r="AF1214">
        <v>149.18</v>
      </c>
      <c r="AG1214" s="4">
        <v>0.75</v>
      </c>
      <c r="AH1214" t="s">
        <v>33</v>
      </c>
      <c r="AI1214" t="s">
        <v>52</v>
      </c>
      <c r="AJ1214">
        <v>34.269447</v>
      </c>
      <c r="AK1214">
        <v>-118.781482</v>
      </c>
    </row>
    <row r="1215" spans="1:37" ht="14.45" x14ac:dyDescent="0.3">
      <c r="A1215">
        <v>1213</v>
      </c>
      <c r="B1215">
        <v>710</v>
      </c>
      <c r="C1215" t="s">
        <v>706</v>
      </c>
      <c r="D1215" t="s">
        <v>52</v>
      </c>
      <c r="E1215" t="s">
        <v>31</v>
      </c>
      <c r="F1215" s="2">
        <v>36161</v>
      </c>
      <c r="G1215" s="2">
        <v>39813</v>
      </c>
      <c r="H1215">
        <v>38676</v>
      </c>
      <c r="I1215">
        <v>38690</v>
      </c>
      <c r="J1215">
        <v>195</v>
      </c>
      <c r="K1215">
        <f t="shared" si="36"/>
        <v>2752764300</v>
      </c>
      <c r="L1215">
        <v>176</v>
      </c>
      <c r="M1215">
        <v>156</v>
      </c>
      <c r="N1215" t="s">
        <v>706</v>
      </c>
      <c r="O1215" t="s">
        <v>38</v>
      </c>
      <c r="P1215" t="s">
        <v>39</v>
      </c>
      <c r="Q1215" s="6">
        <v>42199</v>
      </c>
      <c r="R1215">
        <v>745</v>
      </c>
      <c r="S1215">
        <v>751</v>
      </c>
      <c r="T1215" t="s">
        <v>55</v>
      </c>
      <c r="U1215" t="s">
        <v>682</v>
      </c>
      <c r="V1215" s="3">
        <v>40638</v>
      </c>
      <c r="W1215">
        <v>153</v>
      </c>
      <c r="Y1215" t="s">
        <v>684</v>
      </c>
      <c r="AB1215" s="3">
        <v>242824483</v>
      </c>
      <c r="AC1215" s="3">
        <v>244812177</v>
      </c>
      <c r="AD1215">
        <v>152.66</v>
      </c>
      <c r="AE1215" s="5">
        <f t="shared" si="37"/>
        <v>191831341.57000002</v>
      </c>
      <c r="AF1215">
        <v>153.91</v>
      </c>
      <c r="AG1215" s="4">
        <v>0.79</v>
      </c>
      <c r="AH1215" t="s">
        <v>33</v>
      </c>
      <c r="AI1215" t="s">
        <v>52</v>
      </c>
      <c r="AJ1215">
        <v>34.269447</v>
      </c>
      <c r="AK1215">
        <v>-118.781482</v>
      </c>
    </row>
    <row r="1216" spans="1:37" ht="14.45" x14ac:dyDescent="0.3">
      <c r="A1216">
        <v>1214</v>
      </c>
      <c r="B1216">
        <v>710</v>
      </c>
      <c r="C1216" t="s">
        <v>706</v>
      </c>
      <c r="D1216" t="s">
        <v>52</v>
      </c>
      <c r="E1216" t="s">
        <v>31</v>
      </c>
      <c r="F1216" s="2">
        <v>36161</v>
      </c>
      <c r="G1216" s="2">
        <v>39813</v>
      </c>
      <c r="H1216">
        <v>38676</v>
      </c>
      <c r="I1216">
        <v>38690</v>
      </c>
      <c r="J1216">
        <v>195</v>
      </c>
      <c r="K1216">
        <f t="shared" si="36"/>
        <v>2752764300</v>
      </c>
      <c r="L1216">
        <v>176</v>
      </c>
      <c r="M1216">
        <v>156</v>
      </c>
      <c r="N1216" t="s">
        <v>706</v>
      </c>
      <c r="O1216" t="s">
        <v>38</v>
      </c>
      <c r="P1216" t="s">
        <v>39</v>
      </c>
      <c r="Q1216" s="6">
        <v>42169</v>
      </c>
      <c r="R1216">
        <v>720</v>
      </c>
      <c r="S1216">
        <v>724</v>
      </c>
      <c r="T1216" t="s">
        <v>55</v>
      </c>
      <c r="U1216" t="s">
        <v>682</v>
      </c>
      <c r="V1216" s="3">
        <v>40638</v>
      </c>
      <c r="W1216">
        <v>144</v>
      </c>
      <c r="Y1216" t="s">
        <v>684</v>
      </c>
      <c r="AB1216" s="3">
        <v>234743368</v>
      </c>
      <c r="AC1216" s="3">
        <v>235981603</v>
      </c>
      <c r="AD1216">
        <v>144.41</v>
      </c>
      <c r="AE1216" s="5">
        <f t="shared" si="37"/>
        <v>176057526</v>
      </c>
      <c r="AF1216">
        <v>145.16999999999999</v>
      </c>
      <c r="AG1216" s="4">
        <v>0.75</v>
      </c>
      <c r="AH1216" t="s">
        <v>33</v>
      </c>
      <c r="AI1216" t="s">
        <v>52</v>
      </c>
      <c r="AJ1216">
        <v>34.269447</v>
      </c>
      <c r="AK1216">
        <v>-118.781482</v>
      </c>
    </row>
    <row r="1217" spans="1:37" ht="14.45" x14ac:dyDescent="0.3">
      <c r="A1217">
        <v>1215</v>
      </c>
      <c r="B1217">
        <v>711</v>
      </c>
      <c r="C1217" t="s">
        <v>707</v>
      </c>
      <c r="D1217" t="s">
        <v>52</v>
      </c>
      <c r="E1217" t="s">
        <v>53</v>
      </c>
      <c r="F1217" s="2">
        <v>35431</v>
      </c>
      <c r="G1217" s="2">
        <v>39083</v>
      </c>
      <c r="H1217">
        <v>271861</v>
      </c>
      <c r="I1217">
        <v>266841</v>
      </c>
      <c r="J1217">
        <v>126</v>
      </c>
      <c r="K1217">
        <f t="shared" si="36"/>
        <v>12502887390</v>
      </c>
      <c r="L1217">
        <v>122</v>
      </c>
      <c r="M1217">
        <v>119</v>
      </c>
      <c r="N1217" t="s">
        <v>707</v>
      </c>
      <c r="O1217" t="s">
        <v>38</v>
      </c>
      <c r="P1217" t="s">
        <v>39</v>
      </c>
      <c r="Q1217" s="6">
        <v>42050</v>
      </c>
      <c r="R1217" s="3">
        <v>1978</v>
      </c>
      <c r="S1217" s="3">
        <v>2035</v>
      </c>
      <c r="T1217" t="s">
        <v>55</v>
      </c>
      <c r="U1217" t="s">
        <v>682</v>
      </c>
      <c r="V1217" s="3">
        <v>280629</v>
      </c>
      <c r="W1217">
        <v>59</v>
      </c>
      <c r="Z1217">
        <v>4</v>
      </c>
      <c r="AA1217" t="s">
        <v>55</v>
      </c>
      <c r="AB1217" s="3">
        <v>644534123</v>
      </c>
      <c r="AC1217" s="3">
        <v>663075069</v>
      </c>
      <c r="AD1217">
        <v>58.73</v>
      </c>
      <c r="AE1217" s="5">
        <f t="shared" si="37"/>
        <v>464064568.56</v>
      </c>
      <c r="AF1217">
        <v>60.42</v>
      </c>
      <c r="AG1217" s="4">
        <v>0.72</v>
      </c>
      <c r="AH1217" t="s">
        <v>33</v>
      </c>
      <c r="AI1217" t="s">
        <v>52</v>
      </c>
      <c r="AJ1217">
        <v>33.603580000000001</v>
      </c>
      <c r="AK1217">
        <v>-114.599245</v>
      </c>
    </row>
    <row r="1218" spans="1:37" ht="14.45" x14ac:dyDescent="0.3">
      <c r="A1218">
        <v>1216</v>
      </c>
      <c r="B1218">
        <v>711</v>
      </c>
      <c r="C1218" t="s">
        <v>707</v>
      </c>
      <c r="D1218" t="s">
        <v>52</v>
      </c>
      <c r="E1218" t="s">
        <v>53</v>
      </c>
      <c r="F1218" s="2">
        <v>35431</v>
      </c>
      <c r="G1218" s="2">
        <v>39083</v>
      </c>
      <c r="H1218">
        <v>271861</v>
      </c>
      <c r="I1218">
        <v>266841</v>
      </c>
      <c r="J1218">
        <v>126</v>
      </c>
      <c r="K1218">
        <f t="shared" si="36"/>
        <v>12502887390</v>
      </c>
      <c r="L1218">
        <v>122</v>
      </c>
      <c r="M1218">
        <v>119</v>
      </c>
      <c r="N1218" t="s">
        <v>707</v>
      </c>
      <c r="O1218" t="s">
        <v>38</v>
      </c>
      <c r="P1218" t="s">
        <v>39</v>
      </c>
      <c r="Q1218" s="6">
        <v>42019</v>
      </c>
      <c r="R1218" s="3">
        <v>2106</v>
      </c>
      <c r="S1218" s="3">
        <v>2214</v>
      </c>
      <c r="T1218" t="s">
        <v>55</v>
      </c>
      <c r="U1218" t="s">
        <v>682</v>
      </c>
      <c r="V1218" s="3">
        <v>280629</v>
      </c>
      <c r="W1218">
        <v>56</v>
      </c>
      <c r="Z1218">
        <v>10</v>
      </c>
      <c r="AA1218" t="s">
        <v>55</v>
      </c>
      <c r="AB1218" s="3">
        <v>686340861</v>
      </c>
      <c r="AC1218" s="3">
        <v>721272134</v>
      </c>
      <c r="AD1218">
        <v>56.17</v>
      </c>
      <c r="AE1218" s="5">
        <f t="shared" si="37"/>
        <v>487302011.31</v>
      </c>
      <c r="AF1218">
        <v>59.03</v>
      </c>
      <c r="AG1218" s="4">
        <v>0.71</v>
      </c>
      <c r="AH1218" t="s">
        <v>33</v>
      </c>
      <c r="AI1218" t="s">
        <v>52</v>
      </c>
      <c r="AJ1218">
        <v>33.603580000000001</v>
      </c>
      <c r="AK1218">
        <v>-114.599245</v>
      </c>
    </row>
    <row r="1219" spans="1:37" ht="14.45" x14ac:dyDescent="0.3">
      <c r="A1219">
        <v>1217</v>
      </c>
      <c r="B1219">
        <v>711</v>
      </c>
      <c r="C1219" t="s">
        <v>707</v>
      </c>
      <c r="D1219" t="s">
        <v>52</v>
      </c>
      <c r="E1219" t="s">
        <v>53</v>
      </c>
      <c r="F1219" s="2">
        <v>35431</v>
      </c>
      <c r="G1219" s="2">
        <v>39083</v>
      </c>
      <c r="H1219">
        <v>271861</v>
      </c>
      <c r="I1219">
        <v>266841</v>
      </c>
      <c r="J1219">
        <v>126</v>
      </c>
      <c r="K1219">
        <f t="shared" ref="K1219:K1282" si="38">J1219*H1219*365</f>
        <v>12502887390</v>
      </c>
      <c r="L1219">
        <v>122</v>
      </c>
      <c r="M1219">
        <v>119</v>
      </c>
      <c r="N1219" t="s">
        <v>707</v>
      </c>
      <c r="O1219" t="s">
        <v>38</v>
      </c>
      <c r="P1219" t="s">
        <v>39</v>
      </c>
      <c r="Q1219" s="6">
        <v>42352</v>
      </c>
      <c r="R1219" s="3">
        <v>2086</v>
      </c>
      <c r="S1219" s="3">
        <v>2226</v>
      </c>
      <c r="T1219" t="s">
        <v>55</v>
      </c>
      <c r="U1219" t="s">
        <v>682</v>
      </c>
      <c r="V1219" s="3">
        <v>278875</v>
      </c>
      <c r="W1219">
        <v>56</v>
      </c>
      <c r="Y1219" t="s">
        <v>683</v>
      </c>
      <c r="Z1219">
        <v>33.1</v>
      </c>
      <c r="AA1219" t="s">
        <v>55</v>
      </c>
      <c r="AB1219" s="3">
        <v>679595736</v>
      </c>
      <c r="AC1219" s="3">
        <v>725377862</v>
      </c>
      <c r="AD1219">
        <v>55.89</v>
      </c>
      <c r="AE1219" s="5">
        <f t="shared" ref="AE1219:AE1282" si="39">AB1219*AG1219</f>
        <v>482512972.56</v>
      </c>
      <c r="AF1219">
        <v>59.66</v>
      </c>
      <c r="AG1219" s="4">
        <v>0.71</v>
      </c>
      <c r="AH1219" t="s">
        <v>33</v>
      </c>
      <c r="AI1219" t="s">
        <v>52</v>
      </c>
      <c r="AJ1219">
        <v>33.603580000000001</v>
      </c>
      <c r="AK1219">
        <v>-114.599245</v>
      </c>
    </row>
    <row r="1220" spans="1:37" ht="14.45" x14ac:dyDescent="0.3">
      <c r="A1220">
        <v>1218</v>
      </c>
      <c r="B1220">
        <v>711</v>
      </c>
      <c r="C1220" t="s">
        <v>707</v>
      </c>
      <c r="D1220" t="s">
        <v>52</v>
      </c>
      <c r="E1220" t="s">
        <v>53</v>
      </c>
      <c r="F1220" s="2">
        <v>35431</v>
      </c>
      <c r="G1220" s="2">
        <v>39083</v>
      </c>
      <c r="H1220">
        <v>271861</v>
      </c>
      <c r="I1220">
        <v>266841</v>
      </c>
      <c r="J1220">
        <v>126</v>
      </c>
      <c r="K1220">
        <f t="shared" si="38"/>
        <v>12502887390</v>
      </c>
      <c r="L1220">
        <v>122</v>
      </c>
      <c r="M1220">
        <v>119</v>
      </c>
      <c r="N1220" t="s">
        <v>707</v>
      </c>
      <c r="O1220" t="s">
        <v>38</v>
      </c>
      <c r="P1220" t="s">
        <v>39</v>
      </c>
      <c r="Q1220" s="6">
        <v>42322</v>
      </c>
      <c r="R1220" s="3">
        <v>2231</v>
      </c>
      <c r="S1220" s="3">
        <v>2344</v>
      </c>
      <c r="T1220" t="s">
        <v>55</v>
      </c>
      <c r="U1220" t="s">
        <v>682</v>
      </c>
      <c r="V1220" s="3">
        <v>278875</v>
      </c>
      <c r="W1220">
        <v>60</v>
      </c>
      <c r="Y1220" t="s">
        <v>683</v>
      </c>
      <c r="Z1220">
        <v>49.5</v>
      </c>
      <c r="AA1220" t="s">
        <v>55</v>
      </c>
      <c r="AB1220" s="3">
        <v>727007119</v>
      </c>
      <c r="AC1220" s="3">
        <v>763632819</v>
      </c>
      <c r="AD1220">
        <v>60.05</v>
      </c>
      <c r="AE1220" s="5">
        <f t="shared" si="39"/>
        <v>501634912.10999995</v>
      </c>
      <c r="AF1220">
        <v>63.07</v>
      </c>
      <c r="AG1220" s="4">
        <v>0.69</v>
      </c>
      <c r="AH1220" t="s">
        <v>33</v>
      </c>
      <c r="AI1220" t="s">
        <v>52</v>
      </c>
      <c r="AJ1220">
        <v>33.603580000000001</v>
      </c>
      <c r="AK1220">
        <v>-114.599245</v>
      </c>
    </row>
    <row r="1221" spans="1:37" ht="14.45" x14ac:dyDescent="0.3">
      <c r="A1221">
        <v>1219</v>
      </c>
      <c r="B1221">
        <v>711</v>
      </c>
      <c r="C1221" t="s">
        <v>707</v>
      </c>
      <c r="D1221" t="s">
        <v>52</v>
      </c>
      <c r="E1221" t="s">
        <v>53</v>
      </c>
      <c r="F1221" s="2">
        <v>35431</v>
      </c>
      <c r="G1221" s="2">
        <v>39083</v>
      </c>
      <c r="H1221">
        <v>271861</v>
      </c>
      <c r="I1221">
        <v>266841</v>
      </c>
      <c r="J1221">
        <v>126</v>
      </c>
      <c r="K1221">
        <f t="shared" si="38"/>
        <v>12502887390</v>
      </c>
      <c r="L1221">
        <v>122</v>
      </c>
      <c r="M1221">
        <v>119</v>
      </c>
      <c r="N1221" t="s">
        <v>707</v>
      </c>
      <c r="O1221" t="s">
        <v>38</v>
      </c>
      <c r="P1221" t="s">
        <v>39</v>
      </c>
      <c r="Q1221" s="6">
        <v>42291</v>
      </c>
      <c r="R1221" s="3">
        <v>2473</v>
      </c>
      <c r="S1221" s="3">
        <v>2576</v>
      </c>
      <c r="T1221" t="s">
        <v>55</v>
      </c>
      <c r="U1221" t="s">
        <v>682</v>
      </c>
      <c r="V1221" s="3">
        <v>278875</v>
      </c>
      <c r="W1221">
        <v>63</v>
      </c>
      <c r="Y1221" t="s">
        <v>683</v>
      </c>
      <c r="Z1221">
        <v>59.8</v>
      </c>
      <c r="AA1221" t="s">
        <v>55</v>
      </c>
      <c r="AB1221" s="3">
        <v>805830579</v>
      </c>
      <c r="AC1221" s="3">
        <v>839295521</v>
      </c>
      <c r="AD1221">
        <v>63.29</v>
      </c>
      <c r="AE1221" s="5">
        <f t="shared" si="39"/>
        <v>547964793.72000003</v>
      </c>
      <c r="AF1221">
        <v>65.92</v>
      </c>
      <c r="AG1221" s="4">
        <v>0.68</v>
      </c>
      <c r="AH1221" t="s">
        <v>33</v>
      </c>
      <c r="AI1221" t="s">
        <v>52</v>
      </c>
      <c r="AJ1221">
        <v>33.603580000000001</v>
      </c>
      <c r="AK1221">
        <v>-114.599245</v>
      </c>
    </row>
    <row r="1222" spans="1:37" ht="14.45" x14ac:dyDescent="0.3">
      <c r="A1222">
        <v>1220</v>
      </c>
      <c r="B1222">
        <v>711</v>
      </c>
      <c r="C1222" t="s">
        <v>707</v>
      </c>
      <c r="D1222" t="s">
        <v>52</v>
      </c>
      <c r="E1222" t="s">
        <v>53</v>
      </c>
      <c r="F1222" s="2">
        <v>35431</v>
      </c>
      <c r="G1222" s="2">
        <v>39083</v>
      </c>
      <c r="H1222">
        <v>271861</v>
      </c>
      <c r="I1222">
        <v>266841</v>
      </c>
      <c r="J1222">
        <v>126</v>
      </c>
      <c r="K1222">
        <f t="shared" si="38"/>
        <v>12502887390</v>
      </c>
      <c r="L1222">
        <v>122</v>
      </c>
      <c r="M1222">
        <v>119</v>
      </c>
      <c r="N1222" t="s">
        <v>707</v>
      </c>
      <c r="O1222" t="s">
        <v>38</v>
      </c>
      <c r="P1222" t="s">
        <v>39</v>
      </c>
      <c r="Q1222" s="6">
        <v>42261</v>
      </c>
      <c r="R1222" s="3">
        <v>2467</v>
      </c>
      <c r="S1222" s="3">
        <v>2712</v>
      </c>
      <c r="T1222" t="s">
        <v>55</v>
      </c>
      <c r="U1222" t="s">
        <v>682</v>
      </c>
      <c r="V1222" s="3">
        <v>278875</v>
      </c>
      <c r="W1222">
        <v>67</v>
      </c>
      <c r="Y1222" t="s">
        <v>684</v>
      </c>
      <c r="Z1222">
        <v>68</v>
      </c>
      <c r="AA1222" t="s">
        <v>55</v>
      </c>
      <c r="AB1222" s="3">
        <v>803745130</v>
      </c>
      <c r="AC1222" s="3">
        <v>883741655</v>
      </c>
      <c r="AD1222">
        <v>66.67</v>
      </c>
      <c r="AE1222" s="5">
        <f t="shared" si="39"/>
        <v>554584139.69999993</v>
      </c>
      <c r="AF1222">
        <v>73.31</v>
      </c>
      <c r="AG1222" s="4">
        <v>0.69</v>
      </c>
      <c r="AH1222" t="s">
        <v>33</v>
      </c>
      <c r="AI1222" t="s">
        <v>52</v>
      </c>
      <c r="AJ1222">
        <v>33.603580000000001</v>
      </c>
      <c r="AK1222">
        <v>-114.599245</v>
      </c>
    </row>
    <row r="1223" spans="1:37" ht="14.45" x14ac:dyDescent="0.3">
      <c r="A1223">
        <v>1221</v>
      </c>
      <c r="B1223">
        <v>711</v>
      </c>
      <c r="C1223" t="s">
        <v>707</v>
      </c>
      <c r="D1223" t="s">
        <v>52</v>
      </c>
      <c r="E1223" t="s">
        <v>53</v>
      </c>
      <c r="F1223" s="2">
        <v>35431</v>
      </c>
      <c r="G1223" s="2">
        <v>39083</v>
      </c>
      <c r="H1223">
        <v>271861</v>
      </c>
      <c r="I1223">
        <v>266841</v>
      </c>
      <c r="J1223">
        <v>126</v>
      </c>
      <c r="K1223">
        <f t="shared" si="38"/>
        <v>12502887390</v>
      </c>
      <c r="L1223">
        <v>122</v>
      </c>
      <c r="M1223">
        <v>119</v>
      </c>
      <c r="N1223" t="s">
        <v>707</v>
      </c>
      <c r="O1223">
        <v>2</v>
      </c>
      <c r="P1223" t="s">
        <v>39</v>
      </c>
      <c r="Q1223" s="6">
        <v>42230</v>
      </c>
      <c r="R1223" s="3">
        <v>2582</v>
      </c>
      <c r="S1223" s="3">
        <v>2802</v>
      </c>
      <c r="T1223" t="s">
        <v>55</v>
      </c>
      <c r="V1223" s="3">
        <v>278875</v>
      </c>
      <c r="Y1223" t="s">
        <v>684</v>
      </c>
      <c r="Z1223">
        <v>74</v>
      </c>
      <c r="AA1223" t="s">
        <v>55</v>
      </c>
      <c r="AB1223" s="3">
        <v>841413555</v>
      </c>
      <c r="AC1223" s="3">
        <v>912872773</v>
      </c>
      <c r="AD1223">
        <v>87.6</v>
      </c>
      <c r="AE1223" s="5">
        <f t="shared" si="39"/>
        <v>757272199.5</v>
      </c>
      <c r="AF1223">
        <v>95.03</v>
      </c>
      <c r="AG1223" s="4">
        <v>0.9</v>
      </c>
      <c r="AH1223" t="s">
        <v>33</v>
      </c>
      <c r="AI1223" t="s">
        <v>52</v>
      </c>
      <c r="AJ1223">
        <v>33.603580000000001</v>
      </c>
      <c r="AK1223">
        <v>-114.599245</v>
      </c>
    </row>
    <row r="1224" spans="1:37" ht="14.45" x14ac:dyDescent="0.3">
      <c r="A1224">
        <v>1222</v>
      </c>
      <c r="B1224">
        <v>711</v>
      </c>
      <c r="C1224" t="s">
        <v>707</v>
      </c>
      <c r="D1224" t="s">
        <v>52</v>
      </c>
      <c r="E1224" t="s">
        <v>53</v>
      </c>
      <c r="F1224" s="2">
        <v>35431</v>
      </c>
      <c r="G1224" s="2">
        <v>39083</v>
      </c>
      <c r="H1224">
        <v>271861</v>
      </c>
      <c r="I1224">
        <v>266841</v>
      </c>
      <c r="J1224">
        <v>126</v>
      </c>
      <c r="K1224">
        <f t="shared" si="38"/>
        <v>12502887390</v>
      </c>
      <c r="L1224">
        <v>122</v>
      </c>
      <c r="M1224">
        <v>119</v>
      </c>
      <c r="N1224" t="s">
        <v>707</v>
      </c>
      <c r="O1224" t="s">
        <v>38</v>
      </c>
      <c r="P1224" t="s">
        <v>39</v>
      </c>
      <c r="Q1224" s="6">
        <v>42199</v>
      </c>
      <c r="R1224" s="3">
        <v>2667</v>
      </c>
      <c r="S1224" s="3">
        <v>2809</v>
      </c>
      <c r="T1224" t="s">
        <v>55</v>
      </c>
      <c r="V1224" s="3">
        <v>278875</v>
      </c>
      <c r="Y1224" t="s">
        <v>684</v>
      </c>
      <c r="Z1224">
        <v>75.400000000000006</v>
      </c>
      <c r="AA1224" t="s">
        <v>55</v>
      </c>
      <c r="AB1224" s="3">
        <v>868915415</v>
      </c>
      <c r="AC1224" s="3">
        <v>915414414</v>
      </c>
      <c r="AD1224">
        <v>90.46</v>
      </c>
      <c r="AE1224" s="5">
        <f t="shared" si="39"/>
        <v>782023873.5</v>
      </c>
      <c r="AF1224">
        <v>95.3</v>
      </c>
      <c r="AG1224" s="4">
        <v>0.9</v>
      </c>
      <c r="AH1224" t="s">
        <v>33</v>
      </c>
      <c r="AI1224" t="s">
        <v>52</v>
      </c>
      <c r="AJ1224">
        <v>33.603580000000001</v>
      </c>
      <c r="AK1224">
        <v>-114.599245</v>
      </c>
    </row>
    <row r="1225" spans="1:37" ht="14.45" x14ac:dyDescent="0.3">
      <c r="A1225">
        <v>1223</v>
      </c>
      <c r="B1225">
        <v>711</v>
      </c>
      <c r="C1225" t="s">
        <v>707</v>
      </c>
      <c r="D1225" t="s">
        <v>52</v>
      </c>
      <c r="E1225" t="s">
        <v>53</v>
      </c>
      <c r="F1225" s="2">
        <v>35431</v>
      </c>
      <c r="G1225" s="2">
        <v>39083</v>
      </c>
      <c r="H1225">
        <v>271861</v>
      </c>
      <c r="I1225">
        <v>266841</v>
      </c>
      <c r="J1225">
        <v>126</v>
      </c>
      <c r="K1225">
        <f t="shared" si="38"/>
        <v>12502887390</v>
      </c>
      <c r="L1225">
        <v>122</v>
      </c>
      <c r="M1225">
        <v>119</v>
      </c>
      <c r="N1225" t="s">
        <v>707</v>
      </c>
      <c r="O1225" t="s">
        <v>38</v>
      </c>
      <c r="P1225" t="s">
        <v>39</v>
      </c>
      <c r="Q1225" s="6">
        <v>42169</v>
      </c>
      <c r="R1225" s="3">
        <v>2568</v>
      </c>
      <c r="S1225" s="3">
        <v>2697</v>
      </c>
      <c r="T1225" t="s">
        <v>55</v>
      </c>
      <c r="V1225" s="3">
        <v>278875</v>
      </c>
      <c r="Y1225" t="s">
        <v>708</v>
      </c>
      <c r="Z1225">
        <v>83.4</v>
      </c>
      <c r="AA1225" t="s">
        <v>55</v>
      </c>
      <c r="AB1225" s="3">
        <v>836916805</v>
      </c>
      <c r="AC1225" s="3">
        <v>878723543</v>
      </c>
      <c r="AD1225">
        <v>90.03</v>
      </c>
      <c r="AE1225" s="5">
        <f t="shared" si="39"/>
        <v>753225124.5</v>
      </c>
      <c r="AF1225">
        <v>94.53</v>
      </c>
      <c r="AG1225" s="4">
        <v>0.9</v>
      </c>
      <c r="AH1225" t="s">
        <v>33</v>
      </c>
      <c r="AI1225" t="s">
        <v>52</v>
      </c>
      <c r="AJ1225">
        <v>33.603580000000001</v>
      </c>
      <c r="AK1225">
        <v>-114.599245</v>
      </c>
    </row>
    <row r="1226" spans="1:37" x14ac:dyDescent="0.25">
      <c r="A1226">
        <v>1224</v>
      </c>
      <c r="B1226">
        <v>712</v>
      </c>
      <c r="C1226" t="s">
        <v>709</v>
      </c>
      <c r="D1226" t="s">
        <v>52</v>
      </c>
      <c r="E1226" t="s">
        <v>53</v>
      </c>
      <c r="F1226" s="2">
        <v>35431</v>
      </c>
      <c r="G1226" s="2">
        <v>39082</v>
      </c>
      <c r="H1226">
        <v>111418</v>
      </c>
      <c r="I1226">
        <v>108213</v>
      </c>
      <c r="J1226">
        <v>151</v>
      </c>
      <c r="K1226">
        <f t="shared" si="38"/>
        <v>6140803070</v>
      </c>
      <c r="L1226">
        <v>144</v>
      </c>
      <c r="M1226">
        <v>140</v>
      </c>
      <c r="N1226" t="s">
        <v>709</v>
      </c>
      <c r="O1226" t="s">
        <v>38</v>
      </c>
      <c r="P1226" t="s">
        <v>39</v>
      </c>
      <c r="Q1226" s="6">
        <v>42050</v>
      </c>
      <c r="R1226">
        <v>983</v>
      </c>
      <c r="S1226" s="3">
        <v>1013</v>
      </c>
      <c r="T1226" t="s">
        <v>55</v>
      </c>
      <c r="U1226" t="s">
        <v>2134</v>
      </c>
      <c r="V1226" s="3">
        <v>114665</v>
      </c>
      <c r="W1226">
        <v>77</v>
      </c>
      <c r="AB1226" s="3">
        <v>320214197</v>
      </c>
      <c r="AC1226" s="3">
        <v>329989740</v>
      </c>
      <c r="AD1226">
        <v>77.2</v>
      </c>
      <c r="AE1226" s="5">
        <f t="shared" si="39"/>
        <v>246564931.69</v>
      </c>
      <c r="AF1226">
        <v>79.55</v>
      </c>
      <c r="AG1226" s="4">
        <v>0.77</v>
      </c>
      <c r="AH1226" t="s">
        <v>33</v>
      </c>
      <c r="AI1226" t="s">
        <v>52</v>
      </c>
      <c r="AJ1226">
        <v>33.492542999999998</v>
      </c>
      <c r="AK1226">
        <v>-117.664842999999</v>
      </c>
    </row>
    <row r="1227" spans="1:37" ht="14.45" x14ac:dyDescent="0.3">
      <c r="A1227">
        <v>1225</v>
      </c>
      <c r="B1227">
        <v>712</v>
      </c>
      <c r="C1227" t="s">
        <v>709</v>
      </c>
      <c r="D1227" t="s">
        <v>52</v>
      </c>
      <c r="E1227" t="s">
        <v>53</v>
      </c>
      <c r="F1227" s="2">
        <v>35431</v>
      </c>
      <c r="G1227" s="2">
        <v>39082</v>
      </c>
      <c r="H1227">
        <v>111418</v>
      </c>
      <c r="I1227">
        <v>108213</v>
      </c>
      <c r="J1227">
        <v>151</v>
      </c>
      <c r="K1227">
        <f t="shared" si="38"/>
        <v>6140803070</v>
      </c>
      <c r="L1227">
        <v>144</v>
      </c>
      <c r="M1227">
        <v>140</v>
      </c>
      <c r="N1227" t="s">
        <v>709</v>
      </c>
      <c r="O1227" t="s">
        <v>38</v>
      </c>
      <c r="P1227" t="s">
        <v>39</v>
      </c>
      <c r="Q1227" s="6">
        <v>42019</v>
      </c>
      <c r="R1227" s="3">
        <v>1015</v>
      </c>
      <c r="S1227" s="3">
        <v>1041</v>
      </c>
      <c r="T1227" t="s">
        <v>55</v>
      </c>
      <c r="U1227" t="s">
        <v>682</v>
      </c>
      <c r="V1227" s="3">
        <v>114665</v>
      </c>
      <c r="W1227">
        <v>67</v>
      </c>
      <c r="AB1227" s="3">
        <v>330641443</v>
      </c>
      <c r="AC1227" s="3">
        <v>339276506</v>
      </c>
      <c r="AD1227">
        <v>67.16</v>
      </c>
      <c r="AE1227" s="5">
        <f t="shared" si="39"/>
        <v>238061838.95999998</v>
      </c>
      <c r="AF1227">
        <v>68.91</v>
      </c>
      <c r="AG1227" s="4">
        <v>0.72</v>
      </c>
      <c r="AH1227" t="s">
        <v>33</v>
      </c>
      <c r="AI1227" t="s">
        <v>52</v>
      </c>
      <c r="AJ1227">
        <v>33.492542999999998</v>
      </c>
      <c r="AK1227">
        <v>-117.664842999999</v>
      </c>
    </row>
    <row r="1228" spans="1:37" x14ac:dyDescent="0.25">
      <c r="A1228">
        <v>1226</v>
      </c>
      <c r="B1228">
        <v>712</v>
      </c>
      <c r="C1228" t="s">
        <v>709</v>
      </c>
      <c r="D1228" t="s">
        <v>52</v>
      </c>
      <c r="E1228" t="s">
        <v>53</v>
      </c>
      <c r="F1228" s="2">
        <v>35431</v>
      </c>
      <c r="G1228" s="2">
        <v>39082</v>
      </c>
      <c r="H1228">
        <v>111418</v>
      </c>
      <c r="I1228">
        <v>108213</v>
      </c>
      <c r="J1228">
        <v>151</v>
      </c>
      <c r="K1228">
        <f t="shared" si="38"/>
        <v>6140803070</v>
      </c>
      <c r="L1228">
        <v>144</v>
      </c>
      <c r="M1228">
        <v>140</v>
      </c>
      <c r="N1228" t="s">
        <v>709</v>
      </c>
      <c r="O1228" t="s">
        <v>38</v>
      </c>
      <c r="P1228" t="s">
        <v>39</v>
      </c>
      <c r="Q1228" s="6">
        <v>42352</v>
      </c>
      <c r="R1228">
        <v>921</v>
      </c>
      <c r="S1228" s="3">
        <v>1155</v>
      </c>
      <c r="T1228" t="s">
        <v>55</v>
      </c>
      <c r="U1228" t="s">
        <v>710</v>
      </c>
      <c r="V1228" s="3">
        <v>114016</v>
      </c>
      <c r="W1228">
        <v>65</v>
      </c>
      <c r="Y1228" t="s">
        <v>683</v>
      </c>
      <c r="AB1228" s="3">
        <v>299946239</v>
      </c>
      <c r="AC1228" s="3">
        <v>376456154</v>
      </c>
      <c r="AD1228">
        <v>65.430000000000007</v>
      </c>
      <c r="AE1228" s="5">
        <f t="shared" si="39"/>
        <v>230958604.03</v>
      </c>
      <c r="AF1228">
        <v>82.12</v>
      </c>
      <c r="AG1228" s="4">
        <v>0.77</v>
      </c>
      <c r="AH1228" t="s">
        <v>33</v>
      </c>
      <c r="AI1228" t="s">
        <v>52</v>
      </c>
      <c r="AJ1228">
        <v>33.492542999999998</v>
      </c>
      <c r="AK1228">
        <v>-117.664842999999</v>
      </c>
    </row>
    <row r="1229" spans="1:37" x14ac:dyDescent="0.25">
      <c r="A1229">
        <v>1227</v>
      </c>
      <c r="B1229">
        <v>712</v>
      </c>
      <c r="C1229" t="s">
        <v>709</v>
      </c>
      <c r="D1229" t="s">
        <v>52</v>
      </c>
      <c r="E1229" t="s">
        <v>53</v>
      </c>
      <c r="F1229" s="2">
        <v>35431</v>
      </c>
      <c r="G1229" s="2">
        <v>39082</v>
      </c>
      <c r="H1229">
        <v>111418</v>
      </c>
      <c r="I1229">
        <v>108213</v>
      </c>
      <c r="J1229">
        <v>151</v>
      </c>
      <c r="K1229">
        <f t="shared" si="38"/>
        <v>6140803070</v>
      </c>
      <c r="L1229">
        <v>144</v>
      </c>
      <c r="M1229">
        <v>140</v>
      </c>
      <c r="N1229" t="s">
        <v>709</v>
      </c>
      <c r="O1229" t="s">
        <v>38</v>
      </c>
      <c r="P1229" t="s">
        <v>39</v>
      </c>
      <c r="Q1229" s="6">
        <v>42322</v>
      </c>
      <c r="R1229" s="3">
        <v>1178</v>
      </c>
      <c r="S1229" s="3">
        <v>1247</v>
      </c>
      <c r="T1229" t="s">
        <v>55</v>
      </c>
      <c r="U1229" t="s">
        <v>711</v>
      </c>
      <c r="V1229" s="3">
        <v>114016</v>
      </c>
      <c r="W1229">
        <v>74</v>
      </c>
      <c r="Y1229" t="s">
        <v>683</v>
      </c>
      <c r="AB1229" s="3">
        <v>383983322</v>
      </c>
      <c r="AC1229" s="3">
        <v>406369315</v>
      </c>
      <c r="AD1229">
        <v>73.87</v>
      </c>
      <c r="AE1229" s="5">
        <f t="shared" si="39"/>
        <v>253428992.52000001</v>
      </c>
      <c r="AF1229">
        <v>78.17</v>
      </c>
      <c r="AG1229" s="4">
        <v>0.66</v>
      </c>
      <c r="AH1229" t="s">
        <v>33</v>
      </c>
      <c r="AI1229" t="s">
        <v>52</v>
      </c>
      <c r="AJ1229">
        <v>33.492542999999998</v>
      </c>
      <c r="AK1229">
        <v>-117.664842999999</v>
      </c>
    </row>
    <row r="1230" spans="1:37" ht="14.45" x14ac:dyDescent="0.3">
      <c r="A1230">
        <v>1228</v>
      </c>
      <c r="B1230">
        <v>712</v>
      </c>
      <c r="C1230" t="s">
        <v>709</v>
      </c>
      <c r="D1230" t="s">
        <v>52</v>
      </c>
      <c r="E1230" t="s">
        <v>53</v>
      </c>
      <c r="F1230" s="2">
        <v>35431</v>
      </c>
      <c r="G1230" s="2">
        <v>39082</v>
      </c>
      <c r="H1230">
        <v>111418</v>
      </c>
      <c r="I1230">
        <v>108213</v>
      </c>
      <c r="J1230">
        <v>151</v>
      </c>
      <c r="K1230">
        <f t="shared" si="38"/>
        <v>6140803070</v>
      </c>
      <c r="L1230">
        <v>144</v>
      </c>
      <c r="M1230">
        <v>140</v>
      </c>
      <c r="N1230" t="s">
        <v>709</v>
      </c>
      <c r="O1230" t="s">
        <v>38</v>
      </c>
      <c r="P1230" t="s">
        <v>39</v>
      </c>
      <c r="Q1230" s="6">
        <v>42291</v>
      </c>
      <c r="R1230" s="3">
        <v>1383</v>
      </c>
      <c r="S1230" s="3">
        <v>1445</v>
      </c>
      <c r="T1230" t="s">
        <v>55</v>
      </c>
      <c r="U1230" t="s">
        <v>682</v>
      </c>
      <c r="V1230" s="3">
        <v>114016</v>
      </c>
      <c r="W1230">
        <v>96</v>
      </c>
      <c r="Y1230" t="s">
        <v>683</v>
      </c>
      <c r="AB1230" s="3">
        <v>450750279</v>
      </c>
      <c r="AC1230" s="3">
        <v>470855312</v>
      </c>
      <c r="AD1230">
        <v>95.77</v>
      </c>
      <c r="AE1230" s="5">
        <f t="shared" si="39"/>
        <v>338062709.25</v>
      </c>
      <c r="AF1230">
        <v>100.05</v>
      </c>
      <c r="AG1230" s="4">
        <v>0.75</v>
      </c>
      <c r="AH1230" t="s">
        <v>33</v>
      </c>
      <c r="AI1230" t="s">
        <v>52</v>
      </c>
      <c r="AJ1230">
        <v>33.492542999999998</v>
      </c>
      <c r="AK1230">
        <v>-117.664842999999</v>
      </c>
    </row>
    <row r="1231" spans="1:37" ht="14.45" x14ac:dyDescent="0.3">
      <c r="A1231">
        <v>1229</v>
      </c>
      <c r="B1231">
        <v>712</v>
      </c>
      <c r="C1231" t="s">
        <v>709</v>
      </c>
      <c r="D1231" t="s">
        <v>52</v>
      </c>
      <c r="E1231" t="s">
        <v>53</v>
      </c>
      <c r="F1231" s="2">
        <v>35431</v>
      </c>
      <c r="G1231" s="2">
        <v>39082</v>
      </c>
      <c r="H1231">
        <v>111418</v>
      </c>
      <c r="I1231">
        <v>108213</v>
      </c>
      <c r="J1231">
        <v>151</v>
      </c>
      <c r="K1231">
        <f t="shared" si="38"/>
        <v>6140803070</v>
      </c>
      <c r="L1231">
        <v>144</v>
      </c>
      <c r="M1231">
        <v>140</v>
      </c>
      <c r="N1231" t="s">
        <v>709</v>
      </c>
      <c r="O1231" t="s">
        <v>38</v>
      </c>
      <c r="P1231" t="s">
        <v>39</v>
      </c>
      <c r="Q1231" s="6">
        <v>42261</v>
      </c>
      <c r="R1231" s="3">
        <v>1467</v>
      </c>
      <c r="S1231" s="3">
        <v>1587</v>
      </c>
      <c r="T1231" t="s">
        <v>55</v>
      </c>
      <c r="U1231" t="s">
        <v>682</v>
      </c>
      <c r="V1231" s="3">
        <v>114016</v>
      </c>
      <c r="W1231">
        <v>92</v>
      </c>
      <c r="Y1231" t="s">
        <v>684</v>
      </c>
      <c r="AB1231" s="3">
        <v>477926288</v>
      </c>
      <c r="AC1231" s="3">
        <v>516995874</v>
      </c>
      <c r="AD1231">
        <v>91.94</v>
      </c>
      <c r="AE1231" s="5">
        <f t="shared" si="39"/>
        <v>315431350.08000004</v>
      </c>
      <c r="AF1231">
        <v>99.45</v>
      </c>
      <c r="AG1231" s="4">
        <v>0.66</v>
      </c>
      <c r="AH1231" t="s">
        <v>33</v>
      </c>
      <c r="AI1231" t="s">
        <v>52</v>
      </c>
      <c r="AJ1231">
        <v>33.492542999999998</v>
      </c>
      <c r="AK1231">
        <v>-117.664842999999</v>
      </c>
    </row>
    <row r="1232" spans="1:37" ht="14.45" x14ac:dyDescent="0.3">
      <c r="A1232">
        <v>1230</v>
      </c>
      <c r="B1232">
        <v>712</v>
      </c>
      <c r="C1232" t="s">
        <v>709</v>
      </c>
      <c r="D1232" t="s">
        <v>52</v>
      </c>
      <c r="E1232" t="s">
        <v>53</v>
      </c>
      <c r="F1232" s="2">
        <v>35431</v>
      </c>
      <c r="G1232" s="2">
        <v>39082</v>
      </c>
      <c r="H1232">
        <v>111418</v>
      </c>
      <c r="I1232">
        <v>108213</v>
      </c>
      <c r="J1232">
        <v>151</v>
      </c>
      <c r="K1232">
        <f t="shared" si="38"/>
        <v>6140803070</v>
      </c>
      <c r="L1232">
        <v>144</v>
      </c>
      <c r="M1232">
        <v>140</v>
      </c>
      <c r="N1232" t="s">
        <v>709</v>
      </c>
      <c r="O1232">
        <v>2</v>
      </c>
      <c r="P1232" t="s">
        <v>39</v>
      </c>
      <c r="Q1232" s="6">
        <v>42230</v>
      </c>
      <c r="R1232" s="3">
        <v>1558</v>
      </c>
      <c r="S1232" s="3">
        <v>1637</v>
      </c>
      <c r="T1232" t="s">
        <v>55</v>
      </c>
      <c r="V1232" s="3">
        <v>114016</v>
      </c>
      <c r="Y1232" t="s">
        <v>684</v>
      </c>
      <c r="AB1232" s="3">
        <v>507806864</v>
      </c>
      <c r="AC1232" s="3">
        <v>533386201</v>
      </c>
      <c r="AD1232">
        <v>132.18</v>
      </c>
      <c r="AE1232" s="5">
        <f t="shared" si="39"/>
        <v>467182314.88</v>
      </c>
      <c r="AF1232">
        <v>138.84</v>
      </c>
      <c r="AG1232" s="4">
        <v>0.92</v>
      </c>
      <c r="AH1232" t="s">
        <v>33</v>
      </c>
      <c r="AI1232" t="s">
        <v>52</v>
      </c>
      <c r="AJ1232">
        <v>33.492542999999998</v>
      </c>
      <c r="AK1232">
        <v>-117.664842999999</v>
      </c>
    </row>
    <row r="1233" spans="1:37" ht="14.45" x14ac:dyDescent="0.3">
      <c r="A1233">
        <v>1231</v>
      </c>
      <c r="B1233">
        <v>712</v>
      </c>
      <c r="C1233" t="s">
        <v>709</v>
      </c>
      <c r="D1233" t="s">
        <v>52</v>
      </c>
      <c r="E1233" t="s">
        <v>53</v>
      </c>
      <c r="F1233" s="2">
        <v>35431</v>
      </c>
      <c r="G1233" s="2">
        <v>39082</v>
      </c>
      <c r="H1233">
        <v>111418</v>
      </c>
      <c r="I1233">
        <v>108213</v>
      </c>
      <c r="J1233">
        <v>151</v>
      </c>
      <c r="K1233">
        <f t="shared" si="38"/>
        <v>6140803070</v>
      </c>
      <c r="L1233">
        <v>144</v>
      </c>
      <c r="M1233">
        <v>140</v>
      </c>
      <c r="N1233" t="s">
        <v>709</v>
      </c>
      <c r="O1233" t="s">
        <v>38</v>
      </c>
      <c r="P1233" t="s">
        <v>39</v>
      </c>
      <c r="Q1233" s="6">
        <v>42199</v>
      </c>
      <c r="R1233" s="3">
        <v>1639</v>
      </c>
      <c r="S1233" s="3">
        <v>1622</v>
      </c>
      <c r="T1233" t="s">
        <v>55</v>
      </c>
      <c r="V1233" s="3">
        <v>114016</v>
      </c>
      <c r="Y1233" t="s">
        <v>684</v>
      </c>
      <c r="AB1233" s="3">
        <v>534168244</v>
      </c>
      <c r="AC1233" s="3">
        <v>528563600</v>
      </c>
      <c r="AD1233">
        <v>139.04</v>
      </c>
      <c r="AE1233" s="5">
        <f t="shared" si="39"/>
        <v>491434784.48000002</v>
      </c>
      <c r="AF1233">
        <v>137.58000000000001</v>
      </c>
      <c r="AG1233" s="4">
        <v>0.92</v>
      </c>
      <c r="AH1233" t="s">
        <v>33</v>
      </c>
      <c r="AI1233" t="s">
        <v>52</v>
      </c>
      <c r="AJ1233">
        <v>33.492542999999998</v>
      </c>
      <c r="AK1233">
        <v>-117.664842999999</v>
      </c>
    </row>
    <row r="1234" spans="1:37" ht="14.45" x14ac:dyDescent="0.3">
      <c r="A1234">
        <v>1232</v>
      </c>
      <c r="B1234">
        <v>712</v>
      </c>
      <c r="C1234" t="s">
        <v>709</v>
      </c>
      <c r="D1234" t="s">
        <v>52</v>
      </c>
      <c r="E1234" t="s">
        <v>53</v>
      </c>
      <c r="F1234" s="2">
        <v>35431</v>
      </c>
      <c r="G1234" s="2">
        <v>39082</v>
      </c>
      <c r="H1234">
        <v>111418</v>
      </c>
      <c r="I1234">
        <v>108213</v>
      </c>
      <c r="J1234">
        <v>151</v>
      </c>
      <c r="K1234">
        <f t="shared" si="38"/>
        <v>6140803070</v>
      </c>
      <c r="L1234">
        <v>144</v>
      </c>
      <c r="M1234">
        <v>140</v>
      </c>
      <c r="N1234" t="s">
        <v>709</v>
      </c>
      <c r="O1234" t="s">
        <v>38</v>
      </c>
      <c r="P1234" t="s">
        <v>39</v>
      </c>
      <c r="Q1234" s="6">
        <v>42169</v>
      </c>
      <c r="R1234" s="3">
        <v>1610</v>
      </c>
      <c r="S1234" s="3">
        <v>1530</v>
      </c>
      <c r="T1234" t="s">
        <v>55</v>
      </c>
      <c r="V1234" s="3">
        <v>114016</v>
      </c>
      <c r="Y1234" t="s">
        <v>684</v>
      </c>
      <c r="AB1234" s="3">
        <v>524653383</v>
      </c>
      <c r="AC1234" s="3">
        <v>498585268</v>
      </c>
      <c r="AD1234">
        <v>141.12</v>
      </c>
      <c r="AE1234" s="5">
        <f t="shared" si="39"/>
        <v>482681112.36000001</v>
      </c>
      <c r="AF1234">
        <v>134.1</v>
      </c>
      <c r="AG1234" s="4">
        <v>0.92</v>
      </c>
      <c r="AH1234" t="s">
        <v>33</v>
      </c>
      <c r="AI1234" t="s">
        <v>52</v>
      </c>
      <c r="AJ1234">
        <v>33.492542999999998</v>
      </c>
      <c r="AK1234">
        <v>-117.664842999999</v>
      </c>
    </row>
    <row r="1235" spans="1:37" ht="14.45" x14ac:dyDescent="0.3">
      <c r="A1235">
        <v>1233</v>
      </c>
      <c r="B1235">
        <v>630</v>
      </c>
      <c r="C1235" t="s">
        <v>712</v>
      </c>
      <c r="D1235" t="s">
        <v>108</v>
      </c>
      <c r="E1235" t="s">
        <v>53</v>
      </c>
      <c r="F1235" s="2">
        <v>34700</v>
      </c>
      <c r="G1235" s="2">
        <v>38352</v>
      </c>
      <c r="H1235">
        <v>86946</v>
      </c>
      <c r="I1235">
        <v>79924</v>
      </c>
      <c r="J1235">
        <v>119</v>
      </c>
      <c r="K1235">
        <f t="shared" si="38"/>
        <v>3776499510</v>
      </c>
      <c r="L1235">
        <v>115</v>
      </c>
      <c r="M1235">
        <v>111</v>
      </c>
      <c r="N1235" t="s">
        <v>712</v>
      </c>
      <c r="O1235" t="s">
        <v>38</v>
      </c>
      <c r="P1235" t="s">
        <v>39</v>
      </c>
      <c r="Q1235" s="6">
        <v>42050</v>
      </c>
      <c r="R1235">
        <v>668</v>
      </c>
      <c r="S1235">
        <v>756</v>
      </c>
      <c r="T1235" t="s">
        <v>55</v>
      </c>
      <c r="V1235" s="3">
        <v>86946</v>
      </c>
      <c r="W1235">
        <v>48</v>
      </c>
      <c r="AB1235" s="3">
        <v>217668753</v>
      </c>
      <c r="AC1235" s="3">
        <v>246343679</v>
      </c>
      <c r="AD1235">
        <v>48.28</v>
      </c>
      <c r="AE1235" s="5">
        <f t="shared" si="39"/>
        <v>117541126.62</v>
      </c>
      <c r="AF1235">
        <v>54.64</v>
      </c>
      <c r="AG1235" s="4">
        <v>0.54</v>
      </c>
      <c r="AH1235" t="s">
        <v>33</v>
      </c>
      <c r="AI1235" t="s">
        <v>108</v>
      </c>
      <c r="AJ1235">
        <v>34.445127999999997</v>
      </c>
      <c r="AK1235">
        <v>-119.79934799999999</v>
      </c>
    </row>
    <row r="1236" spans="1:37" ht="14.45" x14ac:dyDescent="0.3">
      <c r="A1236">
        <v>1234</v>
      </c>
      <c r="B1236">
        <v>630</v>
      </c>
      <c r="C1236" t="s">
        <v>712</v>
      </c>
      <c r="D1236" t="s">
        <v>108</v>
      </c>
      <c r="E1236" t="s">
        <v>53</v>
      </c>
      <c r="F1236" s="2">
        <v>34700</v>
      </c>
      <c r="G1236" s="2">
        <v>38352</v>
      </c>
      <c r="H1236">
        <v>86946</v>
      </c>
      <c r="I1236">
        <v>79924</v>
      </c>
      <c r="J1236">
        <v>119</v>
      </c>
      <c r="K1236">
        <f t="shared" si="38"/>
        <v>3776499510</v>
      </c>
      <c r="L1236">
        <v>115</v>
      </c>
      <c r="M1236">
        <v>111</v>
      </c>
      <c r="N1236" t="s">
        <v>712</v>
      </c>
      <c r="O1236" t="s">
        <v>38</v>
      </c>
      <c r="P1236" t="s">
        <v>39</v>
      </c>
      <c r="Q1236" s="6">
        <v>42019</v>
      </c>
      <c r="R1236">
        <v>641</v>
      </c>
      <c r="S1236">
        <v>663</v>
      </c>
      <c r="T1236" t="s">
        <v>55</v>
      </c>
      <c r="V1236" s="3">
        <v>86946</v>
      </c>
      <c r="W1236">
        <v>47</v>
      </c>
      <c r="AB1236" s="3">
        <v>208870765</v>
      </c>
      <c r="AC1236" s="3">
        <v>216039496</v>
      </c>
      <c r="AD1236">
        <v>47.27</v>
      </c>
      <c r="AE1236" s="5">
        <f t="shared" si="39"/>
        <v>127411166.64999999</v>
      </c>
      <c r="AF1236">
        <v>48.89</v>
      </c>
      <c r="AG1236" s="4">
        <v>0.61</v>
      </c>
      <c r="AH1236" t="s">
        <v>33</v>
      </c>
      <c r="AI1236" t="s">
        <v>108</v>
      </c>
      <c r="AJ1236">
        <v>34.445127999999997</v>
      </c>
      <c r="AK1236">
        <v>-119.79934799999999</v>
      </c>
    </row>
    <row r="1237" spans="1:37" ht="14.45" x14ac:dyDescent="0.3">
      <c r="A1237">
        <v>1235</v>
      </c>
      <c r="B1237">
        <v>630</v>
      </c>
      <c r="C1237" t="s">
        <v>712</v>
      </c>
      <c r="D1237" t="s">
        <v>108</v>
      </c>
      <c r="E1237" t="s">
        <v>53</v>
      </c>
      <c r="F1237" s="2">
        <v>34700</v>
      </c>
      <c r="G1237" s="2">
        <v>38352</v>
      </c>
      <c r="H1237">
        <v>86946</v>
      </c>
      <c r="I1237">
        <v>79924</v>
      </c>
      <c r="J1237">
        <v>119</v>
      </c>
      <c r="K1237">
        <f t="shared" si="38"/>
        <v>3776499510</v>
      </c>
      <c r="L1237">
        <v>115</v>
      </c>
      <c r="M1237">
        <v>111</v>
      </c>
      <c r="N1237" t="s">
        <v>712</v>
      </c>
      <c r="O1237" t="s">
        <v>54</v>
      </c>
      <c r="P1237" t="s">
        <v>39</v>
      </c>
      <c r="Q1237" s="6">
        <v>42352</v>
      </c>
      <c r="R1237">
        <v>531</v>
      </c>
      <c r="S1237">
        <v>912</v>
      </c>
      <c r="T1237" t="s">
        <v>55</v>
      </c>
      <c r="V1237" s="3">
        <v>86946</v>
      </c>
      <c r="W1237">
        <v>37</v>
      </c>
      <c r="AB1237" s="3">
        <v>173027108</v>
      </c>
      <c r="AC1237" s="3">
        <v>297176501</v>
      </c>
      <c r="AD1237">
        <v>36.590000000000003</v>
      </c>
      <c r="AE1237" s="5">
        <f t="shared" si="39"/>
        <v>98625451.559999987</v>
      </c>
      <c r="AF1237">
        <v>62.85</v>
      </c>
      <c r="AG1237" s="4">
        <v>0.56999999999999995</v>
      </c>
      <c r="AH1237" t="s">
        <v>33</v>
      </c>
      <c r="AI1237" t="s">
        <v>108</v>
      </c>
      <c r="AJ1237">
        <v>34.445127999999997</v>
      </c>
      <c r="AK1237">
        <v>-119.79934799999999</v>
      </c>
    </row>
    <row r="1238" spans="1:37" ht="14.45" x14ac:dyDescent="0.3">
      <c r="A1238">
        <v>1236</v>
      </c>
      <c r="B1238">
        <v>630</v>
      </c>
      <c r="C1238" t="s">
        <v>712</v>
      </c>
      <c r="D1238" t="s">
        <v>108</v>
      </c>
      <c r="E1238" t="s">
        <v>53</v>
      </c>
      <c r="F1238" s="2">
        <v>34700</v>
      </c>
      <c r="G1238" s="2">
        <v>38352</v>
      </c>
      <c r="H1238">
        <v>86946</v>
      </c>
      <c r="I1238">
        <v>79924</v>
      </c>
      <c r="J1238">
        <v>119</v>
      </c>
      <c r="K1238">
        <f t="shared" si="38"/>
        <v>3776499510</v>
      </c>
      <c r="L1238">
        <v>115</v>
      </c>
      <c r="M1238">
        <v>111</v>
      </c>
      <c r="N1238" t="s">
        <v>712</v>
      </c>
      <c r="O1238" t="s">
        <v>38</v>
      </c>
      <c r="P1238" t="s">
        <v>39</v>
      </c>
      <c r="Q1238" s="6">
        <v>42322</v>
      </c>
      <c r="R1238">
        <v>942</v>
      </c>
      <c r="S1238" s="3">
        <v>1146</v>
      </c>
      <c r="T1238" t="s">
        <v>55</v>
      </c>
      <c r="V1238" s="3">
        <v>86946</v>
      </c>
      <c r="W1238">
        <v>46</v>
      </c>
      <c r="AB1238" s="3">
        <v>306952044</v>
      </c>
      <c r="AC1238" s="3">
        <v>373425735</v>
      </c>
      <c r="AD1238">
        <v>45.89</v>
      </c>
      <c r="AE1238" s="5">
        <f t="shared" si="39"/>
        <v>119711297.16000001</v>
      </c>
      <c r="AF1238">
        <v>55.83</v>
      </c>
      <c r="AG1238" s="4">
        <v>0.39</v>
      </c>
      <c r="AH1238" t="s">
        <v>33</v>
      </c>
      <c r="AI1238" t="s">
        <v>108</v>
      </c>
      <c r="AJ1238">
        <v>34.445127999999997</v>
      </c>
      <c r="AK1238">
        <v>-119.79934799999999</v>
      </c>
    </row>
    <row r="1239" spans="1:37" ht="14.45" x14ac:dyDescent="0.3">
      <c r="A1239">
        <v>1237</v>
      </c>
      <c r="B1239">
        <v>630</v>
      </c>
      <c r="C1239" t="s">
        <v>712</v>
      </c>
      <c r="D1239" t="s">
        <v>108</v>
      </c>
      <c r="E1239" t="s">
        <v>53</v>
      </c>
      <c r="F1239" s="2">
        <v>34700</v>
      </c>
      <c r="G1239" s="2">
        <v>38352</v>
      </c>
      <c r="H1239">
        <v>86946</v>
      </c>
      <c r="I1239">
        <v>79924</v>
      </c>
      <c r="J1239">
        <v>119</v>
      </c>
      <c r="K1239">
        <f t="shared" si="38"/>
        <v>3776499510</v>
      </c>
      <c r="L1239">
        <v>115</v>
      </c>
      <c r="M1239">
        <v>111</v>
      </c>
      <c r="N1239" t="s">
        <v>712</v>
      </c>
      <c r="O1239" t="s">
        <v>54</v>
      </c>
      <c r="P1239" t="s">
        <v>39</v>
      </c>
      <c r="Q1239" s="6">
        <v>42291</v>
      </c>
      <c r="R1239" s="3">
        <v>1301</v>
      </c>
      <c r="S1239" s="3">
        <v>1454</v>
      </c>
      <c r="T1239" t="s">
        <v>55</v>
      </c>
      <c r="V1239" s="3">
        <v>86946</v>
      </c>
      <c r="W1239">
        <v>62</v>
      </c>
      <c r="AB1239" s="3">
        <v>423932707</v>
      </c>
      <c r="AC1239" s="3">
        <v>473787975</v>
      </c>
      <c r="AD1239">
        <v>61.34</v>
      </c>
      <c r="AE1239" s="5">
        <f t="shared" si="39"/>
        <v>165333755.73000002</v>
      </c>
      <c r="AF1239">
        <v>68.55</v>
      </c>
      <c r="AG1239" s="4">
        <v>0.39</v>
      </c>
      <c r="AH1239" t="s">
        <v>33</v>
      </c>
      <c r="AI1239" t="s">
        <v>108</v>
      </c>
      <c r="AJ1239">
        <v>34.445127999999997</v>
      </c>
      <c r="AK1239">
        <v>-119.79934799999999</v>
      </c>
    </row>
    <row r="1240" spans="1:37" ht="14.45" x14ac:dyDescent="0.3">
      <c r="A1240">
        <v>1238</v>
      </c>
      <c r="B1240">
        <v>630</v>
      </c>
      <c r="C1240" t="s">
        <v>712</v>
      </c>
      <c r="D1240" t="s">
        <v>108</v>
      </c>
      <c r="E1240" t="s">
        <v>53</v>
      </c>
      <c r="F1240" s="2">
        <v>34700</v>
      </c>
      <c r="G1240" s="2">
        <v>38352</v>
      </c>
      <c r="H1240">
        <v>86946</v>
      </c>
      <c r="I1240">
        <v>79924</v>
      </c>
      <c r="J1240">
        <v>119</v>
      </c>
      <c r="K1240">
        <f t="shared" si="38"/>
        <v>3776499510</v>
      </c>
      <c r="L1240">
        <v>115</v>
      </c>
      <c r="M1240">
        <v>111</v>
      </c>
      <c r="N1240" t="s">
        <v>712</v>
      </c>
      <c r="O1240" t="s">
        <v>54</v>
      </c>
      <c r="P1240" t="s">
        <v>39</v>
      </c>
      <c r="Q1240" s="6">
        <v>42261</v>
      </c>
      <c r="R1240" s="3">
        <v>1367</v>
      </c>
      <c r="S1240" s="3">
        <v>1504</v>
      </c>
      <c r="T1240" t="s">
        <v>55</v>
      </c>
      <c r="V1240" s="3">
        <v>86946</v>
      </c>
      <c r="W1240">
        <v>64</v>
      </c>
      <c r="AB1240" s="3">
        <v>445438901</v>
      </c>
      <c r="AC1240" s="3">
        <v>490080546</v>
      </c>
      <c r="AD1240">
        <v>70.02</v>
      </c>
      <c r="AE1240" s="5">
        <f t="shared" si="39"/>
        <v>182629949.41</v>
      </c>
      <c r="AF1240">
        <v>77.03</v>
      </c>
      <c r="AG1240" s="4">
        <v>0.41</v>
      </c>
      <c r="AH1240" t="s">
        <v>33</v>
      </c>
      <c r="AI1240" t="s">
        <v>108</v>
      </c>
      <c r="AJ1240">
        <v>34.445127999999997</v>
      </c>
      <c r="AK1240">
        <v>-119.79934799999999</v>
      </c>
    </row>
    <row r="1241" spans="1:37" ht="14.45" x14ac:dyDescent="0.3">
      <c r="A1241">
        <v>1239</v>
      </c>
      <c r="B1241">
        <v>630</v>
      </c>
      <c r="C1241" t="s">
        <v>712</v>
      </c>
      <c r="D1241" t="s">
        <v>108</v>
      </c>
      <c r="E1241" t="s">
        <v>53</v>
      </c>
      <c r="F1241" s="2">
        <v>34700</v>
      </c>
      <c r="G1241" s="2">
        <v>38352</v>
      </c>
      <c r="H1241">
        <v>86946</v>
      </c>
      <c r="I1241">
        <v>79924</v>
      </c>
      <c r="J1241">
        <v>119</v>
      </c>
      <c r="K1241">
        <f t="shared" si="38"/>
        <v>3776499510</v>
      </c>
      <c r="L1241">
        <v>115</v>
      </c>
      <c r="M1241">
        <v>111</v>
      </c>
      <c r="N1241" t="s">
        <v>712</v>
      </c>
      <c r="O1241" t="s">
        <v>54</v>
      </c>
      <c r="P1241" t="s">
        <v>39</v>
      </c>
      <c r="Q1241" s="6">
        <v>42230</v>
      </c>
      <c r="R1241" s="3">
        <v>1294</v>
      </c>
      <c r="S1241" s="3">
        <v>1449</v>
      </c>
      <c r="T1241" t="s">
        <v>55</v>
      </c>
      <c r="U1241" t="s">
        <v>713</v>
      </c>
      <c r="V1241" s="3">
        <v>86946</v>
      </c>
      <c r="X1241" t="s">
        <v>714</v>
      </c>
      <c r="AA1241" t="s">
        <v>55</v>
      </c>
      <c r="AB1241" s="3">
        <v>421651747</v>
      </c>
      <c r="AC1241" s="3">
        <v>472158718</v>
      </c>
      <c r="AD1241">
        <v>61.01</v>
      </c>
      <c r="AE1241" s="5">
        <f t="shared" si="39"/>
        <v>164444181.33000001</v>
      </c>
      <c r="AF1241">
        <v>68.319999999999993</v>
      </c>
      <c r="AG1241" s="4">
        <v>0.39</v>
      </c>
      <c r="AH1241" t="s">
        <v>33</v>
      </c>
      <c r="AI1241" t="s">
        <v>108</v>
      </c>
      <c r="AJ1241">
        <v>34.445127999999997</v>
      </c>
      <c r="AK1241">
        <v>-119.79934799999999</v>
      </c>
    </row>
    <row r="1242" spans="1:37" ht="14.45" x14ac:dyDescent="0.3">
      <c r="A1242">
        <v>1240</v>
      </c>
      <c r="B1242">
        <v>630</v>
      </c>
      <c r="C1242" t="s">
        <v>712</v>
      </c>
      <c r="D1242" t="s">
        <v>108</v>
      </c>
      <c r="E1242" t="s">
        <v>53</v>
      </c>
      <c r="F1242" s="2">
        <v>34700</v>
      </c>
      <c r="G1242" s="2">
        <v>38352</v>
      </c>
      <c r="H1242">
        <v>86946</v>
      </c>
      <c r="I1242">
        <v>79924</v>
      </c>
      <c r="J1242">
        <v>119</v>
      </c>
      <c r="K1242">
        <f t="shared" si="38"/>
        <v>3776499510</v>
      </c>
      <c r="L1242">
        <v>115</v>
      </c>
      <c r="M1242">
        <v>111</v>
      </c>
      <c r="N1242" t="s">
        <v>712</v>
      </c>
      <c r="O1242">
        <v>1</v>
      </c>
      <c r="P1242" t="s">
        <v>34</v>
      </c>
      <c r="Q1242" s="6">
        <v>42199</v>
      </c>
      <c r="R1242" s="3">
        <v>1354</v>
      </c>
      <c r="S1242" s="3">
        <v>1590</v>
      </c>
      <c r="T1242" t="s">
        <v>55</v>
      </c>
      <c r="U1242" t="s">
        <v>713</v>
      </c>
      <c r="V1242" s="3">
        <v>86946</v>
      </c>
      <c r="AB1242" s="3">
        <v>441202832</v>
      </c>
      <c r="AC1242" s="3">
        <v>518103769</v>
      </c>
      <c r="AD1242">
        <v>65.48</v>
      </c>
      <c r="AE1242" s="5">
        <f t="shared" si="39"/>
        <v>176481132.80000001</v>
      </c>
      <c r="AF1242">
        <v>76.89</v>
      </c>
      <c r="AG1242" s="4">
        <v>0.4</v>
      </c>
      <c r="AH1242" t="s">
        <v>33</v>
      </c>
      <c r="AI1242" t="s">
        <v>108</v>
      </c>
      <c r="AJ1242">
        <v>34.445127999999997</v>
      </c>
      <c r="AK1242">
        <v>-119.79934799999999</v>
      </c>
    </row>
    <row r="1243" spans="1:37" ht="14.45" x14ac:dyDescent="0.3">
      <c r="A1243">
        <v>1241</v>
      </c>
      <c r="B1243">
        <v>630</v>
      </c>
      <c r="C1243" t="s">
        <v>712</v>
      </c>
      <c r="D1243" t="s">
        <v>108</v>
      </c>
      <c r="E1243" t="s">
        <v>53</v>
      </c>
      <c r="F1243" s="2">
        <v>34700</v>
      </c>
      <c r="G1243" s="2">
        <v>38352</v>
      </c>
      <c r="H1243">
        <v>86946</v>
      </c>
      <c r="I1243">
        <v>79924</v>
      </c>
      <c r="J1243">
        <v>119</v>
      </c>
      <c r="K1243">
        <f t="shared" si="38"/>
        <v>3776499510</v>
      </c>
      <c r="L1243">
        <v>115</v>
      </c>
      <c r="M1243">
        <v>111</v>
      </c>
      <c r="N1243" t="s">
        <v>712</v>
      </c>
      <c r="O1243">
        <v>1</v>
      </c>
      <c r="P1243" t="s">
        <v>34</v>
      </c>
      <c r="Q1243" s="6">
        <v>42169</v>
      </c>
      <c r="R1243" s="3">
        <v>1272</v>
      </c>
      <c r="S1243" s="3">
        <v>1339</v>
      </c>
      <c r="T1243" t="s">
        <v>55</v>
      </c>
      <c r="U1243" t="s">
        <v>713</v>
      </c>
      <c r="V1243" s="3">
        <v>86946</v>
      </c>
      <c r="AB1243" s="3">
        <v>414483015</v>
      </c>
      <c r="AC1243" s="3">
        <v>436315061</v>
      </c>
      <c r="AD1243">
        <v>63.56</v>
      </c>
      <c r="AE1243" s="5">
        <f t="shared" si="39"/>
        <v>165793206</v>
      </c>
      <c r="AF1243">
        <v>66.91</v>
      </c>
      <c r="AG1243" s="4">
        <v>0.4</v>
      </c>
      <c r="AH1243" t="s">
        <v>33</v>
      </c>
      <c r="AI1243" t="s">
        <v>108</v>
      </c>
      <c r="AJ1243">
        <v>34.445127999999997</v>
      </c>
      <c r="AK1243">
        <v>-119.79934799999999</v>
      </c>
    </row>
    <row r="1244" spans="1:37" ht="14.45" x14ac:dyDescent="0.3">
      <c r="A1244">
        <v>1242</v>
      </c>
      <c r="B1244">
        <v>648</v>
      </c>
      <c r="C1244" t="s">
        <v>715</v>
      </c>
      <c r="D1244" t="s">
        <v>36</v>
      </c>
      <c r="E1244" t="s">
        <v>31</v>
      </c>
      <c r="F1244" s="2">
        <v>36161</v>
      </c>
      <c r="G1244" s="2">
        <v>39813</v>
      </c>
      <c r="H1244">
        <v>92995</v>
      </c>
      <c r="I1244">
        <v>91298</v>
      </c>
      <c r="J1244">
        <v>121</v>
      </c>
      <c r="K1244">
        <f t="shared" si="38"/>
        <v>4107124175</v>
      </c>
      <c r="L1244">
        <v>109</v>
      </c>
      <c r="M1244">
        <v>97</v>
      </c>
      <c r="N1244" t="s">
        <v>715</v>
      </c>
      <c r="O1244">
        <v>2</v>
      </c>
      <c r="P1244" t="s">
        <v>39</v>
      </c>
      <c r="Q1244" s="6">
        <v>42050</v>
      </c>
      <c r="R1244">
        <v>590</v>
      </c>
      <c r="S1244">
        <v>654</v>
      </c>
      <c r="T1244" t="s">
        <v>55</v>
      </c>
      <c r="V1244" s="3">
        <v>97958</v>
      </c>
      <c r="W1244">
        <v>52.05</v>
      </c>
      <c r="AB1244" s="3">
        <v>192171531</v>
      </c>
      <c r="AC1244" s="3">
        <v>213200353</v>
      </c>
      <c r="AD1244">
        <v>54.65</v>
      </c>
      <c r="AE1244" s="5">
        <f t="shared" si="39"/>
        <v>149893794.18000001</v>
      </c>
      <c r="AF1244">
        <v>60.63</v>
      </c>
      <c r="AG1244" s="4">
        <v>0.78</v>
      </c>
      <c r="AH1244" t="s">
        <v>33</v>
      </c>
      <c r="AI1244" t="s">
        <v>36</v>
      </c>
      <c r="AJ1244">
        <v>36.778261000000001</v>
      </c>
      <c r="AK1244">
        <v>-119.41793199999999</v>
      </c>
    </row>
    <row r="1245" spans="1:37" ht="14.45" x14ac:dyDescent="0.3">
      <c r="A1245">
        <v>1243</v>
      </c>
      <c r="B1245">
        <v>648</v>
      </c>
      <c r="C1245" t="s">
        <v>715</v>
      </c>
      <c r="D1245" t="s">
        <v>36</v>
      </c>
      <c r="E1245" t="s">
        <v>31</v>
      </c>
      <c r="F1245" s="2">
        <v>36161</v>
      </c>
      <c r="G1245" s="2">
        <v>39813</v>
      </c>
      <c r="H1245">
        <v>92995</v>
      </c>
      <c r="I1245">
        <v>91298</v>
      </c>
      <c r="J1245">
        <v>121</v>
      </c>
      <c r="K1245">
        <f t="shared" si="38"/>
        <v>4107124175</v>
      </c>
      <c r="L1245">
        <v>109</v>
      </c>
      <c r="M1245">
        <v>97</v>
      </c>
      <c r="N1245" t="s">
        <v>715</v>
      </c>
      <c r="O1245">
        <v>2</v>
      </c>
      <c r="P1245" t="s">
        <v>39</v>
      </c>
      <c r="Q1245" s="6">
        <v>42019</v>
      </c>
      <c r="R1245">
        <v>631</v>
      </c>
      <c r="S1245">
        <v>656</v>
      </c>
      <c r="T1245" t="s">
        <v>55</v>
      </c>
      <c r="V1245" s="3">
        <v>97958</v>
      </c>
      <c r="W1245">
        <v>52.79</v>
      </c>
      <c r="AB1245" s="3">
        <v>205524271</v>
      </c>
      <c r="AC1245" s="3">
        <v>213752997</v>
      </c>
      <c r="AD1245">
        <v>52.79</v>
      </c>
      <c r="AE1245" s="5">
        <f t="shared" si="39"/>
        <v>160308931.38</v>
      </c>
      <c r="AF1245">
        <v>54.9</v>
      </c>
      <c r="AG1245" s="4">
        <v>0.78</v>
      </c>
      <c r="AH1245" t="s">
        <v>33</v>
      </c>
      <c r="AI1245" t="s">
        <v>36</v>
      </c>
      <c r="AJ1245">
        <v>36.778261000000001</v>
      </c>
      <c r="AK1245">
        <v>-119.41793199999999</v>
      </c>
    </row>
    <row r="1246" spans="1:37" ht="14.45" x14ac:dyDescent="0.3">
      <c r="A1246">
        <v>1244</v>
      </c>
      <c r="B1246">
        <v>648</v>
      </c>
      <c r="C1246" t="s">
        <v>715</v>
      </c>
      <c r="D1246" t="s">
        <v>36</v>
      </c>
      <c r="E1246" t="s">
        <v>31</v>
      </c>
      <c r="F1246" s="2">
        <v>36161</v>
      </c>
      <c r="G1246" s="2">
        <v>39813</v>
      </c>
      <c r="H1246">
        <v>92995</v>
      </c>
      <c r="I1246">
        <v>91298</v>
      </c>
      <c r="J1246">
        <v>121</v>
      </c>
      <c r="K1246">
        <f t="shared" si="38"/>
        <v>4107124175</v>
      </c>
      <c r="L1246">
        <v>109</v>
      </c>
      <c r="M1246">
        <v>97</v>
      </c>
      <c r="N1246" t="s">
        <v>715</v>
      </c>
      <c r="O1246">
        <v>2</v>
      </c>
      <c r="P1246" t="s">
        <v>39</v>
      </c>
      <c r="Q1246" s="6">
        <v>42352</v>
      </c>
      <c r="R1246">
        <v>583</v>
      </c>
      <c r="S1246">
        <v>751</v>
      </c>
      <c r="T1246" t="s">
        <v>55</v>
      </c>
      <c r="U1246" t="s">
        <v>716</v>
      </c>
      <c r="V1246" s="3">
        <v>97958</v>
      </c>
      <c r="W1246">
        <v>46.46</v>
      </c>
      <c r="AB1246" s="3">
        <v>189900672</v>
      </c>
      <c r="AC1246" s="3">
        <v>244604610</v>
      </c>
      <c r="AD1246">
        <v>48.78</v>
      </c>
      <c r="AE1246" s="5">
        <f t="shared" si="39"/>
        <v>148122524.16</v>
      </c>
      <c r="AF1246">
        <v>62.83</v>
      </c>
      <c r="AG1246" s="4">
        <v>0.78</v>
      </c>
      <c r="AH1246" t="s">
        <v>33</v>
      </c>
      <c r="AI1246" t="s">
        <v>36</v>
      </c>
      <c r="AJ1246">
        <v>36.778261000000001</v>
      </c>
      <c r="AK1246">
        <v>-119.41793199999999</v>
      </c>
    </row>
    <row r="1247" spans="1:37" ht="14.45" x14ac:dyDescent="0.3">
      <c r="A1247">
        <v>1245</v>
      </c>
      <c r="B1247">
        <v>648</v>
      </c>
      <c r="C1247" t="s">
        <v>715</v>
      </c>
      <c r="D1247" t="s">
        <v>36</v>
      </c>
      <c r="E1247" t="s">
        <v>31</v>
      </c>
      <c r="F1247" s="2">
        <v>36161</v>
      </c>
      <c r="G1247" s="2">
        <v>39813</v>
      </c>
      <c r="H1247">
        <v>92995</v>
      </c>
      <c r="I1247">
        <v>91298</v>
      </c>
      <c r="J1247">
        <v>121</v>
      </c>
      <c r="K1247">
        <f t="shared" si="38"/>
        <v>4107124175</v>
      </c>
      <c r="L1247">
        <v>109</v>
      </c>
      <c r="M1247">
        <v>97</v>
      </c>
      <c r="N1247" t="s">
        <v>715</v>
      </c>
      <c r="O1247">
        <v>2</v>
      </c>
      <c r="P1247" t="s">
        <v>39</v>
      </c>
      <c r="Q1247" s="6">
        <v>42322</v>
      </c>
      <c r="R1247">
        <v>696</v>
      </c>
      <c r="S1247">
        <v>878</v>
      </c>
      <c r="T1247" t="s">
        <v>55</v>
      </c>
      <c r="U1247" t="s">
        <v>717</v>
      </c>
      <c r="V1247" s="3">
        <v>97958</v>
      </c>
      <c r="W1247">
        <v>60.2</v>
      </c>
      <c r="AB1247" s="3">
        <v>226809212</v>
      </c>
      <c r="AC1247" s="3">
        <v>286018697</v>
      </c>
      <c r="AD1247">
        <v>60.2</v>
      </c>
      <c r="AE1247" s="5">
        <f t="shared" si="39"/>
        <v>176911185.36000001</v>
      </c>
      <c r="AF1247">
        <v>75.92</v>
      </c>
      <c r="AG1247" s="4">
        <v>0.78</v>
      </c>
      <c r="AH1247" t="s">
        <v>33</v>
      </c>
      <c r="AI1247" t="s">
        <v>36</v>
      </c>
      <c r="AJ1247">
        <v>36.778261000000001</v>
      </c>
      <c r="AK1247">
        <v>-119.41793199999999</v>
      </c>
    </row>
    <row r="1248" spans="1:37" ht="14.45" x14ac:dyDescent="0.3">
      <c r="A1248">
        <v>1246</v>
      </c>
      <c r="B1248">
        <v>648</v>
      </c>
      <c r="C1248" t="s">
        <v>715</v>
      </c>
      <c r="D1248" t="s">
        <v>36</v>
      </c>
      <c r="E1248" t="s">
        <v>31</v>
      </c>
      <c r="F1248" s="2">
        <v>36161</v>
      </c>
      <c r="G1248" s="2">
        <v>39813</v>
      </c>
      <c r="H1248">
        <v>92995</v>
      </c>
      <c r="I1248">
        <v>91298</v>
      </c>
      <c r="J1248">
        <v>121</v>
      </c>
      <c r="K1248">
        <f t="shared" si="38"/>
        <v>4107124175</v>
      </c>
      <c r="L1248">
        <v>109</v>
      </c>
      <c r="M1248">
        <v>97</v>
      </c>
      <c r="N1248" t="s">
        <v>715</v>
      </c>
      <c r="O1248">
        <v>2</v>
      </c>
      <c r="P1248" t="s">
        <v>39</v>
      </c>
      <c r="Q1248" s="6">
        <v>42291</v>
      </c>
      <c r="R1248">
        <v>925</v>
      </c>
      <c r="S1248" s="3">
        <v>1111</v>
      </c>
      <c r="T1248" t="s">
        <v>55</v>
      </c>
      <c r="U1248" t="s">
        <v>717</v>
      </c>
      <c r="V1248" s="3">
        <v>97958</v>
      </c>
      <c r="W1248">
        <v>77.42</v>
      </c>
      <c r="AB1248" s="3">
        <v>301416806</v>
      </c>
      <c r="AC1248" s="3">
        <v>361903303</v>
      </c>
      <c r="AD1248">
        <v>77.42</v>
      </c>
      <c r="AE1248" s="5">
        <f t="shared" si="39"/>
        <v>235105108.68000001</v>
      </c>
      <c r="AF1248">
        <v>92.96</v>
      </c>
      <c r="AG1248" s="4">
        <v>0.78</v>
      </c>
      <c r="AH1248" t="s">
        <v>33</v>
      </c>
      <c r="AI1248" t="s">
        <v>36</v>
      </c>
      <c r="AJ1248">
        <v>36.778261000000001</v>
      </c>
      <c r="AK1248">
        <v>-119.41793199999999</v>
      </c>
    </row>
    <row r="1249" spans="1:37" ht="14.45" x14ac:dyDescent="0.3">
      <c r="A1249">
        <v>1247</v>
      </c>
      <c r="B1249">
        <v>648</v>
      </c>
      <c r="C1249" t="s">
        <v>715</v>
      </c>
      <c r="D1249" t="s">
        <v>36</v>
      </c>
      <c r="E1249" t="s">
        <v>31</v>
      </c>
      <c r="F1249" s="2">
        <v>36161</v>
      </c>
      <c r="G1249" s="2">
        <v>39813</v>
      </c>
      <c r="H1249">
        <v>92995</v>
      </c>
      <c r="I1249">
        <v>91298</v>
      </c>
      <c r="J1249">
        <v>121</v>
      </c>
      <c r="K1249">
        <f t="shared" si="38"/>
        <v>4107124175</v>
      </c>
      <c r="L1249">
        <v>109</v>
      </c>
      <c r="M1249">
        <v>97</v>
      </c>
      <c r="N1249" t="s">
        <v>715</v>
      </c>
      <c r="O1249">
        <v>2</v>
      </c>
      <c r="P1249" t="s">
        <v>39</v>
      </c>
      <c r="Q1249" s="6">
        <v>42261</v>
      </c>
      <c r="R1249" s="3">
        <v>1018</v>
      </c>
      <c r="S1249" s="3">
        <v>1251</v>
      </c>
      <c r="T1249" t="s">
        <v>55</v>
      </c>
      <c r="U1249" t="s">
        <v>718</v>
      </c>
      <c r="V1249" s="3">
        <v>97958</v>
      </c>
      <c r="W1249">
        <v>88.04</v>
      </c>
      <c r="AB1249" s="3">
        <v>331714146</v>
      </c>
      <c r="AC1249" s="3">
        <v>407778622</v>
      </c>
      <c r="AD1249">
        <v>88.04</v>
      </c>
      <c r="AE1249" s="5">
        <f t="shared" si="39"/>
        <v>258737033.88</v>
      </c>
      <c r="AF1249">
        <v>108.23</v>
      </c>
      <c r="AG1249" s="4">
        <v>0.78</v>
      </c>
      <c r="AH1249" t="s">
        <v>33</v>
      </c>
      <c r="AI1249" t="s">
        <v>36</v>
      </c>
      <c r="AJ1249">
        <v>36.778261000000001</v>
      </c>
      <c r="AK1249">
        <v>-119.41793199999999</v>
      </c>
    </row>
    <row r="1250" spans="1:37" ht="14.45" x14ac:dyDescent="0.3">
      <c r="A1250">
        <v>1248</v>
      </c>
      <c r="B1250">
        <v>648</v>
      </c>
      <c r="C1250" t="s">
        <v>715</v>
      </c>
      <c r="D1250" t="s">
        <v>36</v>
      </c>
      <c r="E1250" t="s">
        <v>31</v>
      </c>
      <c r="F1250" s="2">
        <v>36161</v>
      </c>
      <c r="G1250" s="2">
        <v>39813</v>
      </c>
      <c r="H1250">
        <v>92995</v>
      </c>
      <c r="I1250">
        <v>91298</v>
      </c>
      <c r="J1250">
        <v>121</v>
      </c>
      <c r="K1250">
        <f t="shared" si="38"/>
        <v>4107124175</v>
      </c>
      <c r="L1250">
        <v>109</v>
      </c>
      <c r="M1250">
        <v>97</v>
      </c>
      <c r="N1250" t="s">
        <v>715</v>
      </c>
      <c r="O1250">
        <v>2</v>
      </c>
      <c r="P1250" t="s">
        <v>39</v>
      </c>
      <c r="Q1250" s="6">
        <v>42230</v>
      </c>
      <c r="R1250" s="3">
        <v>1152</v>
      </c>
      <c r="S1250" s="3">
        <v>1383</v>
      </c>
      <c r="T1250" t="s">
        <v>55</v>
      </c>
      <c r="U1250" t="s">
        <v>719</v>
      </c>
      <c r="V1250" s="3">
        <v>92995</v>
      </c>
      <c r="X1250" t="s">
        <v>720</v>
      </c>
      <c r="AB1250" s="3">
        <v>375383125</v>
      </c>
      <c r="AC1250" s="3">
        <v>450591589</v>
      </c>
      <c r="AD1250">
        <v>110.68</v>
      </c>
      <c r="AE1250" s="5">
        <f t="shared" si="39"/>
        <v>319075656.25</v>
      </c>
      <c r="AF1250">
        <v>132.86000000000001</v>
      </c>
      <c r="AG1250" s="4">
        <v>0.85</v>
      </c>
      <c r="AH1250" t="s">
        <v>33</v>
      </c>
      <c r="AI1250" t="s">
        <v>36</v>
      </c>
      <c r="AJ1250">
        <v>36.778261000000001</v>
      </c>
      <c r="AK1250">
        <v>-119.41793199999999</v>
      </c>
    </row>
    <row r="1251" spans="1:37" ht="14.45" x14ac:dyDescent="0.3">
      <c r="A1251">
        <v>1249</v>
      </c>
      <c r="B1251">
        <v>648</v>
      </c>
      <c r="C1251" t="s">
        <v>715</v>
      </c>
      <c r="D1251" t="s">
        <v>36</v>
      </c>
      <c r="E1251" t="s">
        <v>31</v>
      </c>
      <c r="F1251" s="2">
        <v>36161</v>
      </c>
      <c r="G1251" s="2">
        <v>39813</v>
      </c>
      <c r="H1251">
        <v>92995</v>
      </c>
      <c r="I1251">
        <v>91298</v>
      </c>
      <c r="J1251">
        <v>121</v>
      </c>
      <c r="K1251">
        <f t="shared" si="38"/>
        <v>4107124175</v>
      </c>
      <c r="L1251">
        <v>109</v>
      </c>
      <c r="M1251">
        <v>97</v>
      </c>
      <c r="N1251" t="s">
        <v>715</v>
      </c>
      <c r="O1251">
        <v>2</v>
      </c>
      <c r="P1251" t="s">
        <v>39</v>
      </c>
      <c r="Q1251" s="6">
        <v>42199</v>
      </c>
      <c r="R1251" s="3">
        <v>1190</v>
      </c>
      <c r="S1251" s="3">
        <v>1424</v>
      </c>
      <c r="T1251" t="s">
        <v>55</v>
      </c>
      <c r="V1251" s="3">
        <v>92995</v>
      </c>
      <c r="AB1251" s="3">
        <v>387863560</v>
      </c>
      <c r="AC1251" s="3">
        <v>463941396</v>
      </c>
      <c r="AD1251">
        <v>114.36</v>
      </c>
      <c r="AE1251" s="5">
        <f t="shared" si="39"/>
        <v>329684026</v>
      </c>
      <c r="AF1251">
        <v>136.79</v>
      </c>
      <c r="AG1251" s="4">
        <v>0.85</v>
      </c>
      <c r="AH1251" t="s">
        <v>33</v>
      </c>
      <c r="AI1251" t="s">
        <v>36</v>
      </c>
      <c r="AJ1251">
        <v>36.778261000000001</v>
      </c>
      <c r="AK1251">
        <v>-119.41793199999999</v>
      </c>
    </row>
    <row r="1252" spans="1:37" ht="14.45" x14ac:dyDescent="0.3">
      <c r="A1252">
        <v>1250</v>
      </c>
      <c r="B1252">
        <v>739</v>
      </c>
      <c r="C1252" t="s">
        <v>721</v>
      </c>
      <c r="D1252" t="s">
        <v>59</v>
      </c>
      <c r="E1252" t="s">
        <v>31</v>
      </c>
      <c r="F1252" s="2">
        <v>35065</v>
      </c>
      <c r="G1252" s="2">
        <v>38716</v>
      </c>
      <c r="H1252">
        <v>3400</v>
      </c>
      <c r="I1252">
        <v>3347</v>
      </c>
      <c r="J1252">
        <v>134</v>
      </c>
      <c r="K1252">
        <f t="shared" si="38"/>
        <v>166294000</v>
      </c>
      <c r="L1252">
        <v>120</v>
      </c>
      <c r="M1252">
        <v>107</v>
      </c>
      <c r="N1252" t="s">
        <v>721</v>
      </c>
      <c r="O1252" t="s">
        <v>722</v>
      </c>
      <c r="P1252" t="s">
        <v>39</v>
      </c>
      <c r="Q1252" s="6">
        <v>42050</v>
      </c>
      <c r="R1252" s="3">
        <v>6212888</v>
      </c>
      <c r="S1252" s="3">
        <v>7171076</v>
      </c>
      <c r="T1252" t="s">
        <v>723</v>
      </c>
      <c r="V1252" s="3">
        <v>3400</v>
      </c>
      <c r="W1252">
        <v>65.260000000000005</v>
      </c>
      <c r="AB1252" s="3">
        <v>6212888</v>
      </c>
      <c r="AC1252" s="3">
        <v>7171076</v>
      </c>
      <c r="AD1252">
        <v>63.96</v>
      </c>
      <c r="AE1252" s="5">
        <f t="shared" si="39"/>
        <v>6088630.2400000002</v>
      </c>
      <c r="AF1252">
        <v>73.819999999999993</v>
      </c>
      <c r="AG1252" s="4">
        <v>0.98</v>
      </c>
      <c r="AH1252" t="s">
        <v>376</v>
      </c>
      <c r="AI1252" t="s">
        <v>59</v>
      </c>
      <c r="AJ1252">
        <v>36.778261000000001</v>
      </c>
      <c r="AK1252">
        <v>-119.41793199999999</v>
      </c>
    </row>
    <row r="1253" spans="1:37" ht="14.45" x14ac:dyDescent="0.3">
      <c r="A1253">
        <v>1251</v>
      </c>
      <c r="B1253">
        <v>739</v>
      </c>
      <c r="C1253" t="s">
        <v>721</v>
      </c>
      <c r="D1253" t="s">
        <v>59</v>
      </c>
      <c r="E1253" t="s">
        <v>31</v>
      </c>
      <c r="F1253" s="2">
        <v>35065</v>
      </c>
      <c r="G1253" s="2">
        <v>38716</v>
      </c>
      <c r="H1253">
        <v>3400</v>
      </c>
      <c r="I1253">
        <v>3347</v>
      </c>
      <c r="J1253">
        <v>134</v>
      </c>
      <c r="K1253">
        <f t="shared" si="38"/>
        <v>166294000</v>
      </c>
      <c r="L1253">
        <v>120</v>
      </c>
      <c r="M1253">
        <v>107</v>
      </c>
      <c r="N1253" t="s">
        <v>721</v>
      </c>
      <c r="O1253" t="s">
        <v>722</v>
      </c>
      <c r="P1253" t="s">
        <v>39</v>
      </c>
      <c r="Q1253" s="6">
        <v>42019</v>
      </c>
      <c r="R1253" s="3">
        <v>8317264</v>
      </c>
      <c r="S1253" s="3">
        <v>8270636</v>
      </c>
      <c r="T1253" t="s">
        <v>723</v>
      </c>
      <c r="V1253" s="3">
        <v>3400</v>
      </c>
      <c r="W1253">
        <v>79</v>
      </c>
      <c r="AB1253" s="3">
        <v>8317264</v>
      </c>
      <c r="AC1253" s="3">
        <v>8270636</v>
      </c>
      <c r="AD1253">
        <v>77.33</v>
      </c>
      <c r="AE1253" s="5">
        <f t="shared" si="39"/>
        <v>8150918.7199999997</v>
      </c>
      <c r="AF1253">
        <v>76.900000000000006</v>
      </c>
      <c r="AG1253" s="4">
        <v>0.98</v>
      </c>
      <c r="AH1253" t="s">
        <v>376</v>
      </c>
      <c r="AI1253" t="s">
        <v>59</v>
      </c>
      <c r="AJ1253">
        <v>36.778261000000001</v>
      </c>
      <c r="AK1253">
        <v>-119.41793199999999</v>
      </c>
    </row>
    <row r="1254" spans="1:37" ht="14.45" x14ac:dyDescent="0.3">
      <c r="A1254">
        <v>1252</v>
      </c>
      <c r="B1254">
        <v>739</v>
      </c>
      <c r="C1254" t="s">
        <v>721</v>
      </c>
      <c r="D1254" t="s">
        <v>59</v>
      </c>
      <c r="E1254" t="s">
        <v>31</v>
      </c>
      <c r="F1254" s="2">
        <v>35065</v>
      </c>
      <c r="G1254" s="2">
        <v>38716</v>
      </c>
      <c r="H1254">
        <v>3400</v>
      </c>
      <c r="I1254">
        <v>3347</v>
      </c>
      <c r="J1254">
        <v>134</v>
      </c>
      <c r="K1254">
        <f t="shared" si="38"/>
        <v>166294000</v>
      </c>
      <c r="L1254">
        <v>120</v>
      </c>
      <c r="M1254">
        <v>107</v>
      </c>
      <c r="N1254" t="s">
        <v>721</v>
      </c>
      <c r="O1254" t="s">
        <v>722</v>
      </c>
      <c r="P1254" t="s">
        <v>39</v>
      </c>
      <c r="Q1254" s="6">
        <v>42352</v>
      </c>
      <c r="R1254" s="3">
        <v>7053640</v>
      </c>
      <c r="S1254" s="3">
        <v>11947056</v>
      </c>
      <c r="T1254" t="s">
        <v>32</v>
      </c>
      <c r="V1254" s="3">
        <v>3400</v>
      </c>
      <c r="W1254">
        <v>67</v>
      </c>
      <c r="AB1254" s="3">
        <v>7053640</v>
      </c>
      <c r="AC1254" s="3">
        <v>11947056</v>
      </c>
      <c r="AD1254">
        <v>65.58</v>
      </c>
      <c r="AE1254" s="5">
        <f t="shared" si="39"/>
        <v>6912567.2000000002</v>
      </c>
      <c r="AF1254">
        <v>111.08</v>
      </c>
      <c r="AG1254" s="4">
        <v>0.98</v>
      </c>
      <c r="AH1254" t="s">
        <v>376</v>
      </c>
      <c r="AI1254" t="s">
        <v>59</v>
      </c>
      <c r="AJ1254">
        <v>36.778261000000001</v>
      </c>
      <c r="AK1254">
        <v>-119.41793199999999</v>
      </c>
    </row>
    <row r="1255" spans="1:37" ht="14.45" x14ac:dyDescent="0.3">
      <c r="A1255">
        <v>1253</v>
      </c>
      <c r="B1255">
        <v>739</v>
      </c>
      <c r="C1255" t="s">
        <v>721</v>
      </c>
      <c r="D1255" t="s">
        <v>59</v>
      </c>
      <c r="E1255" t="s">
        <v>31</v>
      </c>
      <c r="F1255" s="2">
        <v>35065</v>
      </c>
      <c r="G1255" s="2">
        <v>38716</v>
      </c>
      <c r="H1255">
        <v>3400</v>
      </c>
      <c r="I1255">
        <v>3347</v>
      </c>
      <c r="J1255">
        <v>134</v>
      </c>
      <c r="K1255">
        <f t="shared" si="38"/>
        <v>166294000</v>
      </c>
      <c r="L1255">
        <v>120</v>
      </c>
      <c r="M1255">
        <v>107</v>
      </c>
      <c r="N1255" t="s">
        <v>721</v>
      </c>
      <c r="O1255" t="s">
        <v>722</v>
      </c>
      <c r="P1255" t="s">
        <v>39</v>
      </c>
      <c r="Q1255" s="6">
        <v>42322</v>
      </c>
      <c r="R1255" s="3">
        <v>9027612</v>
      </c>
      <c r="S1255" s="3">
        <v>10127920</v>
      </c>
      <c r="T1255" t="s">
        <v>32</v>
      </c>
      <c r="V1255" s="3">
        <v>3400</v>
      </c>
      <c r="W1255">
        <v>88.5</v>
      </c>
      <c r="AB1255" s="3">
        <v>9027612</v>
      </c>
      <c r="AC1255" s="3">
        <v>10127920</v>
      </c>
      <c r="AD1255">
        <v>86.74</v>
      </c>
      <c r="AE1255" s="5">
        <f t="shared" si="39"/>
        <v>8847059.7599999998</v>
      </c>
      <c r="AF1255">
        <v>97.31</v>
      </c>
      <c r="AG1255" s="4">
        <v>0.98</v>
      </c>
      <c r="AH1255" t="s">
        <v>376</v>
      </c>
      <c r="AI1255" t="s">
        <v>59</v>
      </c>
      <c r="AJ1255">
        <v>36.778261000000001</v>
      </c>
      <c r="AK1255">
        <v>-119.41793199999999</v>
      </c>
    </row>
    <row r="1256" spans="1:37" ht="14.45" x14ac:dyDescent="0.3">
      <c r="A1256">
        <v>1254</v>
      </c>
      <c r="B1256">
        <v>739</v>
      </c>
      <c r="C1256" t="s">
        <v>721</v>
      </c>
      <c r="D1256" t="s">
        <v>59</v>
      </c>
      <c r="E1256" t="s">
        <v>31</v>
      </c>
      <c r="F1256" s="2">
        <v>35065</v>
      </c>
      <c r="G1256" s="2">
        <v>38716</v>
      </c>
      <c r="H1256">
        <v>3400</v>
      </c>
      <c r="I1256">
        <v>3347</v>
      </c>
      <c r="J1256">
        <v>134</v>
      </c>
      <c r="K1256">
        <f t="shared" si="38"/>
        <v>166294000</v>
      </c>
      <c r="L1256">
        <v>120</v>
      </c>
      <c r="M1256">
        <v>107</v>
      </c>
      <c r="N1256" t="s">
        <v>721</v>
      </c>
      <c r="O1256" t="s">
        <v>722</v>
      </c>
      <c r="P1256" t="s">
        <v>39</v>
      </c>
      <c r="Q1256" s="6">
        <v>42291</v>
      </c>
      <c r="R1256" s="3">
        <v>10440584</v>
      </c>
      <c r="S1256" s="3">
        <v>12006896</v>
      </c>
      <c r="T1256" t="s">
        <v>32</v>
      </c>
      <c r="U1256" t="s">
        <v>724</v>
      </c>
      <c r="V1256" s="3">
        <v>3400</v>
      </c>
      <c r="W1256">
        <v>102</v>
      </c>
      <c r="AB1256" s="3">
        <v>10440584</v>
      </c>
      <c r="AC1256" s="3">
        <v>12006896</v>
      </c>
      <c r="AD1256">
        <v>96.09</v>
      </c>
      <c r="AE1256" s="5">
        <f t="shared" si="39"/>
        <v>10127366.48</v>
      </c>
      <c r="AF1256">
        <v>110.5</v>
      </c>
      <c r="AG1256" s="4">
        <v>0.97</v>
      </c>
      <c r="AH1256" t="s">
        <v>376</v>
      </c>
      <c r="AI1256" t="s">
        <v>59</v>
      </c>
      <c r="AJ1256">
        <v>36.778261000000001</v>
      </c>
      <c r="AK1256">
        <v>-119.41793199999999</v>
      </c>
    </row>
    <row r="1257" spans="1:37" ht="14.45" x14ac:dyDescent="0.3">
      <c r="A1257">
        <v>1255</v>
      </c>
      <c r="B1257">
        <v>739</v>
      </c>
      <c r="C1257" t="s">
        <v>721</v>
      </c>
      <c r="D1257" t="s">
        <v>59</v>
      </c>
      <c r="E1257" t="s">
        <v>31</v>
      </c>
      <c r="F1257" s="2">
        <v>35065</v>
      </c>
      <c r="G1257" s="2">
        <v>38716</v>
      </c>
      <c r="H1257">
        <v>3400</v>
      </c>
      <c r="I1257">
        <v>3347</v>
      </c>
      <c r="J1257">
        <v>134</v>
      </c>
      <c r="K1257">
        <f t="shared" si="38"/>
        <v>166294000</v>
      </c>
      <c r="L1257">
        <v>120</v>
      </c>
      <c r="M1257">
        <v>107</v>
      </c>
      <c r="N1257" t="s">
        <v>721</v>
      </c>
      <c r="O1257" t="s">
        <v>722</v>
      </c>
      <c r="P1257" t="s">
        <v>39</v>
      </c>
      <c r="Q1257" s="6">
        <v>42261</v>
      </c>
      <c r="R1257" s="3">
        <v>10730060</v>
      </c>
      <c r="S1257" s="3">
        <v>17879444</v>
      </c>
      <c r="T1257" t="s">
        <v>32</v>
      </c>
      <c r="U1257" t="s">
        <v>725</v>
      </c>
      <c r="V1257" s="3">
        <v>3400</v>
      </c>
      <c r="W1257">
        <v>102</v>
      </c>
      <c r="AB1257" s="3">
        <v>10730060</v>
      </c>
      <c r="AC1257" s="3">
        <v>17879444</v>
      </c>
      <c r="AD1257">
        <v>102.04</v>
      </c>
      <c r="AE1257" s="5">
        <f t="shared" si="39"/>
        <v>10408158.199999999</v>
      </c>
      <c r="AF1257">
        <v>170.03</v>
      </c>
      <c r="AG1257" s="4">
        <v>0.97</v>
      </c>
      <c r="AH1257" t="s">
        <v>376</v>
      </c>
      <c r="AI1257" t="s">
        <v>59</v>
      </c>
      <c r="AJ1257">
        <v>36.778261000000001</v>
      </c>
      <c r="AK1257">
        <v>-119.41793199999999</v>
      </c>
    </row>
    <row r="1258" spans="1:37" ht="14.45" x14ac:dyDescent="0.3">
      <c r="A1258">
        <v>1256</v>
      </c>
      <c r="B1258">
        <v>739</v>
      </c>
      <c r="C1258" t="s">
        <v>721</v>
      </c>
      <c r="D1258" t="s">
        <v>59</v>
      </c>
      <c r="E1258" t="s">
        <v>31</v>
      </c>
      <c r="F1258" s="2">
        <v>35065</v>
      </c>
      <c r="G1258" s="2">
        <v>38716</v>
      </c>
      <c r="H1258">
        <v>3400</v>
      </c>
      <c r="I1258">
        <v>3347</v>
      </c>
      <c r="J1258">
        <v>134</v>
      </c>
      <c r="K1258">
        <f t="shared" si="38"/>
        <v>166294000</v>
      </c>
      <c r="L1258">
        <v>120</v>
      </c>
      <c r="M1258">
        <v>107</v>
      </c>
      <c r="N1258" t="s">
        <v>721</v>
      </c>
      <c r="O1258" t="s">
        <v>722</v>
      </c>
      <c r="P1258" t="s">
        <v>39</v>
      </c>
      <c r="Q1258" s="6">
        <v>42230</v>
      </c>
      <c r="R1258" s="3">
        <v>14445376</v>
      </c>
      <c r="S1258" s="3">
        <v>18479340</v>
      </c>
      <c r="T1258" t="s">
        <v>32</v>
      </c>
      <c r="U1258" t="s">
        <v>726</v>
      </c>
      <c r="V1258" s="3">
        <v>3400</v>
      </c>
      <c r="AB1258" s="3">
        <v>14445376</v>
      </c>
      <c r="AC1258" s="3">
        <v>18479340</v>
      </c>
      <c r="AD1258">
        <v>132.94</v>
      </c>
      <c r="AE1258" s="5">
        <f t="shared" si="39"/>
        <v>14012014.719999999</v>
      </c>
      <c r="AF1258">
        <v>170.07</v>
      </c>
      <c r="AG1258" s="4">
        <v>0.97</v>
      </c>
      <c r="AH1258" t="s">
        <v>376</v>
      </c>
      <c r="AI1258" t="s">
        <v>59</v>
      </c>
      <c r="AJ1258">
        <v>36.778261000000001</v>
      </c>
      <c r="AK1258">
        <v>-119.41793199999999</v>
      </c>
    </row>
    <row r="1259" spans="1:37" ht="14.45" x14ac:dyDescent="0.3">
      <c r="A1259">
        <v>1257</v>
      </c>
      <c r="B1259">
        <v>739</v>
      </c>
      <c r="C1259" t="s">
        <v>721</v>
      </c>
      <c r="D1259" t="s">
        <v>59</v>
      </c>
      <c r="E1259" t="s">
        <v>31</v>
      </c>
      <c r="F1259" s="2">
        <v>35065</v>
      </c>
      <c r="G1259" s="2">
        <v>38716</v>
      </c>
      <c r="H1259">
        <v>3400</v>
      </c>
      <c r="I1259">
        <v>3347</v>
      </c>
      <c r="J1259">
        <v>134</v>
      </c>
      <c r="K1259">
        <f t="shared" si="38"/>
        <v>166294000</v>
      </c>
      <c r="L1259">
        <v>120</v>
      </c>
      <c r="M1259">
        <v>107</v>
      </c>
      <c r="N1259" t="s">
        <v>721</v>
      </c>
      <c r="O1259" t="s">
        <v>722</v>
      </c>
      <c r="P1259" t="s">
        <v>39</v>
      </c>
      <c r="Q1259" s="6">
        <v>42199</v>
      </c>
      <c r="R1259" s="3">
        <v>15941376</v>
      </c>
      <c r="S1259" s="3">
        <v>22619520</v>
      </c>
      <c r="T1259" t="s">
        <v>32</v>
      </c>
      <c r="V1259" s="3">
        <v>3400</v>
      </c>
      <c r="AB1259" s="3">
        <v>15941376</v>
      </c>
      <c r="AC1259" s="3">
        <v>22619520</v>
      </c>
      <c r="AD1259">
        <v>146.71</v>
      </c>
      <c r="AE1259" s="5">
        <f t="shared" si="39"/>
        <v>15463134.719999999</v>
      </c>
      <c r="AF1259">
        <v>208.17</v>
      </c>
      <c r="AG1259" s="4">
        <v>0.97</v>
      </c>
      <c r="AH1259" t="s">
        <v>376</v>
      </c>
      <c r="AI1259" t="s">
        <v>59</v>
      </c>
      <c r="AJ1259">
        <v>36.778261000000001</v>
      </c>
      <c r="AK1259">
        <v>-119.41793199999999</v>
      </c>
    </row>
    <row r="1260" spans="1:37" ht="14.45" x14ac:dyDescent="0.3">
      <c r="A1260">
        <v>1258</v>
      </c>
      <c r="B1260">
        <v>739</v>
      </c>
      <c r="C1260" t="s">
        <v>721</v>
      </c>
      <c r="D1260" t="s">
        <v>59</v>
      </c>
      <c r="E1260" t="s">
        <v>31</v>
      </c>
      <c r="F1260" s="2">
        <v>35065</v>
      </c>
      <c r="G1260" s="2">
        <v>38716</v>
      </c>
      <c r="H1260">
        <v>3400</v>
      </c>
      <c r="I1260">
        <v>3347</v>
      </c>
      <c r="J1260">
        <v>134</v>
      </c>
      <c r="K1260">
        <f t="shared" si="38"/>
        <v>166294000</v>
      </c>
      <c r="L1260">
        <v>120</v>
      </c>
      <c r="M1260">
        <v>107</v>
      </c>
      <c r="N1260" t="s">
        <v>721</v>
      </c>
      <c r="O1260" t="s">
        <v>722</v>
      </c>
      <c r="P1260" t="s">
        <v>39</v>
      </c>
      <c r="Q1260" s="6">
        <v>42169</v>
      </c>
      <c r="R1260" s="3">
        <v>14456596</v>
      </c>
      <c r="S1260" s="3">
        <v>18795744</v>
      </c>
      <c r="T1260" t="s">
        <v>32</v>
      </c>
      <c r="V1260" s="3">
        <v>3400</v>
      </c>
      <c r="AB1260" s="3">
        <v>14456596</v>
      </c>
      <c r="AC1260" s="3">
        <v>18795744</v>
      </c>
      <c r="AD1260">
        <v>137.47999999999999</v>
      </c>
      <c r="AE1260" s="5">
        <f t="shared" si="39"/>
        <v>14022898.119999999</v>
      </c>
      <c r="AF1260">
        <v>178.74</v>
      </c>
      <c r="AG1260" s="4">
        <v>0.97</v>
      </c>
      <c r="AH1260" t="s">
        <v>376</v>
      </c>
      <c r="AI1260" t="s">
        <v>59</v>
      </c>
      <c r="AJ1260">
        <v>36.778261000000001</v>
      </c>
      <c r="AK1260">
        <v>-119.41793199999999</v>
      </c>
    </row>
    <row r="1261" spans="1:37" ht="14.45" x14ac:dyDescent="0.3">
      <c r="A1261">
        <v>1259</v>
      </c>
      <c r="B1261">
        <v>474</v>
      </c>
      <c r="C1261" t="s">
        <v>727</v>
      </c>
      <c r="D1261" t="s">
        <v>116</v>
      </c>
      <c r="E1261" t="s">
        <v>53</v>
      </c>
      <c r="F1261" s="2">
        <v>34700</v>
      </c>
      <c r="G1261" s="2">
        <v>38352</v>
      </c>
      <c r="H1261">
        <v>54200</v>
      </c>
      <c r="I1261">
        <v>41845</v>
      </c>
      <c r="J1261">
        <v>212</v>
      </c>
      <c r="K1261">
        <f t="shared" si="38"/>
        <v>4193996000</v>
      </c>
      <c r="L1261">
        <v>196</v>
      </c>
      <c r="M1261">
        <v>179</v>
      </c>
      <c r="N1261" t="s">
        <v>727</v>
      </c>
      <c r="P1261" t="s">
        <v>39</v>
      </c>
      <c r="Q1261" s="6">
        <v>42352</v>
      </c>
      <c r="R1261" s="3">
        <v>207309240</v>
      </c>
      <c r="S1261" s="3">
        <v>321718000</v>
      </c>
      <c r="T1261" t="s">
        <v>32</v>
      </c>
      <c r="V1261" s="3">
        <v>55800</v>
      </c>
      <c r="AB1261" s="3">
        <v>207309240</v>
      </c>
      <c r="AC1261" s="3">
        <v>321718000</v>
      </c>
      <c r="AD1261">
        <v>119.85</v>
      </c>
      <c r="AE1261" s="5">
        <f t="shared" si="39"/>
        <v>207309240</v>
      </c>
      <c r="AF1261">
        <v>185.99</v>
      </c>
      <c r="AG1261" s="4">
        <v>1</v>
      </c>
      <c r="AH1261" t="s">
        <v>33</v>
      </c>
      <c r="AI1261" t="s">
        <v>116</v>
      </c>
      <c r="AJ1261">
        <v>36.327449999999999</v>
      </c>
      <c r="AK1261">
        <v>-119.645684</v>
      </c>
    </row>
    <row r="1262" spans="1:37" ht="14.45" x14ac:dyDescent="0.3">
      <c r="A1262">
        <v>1260</v>
      </c>
      <c r="B1262">
        <v>474</v>
      </c>
      <c r="C1262" t="s">
        <v>727</v>
      </c>
      <c r="D1262" t="s">
        <v>116</v>
      </c>
      <c r="E1262" t="s">
        <v>53</v>
      </c>
      <c r="F1262" s="2">
        <v>34700</v>
      </c>
      <c r="G1262" s="2">
        <v>38352</v>
      </c>
      <c r="H1262">
        <v>54200</v>
      </c>
      <c r="I1262">
        <v>41845</v>
      </c>
      <c r="J1262">
        <v>212</v>
      </c>
      <c r="K1262">
        <f t="shared" si="38"/>
        <v>4193996000</v>
      </c>
      <c r="L1262">
        <v>196</v>
      </c>
      <c r="M1262">
        <v>179</v>
      </c>
      <c r="N1262" t="s">
        <v>727</v>
      </c>
      <c r="P1262" t="s">
        <v>39</v>
      </c>
      <c r="Q1262" s="6">
        <v>42322</v>
      </c>
      <c r="R1262" s="3">
        <v>154762800</v>
      </c>
      <c r="S1262" s="3">
        <v>268741700</v>
      </c>
      <c r="T1262" t="s">
        <v>32</v>
      </c>
      <c r="V1262" s="3">
        <v>55800</v>
      </c>
      <c r="AB1262" s="3">
        <v>154762800</v>
      </c>
      <c r="AC1262" s="3">
        <v>268741700</v>
      </c>
      <c r="AD1262">
        <v>61.94</v>
      </c>
      <c r="AE1262" s="5">
        <f t="shared" si="39"/>
        <v>103691076</v>
      </c>
      <c r="AF1262">
        <v>107.56</v>
      </c>
      <c r="AG1262" s="4">
        <v>0.67</v>
      </c>
      <c r="AH1262" t="s">
        <v>33</v>
      </c>
      <c r="AI1262" t="s">
        <v>116</v>
      </c>
      <c r="AJ1262">
        <v>36.327449999999999</v>
      </c>
      <c r="AK1262">
        <v>-119.645684</v>
      </c>
    </row>
    <row r="1263" spans="1:37" ht="14.45" x14ac:dyDescent="0.3">
      <c r="A1263">
        <v>1261</v>
      </c>
      <c r="B1263">
        <v>474</v>
      </c>
      <c r="C1263" t="s">
        <v>727</v>
      </c>
      <c r="D1263" t="s">
        <v>116</v>
      </c>
      <c r="E1263" t="s">
        <v>53</v>
      </c>
      <c r="F1263" s="2">
        <v>34700</v>
      </c>
      <c r="G1263" s="2">
        <v>38352</v>
      </c>
      <c r="H1263">
        <v>54200</v>
      </c>
      <c r="I1263">
        <v>41845</v>
      </c>
      <c r="J1263">
        <v>212</v>
      </c>
      <c r="K1263">
        <f t="shared" si="38"/>
        <v>4193996000</v>
      </c>
      <c r="L1263">
        <v>196</v>
      </c>
      <c r="M1263">
        <v>179</v>
      </c>
      <c r="N1263" t="s">
        <v>727</v>
      </c>
      <c r="P1263" t="s">
        <v>39</v>
      </c>
      <c r="Q1263" s="6">
        <v>42291</v>
      </c>
      <c r="R1263" s="3">
        <v>474338010</v>
      </c>
      <c r="S1263" s="3">
        <v>540503880</v>
      </c>
      <c r="T1263" t="s">
        <v>32</v>
      </c>
      <c r="V1263" s="3">
        <v>55880</v>
      </c>
      <c r="AB1263" s="3">
        <v>474338010</v>
      </c>
      <c r="AC1263" s="3">
        <v>540503880</v>
      </c>
      <c r="AD1263">
        <v>183.46</v>
      </c>
      <c r="AE1263" s="5">
        <f t="shared" si="39"/>
        <v>317806466.70000005</v>
      </c>
      <c r="AF1263">
        <v>209.05</v>
      </c>
      <c r="AG1263" s="4">
        <v>0.67</v>
      </c>
      <c r="AH1263" t="s">
        <v>33</v>
      </c>
      <c r="AI1263" t="s">
        <v>116</v>
      </c>
      <c r="AJ1263">
        <v>36.327449999999999</v>
      </c>
      <c r="AK1263">
        <v>-119.645684</v>
      </c>
    </row>
    <row r="1264" spans="1:37" ht="14.45" x14ac:dyDescent="0.3">
      <c r="A1264">
        <v>1262</v>
      </c>
      <c r="B1264">
        <v>474</v>
      </c>
      <c r="C1264" t="s">
        <v>727</v>
      </c>
      <c r="D1264" t="s">
        <v>116</v>
      </c>
      <c r="E1264" t="s">
        <v>53</v>
      </c>
      <c r="F1264" s="2">
        <v>34700</v>
      </c>
      <c r="G1264" s="2">
        <v>38352</v>
      </c>
      <c r="H1264">
        <v>54200</v>
      </c>
      <c r="I1264">
        <v>41845</v>
      </c>
      <c r="J1264">
        <v>212</v>
      </c>
      <c r="K1264">
        <f t="shared" si="38"/>
        <v>4193996000</v>
      </c>
      <c r="L1264">
        <v>196</v>
      </c>
      <c r="M1264">
        <v>179</v>
      </c>
      <c r="N1264" t="s">
        <v>727</v>
      </c>
      <c r="P1264" t="s">
        <v>39</v>
      </c>
      <c r="Q1264" s="6">
        <v>42261</v>
      </c>
      <c r="R1264" s="3">
        <v>421258740</v>
      </c>
      <c r="S1264" s="3">
        <v>460606000</v>
      </c>
      <c r="T1264" t="s">
        <v>32</v>
      </c>
      <c r="V1264" s="3">
        <v>54200</v>
      </c>
      <c r="AB1264" s="3">
        <v>421258740</v>
      </c>
      <c r="AC1264" s="3">
        <v>460606000</v>
      </c>
      <c r="AD1264">
        <v>173.58</v>
      </c>
      <c r="AE1264" s="5">
        <f t="shared" si="39"/>
        <v>282243355.80000001</v>
      </c>
      <c r="AF1264">
        <v>189.79</v>
      </c>
      <c r="AG1264" s="4">
        <v>0.67</v>
      </c>
      <c r="AH1264" t="s">
        <v>33</v>
      </c>
      <c r="AI1264" t="s">
        <v>116</v>
      </c>
      <c r="AJ1264">
        <v>36.327449999999999</v>
      </c>
      <c r="AK1264">
        <v>-119.645684</v>
      </c>
    </row>
    <row r="1265" spans="1:37" ht="14.45" x14ac:dyDescent="0.3">
      <c r="A1265">
        <v>1263</v>
      </c>
      <c r="B1265">
        <v>474</v>
      </c>
      <c r="C1265" t="s">
        <v>727</v>
      </c>
      <c r="D1265" t="s">
        <v>116</v>
      </c>
      <c r="E1265" t="s">
        <v>53</v>
      </c>
      <c r="F1265" s="2">
        <v>34700</v>
      </c>
      <c r="G1265" s="2">
        <v>38352</v>
      </c>
      <c r="H1265">
        <v>54200</v>
      </c>
      <c r="I1265">
        <v>41845</v>
      </c>
      <c r="J1265">
        <v>212</v>
      </c>
      <c r="K1265">
        <f t="shared" si="38"/>
        <v>4193996000</v>
      </c>
      <c r="L1265">
        <v>196</v>
      </c>
      <c r="M1265">
        <v>179</v>
      </c>
      <c r="N1265" t="s">
        <v>727</v>
      </c>
      <c r="P1265" t="s">
        <v>39</v>
      </c>
      <c r="Q1265" s="6">
        <v>42230</v>
      </c>
      <c r="R1265" s="3">
        <v>512972951</v>
      </c>
      <c r="S1265" s="3">
        <v>540503880</v>
      </c>
      <c r="T1265" t="s">
        <v>32</v>
      </c>
      <c r="V1265" s="3">
        <v>55880</v>
      </c>
      <c r="W1265">
        <v>198.4</v>
      </c>
      <c r="AB1265" s="3">
        <v>512972951</v>
      </c>
      <c r="AC1265" s="3">
        <v>540503880</v>
      </c>
      <c r="AD1265">
        <v>198.4</v>
      </c>
      <c r="AE1265" s="5">
        <f t="shared" si="39"/>
        <v>343691877.17000002</v>
      </c>
      <c r="AF1265">
        <v>209.05</v>
      </c>
      <c r="AG1265" s="4">
        <v>0.67</v>
      </c>
      <c r="AH1265" t="s">
        <v>33</v>
      </c>
      <c r="AI1265" t="s">
        <v>116</v>
      </c>
      <c r="AJ1265">
        <v>36.327449999999999</v>
      </c>
      <c r="AK1265">
        <v>-119.645684</v>
      </c>
    </row>
    <row r="1266" spans="1:37" ht="14.45" x14ac:dyDescent="0.3">
      <c r="A1266">
        <v>1264</v>
      </c>
      <c r="B1266">
        <v>474</v>
      </c>
      <c r="C1266" t="s">
        <v>727</v>
      </c>
      <c r="D1266" t="s">
        <v>116</v>
      </c>
      <c r="E1266" t="s">
        <v>53</v>
      </c>
      <c r="F1266" s="2">
        <v>34700</v>
      </c>
      <c r="G1266" s="2">
        <v>38352</v>
      </c>
      <c r="H1266">
        <v>54200</v>
      </c>
      <c r="I1266">
        <v>41845</v>
      </c>
      <c r="J1266">
        <v>212</v>
      </c>
      <c r="K1266">
        <f t="shared" si="38"/>
        <v>4193996000</v>
      </c>
      <c r="L1266">
        <v>196</v>
      </c>
      <c r="M1266">
        <v>179</v>
      </c>
      <c r="N1266" t="s">
        <v>727</v>
      </c>
      <c r="P1266" t="s">
        <v>39</v>
      </c>
      <c r="Q1266" s="6">
        <v>42199</v>
      </c>
      <c r="R1266" s="3">
        <v>537275719</v>
      </c>
      <c r="S1266" s="3">
        <v>568958240</v>
      </c>
      <c r="T1266" t="s">
        <v>32</v>
      </c>
      <c r="V1266" s="3">
        <v>55880</v>
      </c>
      <c r="W1266">
        <v>207.8</v>
      </c>
      <c r="AB1266" s="3">
        <v>537275719</v>
      </c>
      <c r="AC1266" s="3">
        <v>568958240</v>
      </c>
      <c r="AD1266">
        <v>207.8</v>
      </c>
      <c r="AE1266" s="5">
        <f t="shared" si="39"/>
        <v>359974731.73000002</v>
      </c>
      <c r="AF1266">
        <v>220.06</v>
      </c>
      <c r="AG1266" s="4">
        <v>0.67</v>
      </c>
      <c r="AH1266" t="s">
        <v>33</v>
      </c>
      <c r="AI1266" t="s">
        <v>116</v>
      </c>
      <c r="AJ1266">
        <v>36.327449999999999</v>
      </c>
      <c r="AK1266">
        <v>-119.645684</v>
      </c>
    </row>
    <row r="1267" spans="1:37" ht="14.45" x14ac:dyDescent="0.3">
      <c r="A1267">
        <v>1265</v>
      </c>
      <c r="B1267">
        <v>474</v>
      </c>
      <c r="C1267" t="s">
        <v>727</v>
      </c>
      <c r="D1267" t="s">
        <v>116</v>
      </c>
      <c r="E1267" t="s">
        <v>53</v>
      </c>
      <c r="F1267" s="2">
        <v>34700</v>
      </c>
      <c r="G1267" s="2">
        <v>38352</v>
      </c>
      <c r="H1267">
        <v>54200</v>
      </c>
      <c r="I1267">
        <v>41845</v>
      </c>
      <c r="J1267">
        <v>212</v>
      </c>
      <c r="K1267">
        <f t="shared" si="38"/>
        <v>4193996000</v>
      </c>
      <c r="L1267">
        <v>196</v>
      </c>
      <c r="M1267">
        <v>179</v>
      </c>
      <c r="N1267" t="s">
        <v>727</v>
      </c>
      <c r="P1267" t="s">
        <v>39</v>
      </c>
      <c r="Q1267" s="6">
        <v>42169</v>
      </c>
      <c r="R1267" s="3">
        <v>485112356</v>
      </c>
      <c r="S1267" s="3">
        <v>528745000</v>
      </c>
      <c r="T1267" t="s">
        <v>32</v>
      </c>
      <c r="V1267" s="3">
        <v>55880</v>
      </c>
      <c r="W1267">
        <v>193.88</v>
      </c>
      <c r="AB1267" s="3">
        <v>485112356</v>
      </c>
      <c r="AC1267" s="3">
        <v>528745000</v>
      </c>
      <c r="AD1267">
        <v>193.88</v>
      </c>
      <c r="AE1267" s="5">
        <f t="shared" si="39"/>
        <v>325025278.52000004</v>
      </c>
      <c r="AF1267">
        <v>211.32</v>
      </c>
      <c r="AG1267" s="4">
        <v>0.67</v>
      </c>
      <c r="AH1267" t="s">
        <v>33</v>
      </c>
      <c r="AI1267" t="s">
        <v>116</v>
      </c>
      <c r="AJ1267">
        <v>36.327449999999999</v>
      </c>
      <c r="AK1267">
        <v>-119.645684</v>
      </c>
    </row>
    <row r="1268" spans="1:37" ht="14.45" x14ac:dyDescent="0.3">
      <c r="A1268">
        <v>1266</v>
      </c>
      <c r="B1268">
        <v>405</v>
      </c>
      <c r="C1268" t="s">
        <v>728</v>
      </c>
      <c r="D1268" t="s">
        <v>52</v>
      </c>
      <c r="E1268" t="s">
        <v>53</v>
      </c>
      <c r="F1268" s="2">
        <v>35431</v>
      </c>
      <c r="G1268" s="2">
        <v>39082</v>
      </c>
      <c r="H1268">
        <v>46283</v>
      </c>
      <c r="I1268">
        <v>44817</v>
      </c>
      <c r="J1268">
        <v>98</v>
      </c>
      <c r="K1268">
        <f t="shared" si="38"/>
        <v>1655542910</v>
      </c>
      <c r="L1268">
        <v>94</v>
      </c>
      <c r="M1268">
        <v>94</v>
      </c>
      <c r="N1268" t="s">
        <v>728</v>
      </c>
      <c r="O1268">
        <v>2</v>
      </c>
      <c r="P1268" t="s">
        <v>39</v>
      </c>
      <c r="Q1268" s="6">
        <v>42050</v>
      </c>
      <c r="R1268">
        <v>311</v>
      </c>
      <c r="S1268">
        <v>297</v>
      </c>
      <c r="T1268" t="s">
        <v>55</v>
      </c>
      <c r="V1268" s="3">
        <v>44459</v>
      </c>
      <c r="W1268">
        <v>67</v>
      </c>
      <c r="AB1268" s="3">
        <v>101339794</v>
      </c>
      <c r="AC1268" s="3">
        <v>96777874</v>
      </c>
      <c r="AD1268">
        <v>67.569999999999993</v>
      </c>
      <c r="AE1268" s="5">
        <f t="shared" si="39"/>
        <v>84112029.019999996</v>
      </c>
      <c r="AF1268">
        <v>64.53</v>
      </c>
      <c r="AG1268" s="4">
        <v>0.83</v>
      </c>
      <c r="AH1268" t="s">
        <v>33</v>
      </c>
      <c r="AI1268" t="s">
        <v>52</v>
      </c>
      <c r="AJ1268">
        <v>33.916403000000003</v>
      </c>
      <c r="AK1268">
        <v>-118.352575</v>
      </c>
    </row>
    <row r="1269" spans="1:37" ht="14.45" x14ac:dyDescent="0.3">
      <c r="A1269">
        <v>1267</v>
      </c>
      <c r="B1269">
        <v>405</v>
      </c>
      <c r="C1269" t="s">
        <v>728</v>
      </c>
      <c r="D1269" t="s">
        <v>52</v>
      </c>
      <c r="E1269" t="s">
        <v>53</v>
      </c>
      <c r="F1269" s="2">
        <v>35431</v>
      </c>
      <c r="G1269" s="2">
        <v>39082</v>
      </c>
      <c r="H1269">
        <v>46283</v>
      </c>
      <c r="I1269">
        <v>44817</v>
      </c>
      <c r="J1269">
        <v>98</v>
      </c>
      <c r="K1269">
        <f t="shared" si="38"/>
        <v>1655542910</v>
      </c>
      <c r="L1269">
        <v>94</v>
      </c>
      <c r="M1269">
        <v>94</v>
      </c>
      <c r="N1269" t="s">
        <v>728</v>
      </c>
      <c r="O1269">
        <v>2</v>
      </c>
      <c r="P1269" t="s">
        <v>39</v>
      </c>
      <c r="Q1269" s="6">
        <v>42019</v>
      </c>
      <c r="R1269">
        <v>336</v>
      </c>
      <c r="S1269">
        <v>340</v>
      </c>
      <c r="T1269" t="s">
        <v>55</v>
      </c>
      <c r="V1269" s="3">
        <v>44227</v>
      </c>
      <c r="W1269">
        <v>67</v>
      </c>
      <c r="AB1269" s="3">
        <v>109486079</v>
      </c>
      <c r="AC1269" s="3">
        <v>110789485</v>
      </c>
      <c r="AD1269">
        <v>67.08</v>
      </c>
      <c r="AE1269" s="5">
        <f t="shared" si="39"/>
        <v>91968306.359999999</v>
      </c>
      <c r="AF1269">
        <v>67.88</v>
      </c>
      <c r="AG1269" s="4">
        <v>0.84</v>
      </c>
      <c r="AH1269" t="s">
        <v>33</v>
      </c>
      <c r="AI1269" t="s">
        <v>52</v>
      </c>
      <c r="AJ1269">
        <v>33.916403000000003</v>
      </c>
      <c r="AK1269">
        <v>-118.352575</v>
      </c>
    </row>
    <row r="1270" spans="1:37" ht="14.45" x14ac:dyDescent="0.3">
      <c r="A1270">
        <v>1268</v>
      </c>
      <c r="B1270">
        <v>405</v>
      </c>
      <c r="C1270" t="s">
        <v>728</v>
      </c>
      <c r="D1270" t="s">
        <v>52</v>
      </c>
      <c r="E1270" t="s">
        <v>53</v>
      </c>
      <c r="F1270" s="2">
        <v>35431</v>
      </c>
      <c r="G1270" s="2">
        <v>39082</v>
      </c>
      <c r="H1270">
        <v>46283</v>
      </c>
      <c r="I1270">
        <v>44817</v>
      </c>
      <c r="J1270">
        <v>98</v>
      </c>
      <c r="K1270">
        <f t="shared" si="38"/>
        <v>1655542910</v>
      </c>
      <c r="L1270">
        <v>94</v>
      </c>
      <c r="M1270">
        <v>94</v>
      </c>
      <c r="N1270" t="s">
        <v>728</v>
      </c>
      <c r="O1270">
        <v>2</v>
      </c>
      <c r="P1270" t="s">
        <v>39</v>
      </c>
      <c r="Q1270" s="6">
        <v>42352</v>
      </c>
      <c r="R1270">
        <v>333</v>
      </c>
      <c r="S1270">
        <v>346</v>
      </c>
      <c r="T1270" t="s">
        <v>55</v>
      </c>
      <c r="V1270" s="3">
        <v>44189</v>
      </c>
      <c r="W1270">
        <v>65</v>
      </c>
      <c r="AB1270" s="3">
        <v>108508525</v>
      </c>
      <c r="AC1270" s="3">
        <v>112744594</v>
      </c>
      <c r="AD1270">
        <v>64.95</v>
      </c>
      <c r="AE1270" s="5">
        <f t="shared" si="39"/>
        <v>88976990.5</v>
      </c>
      <c r="AF1270">
        <v>67.489999999999995</v>
      </c>
      <c r="AG1270" s="4">
        <v>0.82</v>
      </c>
      <c r="AH1270" t="s">
        <v>33</v>
      </c>
      <c r="AI1270" t="s">
        <v>52</v>
      </c>
      <c r="AJ1270">
        <v>33.916403000000003</v>
      </c>
      <c r="AK1270">
        <v>-118.352575</v>
      </c>
    </row>
    <row r="1271" spans="1:37" ht="14.45" x14ac:dyDescent="0.3">
      <c r="A1271">
        <v>1269</v>
      </c>
      <c r="B1271">
        <v>405</v>
      </c>
      <c r="C1271" t="s">
        <v>728</v>
      </c>
      <c r="D1271" t="s">
        <v>52</v>
      </c>
      <c r="E1271" t="s">
        <v>53</v>
      </c>
      <c r="F1271" s="2">
        <v>35431</v>
      </c>
      <c r="G1271" s="2">
        <v>39082</v>
      </c>
      <c r="H1271">
        <v>46283</v>
      </c>
      <c r="I1271">
        <v>44817</v>
      </c>
      <c r="J1271">
        <v>98</v>
      </c>
      <c r="K1271">
        <f t="shared" si="38"/>
        <v>1655542910</v>
      </c>
      <c r="L1271">
        <v>94</v>
      </c>
      <c r="M1271">
        <v>94</v>
      </c>
      <c r="N1271" t="s">
        <v>728</v>
      </c>
      <c r="O1271">
        <v>2</v>
      </c>
      <c r="P1271" t="s">
        <v>39</v>
      </c>
      <c r="Q1271" s="6">
        <v>42322</v>
      </c>
      <c r="R1271">
        <v>367</v>
      </c>
      <c r="S1271">
        <v>363</v>
      </c>
      <c r="T1271" t="s">
        <v>55</v>
      </c>
      <c r="V1271" s="3">
        <v>44191</v>
      </c>
      <c r="W1271">
        <v>74</v>
      </c>
      <c r="AB1271" s="3">
        <v>119587474</v>
      </c>
      <c r="AC1271" s="3">
        <v>118284068</v>
      </c>
      <c r="AD1271">
        <v>73.97</v>
      </c>
      <c r="AE1271" s="5">
        <f t="shared" si="39"/>
        <v>98061728.679999992</v>
      </c>
      <c r="AF1271">
        <v>73.16</v>
      </c>
      <c r="AG1271" s="4">
        <v>0.82</v>
      </c>
      <c r="AH1271" t="s">
        <v>33</v>
      </c>
      <c r="AI1271" t="s">
        <v>52</v>
      </c>
      <c r="AJ1271">
        <v>33.916403000000003</v>
      </c>
      <c r="AK1271">
        <v>-118.352575</v>
      </c>
    </row>
    <row r="1272" spans="1:37" ht="14.45" x14ac:dyDescent="0.3">
      <c r="A1272">
        <v>1270</v>
      </c>
      <c r="B1272">
        <v>405</v>
      </c>
      <c r="C1272" t="s">
        <v>728</v>
      </c>
      <c r="D1272" t="s">
        <v>52</v>
      </c>
      <c r="E1272" t="s">
        <v>53</v>
      </c>
      <c r="F1272" s="2">
        <v>35431</v>
      </c>
      <c r="G1272" s="2">
        <v>39082</v>
      </c>
      <c r="H1272">
        <v>46283</v>
      </c>
      <c r="I1272">
        <v>44817</v>
      </c>
      <c r="J1272">
        <v>98</v>
      </c>
      <c r="K1272">
        <f t="shared" si="38"/>
        <v>1655542910</v>
      </c>
      <c r="L1272">
        <v>94</v>
      </c>
      <c r="M1272">
        <v>94</v>
      </c>
      <c r="N1272" t="s">
        <v>728</v>
      </c>
      <c r="O1272">
        <v>2</v>
      </c>
      <c r="P1272" t="s">
        <v>39</v>
      </c>
      <c r="Q1272" s="6">
        <v>42291</v>
      </c>
      <c r="R1272">
        <v>432</v>
      </c>
      <c r="S1272">
        <v>387</v>
      </c>
      <c r="T1272" t="s">
        <v>55</v>
      </c>
      <c r="V1272" s="3">
        <v>44165</v>
      </c>
      <c r="W1272">
        <v>84</v>
      </c>
      <c r="AB1272" s="3">
        <v>140767816</v>
      </c>
      <c r="AC1272" s="3">
        <v>126104502</v>
      </c>
      <c r="AD1272">
        <v>83.28</v>
      </c>
      <c r="AE1272" s="5">
        <f t="shared" si="39"/>
        <v>114021930.96000001</v>
      </c>
      <c r="AF1272">
        <v>74.61</v>
      </c>
      <c r="AG1272" s="4">
        <v>0.81</v>
      </c>
      <c r="AH1272" t="s">
        <v>33</v>
      </c>
      <c r="AI1272" t="s">
        <v>52</v>
      </c>
      <c r="AJ1272">
        <v>33.916403000000003</v>
      </c>
      <c r="AK1272">
        <v>-118.352575</v>
      </c>
    </row>
    <row r="1273" spans="1:37" ht="14.45" x14ac:dyDescent="0.3">
      <c r="A1273">
        <v>1271</v>
      </c>
      <c r="B1273">
        <v>405</v>
      </c>
      <c r="C1273" t="s">
        <v>728</v>
      </c>
      <c r="D1273" t="s">
        <v>52</v>
      </c>
      <c r="E1273" t="s">
        <v>53</v>
      </c>
      <c r="F1273" s="2">
        <v>35431</v>
      </c>
      <c r="G1273" s="2">
        <v>39082</v>
      </c>
      <c r="H1273">
        <v>46283</v>
      </c>
      <c r="I1273">
        <v>44817</v>
      </c>
      <c r="J1273">
        <v>98</v>
      </c>
      <c r="K1273">
        <f t="shared" si="38"/>
        <v>1655542910</v>
      </c>
      <c r="L1273">
        <v>94</v>
      </c>
      <c r="M1273">
        <v>94</v>
      </c>
      <c r="N1273" t="s">
        <v>728</v>
      </c>
      <c r="O1273">
        <v>2</v>
      </c>
      <c r="P1273" t="s">
        <v>39</v>
      </c>
      <c r="Q1273" s="6">
        <v>42261</v>
      </c>
      <c r="R1273">
        <v>430</v>
      </c>
      <c r="S1273">
        <v>379</v>
      </c>
      <c r="T1273" t="s">
        <v>55</v>
      </c>
      <c r="V1273" s="3">
        <v>44189</v>
      </c>
      <c r="W1273">
        <v>86</v>
      </c>
      <c r="AB1273" s="3">
        <v>140116114</v>
      </c>
      <c r="AC1273" s="3">
        <v>123497691</v>
      </c>
      <c r="AD1273">
        <v>85.61</v>
      </c>
      <c r="AE1273" s="5">
        <f t="shared" si="39"/>
        <v>113494052.34</v>
      </c>
      <c r="AF1273">
        <v>75.459999999999994</v>
      </c>
      <c r="AG1273" s="4">
        <v>0.81</v>
      </c>
      <c r="AH1273" t="s">
        <v>33</v>
      </c>
      <c r="AI1273" t="s">
        <v>52</v>
      </c>
      <c r="AJ1273">
        <v>33.916403000000003</v>
      </c>
      <c r="AK1273">
        <v>-118.352575</v>
      </c>
    </row>
    <row r="1274" spans="1:37" ht="14.45" x14ac:dyDescent="0.3">
      <c r="A1274">
        <v>1272</v>
      </c>
      <c r="B1274">
        <v>405</v>
      </c>
      <c r="C1274" t="s">
        <v>728</v>
      </c>
      <c r="D1274" t="s">
        <v>52</v>
      </c>
      <c r="E1274" t="s">
        <v>53</v>
      </c>
      <c r="F1274" s="2">
        <v>35431</v>
      </c>
      <c r="G1274" s="2">
        <v>39082</v>
      </c>
      <c r="H1274">
        <v>46283</v>
      </c>
      <c r="I1274">
        <v>44817</v>
      </c>
      <c r="J1274">
        <v>98</v>
      </c>
      <c r="K1274">
        <f t="shared" si="38"/>
        <v>1655542910</v>
      </c>
      <c r="L1274">
        <v>94</v>
      </c>
      <c r="M1274">
        <v>94</v>
      </c>
      <c r="N1274" t="s">
        <v>728</v>
      </c>
      <c r="O1274">
        <v>2</v>
      </c>
      <c r="P1274" t="s">
        <v>34</v>
      </c>
      <c r="Q1274" s="6">
        <v>42230</v>
      </c>
      <c r="R1274">
        <v>436</v>
      </c>
      <c r="S1274">
        <v>405</v>
      </c>
      <c r="T1274" t="s">
        <v>55</v>
      </c>
      <c r="V1274" s="3">
        <v>43496</v>
      </c>
      <c r="AB1274" s="3">
        <v>142071222</v>
      </c>
      <c r="AC1274" s="3">
        <v>131969828</v>
      </c>
      <c r="AD1274">
        <v>85.35</v>
      </c>
      <c r="AE1274" s="5">
        <f t="shared" si="39"/>
        <v>115077689.82000001</v>
      </c>
      <c r="AF1274">
        <v>79.28</v>
      </c>
      <c r="AG1274" s="4">
        <v>0.81</v>
      </c>
      <c r="AH1274" t="s">
        <v>33</v>
      </c>
      <c r="AI1274" t="s">
        <v>52</v>
      </c>
      <c r="AJ1274">
        <v>33.916403000000003</v>
      </c>
      <c r="AK1274">
        <v>-118.352575</v>
      </c>
    </row>
    <row r="1275" spans="1:37" ht="14.45" x14ac:dyDescent="0.3">
      <c r="A1275">
        <v>1273</v>
      </c>
      <c r="B1275">
        <v>405</v>
      </c>
      <c r="C1275" t="s">
        <v>728</v>
      </c>
      <c r="D1275" t="s">
        <v>52</v>
      </c>
      <c r="E1275" t="s">
        <v>53</v>
      </c>
      <c r="F1275" s="2">
        <v>35431</v>
      </c>
      <c r="G1275" s="2">
        <v>39082</v>
      </c>
      <c r="H1275">
        <v>46283</v>
      </c>
      <c r="I1275">
        <v>44817</v>
      </c>
      <c r="J1275">
        <v>98</v>
      </c>
      <c r="K1275">
        <f t="shared" si="38"/>
        <v>1655542910</v>
      </c>
      <c r="L1275">
        <v>94</v>
      </c>
      <c r="M1275">
        <v>94</v>
      </c>
      <c r="N1275" t="s">
        <v>728</v>
      </c>
      <c r="O1275">
        <v>2</v>
      </c>
      <c r="P1275" t="s">
        <v>34</v>
      </c>
      <c r="Q1275" s="6">
        <v>42199</v>
      </c>
      <c r="R1275">
        <v>445</v>
      </c>
      <c r="S1275">
        <v>394</v>
      </c>
      <c r="T1275" t="s">
        <v>55</v>
      </c>
      <c r="V1275" s="3">
        <v>43496</v>
      </c>
      <c r="AB1275" s="3">
        <v>145003885</v>
      </c>
      <c r="AC1275" s="3">
        <v>128385462</v>
      </c>
      <c r="AD1275">
        <v>89.26</v>
      </c>
      <c r="AE1275" s="5">
        <f t="shared" si="39"/>
        <v>120353224.55</v>
      </c>
      <c r="AF1275">
        <v>79.03</v>
      </c>
      <c r="AG1275" s="4">
        <v>0.83</v>
      </c>
      <c r="AH1275" t="s">
        <v>33</v>
      </c>
      <c r="AI1275" t="s">
        <v>52</v>
      </c>
      <c r="AJ1275">
        <v>33.916403000000003</v>
      </c>
      <c r="AK1275">
        <v>-118.352575</v>
      </c>
    </row>
    <row r="1276" spans="1:37" ht="14.45" x14ac:dyDescent="0.3">
      <c r="A1276">
        <v>1274</v>
      </c>
      <c r="B1276">
        <v>405</v>
      </c>
      <c r="C1276" t="s">
        <v>728</v>
      </c>
      <c r="D1276" t="s">
        <v>52</v>
      </c>
      <c r="E1276" t="s">
        <v>53</v>
      </c>
      <c r="F1276" s="2">
        <v>35431</v>
      </c>
      <c r="G1276" s="2">
        <v>39082</v>
      </c>
      <c r="H1276">
        <v>46283</v>
      </c>
      <c r="I1276">
        <v>44817</v>
      </c>
      <c r="J1276">
        <v>98</v>
      </c>
      <c r="K1276">
        <f t="shared" si="38"/>
        <v>1655542910</v>
      </c>
      <c r="L1276">
        <v>94</v>
      </c>
      <c r="M1276">
        <v>94</v>
      </c>
      <c r="N1276" t="s">
        <v>728</v>
      </c>
      <c r="O1276">
        <v>2</v>
      </c>
      <c r="P1276" t="s">
        <v>34</v>
      </c>
      <c r="Q1276" s="6">
        <v>42169</v>
      </c>
      <c r="R1276">
        <v>395</v>
      </c>
      <c r="S1276">
        <v>375</v>
      </c>
      <c r="T1276" t="s">
        <v>55</v>
      </c>
      <c r="V1276" s="3">
        <v>43496</v>
      </c>
      <c r="AB1276" s="3">
        <v>128711314</v>
      </c>
      <c r="AC1276" s="3">
        <v>122194285</v>
      </c>
      <c r="AD1276">
        <v>81.87</v>
      </c>
      <c r="AE1276" s="5">
        <f t="shared" si="39"/>
        <v>106830390.61999999</v>
      </c>
      <c r="AF1276">
        <v>77.72</v>
      </c>
      <c r="AG1276" s="4">
        <v>0.83</v>
      </c>
      <c r="AH1276" t="s">
        <v>33</v>
      </c>
      <c r="AI1276" t="s">
        <v>52</v>
      </c>
      <c r="AJ1276">
        <v>33.916403000000003</v>
      </c>
      <c r="AK1276">
        <v>-118.352575</v>
      </c>
    </row>
    <row r="1277" spans="1:37" ht="14.45" x14ac:dyDescent="0.3">
      <c r="A1277">
        <v>1275</v>
      </c>
      <c r="B1277">
        <v>466</v>
      </c>
      <c r="C1277" t="s">
        <v>729</v>
      </c>
      <c r="D1277" t="s">
        <v>36</v>
      </c>
      <c r="E1277" t="s">
        <v>53</v>
      </c>
      <c r="F1277" s="2">
        <v>34700</v>
      </c>
      <c r="G1277" s="2">
        <v>38533</v>
      </c>
      <c r="H1277">
        <v>153000</v>
      </c>
      <c r="I1277">
        <v>138725</v>
      </c>
      <c r="J1277">
        <v>130</v>
      </c>
      <c r="K1277">
        <f t="shared" si="38"/>
        <v>7259850000</v>
      </c>
      <c r="L1277">
        <v>126</v>
      </c>
      <c r="M1277">
        <v>122</v>
      </c>
      <c r="N1277" t="s">
        <v>729</v>
      </c>
      <c r="O1277" t="s">
        <v>96</v>
      </c>
      <c r="P1277" t="s">
        <v>39</v>
      </c>
      <c r="Q1277" s="6">
        <v>42050</v>
      </c>
      <c r="R1277" s="3">
        <v>474690</v>
      </c>
      <c r="S1277" s="3">
        <v>482460</v>
      </c>
      <c r="T1277" t="s">
        <v>91</v>
      </c>
      <c r="V1277" s="3">
        <v>151037</v>
      </c>
      <c r="W1277">
        <v>47</v>
      </c>
      <c r="AB1277" s="3">
        <v>355092779</v>
      </c>
      <c r="AC1277" s="3">
        <v>360905143</v>
      </c>
      <c r="AD1277">
        <v>47.02</v>
      </c>
      <c r="AE1277" s="5">
        <f t="shared" si="39"/>
        <v>198851956.24000001</v>
      </c>
      <c r="AF1277">
        <v>47.79</v>
      </c>
      <c r="AG1277" s="4">
        <v>0.56000000000000005</v>
      </c>
      <c r="AH1277" t="s">
        <v>33</v>
      </c>
      <c r="AI1277" t="s">
        <v>36</v>
      </c>
      <c r="AJ1277">
        <v>37.668821000000001</v>
      </c>
      <c r="AK1277">
        <v>-122.080795999999</v>
      </c>
    </row>
    <row r="1278" spans="1:37" ht="14.45" x14ac:dyDescent="0.3">
      <c r="A1278">
        <v>1276</v>
      </c>
      <c r="B1278">
        <v>466</v>
      </c>
      <c r="C1278" t="s">
        <v>729</v>
      </c>
      <c r="D1278" t="s">
        <v>36</v>
      </c>
      <c r="E1278" t="s">
        <v>53</v>
      </c>
      <c r="F1278" s="2">
        <v>34700</v>
      </c>
      <c r="G1278" s="2">
        <v>38533</v>
      </c>
      <c r="H1278">
        <v>153000</v>
      </c>
      <c r="I1278">
        <v>138725</v>
      </c>
      <c r="J1278">
        <v>130</v>
      </c>
      <c r="K1278">
        <f t="shared" si="38"/>
        <v>7259850000</v>
      </c>
      <c r="L1278">
        <v>126</v>
      </c>
      <c r="M1278">
        <v>122</v>
      </c>
      <c r="N1278" t="s">
        <v>729</v>
      </c>
      <c r="O1278" t="s">
        <v>96</v>
      </c>
      <c r="P1278" t="s">
        <v>39</v>
      </c>
      <c r="Q1278" s="6">
        <v>42019</v>
      </c>
      <c r="R1278" s="3">
        <v>562255</v>
      </c>
      <c r="S1278" s="3">
        <v>575385</v>
      </c>
      <c r="T1278" t="s">
        <v>91</v>
      </c>
      <c r="V1278" s="3">
        <v>151037</v>
      </c>
      <c r="W1278">
        <v>52</v>
      </c>
      <c r="AB1278" s="3">
        <v>420595948</v>
      </c>
      <c r="AC1278" s="3">
        <v>430417870</v>
      </c>
      <c r="AD1278">
        <v>52.1</v>
      </c>
      <c r="AE1278" s="5">
        <f t="shared" si="39"/>
        <v>243945649.83999997</v>
      </c>
      <c r="AF1278">
        <v>53.32</v>
      </c>
      <c r="AG1278" s="4">
        <v>0.57999999999999996</v>
      </c>
      <c r="AH1278" t="s">
        <v>33</v>
      </c>
      <c r="AI1278" t="s">
        <v>36</v>
      </c>
      <c r="AJ1278">
        <v>37.668821000000001</v>
      </c>
      <c r="AK1278">
        <v>-122.080795999999</v>
      </c>
    </row>
    <row r="1279" spans="1:37" ht="14.45" x14ac:dyDescent="0.3">
      <c r="A1279">
        <v>1277</v>
      </c>
      <c r="B1279">
        <v>466</v>
      </c>
      <c r="C1279" t="s">
        <v>729</v>
      </c>
      <c r="D1279" t="s">
        <v>36</v>
      </c>
      <c r="E1279" t="s">
        <v>53</v>
      </c>
      <c r="F1279" s="2">
        <v>34700</v>
      </c>
      <c r="G1279" s="2">
        <v>38533</v>
      </c>
      <c r="H1279">
        <v>153000</v>
      </c>
      <c r="I1279">
        <v>138725</v>
      </c>
      <c r="J1279">
        <v>130</v>
      </c>
      <c r="K1279">
        <f t="shared" si="38"/>
        <v>7259850000</v>
      </c>
      <c r="L1279">
        <v>126</v>
      </c>
      <c r="M1279">
        <v>122</v>
      </c>
      <c r="N1279" t="s">
        <v>729</v>
      </c>
      <c r="O1279" t="s">
        <v>96</v>
      </c>
      <c r="P1279" t="s">
        <v>34</v>
      </c>
      <c r="Q1279" s="6">
        <v>42352</v>
      </c>
      <c r="R1279" s="3">
        <v>418812</v>
      </c>
      <c r="S1279" s="3">
        <v>473085</v>
      </c>
      <c r="T1279" t="s">
        <v>91</v>
      </c>
      <c r="V1279" s="3">
        <v>151037</v>
      </c>
      <c r="W1279">
        <v>52</v>
      </c>
      <c r="AB1279" s="3">
        <v>313293132</v>
      </c>
      <c r="AC1279" s="3">
        <v>353892156</v>
      </c>
      <c r="AD1279">
        <v>51.52</v>
      </c>
      <c r="AE1279" s="5">
        <f t="shared" si="39"/>
        <v>241235711.64000002</v>
      </c>
      <c r="AF1279">
        <v>58.2</v>
      </c>
      <c r="AG1279" s="4">
        <v>0.77</v>
      </c>
      <c r="AH1279" t="s">
        <v>33</v>
      </c>
      <c r="AI1279" t="s">
        <v>36</v>
      </c>
      <c r="AJ1279">
        <v>37.668821000000001</v>
      </c>
      <c r="AK1279">
        <v>-122.080795999999</v>
      </c>
    </row>
    <row r="1280" spans="1:37" ht="14.45" x14ac:dyDescent="0.3">
      <c r="A1280">
        <v>1278</v>
      </c>
      <c r="B1280">
        <v>466</v>
      </c>
      <c r="C1280" t="s">
        <v>729</v>
      </c>
      <c r="D1280" t="s">
        <v>36</v>
      </c>
      <c r="E1280" t="s">
        <v>53</v>
      </c>
      <c r="F1280" s="2">
        <v>34700</v>
      </c>
      <c r="G1280" s="2">
        <v>38533</v>
      </c>
      <c r="H1280">
        <v>153000</v>
      </c>
      <c r="I1280">
        <v>138725</v>
      </c>
      <c r="J1280">
        <v>130</v>
      </c>
      <c r="K1280">
        <f t="shared" si="38"/>
        <v>7259850000</v>
      </c>
      <c r="L1280">
        <v>126</v>
      </c>
      <c r="M1280">
        <v>122</v>
      </c>
      <c r="N1280" t="s">
        <v>729</v>
      </c>
      <c r="O1280" t="s">
        <v>96</v>
      </c>
      <c r="P1280" t="s">
        <v>39</v>
      </c>
      <c r="Q1280" s="6">
        <v>42322</v>
      </c>
      <c r="R1280" s="3">
        <v>543049</v>
      </c>
      <c r="S1280" s="3">
        <v>561230</v>
      </c>
      <c r="T1280" t="s">
        <v>91</v>
      </c>
      <c r="V1280" s="3">
        <v>151037</v>
      </c>
      <c r="W1280">
        <v>52</v>
      </c>
      <c r="AB1280" s="3">
        <v>406228862</v>
      </c>
      <c r="AC1280" s="3">
        <v>419829195</v>
      </c>
      <c r="AD1280">
        <v>52</v>
      </c>
      <c r="AE1280" s="5">
        <f t="shared" si="39"/>
        <v>235612739.95999998</v>
      </c>
      <c r="AF1280">
        <v>53.74</v>
      </c>
      <c r="AG1280" s="4">
        <v>0.57999999999999996</v>
      </c>
      <c r="AH1280" t="s">
        <v>33</v>
      </c>
      <c r="AI1280" t="s">
        <v>36</v>
      </c>
      <c r="AJ1280">
        <v>37.668821000000001</v>
      </c>
      <c r="AK1280">
        <v>-122.080795999999</v>
      </c>
    </row>
    <row r="1281" spans="1:37" ht="14.45" x14ac:dyDescent="0.3">
      <c r="A1281">
        <v>1279</v>
      </c>
      <c r="B1281">
        <v>466</v>
      </c>
      <c r="C1281" t="s">
        <v>729</v>
      </c>
      <c r="D1281" t="s">
        <v>36</v>
      </c>
      <c r="E1281" t="s">
        <v>53</v>
      </c>
      <c r="F1281" s="2">
        <v>34700</v>
      </c>
      <c r="G1281" s="2">
        <v>38533</v>
      </c>
      <c r="H1281">
        <v>153000</v>
      </c>
      <c r="I1281">
        <v>138725</v>
      </c>
      <c r="J1281">
        <v>130</v>
      </c>
      <c r="K1281">
        <f t="shared" si="38"/>
        <v>7259850000</v>
      </c>
      <c r="L1281">
        <v>126</v>
      </c>
      <c r="M1281">
        <v>122</v>
      </c>
      <c r="N1281" t="s">
        <v>729</v>
      </c>
      <c r="O1281" t="s">
        <v>96</v>
      </c>
      <c r="P1281" t="s">
        <v>39</v>
      </c>
      <c r="Q1281" s="6">
        <v>42291</v>
      </c>
      <c r="R1281" s="3">
        <v>650951</v>
      </c>
      <c r="S1281" s="3">
        <v>710249</v>
      </c>
      <c r="T1281" t="s">
        <v>91</v>
      </c>
      <c r="V1281" s="3">
        <v>151037</v>
      </c>
      <c r="W1281">
        <v>64</v>
      </c>
      <c r="AB1281" s="3">
        <v>486945164</v>
      </c>
      <c r="AC1281" s="3">
        <v>531303148</v>
      </c>
      <c r="AD1281">
        <v>64.48</v>
      </c>
      <c r="AE1281" s="5">
        <f t="shared" si="39"/>
        <v>301906001.68000001</v>
      </c>
      <c r="AF1281">
        <v>70.349999999999994</v>
      </c>
      <c r="AG1281" s="4">
        <v>0.62</v>
      </c>
      <c r="AH1281" t="s">
        <v>33</v>
      </c>
      <c r="AI1281" t="s">
        <v>36</v>
      </c>
      <c r="AJ1281">
        <v>37.668821000000001</v>
      </c>
      <c r="AK1281">
        <v>-122.080795999999</v>
      </c>
    </row>
    <row r="1282" spans="1:37" ht="14.45" x14ac:dyDescent="0.3">
      <c r="A1282">
        <v>1280</v>
      </c>
      <c r="B1282">
        <v>466</v>
      </c>
      <c r="C1282" t="s">
        <v>729</v>
      </c>
      <c r="D1282" t="s">
        <v>36</v>
      </c>
      <c r="E1282" t="s">
        <v>53</v>
      </c>
      <c r="F1282" s="2">
        <v>34700</v>
      </c>
      <c r="G1282" s="2">
        <v>38533</v>
      </c>
      <c r="H1282">
        <v>153000</v>
      </c>
      <c r="I1282">
        <v>138725</v>
      </c>
      <c r="J1282">
        <v>130</v>
      </c>
      <c r="K1282">
        <f t="shared" si="38"/>
        <v>7259850000</v>
      </c>
      <c r="L1282">
        <v>126</v>
      </c>
      <c r="M1282">
        <v>122</v>
      </c>
      <c r="N1282" t="s">
        <v>729</v>
      </c>
      <c r="O1282" t="s">
        <v>96</v>
      </c>
      <c r="P1282" t="s">
        <v>39</v>
      </c>
      <c r="Q1282" s="6">
        <v>42261</v>
      </c>
      <c r="R1282" s="3">
        <v>607766</v>
      </c>
      <c r="S1282" s="3">
        <v>756048</v>
      </c>
      <c r="T1282" t="s">
        <v>91</v>
      </c>
      <c r="V1282" s="3">
        <v>151037</v>
      </c>
      <c r="W1282">
        <v>52</v>
      </c>
      <c r="AB1282" s="3">
        <v>454640540</v>
      </c>
      <c r="AC1282" s="3">
        <v>565563179</v>
      </c>
      <c r="AD1282">
        <v>52.18</v>
      </c>
      <c r="AE1282" s="5">
        <f t="shared" si="39"/>
        <v>236413080.80000001</v>
      </c>
      <c r="AF1282">
        <v>64.91</v>
      </c>
      <c r="AG1282" s="4">
        <v>0.52</v>
      </c>
      <c r="AH1282" t="s">
        <v>33</v>
      </c>
      <c r="AI1282" t="s">
        <v>36</v>
      </c>
      <c r="AJ1282">
        <v>37.668821000000001</v>
      </c>
      <c r="AK1282">
        <v>-122.080795999999</v>
      </c>
    </row>
    <row r="1283" spans="1:37" ht="14.45" x14ac:dyDescent="0.3">
      <c r="A1283">
        <v>1281</v>
      </c>
      <c r="B1283">
        <v>466</v>
      </c>
      <c r="C1283" t="s">
        <v>729</v>
      </c>
      <c r="D1283" t="s">
        <v>36</v>
      </c>
      <c r="E1283" t="s">
        <v>53</v>
      </c>
      <c r="F1283" s="2">
        <v>34700</v>
      </c>
      <c r="G1283" s="2">
        <v>38533</v>
      </c>
      <c r="H1283">
        <v>153000</v>
      </c>
      <c r="I1283">
        <v>138725</v>
      </c>
      <c r="J1283">
        <v>130</v>
      </c>
      <c r="K1283">
        <f t="shared" ref="K1283:K1346" si="40">J1283*H1283*365</f>
        <v>7259850000</v>
      </c>
      <c r="L1283">
        <v>126</v>
      </c>
      <c r="M1283">
        <v>122</v>
      </c>
      <c r="N1283" t="s">
        <v>729</v>
      </c>
      <c r="O1283" t="s">
        <v>96</v>
      </c>
      <c r="P1283" t="s">
        <v>39</v>
      </c>
      <c r="Q1283" s="6">
        <v>42230</v>
      </c>
      <c r="R1283" s="3">
        <v>696144</v>
      </c>
      <c r="S1283" s="3">
        <v>829110</v>
      </c>
      <c r="T1283" t="s">
        <v>91</v>
      </c>
      <c r="V1283" s="3">
        <v>151037</v>
      </c>
      <c r="AB1283" s="3">
        <v>520751875</v>
      </c>
      <c r="AC1283" s="3">
        <v>620217351</v>
      </c>
      <c r="AD1283">
        <v>68.959999999999994</v>
      </c>
      <c r="AE1283" s="5">
        <f t="shared" ref="AE1283:AE1346" si="41">AB1283*AG1283</f>
        <v>322866162.5</v>
      </c>
      <c r="AF1283">
        <v>82.13</v>
      </c>
      <c r="AG1283" s="4">
        <v>0.62</v>
      </c>
      <c r="AH1283" t="s">
        <v>33</v>
      </c>
      <c r="AI1283" t="s">
        <v>36</v>
      </c>
      <c r="AJ1283">
        <v>37.668821000000001</v>
      </c>
      <c r="AK1283">
        <v>-122.080795999999</v>
      </c>
    </row>
    <row r="1284" spans="1:37" ht="14.45" x14ac:dyDescent="0.3">
      <c r="A1284">
        <v>1282</v>
      </c>
      <c r="B1284">
        <v>466</v>
      </c>
      <c r="C1284" t="s">
        <v>729</v>
      </c>
      <c r="D1284" t="s">
        <v>36</v>
      </c>
      <c r="E1284" t="s">
        <v>53</v>
      </c>
      <c r="F1284" s="2">
        <v>34700</v>
      </c>
      <c r="G1284" s="2">
        <v>38533</v>
      </c>
      <c r="H1284">
        <v>153000</v>
      </c>
      <c r="I1284">
        <v>138725</v>
      </c>
      <c r="J1284">
        <v>130</v>
      </c>
      <c r="K1284">
        <f t="shared" si="40"/>
        <v>7259850000</v>
      </c>
      <c r="L1284">
        <v>126</v>
      </c>
      <c r="M1284">
        <v>122</v>
      </c>
      <c r="N1284" t="s">
        <v>729</v>
      </c>
      <c r="O1284" t="s">
        <v>208</v>
      </c>
      <c r="P1284" t="s">
        <v>39</v>
      </c>
      <c r="Q1284" s="6">
        <v>42199</v>
      </c>
      <c r="R1284" s="3">
        <v>676885</v>
      </c>
      <c r="S1284" s="3">
        <v>847890</v>
      </c>
      <c r="T1284" t="s">
        <v>91</v>
      </c>
      <c r="V1284" s="3">
        <v>151037</v>
      </c>
      <c r="AB1284" s="3">
        <v>506345143</v>
      </c>
      <c r="AC1284" s="3">
        <v>634265766</v>
      </c>
      <c r="AD1284">
        <v>64.89</v>
      </c>
      <c r="AE1284" s="5">
        <f t="shared" si="41"/>
        <v>303807085.80000001</v>
      </c>
      <c r="AF1284">
        <v>81.28</v>
      </c>
      <c r="AG1284" s="4">
        <v>0.6</v>
      </c>
      <c r="AH1284" t="s">
        <v>33</v>
      </c>
      <c r="AI1284" t="s">
        <v>36</v>
      </c>
      <c r="AJ1284">
        <v>37.668821000000001</v>
      </c>
      <c r="AK1284">
        <v>-122.080795999999</v>
      </c>
    </row>
    <row r="1285" spans="1:37" ht="14.45" x14ac:dyDescent="0.3">
      <c r="A1285">
        <v>1283</v>
      </c>
      <c r="B1285">
        <v>466</v>
      </c>
      <c r="C1285" t="s">
        <v>729</v>
      </c>
      <c r="D1285" t="s">
        <v>36</v>
      </c>
      <c r="E1285" t="s">
        <v>53</v>
      </c>
      <c r="F1285" s="2">
        <v>34700</v>
      </c>
      <c r="G1285" s="2">
        <v>38533</v>
      </c>
      <c r="H1285">
        <v>153000</v>
      </c>
      <c r="I1285">
        <v>138725</v>
      </c>
      <c r="J1285">
        <v>130</v>
      </c>
      <c r="K1285">
        <f t="shared" si="40"/>
        <v>7259850000</v>
      </c>
      <c r="L1285">
        <v>126</v>
      </c>
      <c r="M1285">
        <v>122</v>
      </c>
      <c r="N1285" t="s">
        <v>729</v>
      </c>
      <c r="O1285" t="s">
        <v>208</v>
      </c>
      <c r="P1285" t="s">
        <v>39</v>
      </c>
      <c r="Q1285" s="6">
        <v>42169</v>
      </c>
      <c r="R1285" s="3">
        <v>659485</v>
      </c>
      <c r="S1285" s="3">
        <v>746705</v>
      </c>
      <c r="T1285" t="s">
        <v>91</v>
      </c>
      <c r="V1285" s="3">
        <v>151037</v>
      </c>
      <c r="AB1285" s="3">
        <v>493329039</v>
      </c>
      <c r="AC1285" s="3">
        <v>558574130</v>
      </c>
      <c r="AD1285">
        <v>65.33</v>
      </c>
      <c r="AE1285" s="5">
        <f t="shared" si="41"/>
        <v>295997423.39999998</v>
      </c>
      <c r="AF1285">
        <v>73.97</v>
      </c>
      <c r="AG1285" s="4">
        <v>0.6</v>
      </c>
      <c r="AH1285" t="s">
        <v>33</v>
      </c>
      <c r="AI1285" t="s">
        <v>36</v>
      </c>
      <c r="AJ1285">
        <v>37.668821000000001</v>
      </c>
      <c r="AK1285">
        <v>-122.080795999999</v>
      </c>
    </row>
    <row r="1286" spans="1:37" ht="14.45" x14ac:dyDescent="0.3">
      <c r="A1286">
        <v>1284</v>
      </c>
      <c r="B1286">
        <v>653</v>
      </c>
      <c r="C1286" t="s">
        <v>730</v>
      </c>
      <c r="D1286" t="s">
        <v>52</v>
      </c>
      <c r="E1286" t="s">
        <v>31</v>
      </c>
      <c r="F1286" s="2">
        <v>35065</v>
      </c>
      <c r="G1286" s="2">
        <v>38717</v>
      </c>
      <c r="H1286">
        <v>267922</v>
      </c>
      <c r="I1286">
        <v>254061</v>
      </c>
      <c r="J1286">
        <v>142</v>
      </c>
      <c r="K1286">
        <f t="shared" si="40"/>
        <v>13886397260</v>
      </c>
      <c r="L1286">
        <v>128</v>
      </c>
      <c r="M1286">
        <v>114</v>
      </c>
      <c r="N1286" t="s">
        <v>730</v>
      </c>
      <c r="O1286" t="s">
        <v>731</v>
      </c>
      <c r="P1286" t="s">
        <v>39</v>
      </c>
      <c r="Q1286" s="6">
        <v>42050</v>
      </c>
      <c r="R1286" s="3">
        <v>2094</v>
      </c>
      <c r="S1286" s="3">
        <v>1954</v>
      </c>
      <c r="T1286" t="s">
        <v>55</v>
      </c>
      <c r="U1286" t="s">
        <v>2135</v>
      </c>
      <c r="V1286" s="3">
        <v>270375</v>
      </c>
      <c r="W1286">
        <v>72</v>
      </c>
      <c r="AB1286" s="3">
        <v>682300303</v>
      </c>
      <c r="AC1286" s="3">
        <v>636713688</v>
      </c>
      <c r="AD1286">
        <v>72.099999999999994</v>
      </c>
      <c r="AE1286" s="5">
        <f t="shared" si="41"/>
        <v>545840242.39999998</v>
      </c>
      <c r="AF1286">
        <v>67.28</v>
      </c>
      <c r="AG1286" s="4">
        <v>0.8</v>
      </c>
      <c r="AH1286" t="s">
        <v>33</v>
      </c>
      <c r="AI1286" t="s">
        <v>52</v>
      </c>
      <c r="AJ1286">
        <v>36.778261000000001</v>
      </c>
      <c r="AK1286">
        <v>-119.41793199999999</v>
      </c>
    </row>
    <row r="1287" spans="1:37" ht="14.45" x14ac:dyDescent="0.3">
      <c r="A1287">
        <v>1285</v>
      </c>
      <c r="B1287">
        <v>653</v>
      </c>
      <c r="C1287" t="s">
        <v>730</v>
      </c>
      <c r="D1287" t="s">
        <v>52</v>
      </c>
      <c r="E1287" t="s">
        <v>31</v>
      </c>
      <c r="F1287" s="2">
        <v>35065</v>
      </c>
      <c r="G1287" s="2">
        <v>38717</v>
      </c>
      <c r="H1287">
        <v>267922</v>
      </c>
      <c r="I1287">
        <v>254061</v>
      </c>
      <c r="J1287">
        <v>142</v>
      </c>
      <c r="K1287">
        <f t="shared" si="40"/>
        <v>13886397260</v>
      </c>
      <c r="L1287">
        <v>128</v>
      </c>
      <c r="M1287">
        <v>114</v>
      </c>
      <c r="N1287" t="s">
        <v>730</v>
      </c>
      <c r="O1287" t="s">
        <v>731</v>
      </c>
      <c r="P1287" t="s">
        <v>39</v>
      </c>
      <c r="Q1287" s="6">
        <v>42019</v>
      </c>
      <c r="R1287" s="3">
        <v>2039</v>
      </c>
      <c r="S1287" s="3">
        <v>2118</v>
      </c>
      <c r="T1287" t="s">
        <v>55</v>
      </c>
      <c r="U1287" t="s">
        <v>732</v>
      </c>
      <c r="V1287" s="3">
        <v>270375</v>
      </c>
      <c r="W1287">
        <v>63.6</v>
      </c>
      <c r="AB1287" s="3">
        <v>664508815</v>
      </c>
      <c r="AC1287" s="3">
        <v>690153322</v>
      </c>
      <c r="AD1287">
        <v>63.43</v>
      </c>
      <c r="AE1287" s="5">
        <f t="shared" si="41"/>
        <v>531607052</v>
      </c>
      <c r="AF1287">
        <v>65.87</v>
      </c>
      <c r="AG1287" s="4">
        <v>0.8</v>
      </c>
      <c r="AH1287" t="s">
        <v>33</v>
      </c>
      <c r="AI1287" t="s">
        <v>52</v>
      </c>
      <c r="AJ1287">
        <v>36.778261000000001</v>
      </c>
      <c r="AK1287">
        <v>-119.41793199999999</v>
      </c>
    </row>
    <row r="1288" spans="1:37" ht="14.45" x14ac:dyDescent="0.3">
      <c r="A1288">
        <v>1286</v>
      </c>
      <c r="B1288">
        <v>653</v>
      </c>
      <c r="C1288" t="s">
        <v>730</v>
      </c>
      <c r="D1288" t="s">
        <v>52</v>
      </c>
      <c r="E1288" t="s">
        <v>31</v>
      </c>
      <c r="F1288" s="2">
        <v>35065</v>
      </c>
      <c r="G1288" s="2">
        <v>38717</v>
      </c>
      <c r="H1288">
        <v>267922</v>
      </c>
      <c r="I1288">
        <v>254061</v>
      </c>
      <c r="J1288">
        <v>142</v>
      </c>
      <c r="K1288">
        <f t="shared" si="40"/>
        <v>13886397260</v>
      </c>
      <c r="L1288">
        <v>128</v>
      </c>
      <c r="M1288">
        <v>114</v>
      </c>
      <c r="N1288" t="s">
        <v>730</v>
      </c>
      <c r="O1288" t="s">
        <v>731</v>
      </c>
      <c r="P1288" t="s">
        <v>39</v>
      </c>
      <c r="Q1288" s="6">
        <v>42352</v>
      </c>
      <c r="R1288" s="3">
        <v>1923</v>
      </c>
      <c r="S1288" s="3">
        <v>2477</v>
      </c>
      <c r="T1288" t="s">
        <v>55</v>
      </c>
      <c r="U1288" t="s">
        <v>733</v>
      </c>
      <c r="V1288" s="3">
        <v>268802</v>
      </c>
      <c r="W1288">
        <v>60.3</v>
      </c>
      <c r="AB1288" s="3">
        <v>626514539</v>
      </c>
      <c r="AC1288" s="3">
        <v>807003644</v>
      </c>
      <c r="AD1288">
        <v>60.15</v>
      </c>
      <c r="AE1288" s="5">
        <f t="shared" si="41"/>
        <v>501211631.20000005</v>
      </c>
      <c r="AF1288">
        <v>77.48</v>
      </c>
      <c r="AG1288" s="4">
        <v>0.8</v>
      </c>
      <c r="AH1288" t="s">
        <v>33</v>
      </c>
      <c r="AI1288" t="s">
        <v>52</v>
      </c>
      <c r="AJ1288">
        <v>36.778261000000001</v>
      </c>
      <c r="AK1288">
        <v>-119.41793199999999</v>
      </c>
    </row>
    <row r="1289" spans="1:37" ht="14.45" x14ac:dyDescent="0.3">
      <c r="A1289">
        <v>1287</v>
      </c>
      <c r="B1289">
        <v>653</v>
      </c>
      <c r="C1289" t="s">
        <v>730</v>
      </c>
      <c r="D1289" t="s">
        <v>52</v>
      </c>
      <c r="E1289" t="s">
        <v>31</v>
      </c>
      <c r="F1289" s="2">
        <v>35065</v>
      </c>
      <c r="G1289" s="2">
        <v>38717</v>
      </c>
      <c r="H1289">
        <v>267922</v>
      </c>
      <c r="I1289">
        <v>254061</v>
      </c>
      <c r="J1289">
        <v>142</v>
      </c>
      <c r="K1289">
        <f t="shared" si="40"/>
        <v>13886397260</v>
      </c>
      <c r="L1289">
        <v>128</v>
      </c>
      <c r="M1289">
        <v>114</v>
      </c>
      <c r="N1289" t="s">
        <v>730</v>
      </c>
      <c r="O1289" t="s">
        <v>731</v>
      </c>
      <c r="P1289" t="s">
        <v>39</v>
      </c>
      <c r="Q1289" s="6">
        <v>42322</v>
      </c>
      <c r="R1289" s="3">
        <v>2578</v>
      </c>
      <c r="S1289" s="3">
        <v>2566</v>
      </c>
      <c r="T1289" t="s">
        <v>55</v>
      </c>
      <c r="U1289" t="s">
        <v>734</v>
      </c>
      <c r="V1289" s="3">
        <v>268802</v>
      </c>
      <c r="W1289">
        <v>83.6</v>
      </c>
      <c r="AB1289" s="3">
        <v>840044979</v>
      </c>
      <c r="AC1289" s="3">
        <v>836134762</v>
      </c>
      <c r="AD1289">
        <v>83.34</v>
      </c>
      <c r="AE1289" s="5">
        <f t="shared" si="41"/>
        <v>672035983.20000005</v>
      </c>
      <c r="AF1289">
        <v>82.95</v>
      </c>
      <c r="AG1289" s="4">
        <v>0.8</v>
      </c>
      <c r="AH1289" t="s">
        <v>33</v>
      </c>
      <c r="AI1289" t="s">
        <v>52</v>
      </c>
      <c r="AJ1289">
        <v>36.778261000000001</v>
      </c>
      <c r="AK1289">
        <v>-119.41793199999999</v>
      </c>
    </row>
    <row r="1290" spans="1:37" ht="14.45" x14ac:dyDescent="0.3">
      <c r="A1290">
        <v>1288</v>
      </c>
      <c r="B1290">
        <v>653</v>
      </c>
      <c r="C1290" t="s">
        <v>730</v>
      </c>
      <c r="D1290" t="s">
        <v>52</v>
      </c>
      <c r="E1290" t="s">
        <v>31</v>
      </c>
      <c r="F1290" s="2">
        <v>35065</v>
      </c>
      <c r="G1290" s="2">
        <v>38717</v>
      </c>
      <c r="H1290">
        <v>267922</v>
      </c>
      <c r="I1290">
        <v>254061</v>
      </c>
      <c r="J1290">
        <v>142</v>
      </c>
      <c r="K1290">
        <f t="shared" si="40"/>
        <v>13886397260</v>
      </c>
      <c r="L1290">
        <v>128</v>
      </c>
      <c r="M1290">
        <v>114</v>
      </c>
      <c r="N1290" t="s">
        <v>730</v>
      </c>
      <c r="O1290" t="s">
        <v>731</v>
      </c>
      <c r="P1290" t="s">
        <v>39</v>
      </c>
      <c r="Q1290" s="6">
        <v>42291</v>
      </c>
      <c r="R1290" s="3">
        <v>3004</v>
      </c>
      <c r="S1290" s="3">
        <v>3031</v>
      </c>
      <c r="T1290" t="s">
        <v>55</v>
      </c>
      <c r="U1290" t="s">
        <v>735</v>
      </c>
      <c r="V1290" s="3">
        <v>268802</v>
      </c>
      <c r="W1290">
        <v>94.2</v>
      </c>
      <c r="AB1290" s="3">
        <v>978988027</v>
      </c>
      <c r="AC1290" s="3">
        <v>987786016</v>
      </c>
      <c r="AD1290">
        <v>93.99</v>
      </c>
      <c r="AE1290" s="5">
        <f t="shared" si="41"/>
        <v>783190421.60000002</v>
      </c>
      <c r="AF1290">
        <v>94.83</v>
      </c>
      <c r="AG1290" s="4">
        <v>0.8</v>
      </c>
      <c r="AH1290" t="s">
        <v>33</v>
      </c>
      <c r="AI1290" t="s">
        <v>52</v>
      </c>
      <c r="AJ1290">
        <v>36.778261000000001</v>
      </c>
      <c r="AK1290">
        <v>-119.41793199999999</v>
      </c>
    </row>
    <row r="1291" spans="1:37" ht="14.45" x14ac:dyDescent="0.3">
      <c r="A1291">
        <v>1289</v>
      </c>
      <c r="B1291">
        <v>653</v>
      </c>
      <c r="C1291" t="s">
        <v>730</v>
      </c>
      <c r="D1291" t="s">
        <v>52</v>
      </c>
      <c r="E1291" t="s">
        <v>31</v>
      </c>
      <c r="F1291" s="2">
        <v>35065</v>
      </c>
      <c r="G1291" s="2">
        <v>38717</v>
      </c>
      <c r="H1291">
        <v>267922</v>
      </c>
      <c r="I1291">
        <v>254061</v>
      </c>
      <c r="J1291">
        <v>142</v>
      </c>
      <c r="K1291">
        <f t="shared" si="40"/>
        <v>13886397260</v>
      </c>
      <c r="L1291">
        <v>128</v>
      </c>
      <c r="M1291">
        <v>114</v>
      </c>
      <c r="N1291" t="s">
        <v>730</v>
      </c>
      <c r="O1291" t="s">
        <v>731</v>
      </c>
      <c r="P1291" t="s">
        <v>39</v>
      </c>
      <c r="Q1291" s="6">
        <v>42261</v>
      </c>
      <c r="R1291" s="3">
        <v>3126</v>
      </c>
      <c r="S1291" s="3">
        <v>3393</v>
      </c>
      <c r="T1291" t="s">
        <v>55</v>
      </c>
      <c r="U1291" t="s">
        <v>736</v>
      </c>
      <c r="V1291" s="3">
        <v>268802</v>
      </c>
      <c r="W1291">
        <v>101.3</v>
      </c>
      <c r="Y1291" t="s">
        <v>737</v>
      </c>
      <c r="AB1291" s="3">
        <v>1018611561</v>
      </c>
      <c r="AC1291" s="3">
        <v>1105483551</v>
      </c>
      <c r="AD1291">
        <v>101.05</v>
      </c>
      <c r="AE1291" s="5">
        <f t="shared" si="41"/>
        <v>814889248.80000007</v>
      </c>
      <c r="AF1291">
        <v>109.67</v>
      </c>
      <c r="AG1291" s="4">
        <v>0.8</v>
      </c>
      <c r="AH1291" t="s">
        <v>33</v>
      </c>
      <c r="AI1291" t="s">
        <v>52</v>
      </c>
      <c r="AJ1291">
        <v>36.778261000000001</v>
      </c>
      <c r="AK1291">
        <v>-119.41793199999999</v>
      </c>
    </row>
    <row r="1292" spans="1:37" ht="14.45" x14ac:dyDescent="0.3">
      <c r="A1292">
        <v>1290</v>
      </c>
      <c r="B1292">
        <v>653</v>
      </c>
      <c r="C1292" t="s">
        <v>730</v>
      </c>
      <c r="D1292" t="s">
        <v>52</v>
      </c>
      <c r="E1292" t="s">
        <v>31</v>
      </c>
      <c r="F1292" s="2">
        <v>35065</v>
      </c>
      <c r="G1292" s="2">
        <v>38717</v>
      </c>
      <c r="H1292">
        <v>267922</v>
      </c>
      <c r="I1292">
        <v>254061</v>
      </c>
      <c r="J1292">
        <v>142</v>
      </c>
      <c r="K1292">
        <f t="shared" si="40"/>
        <v>13886397260</v>
      </c>
      <c r="L1292">
        <v>128</v>
      </c>
      <c r="M1292">
        <v>114</v>
      </c>
      <c r="N1292" t="s">
        <v>730</v>
      </c>
      <c r="O1292" t="s">
        <v>731</v>
      </c>
      <c r="P1292" t="s">
        <v>39</v>
      </c>
      <c r="Q1292" s="6">
        <v>42230</v>
      </c>
      <c r="R1292" s="3">
        <v>3270</v>
      </c>
      <c r="S1292" s="3">
        <v>3585</v>
      </c>
      <c r="T1292" t="s">
        <v>55</v>
      </c>
      <c r="U1292" t="s">
        <v>2136</v>
      </c>
      <c r="V1292" s="3">
        <v>268802</v>
      </c>
      <c r="W1292">
        <v>103</v>
      </c>
      <c r="Y1292" t="s">
        <v>2137</v>
      </c>
      <c r="AB1292" s="3">
        <v>1065371241</v>
      </c>
      <c r="AC1292" s="3">
        <v>1168242536</v>
      </c>
      <c r="AD1292">
        <v>102.28</v>
      </c>
      <c r="AE1292" s="5">
        <f t="shared" si="41"/>
        <v>852296992.80000007</v>
      </c>
      <c r="AF1292">
        <v>112.16</v>
      </c>
      <c r="AG1292" s="4">
        <v>0.8</v>
      </c>
      <c r="AH1292" t="s">
        <v>33</v>
      </c>
      <c r="AI1292" t="s">
        <v>52</v>
      </c>
      <c r="AJ1292">
        <v>36.778261000000001</v>
      </c>
      <c r="AK1292">
        <v>-119.41793199999999</v>
      </c>
    </row>
    <row r="1293" spans="1:37" ht="14.45" x14ac:dyDescent="0.3">
      <c r="A1293">
        <v>1291</v>
      </c>
      <c r="B1293">
        <v>653</v>
      </c>
      <c r="C1293" t="s">
        <v>730</v>
      </c>
      <c r="D1293" t="s">
        <v>52</v>
      </c>
      <c r="E1293" t="s">
        <v>31</v>
      </c>
      <c r="F1293" s="2">
        <v>35065</v>
      </c>
      <c r="G1293" s="2">
        <v>38717</v>
      </c>
      <c r="H1293">
        <v>267922</v>
      </c>
      <c r="I1293">
        <v>254061</v>
      </c>
      <c r="J1293">
        <v>142</v>
      </c>
      <c r="K1293">
        <f t="shared" si="40"/>
        <v>13886397260</v>
      </c>
      <c r="L1293">
        <v>128</v>
      </c>
      <c r="M1293">
        <v>114</v>
      </c>
      <c r="N1293" t="s">
        <v>730</v>
      </c>
      <c r="O1293" t="s">
        <v>2138</v>
      </c>
      <c r="P1293" t="s">
        <v>34</v>
      </c>
      <c r="Q1293" s="6">
        <v>42199</v>
      </c>
      <c r="R1293" s="3">
        <v>3435</v>
      </c>
      <c r="S1293" s="3">
        <v>3501</v>
      </c>
      <c r="T1293" t="s">
        <v>55</v>
      </c>
      <c r="U1293" t="s">
        <v>2136</v>
      </c>
      <c r="V1293" s="3">
        <v>268802</v>
      </c>
      <c r="W1293">
        <v>111</v>
      </c>
      <c r="Y1293" t="s">
        <v>2137</v>
      </c>
      <c r="AB1293" s="3">
        <v>1119136726</v>
      </c>
      <c r="AC1293" s="3">
        <v>1140903601</v>
      </c>
      <c r="AD1293">
        <v>107.44</v>
      </c>
      <c r="AE1293" s="5">
        <f t="shared" si="41"/>
        <v>895309380.80000007</v>
      </c>
      <c r="AF1293">
        <v>109.53</v>
      </c>
      <c r="AG1293" s="4">
        <v>0.8</v>
      </c>
      <c r="AH1293" t="s">
        <v>33</v>
      </c>
      <c r="AI1293" t="s">
        <v>52</v>
      </c>
      <c r="AJ1293">
        <v>36.778261000000001</v>
      </c>
      <c r="AK1293">
        <v>-119.41793199999999</v>
      </c>
    </row>
    <row r="1294" spans="1:37" ht="14.45" x14ac:dyDescent="0.3">
      <c r="A1294">
        <v>1292</v>
      </c>
      <c r="B1294">
        <v>653</v>
      </c>
      <c r="C1294" t="s">
        <v>730</v>
      </c>
      <c r="D1294" t="s">
        <v>52</v>
      </c>
      <c r="E1294" t="s">
        <v>31</v>
      </c>
      <c r="F1294" s="2">
        <v>35065</v>
      </c>
      <c r="G1294" s="2">
        <v>38717</v>
      </c>
      <c r="H1294">
        <v>267922</v>
      </c>
      <c r="I1294">
        <v>254061</v>
      </c>
      <c r="J1294">
        <v>142</v>
      </c>
      <c r="K1294">
        <f t="shared" si="40"/>
        <v>13886397260</v>
      </c>
      <c r="L1294">
        <v>128</v>
      </c>
      <c r="M1294">
        <v>114</v>
      </c>
      <c r="N1294" t="s">
        <v>730</v>
      </c>
      <c r="O1294" t="s">
        <v>2138</v>
      </c>
      <c r="P1294" t="s">
        <v>34</v>
      </c>
      <c r="Q1294" s="6">
        <v>42169</v>
      </c>
      <c r="R1294" s="3">
        <v>3289</v>
      </c>
      <c r="S1294" s="3">
        <v>3322</v>
      </c>
      <c r="T1294" t="s">
        <v>55</v>
      </c>
      <c r="U1294" t="s">
        <v>2136</v>
      </c>
      <c r="V1294" s="3">
        <v>268802</v>
      </c>
      <c r="W1294">
        <v>106</v>
      </c>
      <c r="Y1294" t="s">
        <v>2137</v>
      </c>
      <c r="AB1294" s="3">
        <v>1071627588</v>
      </c>
      <c r="AC1294" s="3">
        <v>1082315515</v>
      </c>
      <c r="AD1294">
        <v>106.31</v>
      </c>
      <c r="AE1294" s="5">
        <f t="shared" si="41"/>
        <v>857302070.4000001</v>
      </c>
      <c r="AF1294">
        <v>107.37</v>
      </c>
      <c r="AG1294" s="4">
        <v>0.8</v>
      </c>
      <c r="AH1294" t="s">
        <v>33</v>
      </c>
      <c r="AI1294" t="s">
        <v>52</v>
      </c>
      <c r="AJ1294">
        <v>36.778261000000001</v>
      </c>
      <c r="AK1294">
        <v>-119.41793199999999</v>
      </c>
    </row>
    <row r="1295" spans="1:37" ht="14.45" x14ac:dyDescent="0.3">
      <c r="A1295">
        <v>1293</v>
      </c>
      <c r="B1295">
        <v>485</v>
      </c>
      <c r="C1295" t="s">
        <v>738</v>
      </c>
      <c r="D1295" t="s">
        <v>52</v>
      </c>
      <c r="E1295" t="s">
        <v>31</v>
      </c>
      <c r="F1295" s="2">
        <v>36892</v>
      </c>
      <c r="G1295" s="2">
        <v>40179</v>
      </c>
      <c r="H1295">
        <v>23537</v>
      </c>
      <c r="I1295">
        <v>24053</v>
      </c>
      <c r="J1295">
        <v>176</v>
      </c>
      <c r="K1295">
        <f t="shared" si="40"/>
        <v>1512016880</v>
      </c>
      <c r="L1295">
        <v>159</v>
      </c>
      <c r="M1295">
        <v>141</v>
      </c>
      <c r="N1295" t="s">
        <v>738</v>
      </c>
      <c r="O1295" t="s">
        <v>739</v>
      </c>
      <c r="P1295" t="s">
        <v>39</v>
      </c>
      <c r="Q1295" s="6">
        <v>42050</v>
      </c>
      <c r="R1295">
        <v>251</v>
      </c>
      <c r="S1295">
        <v>253</v>
      </c>
      <c r="T1295" t="s">
        <v>55</v>
      </c>
      <c r="V1295" s="3">
        <v>23537</v>
      </c>
      <c r="W1295">
        <v>111.69</v>
      </c>
      <c r="AB1295" s="3">
        <v>81788708</v>
      </c>
      <c r="AC1295" s="3">
        <v>82440411</v>
      </c>
      <c r="AD1295">
        <v>111.69</v>
      </c>
      <c r="AE1295" s="5">
        <f t="shared" si="41"/>
        <v>73609837.200000003</v>
      </c>
      <c r="AF1295">
        <v>112.58</v>
      </c>
      <c r="AG1295" s="4">
        <v>0.9</v>
      </c>
      <c r="AH1295" t="s">
        <v>33</v>
      </c>
      <c r="AI1295" t="s">
        <v>52</v>
      </c>
      <c r="AJ1295">
        <v>33.747520000000002</v>
      </c>
      <c r="AK1295">
        <v>-116.97196799999899</v>
      </c>
    </row>
    <row r="1296" spans="1:37" ht="14.45" x14ac:dyDescent="0.3">
      <c r="A1296">
        <v>1294</v>
      </c>
      <c r="B1296">
        <v>485</v>
      </c>
      <c r="C1296" t="s">
        <v>738</v>
      </c>
      <c r="D1296" t="s">
        <v>52</v>
      </c>
      <c r="E1296" t="s">
        <v>31</v>
      </c>
      <c r="F1296" s="2">
        <v>36892</v>
      </c>
      <c r="G1296" s="2">
        <v>40179</v>
      </c>
      <c r="H1296">
        <v>23537</v>
      </c>
      <c r="I1296">
        <v>24053</v>
      </c>
      <c r="J1296">
        <v>176</v>
      </c>
      <c r="K1296">
        <f t="shared" si="40"/>
        <v>1512016880</v>
      </c>
      <c r="L1296">
        <v>159</v>
      </c>
      <c r="M1296">
        <v>141</v>
      </c>
      <c r="N1296" t="s">
        <v>738</v>
      </c>
      <c r="O1296" t="s">
        <v>739</v>
      </c>
      <c r="P1296" t="s">
        <v>34</v>
      </c>
      <c r="Q1296" s="6">
        <v>42019</v>
      </c>
      <c r="R1296">
        <v>271</v>
      </c>
      <c r="S1296">
        <v>295</v>
      </c>
      <c r="T1296" t="s">
        <v>55</v>
      </c>
      <c r="V1296" s="3">
        <v>23537</v>
      </c>
      <c r="W1296">
        <v>91</v>
      </c>
      <c r="AB1296" s="3">
        <v>88305737</v>
      </c>
      <c r="AC1296" s="3">
        <v>96126171</v>
      </c>
      <c r="AD1296">
        <v>90.77</v>
      </c>
      <c r="AE1296" s="5">
        <f t="shared" si="41"/>
        <v>66229302.75</v>
      </c>
      <c r="AF1296">
        <v>98.81</v>
      </c>
      <c r="AG1296" s="4">
        <v>0.75</v>
      </c>
      <c r="AH1296" t="s">
        <v>33</v>
      </c>
      <c r="AI1296" t="s">
        <v>52</v>
      </c>
      <c r="AJ1296">
        <v>33.747520000000002</v>
      </c>
      <c r="AK1296">
        <v>-116.97196799999899</v>
      </c>
    </row>
    <row r="1297" spans="1:37" ht="14.45" x14ac:dyDescent="0.3">
      <c r="A1297">
        <v>1295</v>
      </c>
      <c r="B1297">
        <v>485</v>
      </c>
      <c r="C1297" t="s">
        <v>738</v>
      </c>
      <c r="D1297" t="s">
        <v>52</v>
      </c>
      <c r="E1297" t="s">
        <v>31</v>
      </c>
      <c r="F1297" s="2">
        <v>36892</v>
      </c>
      <c r="G1297" s="2">
        <v>40179</v>
      </c>
      <c r="H1297">
        <v>23537</v>
      </c>
      <c r="I1297">
        <v>24053</v>
      </c>
      <c r="J1297">
        <v>176</v>
      </c>
      <c r="K1297">
        <f t="shared" si="40"/>
        <v>1512016880</v>
      </c>
      <c r="L1297">
        <v>159</v>
      </c>
      <c r="M1297">
        <v>141</v>
      </c>
      <c r="N1297" t="s">
        <v>738</v>
      </c>
      <c r="O1297" t="s">
        <v>740</v>
      </c>
      <c r="P1297" t="s">
        <v>34</v>
      </c>
      <c r="Q1297" s="6">
        <v>42352</v>
      </c>
      <c r="R1297">
        <v>249</v>
      </c>
      <c r="S1297">
        <v>294</v>
      </c>
      <c r="T1297" t="s">
        <v>55</v>
      </c>
      <c r="V1297" s="3">
        <v>23537</v>
      </c>
      <c r="W1297">
        <v>83</v>
      </c>
      <c r="AB1297" s="3">
        <v>81137005</v>
      </c>
      <c r="AC1297" s="3">
        <v>95800320</v>
      </c>
      <c r="AD1297">
        <v>83.4</v>
      </c>
      <c r="AE1297" s="5">
        <f t="shared" si="41"/>
        <v>60852753.75</v>
      </c>
      <c r="AF1297">
        <v>98.47</v>
      </c>
      <c r="AG1297" s="4">
        <v>0.75</v>
      </c>
      <c r="AH1297" t="s">
        <v>33</v>
      </c>
      <c r="AI1297" t="s">
        <v>52</v>
      </c>
      <c r="AJ1297">
        <v>33.747520000000002</v>
      </c>
      <c r="AK1297">
        <v>-116.97196799999899</v>
      </c>
    </row>
    <row r="1298" spans="1:37" ht="14.45" x14ac:dyDescent="0.3">
      <c r="A1298">
        <v>1296</v>
      </c>
      <c r="B1298">
        <v>485</v>
      </c>
      <c r="C1298" t="s">
        <v>738</v>
      </c>
      <c r="D1298" t="s">
        <v>52</v>
      </c>
      <c r="E1298" t="s">
        <v>31</v>
      </c>
      <c r="F1298" s="2">
        <v>36892</v>
      </c>
      <c r="G1298" s="2">
        <v>40179</v>
      </c>
      <c r="H1298">
        <v>23537</v>
      </c>
      <c r="I1298">
        <v>24053</v>
      </c>
      <c r="J1298">
        <v>176</v>
      </c>
      <c r="K1298">
        <f t="shared" si="40"/>
        <v>1512016880</v>
      </c>
      <c r="L1298">
        <v>159</v>
      </c>
      <c r="M1298">
        <v>141</v>
      </c>
      <c r="N1298" t="s">
        <v>738</v>
      </c>
      <c r="O1298" t="s">
        <v>740</v>
      </c>
      <c r="P1298" t="s">
        <v>34</v>
      </c>
      <c r="Q1298" s="6">
        <v>42322</v>
      </c>
      <c r="R1298">
        <v>301</v>
      </c>
      <c r="S1298">
        <v>297</v>
      </c>
      <c r="T1298" t="s">
        <v>55</v>
      </c>
      <c r="V1298" s="3">
        <v>23537</v>
      </c>
      <c r="W1298">
        <v>104</v>
      </c>
      <c r="AA1298" t="s">
        <v>55</v>
      </c>
      <c r="AB1298" s="3">
        <v>98042177</v>
      </c>
      <c r="AC1298" s="3">
        <v>96673601</v>
      </c>
      <c r="AD1298">
        <v>138.85</v>
      </c>
      <c r="AE1298" s="5">
        <f t="shared" si="41"/>
        <v>98042177</v>
      </c>
      <c r="AF1298">
        <v>136.91</v>
      </c>
      <c r="AG1298" s="4">
        <v>1</v>
      </c>
      <c r="AH1298" t="s">
        <v>33</v>
      </c>
      <c r="AI1298" t="s">
        <v>52</v>
      </c>
      <c r="AJ1298">
        <v>33.747520000000002</v>
      </c>
      <c r="AK1298">
        <v>-116.97196799999899</v>
      </c>
    </row>
    <row r="1299" spans="1:37" ht="14.45" x14ac:dyDescent="0.3">
      <c r="A1299">
        <v>1297</v>
      </c>
      <c r="B1299">
        <v>485</v>
      </c>
      <c r="C1299" t="s">
        <v>738</v>
      </c>
      <c r="D1299" t="s">
        <v>52</v>
      </c>
      <c r="E1299" t="s">
        <v>31</v>
      </c>
      <c r="F1299" s="2">
        <v>36892</v>
      </c>
      <c r="G1299" s="2">
        <v>40179</v>
      </c>
      <c r="H1299">
        <v>23537</v>
      </c>
      <c r="I1299">
        <v>24053</v>
      </c>
      <c r="J1299">
        <v>176</v>
      </c>
      <c r="K1299">
        <f t="shared" si="40"/>
        <v>1512016880</v>
      </c>
      <c r="L1299">
        <v>159</v>
      </c>
      <c r="M1299">
        <v>141</v>
      </c>
      <c r="N1299" t="s">
        <v>738</v>
      </c>
      <c r="O1299" t="s">
        <v>739</v>
      </c>
      <c r="P1299" t="s">
        <v>34</v>
      </c>
      <c r="Q1299" s="6">
        <v>42291</v>
      </c>
      <c r="R1299">
        <v>407</v>
      </c>
      <c r="S1299">
        <v>433</v>
      </c>
      <c r="T1299" t="s">
        <v>55</v>
      </c>
      <c r="V1299" s="3">
        <v>23537</v>
      </c>
      <c r="W1299">
        <v>136</v>
      </c>
      <c r="AB1299" s="3">
        <v>132621531</v>
      </c>
      <c r="AC1299" s="3">
        <v>141093668</v>
      </c>
      <c r="AD1299">
        <v>136.32</v>
      </c>
      <c r="AE1299" s="5">
        <f t="shared" si="41"/>
        <v>99466148.25</v>
      </c>
      <c r="AF1299">
        <v>145.03</v>
      </c>
      <c r="AG1299" s="4">
        <v>0.75</v>
      </c>
      <c r="AH1299" t="s">
        <v>33</v>
      </c>
      <c r="AI1299" t="s">
        <v>52</v>
      </c>
      <c r="AJ1299">
        <v>33.747520000000002</v>
      </c>
      <c r="AK1299">
        <v>-116.97196799999899</v>
      </c>
    </row>
    <row r="1300" spans="1:37" ht="14.45" x14ac:dyDescent="0.3">
      <c r="A1300">
        <v>1298</v>
      </c>
      <c r="B1300">
        <v>485</v>
      </c>
      <c r="C1300" t="s">
        <v>738</v>
      </c>
      <c r="D1300" t="s">
        <v>52</v>
      </c>
      <c r="E1300" t="s">
        <v>31</v>
      </c>
      <c r="F1300" s="2">
        <v>36892</v>
      </c>
      <c r="G1300" s="2">
        <v>40179</v>
      </c>
      <c r="H1300">
        <v>23537</v>
      </c>
      <c r="I1300">
        <v>24053</v>
      </c>
      <c r="J1300">
        <v>176</v>
      </c>
      <c r="K1300">
        <f t="shared" si="40"/>
        <v>1512016880</v>
      </c>
      <c r="L1300">
        <v>159</v>
      </c>
      <c r="M1300">
        <v>141</v>
      </c>
      <c r="N1300" t="s">
        <v>738</v>
      </c>
      <c r="O1300" t="s">
        <v>740</v>
      </c>
      <c r="P1300" t="s">
        <v>34</v>
      </c>
      <c r="Q1300" s="6">
        <v>42261</v>
      </c>
      <c r="R1300">
        <v>383</v>
      </c>
      <c r="S1300">
        <v>419</v>
      </c>
      <c r="T1300" t="s">
        <v>55</v>
      </c>
      <c r="V1300" s="3">
        <v>23537</v>
      </c>
      <c r="AA1300" t="s">
        <v>55</v>
      </c>
      <c r="AB1300" s="3">
        <v>124742443</v>
      </c>
      <c r="AC1300" s="3">
        <v>136505680</v>
      </c>
      <c r="AD1300">
        <v>176.66</v>
      </c>
      <c r="AE1300" s="5">
        <f t="shared" si="41"/>
        <v>124742443</v>
      </c>
      <c r="AF1300">
        <v>193.32</v>
      </c>
      <c r="AG1300" s="4">
        <v>1</v>
      </c>
      <c r="AH1300" t="s">
        <v>33</v>
      </c>
      <c r="AI1300" t="s">
        <v>52</v>
      </c>
      <c r="AJ1300">
        <v>33.747520000000002</v>
      </c>
      <c r="AK1300">
        <v>-116.97196799999899</v>
      </c>
    </row>
    <row r="1301" spans="1:37" ht="14.45" x14ac:dyDescent="0.3">
      <c r="A1301">
        <v>1299</v>
      </c>
      <c r="B1301">
        <v>485</v>
      </c>
      <c r="C1301" t="s">
        <v>738</v>
      </c>
      <c r="D1301" t="s">
        <v>52</v>
      </c>
      <c r="E1301" t="s">
        <v>31</v>
      </c>
      <c r="F1301" s="2">
        <v>36892</v>
      </c>
      <c r="G1301" s="2">
        <v>40179</v>
      </c>
      <c r="H1301">
        <v>23537</v>
      </c>
      <c r="I1301">
        <v>24053</v>
      </c>
      <c r="J1301">
        <v>176</v>
      </c>
      <c r="K1301">
        <f t="shared" si="40"/>
        <v>1512016880</v>
      </c>
      <c r="L1301">
        <v>159</v>
      </c>
      <c r="M1301">
        <v>141</v>
      </c>
      <c r="N1301" t="s">
        <v>738</v>
      </c>
      <c r="O1301" t="s">
        <v>741</v>
      </c>
      <c r="P1301" t="s">
        <v>34</v>
      </c>
      <c r="Q1301" s="6">
        <v>42230</v>
      </c>
      <c r="R1301">
        <v>451</v>
      </c>
      <c r="S1301">
        <v>526</v>
      </c>
      <c r="T1301" t="s">
        <v>55</v>
      </c>
      <c r="V1301" s="3">
        <v>23537</v>
      </c>
      <c r="AB1301" s="3">
        <v>146796068</v>
      </c>
      <c r="AC1301" s="3">
        <v>171410885</v>
      </c>
      <c r="AD1301">
        <v>201.19</v>
      </c>
      <c r="AE1301" s="5">
        <f t="shared" si="41"/>
        <v>146796068</v>
      </c>
      <c r="AF1301">
        <v>234.92</v>
      </c>
      <c r="AG1301" s="4">
        <v>1</v>
      </c>
      <c r="AH1301" t="s">
        <v>33</v>
      </c>
      <c r="AI1301" t="s">
        <v>52</v>
      </c>
      <c r="AJ1301">
        <v>33.747520000000002</v>
      </c>
      <c r="AK1301">
        <v>-116.97196799999899</v>
      </c>
    </row>
    <row r="1302" spans="1:37" ht="14.45" x14ac:dyDescent="0.3">
      <c r="A1302">
        <v>1300</v>
      </c>
      <c r="B1302">
        <v>485</v>
      </c>
      <c r="C1302" t="s">
        <v>738</v>
      </c>
      <c r="D1302" t="s">
        <v>52</v>
      </c>
      <c r="E1302" t="s">
        <v>31</v>
      </c>
      <c r="F1302" s="2">
        <v>36892</v>
      </c>
      <c r="G1302" s="2">
        <v>40179</v>
      </c>
      <c r="H1302">
        <v>23537</v>
      </c>
      <c r="I1302">
        <v>24053</v>
      </c>
      <c r="J1302">
        <v>176</v>
      </c>
      <c r="K1302">
        <f t="shared" si="40"/>
        <v>1512016880</v>
      </c>
      <c r="L1302">
        <v>159</v>
      </c>
      <c r="M1302">
        <v>141</v>
      </c>
      <c r="N1302" t="s">
        <v>738</v>
      </c>
      <c r="O1302" t="s">
        <v>742</v>
      </c>
      <c r="P1302" t="s">
        <v>34</v>
      </c>
      <c r="Q1302" s="6">
        <v>42199</v>
      </c>
      <c r="R1302">
        <v>447</v>
      </c>
      <c r="S1302">
        <v>488</v>
      </c>
      <c r="T1302" t="s">
        <v>55</v>
      </c>
      <c r="V1302" s="3">
        <v>23537</v>
      </c>
      <c r="AB1302" s="3">
        <v>145596935</v>
      </c>
      <c r="AC1302" s="3">
        <v>158865605</v>
      </c>
      <c r="AD1302">
        <v>199.54</v>
      </c>
      <c r="AE1302" s="5">
        <f t="shared" si="41"/>
        <v>145596935</v>
      </c>
      <c r="AF1302">
        <v>217.73</v>
      </c>
      <c r="AG1302" s="4">
        <v>1</v>
      </c>
      <c r="AH1302" t="s">
        <v>33</v>
      </c>
      <c r="AI1302" t="s">
        <v>52</v>
      </c>
      <c r="AJ1302">
        <v>33.747520000000002</v>
      </c>
      <c r="AK1302">
        <v>-116.97196799999899</v>
      </c>
    </row>
    <row r="1303" spans="1:37" ht="14.45" x14ac:dyDescent="0.3">
      <c r="A1303">
        <v>1301</v>
      </c>
      <c r="B1303">
        <v>485</v>
      </c>
      <c r="C1303" t="s">
        <v>738</v>
      </c>
      <c r="D1303" t="s">
        <v>52</v>
      </c>
      <c r="E1303" t="s">
        <v>31</v>
      </c>
      <c r="F1303" s="2">
        <v>36892</v>
      </c>
      <c r="G1303" s="2">
        <v>40179</v>
      </c>
      <c r="H1303">
        <v>23537</v>
      </c>
      <c r="I1303">
        <v>24053</v>
      </c>
      <c r="J1303">
        <v>176</v>
      </c>
      <c r="K1303">
        <f t="shared" si="40"/>
        <v>1512016880</v>
      </c>
      <c r="L1303">
        <v>159</v>
      </c>
      <c r="M1303">
        <v>141</v>
      </c>
      <c r="N1303" t="s">
        <v>738</v>
      </c>
      <c r="O1303" t="s">
        <v>743</v>
      </c>
      <c r="P1303" t="s">
        <v>34</v>
      </c>
      <c r="Q1303" s="6">
        <v>42169</v>
      </c>
      <c r="R1303">
        <v>451</v>
      </c>
      <c r="S1303">
        <v>421</v>
      </c>
      <c r="T1303" t="s">
        <v>55</v>
      </c>
      <c r="V1303" s="3">
        <v>23537</v>
      </c>
      <c r="AB1303" s="3">
        <v>146939442</v>
      </c>
      <c r="AC1303" s="3">
        <v>137147607</v>
      </c>
      <c r="AD1303">
        <v>208.1</v>
      </c>
      <c r="AE1303" s="5">
        <f t="shared" si="41"/>
        <v>146939442</v>
      </c>
      <c r="AF1303">
        <v>194.23</v>
      </c>
      <c r="AG1303" s="4">
        <v>1</v>
      </c>
      <c r="AH1303" t="s">
        <v>33</v>
      </c>
      <c r="AI1303" t="s">
        <v>52</v>
      </c>
      <c r="AJ1303">
        <v>33.747520000000002</v>
      </c>
      <c r="AK1303">
        <v>-116.97196799999899</v>
      </c>
    </row>
    <row r="1304" spans="1:37" ht="14.45" x14ac:dyDescent="0.3">
      <c r="A1304">
        <v>1302</v>
      </c>
      <c r="B1304">
        <v>573</v>
      </c>
      <c r="C1304" t="s">
        <v>744</v>
      </c>
      <c r="D1304" t="s">
        <v>30</v>
      </c>
      <c r="E1304" t="s">
        <v>31</v>
      </c>
      <c r="F1304" s="2">
        <v>35065</v>
      </c>
      <c r="G1304" s="2">
        <v>38353</v>
      </c>
      <c r="H1304">
        <v>90173</v>
      </c>
      <c r="I1304">
        <v>64495</v>
      </c>
      <c r="J1304">
        <v>207</v>
      </c>
      <c r="K1304">
        <f t="shared" si="40"/>
        <v>6813021015</v>
      </c>
      <c r="L1304">
        <v>186</v>
      </c>
      <c r="M1304">
        <v>165</v>
      </c>
      <c r="N1304" t="s">
        <v>744</v>
      </c>
      <c r="O1304">
        <v>2</v>
      </c>
      <c r="P1304" t="s">
        <v>39</v>
      </c>
      <c r="Q1304" s="6">
        <v>42050</v>
      </c>
      <c r="R1304">
        <v>754</v>
      </c>
      <c r="S1304">
        <v>676</v>
      </c>
      <c r="T1304" t="s">
        <v>55</v>
      </c>
      <c r="V1304" s="3">
        <v>91627</v>
      </c>
      <c r="W1304">
        <v>81</v>
      </c>
      <c r="AB1304" s="3">
        <v>245691976</v>
      </c>
      <c r="AC1304" s="3">
        <v>220275565</v>
      </c>
      <c r="AD1304">
        <v>81.400000000000006</v>
      </c>
      <c r="AE1304" s="5">
        <f t="shared" si="41"/>
        <v>208838179.59999999</v>
      </c>
      <c r="AF1304">
        <v>72.98</v>
      </c>
      <c r="AG1304" s="4">
        <v>0.85</v>
      </c>
      <c r="AH1304" t="s">
        <v>33</v>
      </c>
      <c r="AI1304" t="s">
        <v>30</v>
      </c>
      <c r="AJ1304">
        <v>34.412799999999997</v>
      </c>
      <c r="AK1304">
        <v>-117.3061</v>
      </c>
    </row>
    <row r="1305" spans="1:37" ht="14.45" x14ac:dyDescent="0.3">
      <c r="A1305">
        <v>1303</v>
      </c>
      <c r="B1305">
        <v>573</v>
      </c>
      <c r="C1305" t="s">
        <v>744</v>
      </c>
      <c r="D1305" t="s">
        <v>30</v>
      </c>
      <c r="E1305" t="s">
        <v>31</v>
      </c>
      <c r="F1305" s="2">
        <v>35065</v>
      </c>
      <c r="G1305" s="2">
        <v>38353</v>
      </c>
      <c r="H1305">
        <v>90173</v>
      </c>
      <c r="I1305">
        <v>64495</v>
      </c>
      <c r="J1305">
        <v>207</v>
      </c>
      <c r="K1305">
        <f t="shared" si="40"/>
        <v>6813021015</v>
      </c>
      <c r="L1305">
        <v>186</v>
      </c>
      <c r="M1305">
        <v>165</v>
      </c>
      <c r="N1305" t="s">
        <v>744</v>
      </c>
      <c r="O1305" t="s">
        <v>78</v>
      </c>
      <c r="P1305" t="s">
        <v>39</v>
      </c>
      <c r="Q1305" s="6">
        <v>42019</v>
      </c>
      <c r="R1305">
        <v>719</v>
      </c>
      <c r="S1305">
        <v>746</v>
      </c>
      <c r="T1305" t="s">
        <v>55</v>
      </c>
      <c r="V1305" s="3">
        <v>91627</v>
      </c>
      <c r="W1305">
        <v>70</v>
      </c>
      <c r="AB1305" s="3">
        <v>234287176</v>
      </c>
      <c r="AC1305" s="3">
        <v>243085165</v>
      </c>
      <c r="AD1305">
        <v>70.11</v>
      </c>
      <c r="AE1305" s="5">
        <f t="shared" si="41"/>
        <v>199144099.59999999</v>
      </c>
      <c r="AF1305">
        <v>72.739999999999995</v>
      </c>
      <c r="AG1305" s="4">
        <v>0.85</v>
      </c>
      <c r="AH1305" t="s">
        <v>33</v>
      </c>
      <c r="AI1305" t="s">
        <v>30</v>
      </c>
      <c r="AJ1305">
        <v>34.412799999999997</v>
      </c>
      <c r="AK1305">
        <v>-117.3061</v>
      </c>
    </row>
    <row r="1306" spans="1:37" ht="14.45" x14ac:dyDescent="0.3">
      <c r="A1306">
        <v>1304</v>
      </c>
      <c r="B1306">
        <v>573</v>
      </c>
      <c r="C1306" t="s">
        <v>744</v>
      </c>
      <c r="D1306" t="s">
        <v>30</v>
      </c>
      <c r="E1306" t="s">
        <v>31</v>
      </c>
      <c r="F1306" s="2">
        <v>35065</v>
      </c>
      <c r="G1306" s="2">
        <v>38353</v>
      </c>
      <c r="H1306">
        <v>90173</v>
      </c>
      <c r="I1306">
        <v>64495</v>
      </c>
      <c r="J1306">
        <v>207</v>
      </c>
      <c r="K1306">
        <f t="shared" si="40"/>
        <v>6813021015</v>
      </c>
      <c r="L1306">
        <v>186</v>
      </c>
      <c r="M1306">
        <v>165</v>
      </c>
      <c r="N1306" t="s">
        <v>744</v>
      </c>
      <c r="O1306">
        <v>2</v>
      </c>
      <c r="P1306" t="s">
        <v>34</v>
      </c>
      <c r="Q1306" s="6">
        <v>42352</v>
      </c>
      <c r="R1306">
        <v>673</v>
      </c>
      <c r="S1306">
        <v>693</v>
      </c>
      <c r="T1306" t="s">
        <v>55</v>
      </c>
      <c r="V1306" s="3">
        <v>91627</v>
      </c>
      <c r="W1306">
        <v>73</v>
      </c>
      <c r="AB1306" s="3">
        <v>219298010</v>
      </c>
      <c r="AC1306" s="3">
        <v>225815039</v>
      </c>
      <c r="AD1306">
        <v>73.349999999999994</v>
      </c>
      <c r="AE1306" s="5">
        <f t="shared" si="41"/>
        <v>208333109.5</v>
      </c>
      <c r="AF1306">
        <v>75.53</v>
      </c>
      <c r="AG1306" s="4">
        <v>0.95</v>
      </c>
      <c r="AH1306" t="s">
        <v>33</v>
      </c>
      <c r="AI1306" t="s">
        <v>30</v>
      </c>
      <c r="AJ1306">
        <v>34.412799999999997</v>
      </c>
      <c r="AK1306">
        <v>-117.3061</v>
      </c>
    </row>
    <row r="1307" spans="1:37" ht="14.45" x14ac:dyDescent="0.3">
      <c r="A1307">
        <v>1305</v>
      </c>
      <c r="B1307">
        <v>573</v>
      </c>
      <c r="C1307" t="s">
        <v>744</v>
      </c>
      <c r="D1307" t="s">
        <v>30</v>
      </c>
      <c r="E1307" t="s">
        <v>31</v>
      </c>
      <c r="F1307" s="2">
        <v>35065</v>
      </c>
      <c r="G1307" s="2">
        <v>38353</v>
      </c>
      <c r="H1307">
        <v>90173</v>
      </c>
      <c r="I1307">
        <v>64495</v>
      </c>
      <c r="J1307">
        <v>207</v>
      </c>
      <c r="K1307">
        <f t="shared" si="40"/>
        <v>6813021015</v>
      </c>
      <c r="L1307">
        <v>186</v>
      </c>
      <c r="M1307">
        <v>165</v>
      </c>
      <c r="N1307" t="s">
        <v>744</v>
      </c>
      <c r="O1307">
        <v>2</v>
      </c>
      <c r="P1307" t="s">
        <v>39</v>
      </c>
      <c r="Q1307" s="6">
        <v>42322</v>
      </c>
      <c r="R1307" s="3">
        <v>1013</v>
      </c>
      <c r="S1307">
        <v>984</v>
      </c>
      <c r="T1307" t="s">
        <v>55</v>
      </c>
      <c r="V1307" s="3">
        <v>91627</v>
      </c>
      <c r="W1307">
        <v>114</v>
      </c>
      <c r="AB1307" s="3">
        <v>330087496</v>
      </c>
      <c r="AC1307" s="3">
        <v>320637804</v>
      </c>
      <c r="AD1307">
        <v>114.08</v>
      </c>
      <c r="AE1307" s="5">
        <f t="shared" si="41"/>
        <v>313583121.19999999</v>
      </c>
      <c r="AF1307">
        <v>110.81</v>
      </c>
      <c r="AG1307" s="4">
        <v>0.95</v>
      </c>
      <c r="AH1307" t="s">
        <v>33</v>
      </c>
      <c r="AI1307" t="s">
        <v>30</v>
      </c>
      <c r="AJ1307">
        <v>34.412799999999997</v>
      </c>
      <c r="AK1307">
        <v>-117.3061</v>
      </c>
    </row>
    <row r="1308" spans="1:37" ht="14.45" x14ac:dyDescent="0.3">
      <c r="A1308">
        <v>1306</v>
      </c>
      <c r="B1308">
        <v>573</v>
      </c>
      <c r="C1308" t="s">
        <v>744</v>
      </c>
      <c r="D1308" t="s">
        <v>30</v>
      </c>
      <c r="E1308" t="s">
        <v>31</v>
      </c>
      <c r="F1308" s="2">
        <v>35065</v>
      </c>
      <c r="G1308" s="2">
        <v>38353</v>
      </c>
      <c r="H1308">
        <v>90173</v>
      </c>
      <c r="I1308">
        <v>64495</v>
      </c>
      <c r="J1308">
        <v>207</v>
      </c>
      <c r="K1308">
        <f t="shared" si="40"/>
        <v>6813021015</v>
      </c>
      <c r="L1308">
        <v>186</v>
      </c>
      <c r="M1308">
        <v>165</v>
      </c>
      <c r="N1308" t="s">
        <v>744</v>
      </c>
      <c r="O1308" t="s">
        <v>78</v>
      </c>
      <c r="P1308" t="s">
        <v>39</v>
      </c>
      <c r="Q1308" s="6">
        <v>42291</v>
      </c>
      <c r="R1308" s="3">
        <v>1217</v>
      </c>
      <c r="S1308" s="3">
        <v>1211</v>
      </c>
      <c r="T1308" t="s">
        <v>55</v>
      </c>
      <c r="V1308" s="3">
        <v>91627</v>
      </c>
      <c r="W1308">
        <v>125</v>
      </c>
      <c r="AB1308" s="3">
        <v>396561187</v>
      </c>
      <c r="AC1308" s="3">
        <v>394606078</v>
      </c>
      <c r="AD1308">
        <v>132.63</v>
      </c>
      <c r="AE1308" s="5">
        <f t="shared" si="41"/>
        <v>376733127.64999998</v>
      </c>
      <c r="AF1308">
        <v>131.97999999999999</v>
      </c>
      <c r="AG1308" s="4">
        <v>0.95</v>
      </c>
      <c r="AH1308" t="s">
        <v>33</v>
      </c>
      <c r="AI1308" t="s">
        <v>30</v>
      </c>
      <c r="AJ1308">
        <v>34.412799999999997</v>
      </c>
      <c r="AK1308">
        <v>-117.3061</v>
      </c>
    </row>
    <row r="1309" spans="1:37" ht="14.45" x14ac:dyDescent="0.3">
      <c r="A1309">
        <v>1307</v>
      </c>
      <c r="B1309">
        <v>573</v>
      </c>
      <c r="C1309" t="s">
        <v>744</v>
      </c>
      <c r="D1309" t="s">
        <v>30</v>
      </c>
      <c r="E1309" t="s">
        <v>31</v>
      </c>
      <c r="F1309" s="2">
        <v>35065</v>
      </c>
      <c r="G1309" s="2">
        <v>38353</v>
      </c>
      <c r="H1309">
        <v>90173</v>
      </c>
      <c r="I1309">
        <v>64495</v>
      </c>
      <c r="J1309">
        <v>207</v>
      </c>
      <c r="K1309">
        <f t="shared" si="40"/>
        <v>6813021015</v>
      </c>
      <c r="L1309">
        <v>186</v>
      </c>
      <c r="M1309">
        <v>165</v>
      </c>
      <c r="N1309" t="s">
        <v>744</v>
      </c>
      <c r="O1309">
        <v>2</v>
      </c>
      <c r="P1309" t="s">
        <v>39</v>
      </c>
      <c r="Q1309" s="6">
        <v>42261</v>
      </c>
      <c r="R1309" s="3">
        <v>1425</v>
      </c>
      <c r="S1309" s="3">
        <v>1585</v>
      </c>
      <c r="T1309" t="s">
        <v>55</v>
      </c>
      <c r="V1309" s="3">
        <v>91627</v>
      </c>
      <c r="W1309">
        <v>194</v>
      </c>
      <c r="AB1309" s="3">
        <v>464338283</v>
      </c>
      <c r="AC1309" s="3">
        <v>516474512</v>
      </c>
      <c r="AD1309">
        <v>160.47999999999999</v>
      </c>
      <c r="AE1309" s="5">
        <f t="shared" si="41"/>
        <v>441121368.84999996</v>
      </c>
      <c r="AF1309">
        <v>178.5</v>
      </c>
      <c r="AG1309" s="4">
        <v>0.95</v>
      </c>
      <c r="AH1309" t="s">
        <v>33</v>
      </c>
      <c r="AI1309" t="s">
        <v>30</v>
      </c>
      <c r="AJ1309">
        <v>34.412799999999997</v>
      </c>
      <c r="AK1309">
        <v>-117.3061</v>
      </c>
    </row>
    <row r="1310" spans="1:37" ht="14.45" x14ac:dyDescent="0.3">
      <c r="A1310">
        <v>1308</v>
      </c>
      <c r="B1310">
        <v>573</v>
      </c>
      <c r="C1310" t="s">
        <v>744</v>
      </c>
      <c r="D1310" t="s">
        <v>30</v>
      </c>
      <c r="E1310" t="s">
        <v>31</v>
      </c>
      <c r="F1310" s="2">
        <v>35065</v>
      </c>
      <c r="G1310" s="2">
        <v>38353</v>
      </c>
      <c r="H1310">
        <v>90173</v>
      </c>
      <c r="I1310">
        <v>64495</v>
      </c>
      <c r="J1310">
        <v>207</v>
      </c>
      <c r="K1310">
        <f t="shared" si="40"/>
        <v>6813021015</v>
      </c>
      <c r="L1310">
        <v>186</v>
      </c>
      <c r="M1310">
        <v>165</v>
      </c>
      <c r="N1310" t="s">
        <v>744</v>
      </c>
      <c r="O1310">
        <v>2</v>
      </c>
      <c r="P1310" t="s">
        <v>39</v>
      </c>
      <c r="Q1310" s="6">
        <v>42230</v>
      </c>
      <c r="R1310" s="3">
        <v>1577</v>
      </c>
      <c r="S1310" s="3">
        <v>1780</v>
      </c>
      <c r="T1310" t="s">
        <v>55</v>
      </c>
      <c r="V1310" s="3">
        <v>90173</v>
      </c>
      <c r="AB1310" s="3">
        <v>513867700</v>
      </c>
      <c r="AC1310" s="3">
        <v>580015540</v>
      </c>
      <c r="AD1310">
        <v>174.64</v>
      </c>
      <c r="AE1310" s="5">
        <f t="shared" si="41"/>
        <v>488174315</v>
      </c>
      <c r="AF1310">
        <v>197.12</v>
      </c>
      <c r="AG1310" s="4">
        <v>0.95</v>
      </c>
      <c r="AH1310" t="s">
        <v>33</v>
      </c>
      <c r="AI1310" t="s">
        <v>30</v>
      </c>
      <c r="AJ1310">
        <v>34.412799999999997</v>
      </c>
      <c r="AK1310">
        <v>-117.3061</v>
      </c>
    </row>
    <row r="1311" spans="1:37" ht="14.45" x14ac:dyDescent="0.3">
      <c r="A1311">
        <v>1309</v>
      </c>
      <c r="B1311">
        <v>573</v>
      </c>
      <c r="C1311" t="s">
        <v>744</v>
      </c>
      <c r="D1311" t="s">
        <v>30</v>
      </c>
      <c r="E1311" t="s">
        <v>31</v>
      </c>
      <c r="F1311" s="2">
        <v>35065</v>
      </c>
      <c r="G1311" s="2">
        <v>38353</v>
      </c>
      <c r="H1311">
        <v>90173</v>
      </c>
      <c r="I1311">
        <v>64495</v>
      </c>
      <c r="J1311">
        <v>207</v>
      </c>
      <c r="K1311">
        <f t="shared" si="40"/>
        <v>6813021015</v>
      </c>
      <c r="L1311">
        <v>186</v>
      </c>
      <c r="M1311">
        <v>165</v>
      </c>
      <c r="N1311" t="s">
        <v>744</v>
      </c>
      <c r="O1311">
        <v>2</v>
      </c>
      <c r="P1311" t="s">
        <v>39</v>
      </c>
      <c r="Q1311" s="6">
        <v>42199</v>
      </c>
      <c r="R1311" s="3">
        <v>1701</v>
      </c>
      <c r="S1311" s="3">
        <v>1848</v>
      </c>
      <c r="T1311" t="s">
        <v>55</v>
      </c>
      <c r="V1311" s="3">
        <v>90173</v>
      </c>
      <c r="AB1311" s="3">
        <v>554273277</v>
      </c>
      <c r="AC1311" s="3">
        <v>602173437</v>
      </c>
      <c r="AD1311">
        <v>188.37</v>
      </c>
      <c r="AE1311" s="5">
        <f t="shared" si="41"/>
        <v>526559613.14999998</v>
      </c>
      <c r="AF1311">
        <v>204.65</v>
      </c>
      <c r="AG1311" s="4">
        <v>0.95</v>
      </c>
      <c r="AH1311" t="s">
        <v>33</v>
      </c>
      <c r="AI1311" t="s">
        <v>30</v>
      </c>
      <c r="AJ1311">
        <v>34.412799999999997</v>
      </c>
      <c r="AK1311">
        <v>-117.3061</v>
      </c>
    </row>
    <row r="1312" spans="1:37" ht="14.45" x14ac:dyDescent="0.3">
      <c r="A1312">
        <v>1310</v>
      </c>
      <c r="B1312">
        <v>573</v>
      </c>
      <c r="C1312" t="s">
        <v>744</v>
      </c>
      <c r="D1312" t="s">
        <v>30</v>
      </c>
      <c r="E1312" t="s">
        <v>31</v>
      </c>
      <c r="F1312" s="2">
        <v>35065</v>
      </c>
      <c r="G1312" s="2">
        <v>38353</v>
      </c>
      <c r="H1312">
        <v>90173</v>
      </c>
      <c r="I1312">
        <v>64495</v>
      </c>
      <c r="J1312">
        <v>207</v>
      </c>
      <c r="K1312">
        <f t="shared" si="40"/>
        <v>6813021015</v>
      </c>
      <c r="L1312">
        <v>186</v>
      </c>
      <c r="M1312">
        <v>165</v>
      </c>
      <c r="N1312" t="s">
        <v>744</v>
      </c>
      <c r="O1312">
        <v>2</v>
      </c>
      <c r="P1312" t="s">
        <v>39</v>
      </c>
      <c r="Q1312" s="6">
        <v>42169</v>
      </c>
      <c r="R1312" s="3">
        <v>1779</v>
      </c>
      <c r="S1312" s="3">
        <v>1760</v>
      </c>
      <c r="T1312" t="s">
        <v>55</v>
      </c>
      <c r="V1312" s="3">
        <v>90173</v>
      </c>
      <c r="AB1312" s="3">
        <v>579689689</v>
      </c>
      <c r="AC1312" s="3">
        <v>573498512</v>
      </c>
      <c r="AD1312">
        <v>203.57</v>
      </c>
      <c r="AE1312" s="5">
        <f t="shared" si="41"/>
        <v>550705204.54999995</v>
      </c>
      <c r="AF1312">
        <v>201.4</v>
      </c>
      <c r="AG1312" s="4">
        <v>0.95</v>
      </c>
      <c r="AH1312" t="s">
        <v>33</v>
      </c>
      <c r="AI1312" t="s">
        <v>30</v>
      </c>
      <c r="AJ1312">
        <v>34.412799999999997</v>
      </c>
      <c r="AK1312">
        <v>-117.3061</v>
      </c>
    </row>
    <row r="1313" spans="1:37" ht="14.45" x14ac:dyDescent="0.3">
      <c r="A1313">
        <v>1311</v>
      </c>
      <c r="B1313">
        <v>357</v>
      </c>
      <c r="C1313" t="s">
        <v>745</v>
      </c>
      <c r="D1313" t="s">
        <v>130</v>
      </c>
      <c r="E1313" t="s">
        <v>53</v>
      </c>
      <c r="F1313" s="2">
        <v>34700</v>
      </c>
      <c r="G1313" s="2">
        <v>38352</v>
      </c>
      <c r="H1313">
        <v>24601</v>
      </c>
      <c r="I1313">
        <v>20780</v>
      </c>
      <c r="J1313">
        <v>123</v>
      </c>
      <c r="K1313">
        <f t="shared" si="40"/>
        <v>1104461895</v>
      </c>
      <c r="L1313">
        <v>120</v>
      </c>
      <c r="M1313">
        <v>117</v>
      </c>
      <c r="N1313" t="s">
        <v>745</v>
      </c>
      <c r="O1313">
        <v>1</v>
      </c>
      <c r="P1313" t="s">
        <v>39</v>
      </c>
      <c r="Q1313" s="6">
        <v>42050</v>
      </c>
      <c r="R1313">
        <v>178</v>
      </c>
      <c r="S1313">
        <v>176</v>
      </c>
      <c r="T1313" t="s">
        <v>55</v>
      </c>
      <c r="U1313" t="s">
        <v>746</v>
      </c>
      <c r="V1313" s="3">
        <v>24601</v>
      </c>
      <c r="W1313">
        <v>58.73</v>
      </c>
      <c r="X1313" t="s">
        <v>2139</v>
      </c>
      <c r="AB1313" s="3">
        <v>57851662</v>
      </c>
      <c r="AC1313" s="3">
        <v>57219511</v>
      </c>
      <c r="AD1313">
        <v>58.73</v>
      </c>
      <c r="AE1313" s="5">
        <f t="shared" si="41"/>
        <v>40496163.399999999</v>
      </c>
      <c r="AF1313">
        <v>58.09</v>
      </c>
      <c r="AG1313" s="4">
        <v>0.7</v>
      </c>
      <c r="AH1313" t="s">
        <v>33</v>
      </c>
      <c r="AI1313" t="s">
        <v>130</v>
      </c>
      <c r="AJ1313">
        <v>36.778261000000001</v>
      </c>
      <c r="AK1313">
        <v>-119.41793199999999</v>
      </c>
    </row>
    <row r="1314" spans="1:37" ht="14.45" x14ac:dyDescent="0.3">
      <c r="A1314">
        <v>1312</v>
      </c>
      <c r="B1314">
        <v>357</v>
      </c>
      <c r="C1314" t="s">
        <v>745</v>
      </c>
      <c r="D1314" t="s">
        <v>130</v>
      </c>
      <c r="E1314" t="s">
        <v>53</v>
      </c>
      <c r="F1314" s="2">
        <v>34700</v>
      </c>
      <c r="G1314" s="2">
        <v>38352</v>
      </c>
      <c r="H1314">
        <v>24601</v>
      </c>
      <c r="I1314">
        <v>20780</v>
      </c>
      <c r="J1314">
        <v>123</v>
      </c>
      <c r="K1314">
        <f t="shared" si="40"/>
        <v>1104461895</v>
      </c>
      <c r="L1314">
        <v>120</v>
      </c>
      <c r="M1314">
        <v>117</v>
      </c>
      <c r="N1314" t="s">
        <v>745</v>
      </c>
      <c r="O1314">
        <v>1</v>
      </c>
      <c r="P1314" t="s">
        <v>39</v>
      </c>
      <c r="Q1314" s="6">
        <v>42019</v>
      </c>
      <c r="R1314">
        <v>193</v>
      </c>
      <c r="S1314">
        <v>198</v>
      </c>
      <c r="T1314" t="s">
        <v>55</v>
      </c>
      <c r="U1314" t="s">
        <v>746</v>
      </c>
      <c r="V1314" s="3">
        <v>24601</v>
      </c>
      <c r="W1314">
        <v>61.32</v>
      </c>
      <c r="X1314" t="s">
        <v>747</v>
      </c>
      <c r="AB1314" s="3">
        <v>62817638</v>
      </c>
      <c r="AC1314" s="3">
        <v>64459929</v>
      </c>
      <c r="AD1314">
        <v>61.32</v>
      </c>
      <c r="AE1314" s="5">
        <f t="shared" si="41"/>
        <v>46485052.119999997</v>
      </c>
      <c r="AF1314">
        <v>62.93</v>
      </c>
      <c r="AG1314" s="4">
        <v>0.74</v>
      </c>
      <c r="AH1314" t="s">
        <v>33</v>
      </c>
      <c r="AI1314" t="s">
        <v>130</v>
      </c>
      <c r="AJ1314">
        <v>36.778261000000001</v>
      </c>
      <c r="AK1314">
        <v>-119.41793199999999</v>
      </c>
    </row>
    <row r="1315" spans="1:37" ht="14.45" x14ac:dyDescent="0.3">
      <c r="A1315">
        <v>1313</v>
      </c>
      <c r="B1315">
        <v>357</v>
      </c>
      <c r="C1315" t="s">
        <v>745</v>
      </c>
      <c r="D1315" t="s">
        <v>130</v>
      </c>
      <c r="E1315" t="s">
        <v>53</v>
      </c>
      <c r="F1315" s="2">
        <v>34700</v>
      </c>
      <c r="G1315" s="2">
        <v>38352</v>
      </c>
      <c r="H1315">
        <v>24601</v>
      </c>
      <c r="I1315">
        <v>20780</v>
      </c>
      <c r="J1315">
        <v>123</v>
      </c>
      <c r="K1315">
        <f t="shared" si="40"/>
        <v>1104461895</v>
      </c>
      <c r="L1315">
        <v>120</v>
      </c>
      <c r="M1315">
        <v>117</v>
      </c>
      <c r="N1315" t="s">
        <v>745</v>
      </c>
      <c r="O1315">
        <v>1</v>
      </c>
      <c r="P1315" t="s">
        <v>39</v>
      </c>
      <c r="Q1315" s="6">
        <v>42352</v>
      </c>
      <c r="R1315">
        <v>196</v>
      </c>
      <c r="S1315">
        <v>202</v>
      </c>
      <c r="T1315" t="s">
        <v>55</v>
      </c>
      <c r="U1315" t="s">
        <v>746</v>
      </c>
      <c r="V1315" s="3">
        <v>24601</v>
      </c>
      <c r="W1315">
        <v>58.31</v>
      </c>
      <c r="X1315" t="s">
        <v>748</v>
      </c>
      <c r="AB1315" s="3">
        <v>63928791</v>
      </c>
      <c r="AC1315" s="3">
        <v>65923002</v>
      </c>
      <c r="AD1315">
        <v>58.32</v>
      </c>
      <c r="AE1315" s="5">
        <f t="shared" si="41"/>
        <v>44750153.699999996</v>
      </c>
      <c r="AF1315">
        <v>60.14</v>
      </c>
      <c r="AG1315" s="4">
        <v>0.7</v>
      </c>
      <c r="AH1315" t="s">
        <v>33</v>
      </c>
      <c r="AI1315" t="s">
        <v>130</v>
      </c>
      <c r="AJ1315">
        <v>36.778261000000001</v>
      </c>
      <c r="AK1315">
        <v>-119.41793199999999</v>
      </c>
    </row>
    <row r="1316" spans="1:37" ht="14.45" x14ac:dyDescent="0.3">
      <c r="A1316">
        <v>1314</v>
      </c>
      <c r="B1316">
        <v>357</v>
      </c>
      <c r="C1316" t="s">
        <v>745</v>
      </c>
      <c r="D1316" t="s">
        <v>130</v>
      </c>
      <c r="E1316" t="s">
        <v>53</v>
      </c>
      <c r="F1316" s="2">
        <v>34700</v>
      </c>
      <c r="G1316" s="2">
        <v>38352</v>
      </c>
      <c r="H1316">
        <v>24601</v>
      </c>
      <c r="I1316">
        <v>20780</v>
      </c>
      <c r="J1316">
        <v>123</v>
      </c>
      <c r="K1316">
        <f t="shared" si="40"/>
        <v>1104461895</v>
      </c>
      <c r="L1316">
        <v>120</v>
      </c>
      <c r="M1316">
        <v>117</v>
      </c>
      <c r="N1316" t="s">
        <v>745</v>
      </c>
      <c r="O1316">
        <v>1</v>
      </c>
      <c r="P1316" t="s">
        <v>39</v>
      </c>
      <c r="Q1316" s="6">
        <v>42322</v>
      </c>
      <c r="R1316">
        <v>221</v>
      </c>
      <c r="S1316">
        <v>210</v>
      </c>
      <c r="T1316" t="s">
        <v>55</v>
      </c>
      <c r="U1316" t="s">
        <v>746</v>
      </c>
      <c r="V1316" s="3">
        <v>24601</v>
      </c>
      <c r="W1316">
        <v>68.52</v>
      </c>
      <c r="X1316" t="s">
        <v>749</v>
      </c>
      <c r="AB1316" s="3">
        <v>72045751</v>
      </c>
      <c r="AC1316" s="3">
        <v>68347337</v>
      </c>
      <c r="AD1316">
        <v>68.53</v>
      </c>
      <c r="AE1316" s="5">
        <f t="shared" si="41"/>
        <v>50432025.699999996</v>
      </c>
      <c r="AF1316">
        <v>65.010000000000005</v>
      </c>
      <c r="AG1316" s="4">
        <v>0.7</v>
      </c>
      <c r="AH1316" t="s">
        <v>33</v>
      </c>
      <c r="AI1316" t="s">
        <v>130</v>
      </c>
      <c r="AJ1316">
        <v>36.778261000000001</v>
      </c>
      <c r="AK1316">
        <v>-119.41793199999999</v>
      </c>
    </row>
    <row r="1317" spans="1:37" ht="14.45" x14ac:dyDescent="0.3">
      <c r="A1317">
        <v>1315</v>
      </c>
      <c r="B1317">
        <v>357</v>
      </c>
      <c r="C1317" t="s">
        <v>745</v>
      </c>
      <c r="D1317" t="s">
        <v>130</v>
      </c>
      <c r="E1317" t="s">
        <v>53</v>
      </c>
      <c r="F1317" s="2">
        <v>34700</v>
      </c>
      <c r="G1317" s="2">
        <v>38352</v>
      </c>
      <c r="H1317">
        <v>24601</v>
      </c>
      <c r="I1317">
        <v>20780</v>
      </c>
      <c r="J1317">
        <v>123</v>
      </c>
      <c r="K1317">
        <f t="shared" si="40"/>
        <v>1104461895</v>
      </c>
      <c r="L1317">
        <v>120</v>
      </c>
      <c r="M1317">
        <v>117</v>
      </c>
      <c r="N1317" t="s">
        <v>745</v>
      </c>
      <c r="O1317">
        <v>1</v>
      </c>
      <c r="P1317" t="s">
        <v>39</v>
      </c>
      <c r="Q1317" s="6">
        <v>42291</v>
      </c>
      <c r="R1317">
        <v>255</v>
      </c>
      <c r="S1317">
        <v>244</v>
      </c>
      <c r="T1317" t="s">
        <v>55</v>
      </c>
      <c r="U1317" t="s">
        <v>746</v>
      </c>
      <c r="V1317" s="3">
        <v>24601</v>
      </c>
      <c r="W1317">
        <v>74.489999999999995</v>
      </c>
      <c r="X1317" t="s">
        <v>750</v>
      </c>
      <c r="AB1317" s="3">
        <v>83186611</v>
      </c>
      <c r="AC1317" s="3">
        <v>79598987</v>
      </c>
      <c r="AD1317">
        <v>74.489999999999995</v>
      </c>
      <c r="AE1317" s="5">
        <f t="shared" si="41"/>
        <v>56566895.480000004</v>
      </c>
      <c r="AF1317">
        <v>71.28</v>
      </c>
      <c r="AG1317" s="4">
        <v>0.68</v>
      </c>
      <c r="AH1317" t="s">
        <v>33</v>
      </c>
      <c r="AI1317" t="s">
        <v>130</v>
      </c>
      <c r="AJ1317">
        <v>36.778261000000001</v>
      </c>
      <c r="AK1317">
        <v>-119.41793199999999</v>
      </c>
    </row>
    <row r="1318" spans="1:37" ht="14.45" x14ac:dyDescent="0.3">
      <c r="A1318">
        <v>1316</v>
      </c>
      <c r="B1318">
        <v>357</v>
      </c>
      <c r="C1318" t="s">
        <v>745</v>
      </c>
      <c r="D1318" t="s">
        <v>130</v>
      </c>
      <c r="E1318" t="s">
        <v>53</v>
      </c>
      <c r="F1318" s="2">
        <v>34700</v>
      </c>
      <c r="G1318" s="2">
        <v>38352</v>
      </c>
      <c r="H1318">
        <v>24601</v>
      </c>
      <c r="I1318">
        <v>20780</v>
      </c>
      <c r="J1318">
        <v>123</v>
      </c>
      <c r="K1318">
        <f t="shared" si="40"/>
        <v>1104461895</v>
      </c>
      <c r="L1318">
        <v>120</v>
      </c>
      <c r="M1318">
        <v>117</v>
      </c>
      <c r="N1318" t="s">
        <v>745</v>
      </c>
      <c r="O1318">
        <v>1</v>
      </c>
      <c r="P1318" t="s">
        <v>39</v>
      </c>
      <c r="Q1318" s="6">
        <v>42261</v>
      </c>
      <c r="R1318">
        <v>272</v>
      </c>
      <c r="S1318">
        <v>270</v>
      </c>
      <c r="T1318" t="s">
        <v>55</v>
      </c>
      <c r="U1318" t="s">
        <v>746</v>
      </c>
      <c r="V1318" s="3">
        <v>24601</v>
      </c>
      <c r="W1318">
        <v>85.22</v>
      </c>
      <c r="X1318" t="s">
        <v>751</v>
      </c>
      <c r="AB1318" s="3">
        <v>88703275</v>
      </c>
      <c r="AC1318" s="3">
        <v>87944042</v>
      </c>
      <c r="AD1318">
        <v>85.23</v>
      </c>
      <c r="AE1318" s="5">
        <f t="shared" si="41"/>
        <v>62979325.25</v>
      </c>
      <c r="AF1318">
        <v>84.5</v>
      </c>
      <c r="AG1318" s="4">
        <v>0.71</v>
      </c>
      <c r="AH1318" t="s">
        <v>33</v>
      </c>
      <c r="AI1318" t="s">
        <v>130</v>
      </c>
      <c r="AJ1318">
        <v>36.778261000000001</v>
      </c>
      <c r="AK1318">
        <v>-119.41793199999999</v>
      </c>
    </row>
    <row r="1319" spans="1:37" ht="14.45" x14ac:dyDescent="0.3">
      <c r="A1319">
        <v>1317</v>
      </c>
      <c r="B1319">
        <v>357</v>
      </c>
      <c r="C1319" t="s">
        <v>745</v>
      </c>
      <c r="D1319" t="s">
        <v>130</v>
      </c>
      <c r="E1319" t="s">
        <v>53</v>
      </c>
      <c r="F1319" s="2">
        <v>34700</v>
      </c>
      <c r="G1319" s="2">
        <v>38352</v>
      </c>
      <c r="H1319">
        <v>24601</v>
      </c>
      <c r="I1319">
        <v>20780</v>
      </c>
      <c r="J1319">
        <v>123</v>
      </c>
      <c r="K1319">
        <f t="shared" si="40"/>
        <v>1104461895</v>
      </c>
      <c r="L1319">
        <v>120</v>
      </c>
      <c r="M1319">
        <v>117</v>
      </c>
      <c r="N1319" t="s">
        <v>745</v>
      </c>
      <c r="O1319">
        <v>1</v>
      </c>
      <c r="P1319" t="s">
        <v>39</v>
      </c>
      <c r="Q1319" s="6">
        <v>42230</v>
      </c>
      <c r="R1319">
        <v>302</v>
      </c>
      <c r="S1319">
        <v>326</v>
      </c>
      <c r="T1319" t="s">
        <v>55</v>
      </c>
      <c r="U1319" t="s">
        <v>746</v>
      </c>
      <c r="V1319" s="3">
        <v>24601</v>
      </c>
      <c r="X1319" t="s">
        <v>752</v>
      </c>
      <c r="AB1319" s="3">
        <v>98394097</v>
      </c>
      <c r="AC1319" s="3">
        <v>106237341</v>
      </c>
      <c r="AD1319">
        <v>93.77</v>
      </c>
      <c r="AE1319" s="5">
        <f t="shared" si="41"/>
        <v>71827690.810000002</v>
      </c>
      <c r="AF1319">
        <v>101.25</v>
      </c>
      <c r="AG1319" s="4">
        <v>0.73</v>
      </c>
      <c r="AH1319" t="s">
        <v>33</v>
      </c>
      <c r="AI1319" t="s">
        <v>130</v>
      </c>
      <c r="AJ1319">
        <v>36.778261000000001</v>
      </c>
      <c r="AK1319">
        <v>-119.41793199999999</v>
      </c>
    </row>
    <row r="1320" spans="1:37" ht="14.45" x14ac:dyDescent="0.3">
      <c r="A1320">
        <v>1318</v>
      </c>
      <c r="B1320">
        <v>357</v>
      </c>
      <c r="C1320" t="s">
        <v>745</v>
      </c>
      <c r="D1320" t="s">
        <v>130</v>
      </c>
      <c r="E1320" t="s">
        <v>53</v>
      </c>
      <c r="F1320" s="2">
        <v>34700</v>
      </c>
      <c r="G1320" s="2">
        <v>38352</v>
      </c>
      <c r="H1320">
        <v>24601</v>
      </c>
      <c r="I1320">
        <v>20780</v>
      </c>
      <c r="J1320">
        <v>123</v>
      </c>
      <c r="K1320">
        <f t="shared" si="40"/>
        <v>1104461895</v>
      </c>
      <c r="L1320">
        <v>120</v>
      </c>
      <c r="M1320">
        <v>117</v>
      </c>
      <c r="N1320" t="s">
        <v>745</v>
      </c>
      <c r="O1320">
        <v>1</v>
      </c>
      <c r="P1320" t="s">
        <v>39</v>
      </c>
      <c r="Q1320" s="6">
        <v>42199</v>
      </c>
      <c r="R1320">
        <v>330</v>
      </c>
      <c r="S1320">
        <v>338</v>
      </c>
      <c r="T1320" t="s">
        <v>55</v>
      </c>
      <c r="U1320" t="s">
        <v>746</v>
      </c>
      <c r="V1320" s="3">
        <v>24601</v>
      </c>
      <c r="X1320" t="s">
        <v>753</v>
      </c>
      <c r="AB1320" s="3">
        <v>107674346</v>
      </c>
      <c r="AC1320" s="3">
        <v>109987891</v>
      </c>
      <c r="AD1320">
        <v>91.66</v>
      </c>
      <c r="AE1320" s="5">
        <f t="shared" si="41"/>
        <v>69988324.900000006</v>
      </c>
      <c r="AF1320">
        <v>93.63</v>
      </c>
      <c r="AG1320" s="4">
        <v>0.65</v>
      </c>
      <c r="AH1320" t="s">
        <v>33</v>
      </c>
      <c r="AI1320" t="s">
        <v>130</v>
      </c>
      <c r="AJ1320">
        <v>36.778261000000001</v>
      </c>
      <c r="AK1320">
        <v>-119.41793199999999</v>
      </c>
    </row>
    <row r="1321" spans="1:37" ht="14.45" x14ac:dyDescent="0.3">
      <c r="A1321">
        <v>1319</v>
      </c>
      <c r="B1321">
        <v>357</v>
      </c>
      <c r="C1321" t="s">
        <v>745</v>
      </c>
      <c r="D1321" t="s">
        <v>130</v>
      </c>
      <c r="E1321" t="s">
        <v>53</v>
      </c>
      <c r="F1321" s="2">
        <v>34700</v>
      </c>
      <c r="G1321" s="2">
        <v>38352</v>
      </c>
      <c r="H1321">
        <v>24601</v>
      </c>
      <c r="I1321">
        <v>20780</v>
      </c>
      <c r="J1321">
        <v>123</v>
      </c>
      <c r="K1321">
        <f t="shared" si="40"/>
        <v>1104461895</v>
      </c>
      <c r="L1321">
        <v>120</v>
      </c>
      <c r="M1321">
        <v>117</v>
      </c>
      <c r="N1321" t="s">
        <v>745</v>
      </c>
      <c r="O1321">
        <v>1</v>
      </c>
      <c r="P1321" t="s">
        <v>39</v>
      </c>
      <c r="Q1321" s="6">
        <v>42169</v>
      </c>
      <c r="R1321">
        <v>302</v>
      </c>
      <c r="S1321">
        <v>320</v>
      </c>
      <c r="T1321" t="s">
        <v>55</v>
      </c>
      <c r="U1321" t="s">
        <v>746</v>
      </c>
      <c r="V1321" s="3">
        <v>24601</v>
      </c>
      <c r="X1321" t="s">
        <v>753</v>
      </c>
      <c r="AB1321" s="3">
        <v>98472301</v>
      </c>
      <c r="AC1321" s="3">
        <v>104399539</v>
      </c>
      <c r="AD1321">
        <v>87.74</v>
      </c>
      <c r="AE1321" s="5">
        <f t="shared" si="41"/>
        <v>64991718.660000004</v>
      </c>
      <c r="AF1321">
        <v>93.02</v>
      </c>
      <c r="AG1321" s="4">
        <v>0.66</v>
      </c>
      <c r="AH1321" t="s">
        <v>33</v>
      </c>
      <c r="AI1321" t="s">
        <v>130</v>
      </c>
      <c r="AJ1321">
        <v>36.778261000000001</v>
      </c>
      <c r="AK1321">
        <v>-119.41793199999999</v>
      </c>
    </row>
    <row r="1322" spans="1:37" ht="14.45" x14ac:dyDescent="0.3">
      <c r="A1322">
        <v>1320</v>
      </c>
      <c r="B1322">
        <v>461</v>
      </c>
      <c r="C1322" t="s">
        <v>754</v>
      </c>
      <c r="D1322" t="s">
        <v>36</v>
      </c>
      <c r="E1322" t="s">
        <v>31</v>
      </c>
      <c r="F1322" s="2">
        <v>36341</v>
      </c>
      <c r="G1322" s="2">
        <v>39629</v>
      </c>
      <c r="H1322">
        <v>10825</v>
      </c>
      <c r="I1322">
        <v>10824</v>
      </c>
      <c r="J1322">
        <v>334</v>
      </c>
      <c r="K1322">
        <f t="shared" si="40"/>
        <v>1319675750</v>
      </c>
      <c r="L1322">
        <v>301</v>
      </c>
      <c r="M1322">
        <v>267</v>
      </c>
      <c r="N1322" t="s">
        <v>754</v>
      </c>
      <c r="O1322" t="s">
        <v>644</v>
      </c>
      <c r="P1322" t="s">
        <v>34</v>
      </c>
      <c r="Q1322" s="6">
        <v>42352</v>
      </c>
      <c r="R1322" s="3">
        <v>49931</v>
      </c>
      <c r="S1322" s="3">
        <v>80745</v>
      </c>
      <c r="T1322" t="s">
        <v>91</v>
      </c>
      <c r="U1322" t="s">
        <v>755</v>
      </c>
      <c r="V1322" s="3">
        <v>10825</v>
      </c>
      <c r="W1322">
        <v>101</v>
      </c>
      <c r="X1322" t="s">
        <v>756</v>
      </c>
      <c r="Y1322" t="s">
        <v>757</v>
      </c>
      <c r="Z1322">
        <v>0</v>
      </c>
      <c r="AB1322" s="3">
        <v>37350982</v>
      </c>
      <c r="AC1322" s="3">
        <v>60401455</v>
      </c>
      <c r="AD1322">
        <v>97.95</v>
      </c>
      <c r="AE1322" s="5">
        <f t="shared" si="41"/>
        <v>32868864.16</v>
      </c>
      <c r="AF1322">
        <v>158.38999999999999</v>
      </c>
      <c r="AG1322" s="4">
        <v>0.88</v>
      </c>
      <c r="AH1322" t="s">
        <v>33</v>
      </c>
      <c r="AI1322" t="s">
        <v>36</v>
      </c>
      <c r="AJ1322">
        <v>37.574103000000001</v>
      </c>
      <c r="AK1322">
        <v>-122.379415999999</v>
      </c>
    </row>
    <row r="1323" spans="1:37" ht="14.45" x14ac:dyDescent="0.3">
      <c r="A1323">
        <v>1321</v>
      </c>
      <c r="B1323">
        <v>461</v>
      </c>
      <c r="C1323" t="s">
        <v>754</v>
      </c>
      <c r="D1323" t="s">
        <v>36</v>
      </c>
      <c r="E1323" t="s">
        <v>31</v>
      </c>
      <c r="F1323" s="2">
        <v>36341</v>
      </c>
      <c r="G1323" s="2">
        <v>39629</v>
      </c>
      <c r="H1323">
        <v>10825</v>
      </c>
      <c r="I1323">
        <v>10824</v>
      </c>
      <c r="J1323">
        <v>334</v>
      </c>
      <c r="K1323">
        <f t="shared" si="40"/>
        <v>1319675750</v>
      </c>
      <c r="L1323">
        <v>301</v>
      </c>
      <c r="M1323">
        <v>267</v>
      </c>
      <c r="N1323" t="s">
        <v>754</v>
      </c>
      <c r="O1323">
        <v>1</v>
      </c>
      <c r="P1323" t="s">
        <v>34</v>
      </c>
      <c r="Q1323" s="6">
        <v>42322</v>
      </c>
      <c r="R1323" s="3">
        <v>44495</v>
      </c>
      <c r="S1323" s="3">
        <v>95392</v>
      </c>
      <c r="T1323" t="s">
        <v>91</v>
      </c>
      <c r="U1323" t="s">
        <v>758</v>
      </c>
      <c r="V1323" s="3">
        <v>10825</v>
      </c>
      <c r="W1323">
        <v>93</v>
      </c>
      <c r="X1323" t="s">
        <v>756</v>
      </c>
      <c r="Y1323" t="s">
        <v>757</v>
      </c>
      <c r="AB1323" s="3">
        <v>33284571</v>
      </c>
      <c r="AC1323" s="3">
        <v>71358171</v>
      </c>
      <c r="AD1323">
        <v>90.19</v>
      </c>
      <c r="AE1323" s="5">
        <f t="shared" si="41"/>
        <v>29290422.48</v>
      </c>
      <c r="AF1323">
        <v>193.36</v>
      </c>
      <c r="AG1323" s="4">
        <v>0.88</v>
      </c>
      <c r="AH1323" t="s">
        <v>33</v>
      </c>
      <c r="AI1323" t="s">
        <v>36</v>
      </c>
      <c r="AJ1323">
        <v>37.574103000000001</v>
      </c>
      <c r="AK1323">
        <v>-122.379415999999</v>
      </c>
    </row>
    <row r="1324" spans="1:37" ht="14.45" x14ac:dyDescent="0.3">
      <c r="A1324">
        <v>1322</v>
      </c>
      <c r="B1324">
        <v>461</v>
      </c>
      <c r="C1324" t="s">
        <v>754</v>
      </c>
      <c r="D1324" t="s">
        <v>36</v>
      </c>
      <c r="E1324" t="s">
        <v>31</v>
      </c>
      <c r="F1324" s="2">
        <v>36341</v>
      </c>
      <c r="G1324" s="2">
        <v>39629</v>
      </c>
      <c r="H1324">
        <v>10825</v>
      </c>
      <c r="I1324">
        <v>10824</v>
      </c>
      <c r="J1324">
        <v>334</v>
      </c>
      <c r="K1324">
        <f t="shared" si="40"/>
        <v>1319675750</v>
      </c>
      <c r="L1324">
        <v>301</v>
      </c>
      <c r="M1324">
        <v>267</v>
      </c>
      <c r="N1324" t="s">
        <v>754</v>
      </c>
      <c r="O1324">
        <v>1</v>
      </c>
      <c r="P1324" t="s">
        <v>34</v>
      </c>
      <c r="Q1324" s="6">
        <v>42291</v>
      </c>
      <c r="R1324" s="3">
        <v>116165</v>
      </c>
      <c r="S1324" s="3">
        <v>146239</v>
      </c>
      <c r="T1324" t="s">
        <v>91</v>
      </c>
      <c r="U1324" t="s">
        <v>759</v>
      </c>
      <c r="V1324" s="3">
        <v>10825</v>
      </c>
      <c r="W1324">
        <v>235</v>
      </c>
      <c r="X1324" t="s">
        <v>760</v>
      </c>
      <c r="Y1324" t="s">
        <v>757</v>
      </c>
      <c r="AB1324" s="3">
        <v>86897455</v>
      </c>
      <c r="AC1324" s="3">
        <v>109394369</v>
      </c>
      <c r="AD1324">
        <v>227.88</v>
      </c>
      <c r="AE1324" s="5">
        <f t="shared" si="41"/>
        <v>76469760.400000006</v>
      </c>
      <c r="AF1324">
        <v>286.87</v>
      </c>
      <c r="AG1324" s="4">
        <v>0.88</v>
      </c>
      <c r="AH1324" t="s">
        <v>33</v>
      </c>
      <c r="AI1324" t="s">
        <v>36</v>
      </c>
      <c r="AJ1324">
        <v>37.574103000000001</v>
      </c>
      <c r="AK1324">
        <v>-122.379415999999</v>
      </c>
    </row>
    <row r="1325" spans="1:37" ht="14.45" x14ac:dyDescent="0.3">
      <c r="A1325">
        <v>1323</v>
      </c>
      <c r="B1325">
        <v>461</v>
      </c>
      <c r="C1325" t="s">
        <v>754</v>
      </c>
      <c r="D1325" t="s">
        <v>36</v>
      </c>
      <c r="E1325" t="s">
        <v>31</v>
      </c>
      <c r="F1325" s="2">
        <v>36341</v>
      </c>
      <c r="G1325" s="2">
        <v>39629</v>
      </c>
      <c r="H1325">
        <v>10825</v>
      </c>
      <c r="I1325">
        <v>10824</v>
      </c>
      <c r="J1325">
        <v>334</v>
      </c>
      <c r="K1325">
        <f t="shared" si="40"/>
        <v>1319675750</v>
      </c>
      <c r="L1325">
        <v>301</v>
      </c>
      <c r="M1325">
        <v>267</v>
      </c>
      <c r="N1325" t="s">
        <v>754</v>
      </c>
      <c r="O1325" t="s">
        <v>96</v>
      </c>
      <c r="P1325" t="s">
        <v>34</v>
      </c>
      <c r="Q1325" s="6">
        <v>42261</v>
      </c>
      <c r="R1325" s="3">
        <v>138725</v>
      </c>
      <c r="S1325" s="3">
        <v>179584</v>
      </c>
      <c r="T1325" t="s">
        <v>91</v>
      </c>
      <c r="U1325" t="s">
        <v>759</v>
      </c>
      <c r="V1325" s="3">
        <v>10825</v>
      </c>
      <c r="W1325">
        <v>290</v>
      </c>
      <c r="X1325" t="s">
        <v>761</v>
      </c>
      <c r="Y1325" t="s">
        <v>762</v>
      </c>
      <c r="AB1325" s="3">
        <v>103773506</v>
      </c>
      <c r="AC1325" s="3">
        <v>134338161</v>
      </c>
      <c r="AD1325">
        <v>281.2</v>
      </c>
      <c r="AE1325" s="5">
        <f t="shared" si="41"/>
        <v>91320685.280000001</v>
      </c>
      <c r="AF1325">
        <v>364.03</v>
      </c>
      <c r="AG1325" s="4">
        <v>0.88</v>
      </c>
      <c r="AH1325" t="s">
        <v>33</v>
      </c>
      <c r="AI1325" t="s">
        <v>36</v>
      </c>
      <c r="AJ1325">
        <v>37.574103000000001</v>
      </c>
      <c r="AK1325">
        <v>-122.379415999999</v>
      </c>
    </row>
    <row r="1326" spans="1:37" ht="14.45" x14ac:dyDescent="0.3">
      <c r="A1326">
        <v>1324</v>
      </c>
      <c r="B1326">
        <v>461</v>
      </c>
      <c r="C1326" t="s">
        <v>754</v>
      </c>
      <c r="D1326" t="s">
        <v>36</v>
      </c>
      <c r="E1326" t="s">
        <v>31</v>
      </c>
      <c r="F1326" s="2">
        <v>36341</v>
      </c>
      <c r="G1326" s="2">
        <v>39629</v>
      </c>
      <c r="H1326">
        <v>10825</v>
      </c>
      <c r="I1326">
        <v>10824</v>
      </c>
      <c r="J1326">
        <v>334</v>
      </c>
      <c r="K1326">
        <f t="shared" si="40"/>
        <v>1319675750</v>
      </c>
      <c r="L1326">
        <v>301</v>
      </c>
      <c r="M1326">
        <v>267</v>
      </c>
      <c r="N1326" t="s">
        <v>754</v>
      </c>
      <c r="O1326" t="s">
        <v>644</v>
      </c>
      <c r="P1326" t="s">
        <v>34</v>
      </c>
      <c r="Q1326" s="6">
        <v>42230</v>
      </c>
      <c r="R1326" s="3">
        <v>157581</v>
      </c>
      <c r="S1326" s="3">
        <v>221435</v>
      </c>
      <c r="T1326" t="s">
        <v>91</v>
      </c>
      <c r="U1326" t="s">
        <v>763</v>
      </c>
      <c r="V1326" s="3">
        <v>10825</v>
      </c>
      <c r="X1326" t="s">
        <v>764</v>
      </c>
      <c r="Y1326" t="s">
        <v>765</v>
      </c>
      <c r="AB1326" s="3">
        <v>117878774</v>
      </c>
      <c r="AC1326" s="3">
        <v>165644883</v>
      </c>
      <c r="AD1326">
        <v>309.12</v>
      </c>
      <c r="AE1326" s="5">
        <f t="shared" si="41"/>
        <v>103733321.12</v>
      </c>
      <c r="AF1326">
        <v>434.38</v>
      </c>
      <c r="AG1326" s="4">
        <v>0.88</v>
      </c>
      <c r="AH1326" t="s">
        <v>33</v>
      </c>
      <c r="AI1326" t="s">
        <v>36</v>
      </c>
      <c r="AJ1326">
        <v>37.574103000000001</v>
      </c>
      <c r="AK1326">
        <v>-122.379415999999</v>
      </c>
    </row>
    <row r="1327" spans="1:37" ht="14.45" x14ac:dyDescent="0.3">
      <c r="A1327">
        <v>1325</v>
      </c>
      <c r="B1327">
        <v>461</v>
      </c>
      <c r="C1327" t="s">
        <v>754</v>
      </c>
      <c r="D1327" t="s">
        <v>36</v>
      </c>
      <c r="E1327" t="s">
        <v>31</v>
      </c>
      <c r="F1327" s="2">
        <v>36341</v>
      </c>
      <c r="G1327" s="2">
        <v>39629</v>
      </c>
      <c r="H1327">
        <v>10825</v>
      </c>
      <c r="I1327">
        <v>10824</v>
      </c>
      <c r="J1327">
        <v>334</v>
      </c>
      <c r="K1327">
        <f t="shared" si="40"/>
        <v>1319675750</v>
      </c>
      <c r="L1327">
        <v>301</v>
      </c>
      <c r="M1327">
        <v>267</v>
      </c>
      <c r="N1327" t="s">
        <v>754</v>
      </c>
      <c r="O1327" t="s">
        <v>644</v>
      </c>
      <c r="P1327" t="s">
        <v>34</v>
      </c>
      <c r="Q1327" s="6">
        <v>42199</v>
      </c>
      <c r="R1327" s="3">
        <v>195007</v>
      </c>
      <c r="S1327" s="3">
        <v>211589</v>
      </c>
      <c r="T1327" t="s">
        <v>91</v>
      </c>
      <c r="U1327" t="s">
        <v>766</v>
      </c>
      <c r="V1327" s="3">
        <v>10850</v>
      </c>
      <c r="X1327" t="s">
        <v>767</v>
      </c>
      <c r="Y1327" t="s">
        <v>768</v>
      </c>
      <c r="AB1327" s="3">
        <v>145875366</v>
      </c>
      <c r="AC1327" s="3">
        <v>158279564</v>
      </c>
      <c r="AD1327">
        <v>381.66</v>
      </c>
      <c r="AE1327" s="5">
        <f t="shared" si="41"/>
        <v>128370322.08</v>
      </c>
      <c r="AF1327">
        <v>414.11</v>
      </c>
      <c r="AG1327" s="4">
        <v>0.88</v>
      </c>
      <c r="AH1327" t="s">
        <v>33</v>
      </c>
      <c r="AI1327" t="s">
        <v>36</v>
      </c>
      <c r="AJ1327">
        <v>37.574103000000001</v>
      </c>
      <c r="AK1327">
        <v>-122.379415999999</v>
      </c>
    </row>
    <row r="1328" spans="1:37" ht="14.45" x14ac:dyDescent="0.3">
      <c r="A1328">
        <v>1326</v>
      </c>
      <c r="B1328">
        <v>461</v>
      </c>
      <c r="C1328" t="s">
        <v>754</v>
      </c>
      <c r="D1328" t="s">
        <v>36</v>
      </c>
      <c r="E1328" t="s">
        <v>31</v>
      </c>
      <c r="F1328" s="2">
        <v>36341</v>
      </c>
      <c r="G1328" s="2">
        <v>39629</v>
      </c>
      <c r="H1328">
        <v>10825</v>
      </c>
      <c r="I1328">
        <v>10824</v>
      </c>
      <c r="J1328">
        <v>334</v>
      </c>
      <c r="K1328">
        <f t="shared" si="40"/>
        <v>1319675750</v>
      </c>
      <c r="L1328">
        <v>301</v>
      </c>
      <c r="M1328">
        <v>267</v>
      </c>
      <c r="N1328" t="s">
        <v>754</v>
      </c>
      <c r="O1328" t="s">
        <v>644</v>
      </c>
      <c r="P1328" t="s">
        <v>34</v>
      </c>
      <c r="Q1328" s="6">
        <v>42169</v>
      </c>
      <c r="R1328" s="3">
        <v>178580</v>
      </c>
      <c r="S1328" s="3">
        <v>237837</v>
      </c>
      <c r="T1328" t="s">
        <v>91</v>
      </c>
      <c r="U1328" t="s">
        <v>769</v>
      </c>
      <c r="V1328" s="3">
        <v>10825</v>
      </c>
      <c r="X1328" t="s">
        <v>770</v>
      </c>
      <c r="Y1328" t="s">
        <v>771</v>
      </c>
      <c r="AA1328" t="s">
        <v>91</v>
      </c>
      <c r="AB1328" s="3">
        <v>133587117</v>
      </c>
      <c r="AC1328" s="3">
        <v>177914431</v>
      </c>
      <c r="AD1328">
        <v>361.99</v>
      </c>
      <c r="AE1328" s="5">
        <f t="shared" si="41"/>
        <v>117556662.95999999</v>
      </c>
      <c r="AF1328">
        <v>482.11</v>
      </c>
      <c r="AG1328" s="4">
        <v>0.88</v>
      </c>
      <c r="AH1328" t="s">
        <v>33</v>
      </c>
      <c r="AI1328" t="s">
        <v>36</v>
      </c>
      <c r="AJ1328">
        <v>37.574103000000001</v>
      </c>
      <c r="AK1328">
        <v>-122.379415999999</v>
      </c>
    </row>
    <row r="1329" spans="1:37" ht="14.45" x14ac:dyDescent="0.3">
      <c r="A1329">
        <v>1327</v>
      </c>
      <c r="B1329">
        <v>588</v>
      </c>
      <c r="C1329" t="s">
        <v>2261</v>
      </c>
      <c r="D1329" t="s">
        <v>108</v>
      </c>
      <c r="E1329" t="s">
        <v>31</v>
      </c>
      <c r="F1329" s="2">
        <v>35065</v>
      </c>
      <c r="G1329" s="2">
        <v>38353</v>
      </c>
      <c r="H1329">
        <v>23021</v>
      </c>
      <c r="I1329">
        <v>22774</v>
      </c>
      <c r="J1329">
        <v>149</v>
      </c>
      <c r="K1329">
        <f t="shared" si="40"/>
        <v>1251997085</v>
      </c>
      <c r="L1329">
        <v>135</v>
      </c>
      <c r="M1329">
        <v>120</v>
      </c>
      <c r="N1329" t="s">
        <v>2261</v>
      </c>
      <c r="O1329">
        <v>1</v>
      </c>
      <c r="P1329" t="s">
        <v>34</v>
      </c>
      <c r="Q1329" s="6">
        <v>42050</v>
      </c>
      <c r="R1329" s="3">
        <v>52573300</v>
      </c>
      <c r="S1329" s="3">
        <v>58624280</v>
      </c>
      <c r="T1329" t="s">
        <v>32</v>
      </c>
      <c r="V1329" s="3">
        <v>23021</v>
      </c>
      <c r="W1329">
        <v>60</v>
      </c>
      <c r="AB1329" s="3">
        <v>52573300</v>
      </c>
      <c r="AC1329" s="3">
        <v>58624280</v>
      </c>
      <c r="AD1329">
        <v>59.54</v>
      </c>
      <c r="AE1329" s="5">
        <f t="shared" si="41"/>
        <v>38378509</v>
      </c>
      <c r="AF1329">
        <v>66.39</v>
      </c>
      <c r="AG1329" s="4">
        <v>0.73</v>
      </c>
      <c r="AH1329" t="s">
        <v>33</v>
      </c>
      <c r="AI1329" t="s">
        <v>108</v>
      </c>
      <c r="AJ1329">
        <v>36.852454999999999</v>
      </c>
      <c r="AK1329">
        <v>-121.401602</v>
      </c>
    </row>
    <row r="1330" spans="1:37" ht="14.45" x14ac:dyDescent="0.3">
      <c r="A1330">
        <v>1328</v>
      </c>
      <c r="B1330">
        <v>588</v>
      </c>
      <c r="C1330" t="s">
        <v>2261</v>
      </c>
      <c r="D1330" t="s">
        <v>108</v>
      </c>
      <c r="E1330" t="s">
        <v>31</v>
      </c>
      <c r="F1330" s="2">
        <v>35065</v>
      </c>
      <c r="G1330" s="2">
        <v>38353</v>
      </c>
      <c r="H1330">
        <v>23021</v>
      </c>
      <c r="I1330">
        <v>22774</v>
      </c>
      <c r="J1330">
        <v>149</v>
      </c>
      <c r="K1330">
        <f t="shared" si="40"/>
        <v>1251997085</v>
      </c>
      <c r="L1330">
        <v>135</v>
      </c>
      <c r="M1330">
        <v>120</v>
      </c>
      <c r="N1330" t="s">
        <v>2261</v>
      </c>
      <c r="O1330">
        <v>1</v>
      </c>
      <c r="P1330" t="s">
        <v>34</v>
      </c>
      <c r="Q1330" s="6">
        <v>42019</v>
      </c>
      <c r="R1330" s="3">
        <v>57638584</v>
      </c>
      <c r="S1330" s="3">
        <v>66404840</v>
      </c>
      <c r="T1330" t="s">
        <v>32</v>
      </c>
      <c r="V1330" s="3">
        <v>23021</v>
      </c>
      <c r="W1330">
        <v>61</v>
      </c>
      <c r="AB1330" s="3">
        <v>57638584</v>
      </c>
      <c r="AC1330" s="3">
        <v>66404840</v>
      </c>
      <c r="AD1330">
        <v>61.38</v>
      </c>
      <c r="AE1330" s="5">
        <f t="shared" si="41"/>
        <v>43805323.840000004</v>
      </c>
      <c r="AF1330">
        <v>70.72</v>
      </c>
      <c r="AG1330" s="4">
        <v>0.76</v>
      </c>
      <c r="AH1330" t="s">
        <v>33</v>
      </c>
      <c r="AI1330" t="s">
        <v>108</v>
      </c>
      <c r="AJ1330">
        <v>36.852454999999999</v>
      </c>
      <c r="AK1330">
        <v>-121.401602</v>
      </c>
    </row>
    <row r="1331" spans="1:37" ht="14.45" x14ac:dyDescent="0.3">
      <c r="A1331">
        <v>1329</v>
      </c>
      <c r="B1331">
        <v>588</v>
      </c>
      <c r="C1331" t="s">
        <v>2261</v>
      </c>
      <c r="D1331" t="s">
        <v>108</v>
      </c>
      <c r="E1331" t="s">
        <v>31</v>
      </c>
      <c r="F1331" s="2">
        <v>35065</v>
      </c>
      <c r="G1331" s="2">
        <v>38353</v>
      </c>
      <c r="H1331">
        <v>23021</v>
      </c>
      <c r="I1331">
        <v>22774</v>
      </c>
      <c r="J1331">
        <v>149</v>
      </c>
      <c r="K1331">
        <f t="shared" si="40"/>
        <v>1251997085</v>
      </c>
      <c r="L1331">
        <v>135</v>
      </c>
      <c r="M1331">
        <v>120</v>
      </c>
      <c r="N1331" t="s">
        <v>2261</v>
      </c>
      <c r="O1331" t="s">
        <v>96</v>
      </c>
      <c r="P1331" t="s">
        <v>34</v>
      </c>
      <c r="Q1331" s="6">
        <v>42352</v>
      </c>
      <c r="R1331" s="3">
        <v>43861180</v>
      </c>
      <c r="S1331" s="3">
        <v>77818308</v>
      </c>
      <c r="T1331" t="s">
        <v>32</v>
      </c>
      <c r="V1331" s="3">
        <v>23021</v>
      </c>
      <c r="W1331">
        <v>58.6</v>
      </c>
      <c r="AB1331" s="3">
        <v>43861180</v>
      </c>
      <c r="AC1331" s="3">
        <v>77818308</v>
      </c>
      <c r="AD1331">
        <v>44.99</v>
      </c>
      <c r="AE1331" s="5">
        <f t="shared" si="41"/>
        <v>32018661.399999999</v>
      </c>
      <c r="AF1331">
        <v>79.819999999999993</v>
      </c>
      <c r="AG1331" s="4">
        <v>0.73</v>
      </c>
      <c r="AH1331" t="s">
        <v>33</v>
      </c>
      <c r="AI1331" t="s">
        <v>108</v>
      </c>
      <c r="AJ1331">
        <v>36.852454999999999</v>
      </c>
      <c r="AK1331">
        <v>-121.401602</v>
      </c>
    </row>
    <row r="1332" spans="1:37" ht="14.45" x14ac:dyDescent="0.3">
      <c r="A1332">
        <v>1330</v>
      </c>
      <c r="B1332">
        <v>588</v>
      </c>
      <c r="C1332" t="s">
        <v>2261</v>
      </c>
      <c r="D1332" t="s">
        <v>108</v>
      </c>
      <c r="E1332" t="s">
        <v>31</v>
      </c>
      <c r="F1332" s="2">
        <v>35065</v>
      </c>
      <c r="G1332" s="2">
        <v>38353</v>
      </c>
      <c r="H1332">
        <v>23021</v>
      </c>
      <c r="I1332">
        <v>22774</v>
      </c>
      <c r="J1332">
        <v>149</v>
      </c>
      <c r="K1332">
        <f t="shared" si="40"/>
        <v>1251997085</v>
      </c>
      <c r="L1332">
        <v>135</v>
      </c>
      <c r="M1332">
        <v>120</v>
      </c>
      <c r="N1332" t="s">
        <v>2261</v>
      </c>
      <c r="O1332" t="s">
        <v>858</v>
      </c>
      <c r="P1332" t="s">
        <v>34</v>
      </c>
      <c r="Q1332" s="6">
        <v>42322</v>
      </c>
      <c r="R1332" s="3">
        <v>55085848</v>
      </c>
      <c r="S1332" s="3">
        <v>44498532</v>
      </c>
      <c r="T1332" t="s">
        <v>32</v>
      </c>
      <c r="V1332" s="3">
        <v>23021</v>
      </c>
      <c r="W1332">
        <v>66.3</v>
      </c>
      <c r="AB1332" s="3">
        <v>55085848</v>
      </c>
      <c r="AC1332" s="3">
        <v>44498532</v>
      </c>
      <c r="AD1332">
        <v>56.71</v>
      </c>
      <c r="AE1332" s="5">
        <f t="shared" si="41"/>
        <v>39110952.079999998</v>
      </c>
      <c r="AF1332">
        <v>45.81</v>
      </c>
      <c r="AG1332" s="4">
        <v>0.71</v>
      </c>
      <c r="AH1332" t="s">
        <v>33</v>
      </c>
      <c r="AI1332" t="s">
        <v>108</v>
      </c>
      <c r="AJ1332">
        <v>36.852454999999999</v>
      </c>
      <c r="AK1332">
        <v>-121.401602</v>
      </c>
    </row>
    <row r="1333" spans="1:37" ht="14.45" x14ac:dyDescent="0.3">
      <c r="A1333">
        <v>1331</v>
      </c>
      <c r="B1333">
        <v>588</v>
      </c>
      <c r="C1333" t="s">
        <v>2261</v>
      </c>
      <c r="D1333" t="s">
        <v>108</v>
      </c>
      <c r="E1333" t="s">
        <v>31</v>
      </c>
      <c r="F1333" s="2">
        <v>35065</v>
      </c>
      <c r="G1333" s="2">
        <v>38353</v>
      </c>
      <c r="H1333">
        <v>23021</v>
      </c>
      <c r="I1333">
        <v>22774</v>
      </c>
      <c r="J1333">
        <v>149</v>
      </c>
      <c r="K1333">
        <f t="shared" si="40"/>
        <v>1251997085</v>
      </c>
      <c r="L1333">
        <v>135</v>
      </c>
      <c r="M1333">
        <v>120</v>
      </c>
      <c r="N1333" t="s">
        <v>2261</v>
      </c>
      <c r="O1333" t="s">
        <v>96</v>
      </c>
      <c r="P1333" t="s">
        <v>34</v>
      </c>
      <c r="Q1333" s="6">
        <v>42291</v>
      </c>
      <c r="R1333" s="3">
        <v>86709808</v>
      </c>
      <c r="S1333" s="3">
        <v>105186620</v>
      </c>
      <c r="T1333" t="s">
        <v>32</v>
      </c>
      <c r="V1333" s="3">
        <v>23021</v>
      </c>
      <c r="W1333">
        <v>72.239999999999995</v>
      </c>
      <c r="AB1333" s="3">
        <v>86709808</v>
      </c>
      <c r="AC1333" s="3">
        <v>105186620</v>
      </c>
      <c r="AD1333">
        <v>81.650000000000006</v>
      </c>
      <c r="AE1333" s="5">
        <f t="shared" si="41"/>
        <v>58095571.360000007</v>
      </c>
      <c r="AF1333">
        <v>99.05</v>
      </c>
      <c r="AG1333" s="4">
        <v>0.67</v>
      </c>
      <c r="AH1333" t="s">
        <v>33</v>
      </c>
      <c r="AI1333" t="s">
        <v>108</v>
      </c>
      <c r="AJ1333">
        <v>36.852454999999999</v>
      </c>
      <c r="AK1333">
        <v>-121.401602</v>
      </c>
    </row>
    <row r="1334" spans="1:37" ht="14.45" x14ac:dyDescent="0.3">
      <c r="A1334">
        <v>1332</v>
      </c>
      <c r="B1334">
        <v>588</v>
      </c>
      <c r="C1334" t="s">
        <v>2261</v>
      </c>
      <c r="D1334" t="s">
        <v>108</v>
      </c>
      <c r="E1334" t="s">
        <v>31</v>
      </c>
      <c r="F1334" s="2">
        <v>35065</v>
      </c>
      <c r="G1334" s="2">
        <v>38353</v>
      </c>
      <c r="H1334">
        <v>23021</v>
      </c>
      <c r="I1334">
        <v>22774</v>
      </c>
      <c r="J1334">
        <v>149</v>
      </c>
      <c r="K1334">
        <f t="shared" si="40"/>
        <v>1251997085</v>
      </c>
      <c r="L1334">
        <v>135</v>
      </c>
      <c r="M1334">
        <v>120</v>
      </c>
      <c r="N1334" t="s">
        <v>2261</v>
      </c>
      <c r="O1334" t="s">
        <v>858</v>
      </c>
      <c r="P1334" t="s">
        <v>34</v>
      </c>
      <c r="Q1334" s="6">
        <v>42261</v>
      </c>
      <c r="R1334" s="3">
        <v>100360544</v>
      </c>
      <c r="S1334" s="3">
        <v>111141024</v>
      </c>
      <c r="T1334" t="s">
        <v>32</v>
      </c>
      <c r="V1334" s="3">
        <v>23021</v>
      </c>
      <c r="W1334">
        <v>91</v>
      </c>
      <c r="AB1334" s="3">
        <v>100360544</v>
      </c>
      <c r="AC1334" s="3">
        <v>111141024</v>
      </c>
      <c r="AD1334">
        <v>92.86</v>
      </c>
      <c r="AE1334" s="5">
        <f t="shared" si="41"/>
        <v>64230748.160000004</v>
      </c>
      <c r="AF1334">
        <v>102.83</v>
      </c>
      <c r="AG1334" s="4">
        <v>0.64</v>
      </c>
      <c r="AH1334" t="s">
        <v>33</v>
      </c>
      <c r="AI1334" t="s">
        <v>108</v>
      </c>
      <c r="AJ1334">
        <v>36.852454999999999</v>
      </c>
      <c r="AK1334">
        <v>-121.401602</v>
      </c>
    </row>
    <row r="1335" spans="1:37" ht="14.45" x14ac:dyDescent="0.3">
      <c r="A1335">
        <v>1333</v>
      </c>
      <c r="B1335">
        <v>588</v>
      </c>
      <c r="C1335" t="s">
        <v>2261</v>
      </c>
      <c r="D1335" t="s">
        <v>108</v>
      </c>
      <c r="E1335" t="s">
        <v>31</v>
      </c>
      <c r="F1335" s="2">
        <v>35065</v>
      </c>
      <c r="G1335" s="2">
        <v>38353</v>
      </c>
      <c r="H1335">
        <v>23021</v>
      </c>
      <c r="I1335">
        <v>22774</v>
      </c>
      <c r="J1335">
        <v>149</v>
      </c>
      <c r="K1335">
        <f t="shared" si="40"/>
        <v>1251997085</v>
      </c>
      <c r="L1335">
        <v>135</v>
      </c>
      <c r="M1335">
        <v>120</v>
      </c>
      <c r="N1335" t="s">
        <v>2261</v>
      </c>
      <c r="O1335" t="s">
        <v>96</v>
      </c>
      <c r="P1335" t="s">
        <v>34</v>
      </c>
      <c r="Q1335" s="6">
        <v>42230</v>
      </c>
      <c r="R1335" s="3">
        <v>114641596</v>
      </c>
      <c r="S1335" s="3">
        <v>123297872</v>
      </c>
      <c r="T1335" t="s">
        <v>32</v>
      </c>
      <c r="V1335" s="3">
        <v>23021</v>
      </c>
      <c r="AB1335" s="3">
        <v>114641596</v>
      </c>
      <c r="AC1335" s="3">
        <v>123297872</v>
      </c>
      <c r="AD1335">
        <v>100.4</v>
      </c>
      <c r="AE1335" s="5">
        <f t="shared" si="41"/>
        <v>72224205.480000004</v>
      </c>
      <c r="AF1335">
        <v>107.98</v>
      </c>
      <c r="AG1335" s="4">
        <v>0.63</v>
      </c>
      <c r="AH1335" t="s">
        <v>33</v>
      </c>
      <c r="AI1335" t="s">
        <v>108</v>
      </c>
      <c r="AJ1335">
        <v>36.852454999999999</v>
      </c>
      <c r="AK1335">
        <v>-121.401602</v>
      </c>
    </row>
    <row r="1336" spans="1:37" ht="14.45" x14ac:dyDescent="0.3">
      <c r="A1336">
        <v>1334</v>
      </c>
      <c r="B1336">
        <v>588</v>
      </c>
      <c r="C1336" t="s">
        <v>2261</v>
      </c>
      <c r="D1336" t="s">
        <v>108</v>
      </c>
      <c r="E1336" t="s">
        <v>31</v>
      </c>
      <c r="F1336" s="2">
        <v>35065</v>
      </c>
      <c r="G1336" s="2">
        <v>38353</v>
      </c>
      <c r="H1336">
        <v>23021</v>
      </c>
      <c r="I1336">
        <v>22774</v>
      </c>
      <c r="J1336">
        <v>149</v>
      </c>
      <c r="K1336">
        <f t="shared" si="40"/>
        <v>1251997085</v>
      </c>
      <c r="L1336">
        <v>135</v>
      </c>
      <c r="M1336">
        <v>120</v>
      </c>
      <c r="N1336" t="s">
        <v>2261</v>
      </c>
      <c r="O1336" t="s">
        <v>96</v>
      </c>
      <c r="P1336" t="s">
        <v>34</v>
      </c>
      <c r="Q1336" s="6">
        <v>42199</v>
      </c>
      <c r="R1336" s="3">
        <v>119741236</v>
      </c>
      <c r="S1336" s="3">
        <v>128514292</v>
      </c>
      <c r="T1336" t="s">
        <v>32</v>
      </c>
      <c r="V1336" s="3">
        <v>23021</v>
      </c>
      <c r="AB1336" s="3">
        <v>119741236</v>
      </c>
      <c r="AC1336" s="3">
        <v>128514292</v>
      </c>
      <c r="AD1336">
        <v>119.46</v>
      </c>
      <c r="AE1336" s="5">
        <f t="shared" si="41"/>
        <v>85016277.560000002</v>
      </c>
      <c r="AF1336">
        <v>128.22</v>
      </c>
      <c r="AG1336" s="4">
        <v>0.71</v>
      </c>
      <c r="AH1336" t="s">
        <v>33</v>
      </c>
      <c r="AI1336" t="s">
        <v>108</v>
      </c>
      <c r="AJ1336">
        <v>36.852454999999999</v>
      </c>
      <c r="AK1336">
        <v>-121.401602</v>
      </c>
    </row>
    <row r="1337" spans="1:37" ht="14.45" x14ac:dyDescent="0.3">
      <c r="A1337">
        <v>1335</v>
      </c>
      <c r="B1337">
        <v>588</v>
      </c>
      <c r="C1337" t="s">
        <v>2261</v>
      </c>
      <c r="D1337" t="s">
        <v>108</v>
      </c>
      <c r="E1337" t="s">
        <v>31</v>
      </c>
      <c r="F1337" s="2">
        <v>35065</v>
      </c>
      <c r="G1337" s="2">
        <v>38353</v>
      </c>
      <c r="H1337">
        <v>23021</v>
      </c>
      <c r="I1337">
        <v>22774</v>
      </c>
      <c r="J1337">
        <v>149</v>
      </c>
      <c r="K1337">
        <f t="shared" si="40"/>
        <v>1251997085</v>
      </c>
      <c r="L1337">
        <v>135</v>
      </c>
      <c r="M1337">
        <v>120</v>
      </c>
      <c r="N1337" t="s">
        <v>2261</v>
      </c>
      <c r="O1337" t="s">
        <v>96</v>
      </c>
      <c r="P1337" t="s">
        <v>34</v>
      </c>
      <c r="Q1337" s="6">
        <v>42169</v>
      </c>
      <c r="R1337" s="3">
        <v>111864884</v>
      </c>
      <c r="S1337" s="3">
        <v>117127162</v>
      </c>
      <c r="T1337" t="s">
        <v>32</v>
      </c>
      <c r="V1337" s="3">
        <v>23021</v>
      </c>
      <c r="AB1337" s="3">
        <v>111864884</v>
      </c>
      <c r="AC1337" s="3">
        <v>117127162</v>
      </c>
      <c r="AD1337">
        <v>115.81</v>
      </c>
      <c r="AE1337" s="5">
        <f t="shared" si="41"/>
        <v>80542716.480000004</v>
      </c>
      <c r="AF1337">
        <v>121.26</v>
      </c>
      <c r="AG1337" s="4">
        <v>0.72</v>
      </c>
      <c r="AH1337" t="s">
        <v>33</v>
      </c>
      <c r="AI1337" t="s">
        <v>108</v>
      </c>
      <c r="AJ1337">
        <v>36.852454999999999</v>
      </c>
      <c r="AK1337">
        <v>-121.401602</v>
      </c>
    </row>
    <row r="1338" spans="1:37" ht="14.45" x14ac:dyDescent="0.3">
      <c r="A1338">
        <v>1336</v>
      </c>
      <c r="B1338">
        <v>553</v>
      </c>
      <c r="C1338" t="s">
        <v>772</v>
      </c>
      <c r="D1338" t="s">
        <v>100</v>
      </c>
      <c r="E1338" t="s">
        <v>53</v>
      </c>
      <c r="F1338" s="2">
        <v>34700</v>
      </c>
      <c r="G1338" s="2">
        <v>38352</v>
      </c>
      <c r="H1338">
        <v>20032</v>
      </c>
      <c r="I1338">
        <v>18734</v>
      </c>
      <c r="J1338">
        <v>130</v>
      </c>
      <c r="K1338">
        <f t="shared" si="40"/>
        <v>950518400</v>
      </c>
      <c r="L1338">
        <v>123</v>
      </c>
      <c r="M1338">
        <v>120</v>
      </c>
      <c r="N1338" t="s">
        <v>772</v>
      </c>
      <c r="O1338">
        <v>1</v>
      </c>
      <c r="P1338" t="s">
        <v>39</v>
      </c>
      <c r="Q1338" s="6">
        <v>42050</v>
      </c>
      <c r="R1338" s="3">
        <v>57447000</v>
      </c>
      <c r="S1338" s="3">
        <v>54208000</v>
      </c>
      <c r="T1338" t="s">
        <v>32</v>
      </c>
      <c r="V1338" s="3">
        <v>20032</v>
      </c>
      <c r="W1338">
        <v>92.5</v>
      </c>
      <c r="AB1338" s="3">
        <v>57447000</v>
      </c>
      <c r="AC1338" s="3">
        <v>54208000</v>
      </c>
      <c r="AD1338">
        <v>102.42</v>
      </c>
      <c r="AE1338" s="5">
        <f t="shared" si="41"/>
        <v>57447000</v>
      </c>
      <c r="AF1338">
        <v>96.65</v>
      </c>
      <c r="AG1338" s="4">
        <v>1</v>
      </c>
      <c r="AH1338" t="s">
        <v>33</v>
      </c>
      <c r="AI1338" t="s">
        <v>100</v>
      </c>
      <c r="AJ1338">
        <v>36.778261000000001</v>
      </c>
      <c r="AK1338">
        <v>-119.41793199999999</v>
      </c>
    </row>
    <row r="1339" spans="1:37" ht="14.45" x14ac:dyDescent="0.3">
      <c r="A1339">
        <v>1337</v>
      </c>
      <c r="B1339">
        <v>553</v>
      </c>
      <c r="C1339" t="s">
        <v>772</v>
      </c>
      <c r="D1339" t="s">
        <v>100</v>
      </c>
      <c r="E1339" t="s">
        <v>53</v>
      </c>
      <c r="F1339" s="2">
        <v>34700</v>
      </c>
      <c r="G1339" s="2">
        <v>38352</v>
      </c>
      <c r="H1339">
        <v>20032</v>
      </c>
      <c r="I1339">
        <v>18734</v>
      </c>
      <c r="J1339">
        <v>130</v>
      </c>
      <c r="K1339">
        <f t="shared" si="40"/>
        <v>950518400</v>
      </c>
      <c r="L1339">
        <v>123</v>
      </c>
      <c r="M1339">
        <v>120</v>
      </c>
      <c r="N1339" t="s">
        <v>772</v>
      </c>
      <c r="O1339">
        <v>1</v>
      </c>
      <c r="P1339" t="s">
        <v>39</v>
      </c>
      <c r="Q1339" s="6">
        <v>42019</v>
      </c>
      <c r="R1339" s="3">
        <v>54999000</v>
      </c>
      <c r="S1339" s="3">
        <v>62310000</v>
      </c>
      <c r="T1339" t="s">
        <v>32</v>
      </c>
      <c r="V1339" s="3">
        <v>20032</v>
      </c>
      <c r="W1339">
        <v>89</v>
      </c>
      <c r="AB1339" s="3">
        <v>54999000</v>
      </c>
      <c r="AC1339" s="3">
        <v>62310000</v>
      </c>
      <c r="AD1339">
        <v>88.57</v>
      </c>
      <c r="AE1339" s="5">
        <f t="shared" si="41"/>
        <v>54999000</v>
      </c>
      <c r="AF1339">
        <v>100.34</v>
      </c>
      <c r="AG1339" s="4">
        <v>1</v>
      </c>
      <c r="AH1339" t="s">
        <v>33</v>
      </c>
      <c r="AI1339" t="s">
        <v>100</v>
      </c>
      <c r="AJ1339">
        <v>36.778261000000001</v>
      </c>
      <c r="AK1339">
        <v>-119.41793199999999</v>
      </c>
    </row>
    <row r="1340" spans="1:37" ht="14.45" x14ac:dyDescent="0.3">
      <c r="A1340">
        <v>1338</v>
      </c>
      <c r="B1340">
        <v>553</v>
      </c>
      <c r="C1340" t="s">
        <v>772</v>
      </c>
      <c r="D1340" t="s">
        <v>100</v>
      </c>
      <c r="E1340" t="s">
        <v>53</v>
      </c>
      <c r="F1340" s="2">
        <v>34700</v>
      </c>
      <c r="G1340" s="2">
        <v>38352</v>
      </c>
      <c r="H1340">
        <v>20032</v>
      </c>
      <c r="I1340">
        <v>18734</v>
      </c>
      <c r="J1340">
        <v>130</v>
      </c>
      <c r="K1340">
        <f t="shared" si="40"/>
        <v>950518400</v>
      </c>
      <c r="L1340">
        <v>123</v>
      </c>
      <c r="M1340">
        <v>120</v>
      </c>
      <c r="N1340" t="s">
        <v>772</v>
      </c>
      <c r="O1340">
        <v>1</v>
      </c>
      <c r="P1340" t="s">
        <v>39</v>
      </c>
      <c r="Q1340" s="6">
        <v>42352</v>
      </c>
      <c r="R1340" s="3">
        <v>55100000</v>
      </c>
      <c r="S1340" s="3">
        <v>56546000</v>
      </c>
      <c r="T1340" t="s">
        <v>32</v>
      </c>
      <c r="V1340" s="3">
        <v>20032</v>
      </c>
      <c r="W1340">
        <v>89</v>
      </c>
      <c r="AB1340" s="3">
        <v>55100000</v>
      </c>
      <c r="AC1340" s="3">
        <v>56546000</v>
      </c>
      <c r="AD1340">
        <v>88.73</v>
      </c>
      <c r="AE1340" s="5">
        <f t="shared" si="41"/>
        <v>55100000</v>
      </c>
      <c r="AF1340">
        <v>91.06</v>
      </c>
      <c r="AG1340" s="4">
        <v>1</v>
      </c>
      <c r="AH1340" t="s">
        <v>33</v>
      </c>
      <c r="AI1340" t="s">
        <v>100</v>
      </c>
      <c r="AJ1340">
        <v>36.778261000000001</v>
      </c>
      <c r="AK1340">
        <v>-119.41793199999999</v>
      </c>
    </row>
    <row r="1341" spans="1:37" ht="14.45" x14ac:dyDescent="0.3">
      <c r="A1341">
        <v>1339</v>
      </c>
      <c r="B1341">
        <v>553</v>
      </c>
      <c r="C1341" t="s">
        <v>772</v>
      </c>
      <c r="D1341" t="s">
        <v>100</v>
      </c>
      <c r="E1341" t="s">
        <v>53</v>
      </c>
      <c r="F1341" s="2">
        <v>34700</v>
      </c>
      <c r="G1341" s="2">
        <v>38352</v>
      </c>
      <c r="H1341">
        <v>20032</v>
      </c>
      <c r="I1341">
        <v>18734</v>
      </c>
      <c r="J1341">
        <v>130</v>
      </c>
      <c r="K1341">
        <f t="shared" si="40"/>
        <v>950518400</v>
      </c>
      <c r="L1341">
        <v>123</v>
      </c>
      <c r="M1341">
        <v>120</v>
      </c>
      <c r="N1341" t="s">
        <v>772</v>
      </c>
      <c r="O1341">
        <v>1</v>
      </c>
      <c r="P1341" t="s">
        <v>39</v>
      </c>
      <c r="Q1341" s="6">
        <v>42322</v>
      </c>
      <c r="R1341" s="3">
        <v>57042000</v>
      </c>
      <c r="S1341" s="3">
        <v>61434000</v>
      </c>
      <c r="T1341" t="s">
        <v>32</v>
      </c>
      <c r="V1341" s="3">
        <v>20032</v>
      </c>
      <c r="W1341">
        <v>94.9</v>
      </c>
      <c r="AB1341" s="3">
        <v>57042000</v>
      </c>
      <c r="AC1341" s="3">
        <v>61434000</v>
      </c>
      <c r="AD1341">
        <v>94.92</v>
      </c>
      <c r="AE1341" s="5">
        <f t="shared" si="41"/>
        <v>57042000</v>
      </c>
      <c r="AF1341">
        <v>102.23</v>
      </c>
      <c r="AG1341" s="4">
        <v>1</v>
      </c>
      <c r="AH1341" t="s">
        <v>33</v>
      </c>
      <c r="AI1341" t="s">
        <v>100</v>
      </c>
      <c r="AJ1341">
        <v>36.778261000000001</v>
      </c>
      <c r="AK1341">
        <v>-119.41793199999999</v>
      </c>
    </row>
    <row r="1342" spans="1:37" ht="14.45" x14ac:dyDescent="0.3">
      <c r="A1342">
        <v>1340</v>
      </c>
      <c r="B1342">
        <v>553</v>
      </c>
      <c r="C1342" t="s">
        <v>772</v>
      </c>
      <c r="D1342" t="s">
        <v>100</v>
      </c>
      <c r="E1342" t="s">
        <v>53</v>
      </c>
      <c r="F1342" s="2">
        <v>34700</v>
      </c>
      <c r="G1342" s="2">
        <v>38352</v>
      </c>
      <c r="H1342">
        <v>20032</v>
      </c>
      <c r="I1342">
        <v>18734</v>
      </c>
      <c r="J1342">
        <v>130</v>
      </c>
      <c r="K1342">
        <f t="shared" si="40"/>
        <v>950518400</v>
      </c>
      <c r="L1342">
        <v>123</v>
      </c>
      <c r="M1342">
        <v>120</v>
      </c>
      <c r="N1342" t="s">
        <v>772</v>
      </c>
      <c r="O1342">
        <v>1</v>
      </c>
      <c r="P1342" t="s">
        <v>39</v>
      </c>
      <c r="Q1342" s="6">
        <v>42291</v>
      </c>
      <c r="R1342" s="3">
        <v>59406000</v>
      </c>
      <c r="S1342" s="3">
        <v>63800000</v>
      </c>
      <c r="T1342" t="s">
        <v>32</v>
      </c>
      <c r="U1342" t="s">
        <v>773</v>
      </c>
      <c r="V1342" s="3">
        <v>20032</v>
      </c>
      <c r="W1342">
        <v>96</v>
      </c>
      <c r="AB1342" s="3">
        <v>59406000</v>
      </c>
      <c r="AC1342" s="3">
        <v>63800000</v>
      </c>
      <c r="AD1342">
        <v>95.66</v>
      </c>
      <c r="AE1342" s="5">
        <f t="shared" si="41"/>
        <v>59406000</v>
      </c>
      <c r="AF1342">
        <v>102.74</v>
      </c>
      <c r="AG1342" s="4">
        <v>1</v>
      </c>
      <c r="AH1342" t="s">
        <v>33</v>
      </c>
      <c r="AI1342" t="s">
        <v>100</v>
      </c>
      <c r="AJ1342">
        <v>36.778261000000001</v>
      </c>
      <c r="AK1342">
        <v>-119.41793199999999</v>
      </c>
    </row>
    <row r="1343" spans="1:37" ht="14.45" x14ac:dyDescent="0.3">
      <c r="A1343">
        <v>1341</v>
      </c>
      <c r="B1343">
        <v>553</v>
      </c>
      <c r="C1343" t="s">
        <v>772</v>
      </c>
      <c r="D1343" t="s">
        <v>100</v>
      </c>
      <c r="E1343" t="s">
        <v>53</v>
      </c>
      <c r="F1343" s="2">
        <v>34700</v>
      </c>
      <c r="G1343" s="2">
        <v>38352</v>
      </c>
      <c r="H1343">
        <v>20032</v>
      </c>
      <c r="I1343">
        <v>18734</v>
      </c>
      <c r="J1343">
        <v>130</v>
      </c>
      <c r="K1343">
        <f t="shared" si="40"/>
        <v>950518400</v>
      </c>
      <c r="L1343">
        <v>123</v>
      </c>
      <c r="M1343">
        <v>120</v>
      </c>
      <c r="N1343" t="s">
        <v>772</v>
      </c>
      <c r="O1343">
        <v>1</v>
      </c>
      <c r="P1343" t="s">
        <v>39</v>
      </c>
      <c r="Q1343" s="6">
        <v>42261</v>
      </c>
      <c r="R1343" s="3">
        <v>64045000</v>
      </c>
      <c r="S1343" s="3">
        <v>75893000</v>
      </c>
      <c r="T1343" t="s">
        <v>32</v>
      </c>
      <c r="V1343" s="3">
        <v>20032</v>
      </c>
      <c r="W1343">
        <v>107</v>
      </c>
      <c r="AB1343" s="3">
        <v>64045000</v>
      </c>
      <c r="AC1343" s="3">
        <v>75893000</v>
      </c>
      <c r="AD1343">
        <v>106.57</v>
      </c>
      <c r="AE1343" s="5">
        <f t="shared" si="41"/>
        <v>64045000</v>
      </c>
      <c r="AF1343">
        <v>126.29</v>
      </c>
      <c r="AG1343" s="4">
        <v>1</v>
      </c>
      <c r="AH1343" t="s">
        <v>33</v>
      </c>
      <c r="AI1343" t="s">
        <v>100</v>
      </c>
      <c r="AJ1343">
        <v>36.778261000000001</v>
      </c>
      <c r="AK1343">
        <v>-119.41793199999999</v>
      </c>
    </row>
    <row r="1344" spans="1:37" ht="14.45" x14ac:dyDescent="0.3">
      <c r="A1344">
        <v>1342</v>
      </c>
      <c r="B1344">
        <v>553</v>
      </c>
      <c r="C1344" t="s">
        <v>772</v>
      </c>
      <c r="D1344" t="s">
        <v>100</v>
      </c>
      <c r="E1344" t="s">
        <v>53</v>
      </c>
      <c r="F1344" s="2">
        <v>34700</v>
      </c>
      <c r="G1344" s="2">
        <v>38352</v>
      </c>
      <c r="H1344">
        <v>20032</v>
      </c>
      <c r="I1344">
        <v>18734</v>
      </c>
      <c r="J1344">
        <v>130</v>
      </c>
      <c r="K1344">
        <f t="shared" si="40"/>
        <v>950518400</v>
      </c>
      <c r="L1344">
        <v>123</v>
      </c>
      <c r="M1344">
        <v>120</v>
      </c>
      <c r="N1344" t="s">
        <v>772</v>
      </c>
      <c r="O1344">
        <v>1</v>
      </c>
      <c r="Q1344" s="6">
        <v>42230</v>
      </c>
      <c r="R1344" s="3">
        <v>74741000</v>
      </c>
      <c r="S1344" s="3">
        <v>79706000</v>
      </c>
      <c r="T1344" t="s">
        <v>32</v>
      </c>
      <c r="V1344" s="3">
        <v>20032</v>
      </c>
      <c r="X1344" t="s">
        <v>774</v>
      </c>
      <c r="Y1344" t="s">
        <v>775</v>
      </c>
      <c r="AB1344" s="3">
        <v>74741000</v>
      </c>
      <c r="AC1344" s="3">
        <v>79706000</v>
      </c>
      <c r="AD1344">
        <v>120.36</v>
      </c>
      <c r="AE1344" s="5">
        <f t="shared" si="41"/>
        <v>74741000</v>
      </c>
      <c r="AF1344">
        <v>128.35</v>
      </c>
      <c r="AG1344" s="4">
        <v>1</v>
      </c>
      <c r="AH1344" t="s">
        <v>33</v>
      </c>
      <c r="AI1344" t="s">
        <v>100</v>
      </c>
      <c r="AJ1344">
        <v>36.778261000000001</v>
      </c>
      <c r="AK1344">
        <v>-119.41793199999999</v>
      </c>
    </row>
    <row r="1345" spans="1:37" ht="14.45" x14ac:dyDescent="0.3">
      <c r="A1345">
        <v>1343</v>
      </c>
      <c r="B1345">
        <v>553</v>
      </c>
      <c r="C1345" t="s">
        <v>772</v>
      </c>
      <c r="D1345" t="s">
        <v>100</v>
      </c>
      <c r="E1345" t="s">
        <v>53</v>
      </c>
      <c r="F1345" s="2">
        <v>34700</v>
      </c>
      <c r="G1345" s="2">
        <v>38352</v>
      </c>
      <c r="H1345">
        <v>20032</v>
      </c>
      <c r="I1345">
        <v>18734</v>
      </c>
      <c r="J1345">
        <v>130</v>
      </c>
      <c r="K1345">
        <f t="shared" si="40"/>
        <v>950518400</v>
      </c>
      <c r="L1345">
        <v>123</v>
      </c>
      <c r="M1345">
        <v>120</v>
      </c>
      <c r="N1345" t="s">
        <v>772</v>
      </c>
      <c r="O1345">
        <v>1</v>
      </c>
      <c r="P1345" t="s">
        <v>39</v>
      </c>
      <c r="Q1345" s="6">
        <v>42199</v>
      </c>
      <c r="R1345" s="3">
        <v>78525000</v>
      </c>
      <c r="S1345" s="3">
        <v>79914000</v>
      </c>
      <c r="T1345" t="s">
        <v>32</v>
      </c>
      <c r="U1345" t="s">
        <v>776</v>
      </c>
      <c r="V1345" s="3">
        <v>20032</v>
      </c>
      <c r="X1345" t="s">
        <v>777</v>
      </c>
      <c r="Y1345" t="s">
        <v>778</v>
      </c>
      <c r="AB1345" s="3">
        <v>78525000</v>
      </c>
      <c r="AC1345" s="3">
        <v>79914000</v>
      </c>
      <c r="AD1345">
        <v>126.45</v>
      </c>
      <c r="AE1345" s="5">
        <f t="shared" si="41"/>
        <v>78525000</v>
      </c>
      <c r="AF1345">
        <v>128.69</v>
      </c>
      <c r="AG1345" s="4">
        <v>1</v>
      </c>
      <c r="AH1345" t="s">
        <v>33</v>
      </c>
      <c r="AI1345" t="s">
        <v>100</v>
      </c>
      <c r="AJ1345">
        <v>36.778261000000001</v>
      </c>
      <c r="AK1345">
        <v>-119.41793199999999</v>
      </c>
    </row>
    <row r="1346" spans="1:37" ht="14.45" x14ac:dyDescent="0.3">
      <c r="A1346">
        <v>1344</v>
      </c>
      <c r="B1346">
        <v>553</v>
      </c>
      <c r="C1346" t="s">
        <v>772</v>
      </c>
      <c r="D1346" t="s">
        <v>100</v>
      </c>
      <c r="E1346" t="s">
        <v>53</v>
      </c>
      <c r="F1346" s="2">
        <v>34700</v>
      </c>
      <c r="G1346" s="2">
        <v>38352</v>
      </c>
      <c r="H1346">
        <v>20032</v>
      </c>
      <c r="I1346">
        <v>18734</v>
      </c>
      <c r="J1346">
        <v>130</v>
      </c>
      <c r="K1346">
        <f t="shared" si="40"/>
        <v>950518400</v>
      </c>
      <c r="L1346">
        <v>123</v>
      </c>
      <c r="M1346">
        <v>120</v>
      </c>
      <c r="N1346" t="s">
        <v>772</v>
      </c>
      <c r="O1346">
        <v>1</v>
      </c>
      <c r="P1346" t="s">
        <v>39</v>
      </c>
      <c r="Q1346" s="6">
        <v>42169</v>
      </c>
      <c r="R1346" s="3">
        <v>72364000</v>
      </c>
      <c r="S1346" s="3">
        <v>76309000</v>
      </c>
      <c r="T1346" t="s">
        <v>32</v>
      </c>
      <c r="U1346" t="s">
        <v>776</v>
      </c>
      <c r="V1346" s="3">
        <v>20032</v>
      </c>
      <c r="Y1346" t="s">
        <v>779</v>
      </c>
      <c r="AB1346" s="3">
        <v>72364000</v>
      </c>
      <c r="AC1346" s="3">
        <v>76309000</v>
      </c>
      <c r="AD1346">
        <v>120.41</v>
      </c>
      <c r="AE1346" s="5">
        <f t="shared" si="41"/>
        <v>72364000</v>
      </c>
      <c r="AF1346">
        <v>126.98</v>
      </c>
      <c r="AG1346" s="4">
        <v>1</v>
      </c>
      <c r="AH1346" t="s">
        <v>33</v>
      </c>
      <c r="AI1346" t="s">
        <v>100</v>
      </c>
      <c r="AJ1346">
        <v>36.778261000000001</v>
      </c>
      <c r="AK1346">
        <v>-119.41793199999999</v>
      </c>
    </row>
    <row r="1347" spans="1:37" ht="14.45" x14ac:dyDescent="0.3">
      <c r="A1347">
        <v>1345</v>
      </c>
      <c r="B1347">
        <v>375</v>
      </c>
      <c r="C1347" t="s">
        <v>780</v>
      </c>
      <c r="D1347" t="s">
        <v>52</v>
      </c>
      <c r="E1347" t="s">
        <v>53</v>
      </c>
      <c r="F1347" s="2">
        <v>35247</v>
      </c>
      <c r="G1347" s="2">
        <v>38533</v>
      </c>
      <c r="H1347">
        <v>204831</v>
      </c>
      <c r="I1347">
        <v>193330</v>
      </c>
      <c r="J1347">
        <v>159</v>
      </c>
      <c r="K1347">
        <f t="shared" ref="K1347:K1410" si="42">J1347*H1347*365</f>
        <v>11887367085</v>
      </c>
      <c r="L1347">
        <v>148</v>
      </c>
      <c r="M1347">
        <v>137</v>
      </c>
      <c r="N1347" t="s">
        <v>780</v>
      </c>
      <c r="O1347" t="s">
        <v>474</v>
      </c>
      <c r="P1347" t="s">
        <v>39</v>
      </c>
      <c r="Q1347" s="6">
        <v>42050</v>
      </c>
      <c r="R1347" s="3">
        <v>1849</v>
      </c>
      <c r="S1347" s="3">
        <v>1823</v>
      </c>
      <c r="T1347" t="s">
        <v>55</v>
      </c>
      <c r="V1347" s="3">
        <v>196041</v>
      </c>
      <c r="W1347">
        <v>74.62</v>
      </c>
      <c r="AB1347" s="3">
        <v>602336363</v>
      </c>
      <c r="AC1347" s="3">
        <v>593929396</v>
      </c>
      <c r="AD1347">
        <v>74.62</v>
      </c>
      <c r="AE1347" s="5">
        <f t="shared" ref="AE1347:AE1410" si="43">AB1347*AG1347</f>
        <v>409588726.84000003</v>
      </c>
      <c r="AF1347">
        <v>73.58</v>
      </c>
      <c r="AG1347" s="4">
        <v>0.68</v>
      </c>
      <c r="AH1347" t="s">
        <v>33</v>
      </c>
      <c r="AI1347" t="s">
        <v>52</v>
      </c>
      <c r="AJ1347">
        <v>33.660297</v>
      </c>
      <c r="AK1347">
        <v>-117.999227</v>
      </c>
    </row>
    <row r="1348" spans="1:37" ht="14.45" x14ac:dyDescent="0.3">
      <c r="A1348">
        <v>1346</v>
      </c>
      <c r="B1348">
        <v>375</v>
      </c>
      <c r="C1348" t="s">
        <v>780</v>
      </c>
      <c r="D1348" t="s">
        <v>52</v>
      </c>
      <c r="E1348" t="s">
        <v>53</v>
      </c>
      <c r="F1348" s="2">
        <v>35247</v>
      </c>
      <c r="G1348" s="2">
        <v>38533</v>
      </c>
      <c r="H1348">
        <v>204831</v>
      </c>
      <c r="I1348">
        <v>193330</v>
      </c>
      <c r="J1348">
        <v>159</v>
      </c>
      <c r="K1348">
        <f t="shared" si="42"/>
        <v>11887367085</v>
      </c>
      <c r="L1348">
        <v>148</v>
      </c>
      <c r="M1348">
        <v>137</v>
      </c>
      <c r="N1348" t="s">
        <v>780</v>
      </c>
      <c r="O1348" t="s">
        <v>474</v>
      </c>
      <c r="P1348" t="s">
        <v>39</v>
      </c>
      <c r="Q1348" s="6">
        <v>42019</v>
      </c>
      <c r="R1348" s="3">
        <v>1896</v>
      </c>
      <c r="S1348" s="3">
        <v>1967</v>
      </c>
      <c r="T1348" t="s">
        <v>55</v>
      </c>
      <c r="V1348" s="3">
        <v>196041</v>
      </c>
      <c r="W1348">
        <v>69.12</v>
      </c>
      <c r="AB1348" s="3">
        <v>617781720</v>
      </c>
      <c r="AC1348" s="3">
        <v>640982342</v>
      </c>
      <c r="AD1348">
        <v>69.13</v>
      </c>
      <c r="AE1348" s="5">
        <f t="shared" si="43"/>
        <v>420091569.60000002</v>
      </c>
      <c r="AF1348">
        <v>71.72</v>
      </c>
      <c r="AG1348" s="4">
        <v>0.68</v>
      </c>
      <c r="AH1348" t="s">
        <v>33</v>
      </c>
      <c r="AI1348" t="s">
        <v>52</v>
      </c>
      <c r="AJ1348">
        <v>33.660297</v>
      </c>
      <c r="AK1348">
        <v>-117.999227</v>
      </c>
    </row>
    <row r="1349" spans="1:37" ht="14.45" x14ac:dyDescent="0.3">
      <c r="A1349">
        <v>1347</v>
      </c>
      <c r="B1349">
        <v>375</v>
      </c>
      <c r="C1349" t="s">
        <v>780</v>
      </c>
      <c r="D1349" t="s">
        <v>52</v>
      </c>
      <c r="E1349" t="s">
        <v>53</v>
      </c>
      <c r="F1349" s="2">
        <v>35247</v>
      </c>
      <c r="G1349" s="2">
        <v>38533</v>
      </c>
      <c r="H1349">
        <v>204831</v>
      </c>
      <c r="I1349">
        <v>193330</v>
      </c>
      <c r="J1349">
        <v>159</v>
      </c>
      <c r="K1349">
        <f t="shared" si="42"/>
        <v>11887367085</v>
      </c>
      <c r="L1349">
        <v>148</v>
      </c>
      <c r="M1349">
        <v>137</v>
      </c>
      <c r="N1349" t="s">
        <v>780</v>
      </c>
      <c r="O1349" t="s">
        <v>474</v>
      </c>
      <c r="P1349" t="s">
        <v>39</v>
      </c>
      <c r="Q1349" s="6">
        <v>42352</v>
      </c>
      <c r="R1349" s="3">
        <v>1741</v>
      </c>
      <c r="S1349" s="3">
        <v>2199</v>
      </c>
      <c r="T1349" t="s">
        <v>55</v>
      </c>
      <c r="V1349" s="3">
        <v>196041</v>
      </c>
      <c r="W1349">
        <v>65.59</v>
      </c>
      <c r="AB1349" s="3">
        <v>567242164</v>
      </c>
      <c r="AC1349" s="3">
        <v>716416947</v>
      </c>
      <c r="AD1349">
        <v>63.47</v>
      </c>
      <c r="AE1349" s="5">
        <f t="shared" si="43"/>
        <v>385724671.52000004</v>
      </c>
      <c r="AF1349">
        <v>80.16</v>
      </c>
      <c r="AG1349" s="4">
        <v>0.68</v>
      </c>
      <c r="AH1349" t="s">
        <v>33</v>
      </c>
      <c r="AI1349" t="s">
        <v>52</v>
      </c>
      <c r="AJ1349">
        <v>33.660297</v>
      </c>
      <c r="AK1349">
        <v>-117.999227</v>
      </c>
    </row>
    <row r="1350" spans="1:37" ht="14.45" x14ac:dyDescent="0.3">
      <c r="A1350">
        <v>1348</v>
      </c>
      <c r="B1350">
        <v>375</v>
      </c>
      <c r="C1350" t="s">
        <v>780</v>
      </c>
      <c r="D1350" t="s">
        <v>52</v>
      </c>
      <c r="E1350" t="s">
        <v>53</v>
      </c>
      <c r="F1350" s="2">
        <v>35247</v>
      </c>
      <c r="G1350" s="2">
        <v>38533</v>
      </c>
      <c r="H1350">
        <v>204831</v>
      </c>
      <c r="I1350">
        <v>193330</v>
      </c>
      <c r="J1350">
        <v>159</v>
      </c>
      <c r="K1350">
        <f t="shared" si="42"/>
        <v>11887367085</v>
      </c>
      <c r="L1350">
        <v>148</v>
      </c>
      <c r="M1350">
        <v>137</v>
      </c>
      <c r="N1350" t="s">
        <v>780</v>
      </c>
      <c r="O1350" t="s">
        <v>474</v>
      </c>
      <c r="P1350" t="s">
        <v>39</v>
      </c>
      <c r="Q1350" s="6">
        <v>42322</v>
      </c>
      <c r="R1350" s="3">
        <v>2155</v>
      </c>
      <c r="S1350" s="3">
        <v>2438</v>
      </c>
      <c r="T1350" t="s">
        <v>55</v>
      </c>
      <c r="V1350" s="3">
        <v>196041</v>
      </c>
      <c r="W1350">
        <v>81.2</v>
      </c>
      <c r="AB1350" s="3">
        <v>702112070</v>
      </c>
      <c r="AC1350" s="3">
        <v>794262853</v>
      </c>
      <c r="AD1350">
        <v>81.180000000000007</v>
      </c>
      <c r="AE1350" s="5">
        <f t="shared" si="43"/>
        <v>477436207.60000002</v>
      </c>
      <c r="AF1350">
        <v>91.83</v>
      </c>
      <c r="AG1350" s="4">
        <v>0.68</v>
      </c>
      <c r="AH1350" t="s">
        <v>33</v>
      </c>
      <c r="AI1350" t="s">
        <v>52</v>
      </c>
      <c r="AJ1350">
        <v>33.660297</v>
      </c>
      <c r="AK1350">
        <v>-117.999227</v>
      </c>
    </row>
    <row r="1351" spans="1:37" ht="14.45" x14ac:dyDescent="0.3">
      <c r="A1351">
        <v>1349</v>
      </c>
      <c r="B1351">
        <v>375</v>
      </c>
      <c r="C1351" t="s">
        <v>780</v>
      </c>
      <c r="D1351" t="s">
        <v>52</v>
      </c>
      <c r="E1351" t="s">
        <v>53</v>
      </c>
      <c r="F1351" s="2">
        <v>35247</v>
      </c>
      <c r="G1351" s="2">
        <v>38533</v>
      </c>
      <c r="H1351">
        <v>204831</v>
      </c>
      <c r="I1351">
        <v>193330</v>
      </c>
      <c r="J1351">
        <v>159</v>
      </c>
      <c r="K1351">
        <f t="shared" si="42"/>
        <v>11887367085</v>
      </c>
      <c r="L1351">
        <v>148</v>
      </c>
      <c r="M1351">
        <v>137</v>
      </c>
      <c r="N1351" t="s">
        <v>780</v>
      </c>
      <c r="O1351" t="s">
        <v>781</v>
      </c>
      <c r="P1351" t="s">
        <v>39</v>
      </c>
      <c r="Q1351" s="6">
        <v>42291</v>
      </c>
      <c r="R1351" s="3">
        <v>2541</v>
      </c>
      <c r="S1351" s="3">
        <v>2772</v>
      </c>
      <c r="T1351" t="s">
        <v>55</v>
      </c>
      <c r="U1351" t="s">
        <v>782</v>
      </c>
      <c r="V1351" s="3">
        <v>196041</v>
      </c>
      <c r="W1351">
        <v>92.6</v>
      </c>
      <c r="AB1351" s="3">
        <v>827825550</v>
      </c>
      <c r="AC1351" s="3">
        <v>903227571</v>
      </c>
      <c r="AD1351">
        <v>92.63</v>
      </c>
      <c r="AE1351" s="5">
        <f t="shared" si="43"/>
        <v>562921374</v>
      </c>
      <c r="AF1351">
        <v>101.06</v>
      </c>
      <c r="AG1351" s="4">
        <v>0.68</v>
      </c>
      <c r="AH1351" t="s">
        <v>33</v>
      </c>
      <c r="AI1351" t="s">
        <v>52</v>
      </c>
      <c r="AJ1351">
        <v>33.660297</v>
      </c>
      <c r="AK1351">
        <v>-117.999227</v>
      </c>
    </row>
    <row r="1352" spans="1:37" ht="14.45" x14ac:dyDescent="0.3">
      <c r="A1352">
        <v>1350</v>
      </c>
      <c r="B1352">
        <v>375</v>
      </c>
      <c r="C1352" t="s">
        <v>780</v>
      </c>
      <c r="D1352" t="s">
        <v>52</v>
      </c>
      <c r="E1352" t="s">
        <v>53</v>
      </c>
      <c r="F1352" s="2">
        <v>35247</v>
      </c>
      <c r="G1352" s="2">
        <v>38533</v>
      </c>
      <c r="H1352">
        <v>204831</v>
      </c>
      <c r="I1352">
        <v>193330</v>
      </c>
      <c r="J1352">
        <v>159</v>
      </c>
      <c r="K1352">
        <f t="shared" si="42"/>
        <v>11887367085</v>
      </c>
      <c r="L1352">
        <v>148</v>
      </c>
      <c r="M1352">
        <v>137</v>
      </c>
      <c r="N1352" t="s">
        <v>780</v>
      </c>
      <c r="O1352" t="s">
        <v>474</v>
      </c>
      <c r="P1352" t="s">
        <v>39</v>
      </c>
      <c r="Q1352" s="6">
        <v>42261</v>
      </c>
      <c r="R1352" s="3">
        <v>2718</v>
      </c>
      <c r="S1352" s="3">
        <v>2789</v>
      </c>
      <c r="T1352" t="s">
        <v>55</v>
      </c>
      <c r="U1352" t="s">
        <v>783</v>
      </c>
      <c r="V1352" s="3">
        <v>196041</v>
      </c>
      <c r="W1352">
        <v>101</v>
      </c>
      <c r="AB1352" s="3">
        <v>885664179</v>
      </c>
      <c r="AC1352" s="3">
        <v>908799630</v>
      </c>
      <c r="AD1352">
        <v>100.9</v>
      </c>
      <c r="AE1352" s="5">
        <f t="shared" si="43"/>
        <v>593394999.93000007</v>
      </c>
      <c r="AF1352">
        <v>103.53</v>
      </c>
      <c r="AG1352" s="4">
        <v>0.67</v>
      </c>
      <c r="AH1352" t="s">
        <v>33</v>
      </c>
      <c r="AI1352" t="s">
        <v>52</v>
      </c>
      <c r="AJ1352">
        <v>33.660297</v>
      </c>
      <c r="AK1352">
        <v>-117.999227</v>
      </c>
    </row>
    <row r="1353" spans="1:37" ht="14.45" x14ac:dyDescent="0.3">
      <c r="A1353">
        <v>1351</v>
      </c>
      <c r="B1353">
        <v>375</v>
      </c>
      <c r="C1353" t="s">
        <v>780</v>
      </c>
      <c r="D1353" t="s">
        <v>52</v>
      </c>
      <c r="E1353" t="s">
        <v>53</v>
      </c>
      <c r="F1353" s="2">
        <v>35247</v>
      </c>
      <c r="G1353" s="2">
        <v>38533</v>
      </c>
      <c r="H1353">
        <v>204831</v>
      </c>
      <c r="I1353">
        <v>193330</v>
      </c>
      <c r="J1353">
        <v>159</v>
      </c>
      <c r="K1353">
        <f t="shared" si="42"/>
        <v>11887367085</v>
      </c>
      <c r="L1353">
        <v>148</v>
      </c>
      <c r="M1353">
        <v>137</v>
      </c>
      <c r="N1353" t="s">
        <v>780</v>
      </c>
      <c r="O1353" t="s">
        <v>644</v>
      </c>
      <c r="P1353" t="s">
        <v>39</v>
      </c>
      <c r="Q1353" s="6">
        <v>42230</v>
      </c>
      <c r="R1353" s="3">
        <v>2916</v>
      </c>
      <c r="S1353" s="3">
        <v>3053</v>
      </c>
      <c r="T1353" t="s">
        <v>55</v>
      </c>
      <c r="V1353" s="3">
        <v>196041</v>
      </c>
      <c r="AB1353" s="3">
        <v>950052421</v>
      </c>
      <c r="AC1353" s="3">
        <v>994824407</v>
      </c>
      <c r="AD1353">
        <v>106.3</v>
      </c>
      <c r="AE1353" s="5">
        <f t="shared" si="43"/>
        <v>646035646.28000009</v>
      </c>
      <c r="AF1353">
        <v>111.31</v>
      </c>
      <c r="AG1353" s="4">
        <v>0.68</v>
      </c>
      <c r="AH1353" t="s">
        <v>33</v>
      </c>
      <c r="AI1353" t="s">
        <v>52</v>
      </c>
      <c r="AJ1353">
        <v>33.660297</v>
      </c>
      <c r="AK1353">
        <v>-117.999227</v>
      </c>
    </row>
    <row r="1354" spans="1:37" ht="14.45" x14ac:dyDescent="0.3">
      <c r="A1354">
        <v>1352</v>
      </c>
      <c r="B1354">
        <v>375</v>
      </c>
      <c r="C1354" t="s">
        <v>780</v>
      </c>
      <c r="D1354" t="s">
        <v>52</v>
      </c>
      <c r="E1354" t="s">
        <v>53</v>
      </c>
      <c r="F1354" s="2">
        <v>35247</v>
      </c>
      <c r="G1354" s="2">
        <v>38533</v>
      </c>
      <c r="H1354">
        <v>204831</v>
      </c>
      <c r="I1354">
        <v>193330</v>
      </c>
      <c r="J1354">
        <v>159</v>
      </c>
      <c r="K1354">
        <f t="shared" si="42"/>
        <v>11887367085</v>
      </c>
      <c r="L1354">
        <v>148</v>
      </c>
      <c r="M1354">
        <v>137</v>
      </c>
      <c r="N1354" t="s">
        <v>780</v>
      </c>
      <c r="O1354" t="s">
        <v>784</v>
      </c>
      <c r="P1354" t="s">
        <v>39</v>
      </c>
      <c r="Q1354" s="6">
        <v>42199</v>
      </c>
      <c r="R1354" s="3">
        <v>3054</v>
      </c>
      <c r="S1354" s="3">
        <v>2995</v>
      </c>
      <c r="T1354" t="s">
        <v>55</v>
      </c>
      <c r="V1354" s="3">
        <v>196041</v>
      </c>
      <c r="AB1354" s="3">
        <v>995019917</v>
      </c>
      <c r="AC1354" s="3">
        <v>975892439</v>
      </c>
      <c r="AD1354">
        <v>119.52</v>
      </c>
      <c r="AE1354" s="5">
        <f t="shared" si="43"/>
        <v>726364539.40999997</v>
      </c>
      <c r="AF1354">
        <v>117.22</v>
      </c>
      <c r="AG1354" s="4">
        <v>0.73</v>
      </c>
      <c r="AH1354" t="s">
        <v>33</v>
      </c>
      <c r="AI1354" t="s">
        <v>52</v>
      </c>
      <c r="AJ1354">
        <v>33.660297</v>
      </c>
      <c r="AK1354">
        <v>-117.999227</v>
      </c>
    </row>
    <row r="1355" spans="1:37" ht="14.45" x14ac:dyDescent="0.3">
      <c r="A1355">
        <v>1353</v>
      </c>
      <c r="B1355">
        <v>375</v>
      </c>
      <c r="C1355" t="s">
        <v>780</v>
      </c>
      <c r="D1355" t="s">
        <v>52</v>
      </c>
      <c r="E1355" t="s">
        <v>53</v>
      </c>
      <c r="F1355" s="2">
        <v>35247</v>
      </c>
      <c r="G1355" s="2">
        <v>38533</v>
      </c>
      <c r="H1355">
        <v>204831</v>
      </c>
      <c r="I1355">
        <v>193330</v>
      </c>
      <c r="J1355">
        <v>159</v>
      </c>
      <c r="K1355">
        <f t="shared" si="42"/>
        <v>11887367085</v>
      </c>
      <c r="L1355">
        <v>148</v>
      </c>
      <c r="M1355">
        <v>137</v>
      </c>
      <c r="N1355" t="s">
        <v>780</v>
      </c>
      <c r="O1355" t="s">
        <v>784</v>
      </c>
      <c r="P1355" t="s">
        <v>39</v>
      </c>
      <c r="Q1355" s="6">
        <v>42169</v>
      </c>
      <c r="R1355" s="3">
        <v>2973</v>
      </c>
      <c r="S1355" s="3">
        <v>3002</v>
      </c>
      <c r="T1355" t="s">
        <v>55</v>
      </c>
      <c r="U1355" t="s">
        <v>785</v>
      </c>
      <c r="V1355" s="3">
        <v>196041</v>
      </c>
      <c r="AB1355" s="3">
        <v>968854048</v>
      </c>
      <c r="AC1355" s="3">
        <v>978205984</v>
      </c>
      <c r="AD1355">
        <v>120.26</v>
      </c>
      <c r="AE1355" s="5">
        <f t="shared" si="43"/>
        <v>707263455.03999996</v>
      </c>
      <c r="AF1355">
        <v>121.42</v>
      </c>
      <c r="AG1355" s="4">
        <v>0.73</v>
      </c>
      <c r="AH1355" t="s">
        <v>33</v>
      </c>
      <c r="AI1355" t="s">
        <v>52</v>
      </c>
      <c r="AJ1355">
        <v>33.660297</v>
      </c>
      <c r="AK1355">
        <v>-117.999227</v>
      </c>
    </row>
    <row r="1356" spans="1:37" ht="14.45" x14ac:dyDescent="0.3">
      <c r="A1356">
        <v>1354</v>
      </c>
      <c r="B1356">
        <v>652</v>
      </c>
      <c r="C1356" t="s">
        <v>786</v>
      </c>
      <c r="D1356" t="s">
        <v>52</v>
      </c>
      <c r="E1356" t="s">
        <v>53</v>
      </c>
      <c r="F1356" s="2">
        <v>37073</v>
      </c>
      <c r="G1356" s="2">
        <v>40359</v>
      </c>
      <c r="H1356">
        <v>64219</v>
      </c>
      <c r="I1356">
        <v>63901</v>
      </c>
      <c r="J1356">
        <v>77</v>
      </c>
      <c r="K1356">
        <f t="shared" si="42"/>
        <v>1804874995</v>
      </c>
      <c r="L1356">
        <v>76</v>
      </c>
      <c r="M1356">
        <v>76</v>
      </c>
      <c r="N1356" t="s">
        <v>786</v>
      </c>
      <c r="O1356" t="s">
        <v>787</v>
      </c>
      <c r="P1356" t="s">
        <v>39</v>
      </c>
      <c r="Q1356" s="6">
        <v>42050</v>
      </c>
      <c r="R1356">
        <v>323</v>
      </c>
      <c r="S1356">
        <v>345</v>
      </c>
      <c r="T1356" t="s">
        <v>55</v>
      </c>
      <c r="V1356" s="3">
        <v>64219</v>
      </c>
      <c r="W1356">
        <v>57</v>
      </c>
      <c r="AB1356" s="3">
        <v>105250011</v>
      </c>
      <c r="AC1356" s="3">
        <v>112418742</v>
      </c>
      <c r="AD1356">
        <v>58.53</v>
      </c>
      <c r="AE1356" s="5">
        <f t="shared" si="43"/>
        <v>105250011</v>
      </c>
      <c r="AF1356">
        <v>62.52</v>
      </c>
      <c r="AG1356" s="4">
        <v>1</v>
      </c>
      <c r="AH1356" t="s">
        <v>33</v>
      </c>
      <c r="AI1356" t="s">
        <v>52</v>
      </c>
      <c r="AJ1356">
        <v>33.981681000000002</v>
      </c>
      <c r="AK1356">
        <v>-118.22507299999999</v>
      </c>
    </row>
    <row r="1357" spans="1:37" ht="14.45" x14ac:dyDescent="0.3">
      <c r="A1357">
        <v>1355</v>
      </c>
      <c r="B1357">
        <v>652</v>
      </c>
      <c r="C1357" t="s">
        <v>786</v>
      </c>
      <c r="D1357" t="s">
        <v>52</v>
      </c>
      <c r="E1357" t="s">
        <v>53</v>
      </c>
      <c r="F1357" s="2">
        <v>37073</v>
      </c>
      <c r="G1357" s="2">
        <v>40359</v>
      </c>
      <c r="H1357">
        <v>64219</v>
      </c>
      <c r="I1357">
        <v>63901</v>
      </c>
      <c r="J1357">
        <v>77</v>
      </c>
      <c r="K1357">
        <f t="shared" si="42"/>
        <v>1804874995</v>
      </c>
      <c r="L1357">
        <v>76</v>
      </c>
      <c r="M1357">
        <v>76</v>
      </c>
      <c r="N1357" t="s">
        <v>786</v>
      </c>
      <c r="O1357" t="s">
        <v>113</v>
      </c>
      <c r="P1357" t="s">
        <v>39</v>
      </c>
      <c r="Q1357" s="6">
        <v>42019</v>
      </c>
      <c r="R1357">
        <v>345</v>
      </c>
      <c r="S1357">
        <v>360</v>
      </c>
      <c r="T1357" t="s">
        <v>55</v>
      </c>
      <c r="V1357" s="3">
        <v>64219</v>
      </c>
      <c r="W1357">
        <v>55</v>
      </c>
      <c r="AB1357" s="3">
        <v>112418742</v>
      </c>
      <c r="AC1357" s="3">
        <v>117306514</v>
      </c>
      <c r="AD1357">
        <v>56.47</v>
      </c>
      <c r="AE1357" s="5">
        <f t="shared" si="43"/>
        <v>112418742</v>
      </c>
      <c r="AF1357">
        <v>58.92</v>
      </c>
      <c r="AG1357" s="4">
        <v>1</v>
      </c>
      <c r="AH1357" t="s">
        <v>33</v>
      </c>
      <c r="AI1357" t="s">
        <v>52</v>
      </c>
      <c r="AJ1357">
        <v>33.981681000000002</v>
      </c>
      <c r="AK1357">
        <v>-118.22507299999999</v>
      </c>
    </row>
    <row r="1358" spans="1:37" ht="14.45" x14ac:dyDescent="0.3">
      <c r="A1358">
        <v>1356</v>
      </c>
      <c r="B1358">
        <v>652</v>
      </c>
      <c r="C1358" t="s">
        <v>786</v>
      </c>
      <c r="D1358" t="s">
        <v>52</v>
      </c>
      <c r="E1358" t="s">
        <v>53</v>
      </c>
      <c r="F1358" s="2">
        <v>37073</v>
      </c>
      <c r="G1358" s="2">
        <v>40359</v>
      </c>
      <c r="H1358">
        <v>64219</v>
      </c>
      <c r="I1358">
        <v>63901</v>
      </c>
      <c r="J1358">
        <v>77</v>
      </c>
      <c r="K1358">
        <f t="shared" si="42"/>
        <v>1804874995</v>
      </c>
      <c r="L1358">
        <v>76</v>
      </c>
      <c r="M1358">
        <v>76</v>
      </c>
      <c r="N1358" t="s">
        <v>786</v>
      </c>
      <c r="O1358" t="s">
        <v>787</v>
      </c>
      <c r="P1358" t="s">
        <v>39</v>
      </c>
      <c r="Q1358" s="6">
        <v>42352</v>
      </c>
      <c r="R1358">
        <v>340</v>
      </c>
      <c r="S1358">
        <v>372</v>
      </c>
      <c r="T1358" t="s">
        <v>55</v>
      </c>
      <c r="V1358" s="3">
        <v>64219</v>
      </c>
      <c r="W1358">
        <v>47</v>
      </c>
      <c r="AB1358" s="3">
        <v>110789485</v>
      </c>
      <c r="AC1358" s="3">
        <v>121216731</v>
      </c>
      <c r="AD1358">
        <v>55.65</v>
      </c>
      <c r="AE1358" s="5">
        <f t="shared" si="43"/>
        <v>110789485</v>
      </c>
      <c r="AF1358">
        <v>60.89</v>
      </c>
      <c r="AG1358" s="4">
        <v>1</v>
      </c>
      <c r="AH1358" t="s">
        <v>33</v>
      </c>
      <c r="AI1358" t="s">
        <v>52</v>
      </c>
      <c r="AJ1358">
        <v>33.981681000000002</v>
      </c>
      <c r="AK1358">
        <v>-118.22507299999999</v>
      </c>
    </row>
    <row r="1359" spans="1:37" ht="14.45" x14ac:dyDescent="0.3">
      <c r="A1359">
        <v>1357</v>
      </c>
      <c r="B1359">
        <v>652</v>
      </c>
      <c r="C1359" t="s">
        <v>786</v>
      </c>
      <c r="D1359" t="s">
        <v>52</v>
      </c>
      <c r="E1359" t="s">
        <v>53</v>
      </c>
      <c r="F1359" s="2">
        <v>37073</v>
      </c>
      <c r="G1359" s="2">
        <v>40359</v>
      </c>
      <c r="H1359">
        <v>64219</v>
      </c>
      <c r="I1359">
        <v>63901</v>
      </c>
      <c r="J1359">
        <v>77</v>
      </c>
      <c r="K1359">
        <f t="shared" si="42"/>
        <v>1804874995</v>
      </c>
      <c r="L1359">
        <v>76</v>
      </c>
      <c r="M1359">
        <v>76</v>
      </c>
      <c r="N1359" t="s">
        <v>786</v>
      </c>
      <c r="O1359" t="s">
        <v>787</v>
      </c>
      <c r="P1359" t="s">
        <v>39</v>
      </c>
      <c r="Q1359" s="6">
        <v>42322</v>
      </c>
      <c r="R1359">
        <v>356</v>
      </c>
      <c r="S1359">
        <v>381</v>
      </c>
      <c r="T1359" t="s">
        <v>55</v>
      </c>
      <c r="V1359" s="3">
        <v>64219</v>
      </c>
      <c r="W1359">
        <v>51</v>
      </c>
      <c r="AB1359" s="3">
        <v>116003108</v>
      </c>
      <c r="AC1359" s="3">
        <v>124149394</v>
      </c>
      <c r="AD1359">
        <v>60.21</v>
      </c>
      <c r="AE1359" s="5">
        <f t="shared" si="43"/>
        <v>116003108</v>
      </c>
      <c r="AF1359">
        <v>64.44</v>
      </c>
      <c r="AG1359" s="4">
        <v>1</v>
      </c>
      <c r="AH1359" t="s">
        <v>33</v>
      </c>
      <c r="AI1359" t="s">
        <v>52</v>
      </c>
      <c r="AJ1359">
        <v>33.981681000000002</v>
      </c>
      <c r="AK1359">
        <v>-118.22507299999999</v>
      </c>
    </row>
    <row r="1360" spans="1:37" ht="14.45" x14ac:dyDescent="0.3">
      <c r="A1360">
        <v>1358</v>
      </c>
      <c r="B1360">
        <v>652</v>
      </c>
      <c r="C1360" t="s">
        <v>786</v>
      </c>
      <c r="D1360" t="s">
        <v>52</v>
      </c>
      <c r="E1360" t="s">
        <v>53</v>
      </c>
      <c r="F1360" s="2">
        <v>37073</v>
      </c>
      <c r="G1360" s="2">
        <v>40359</v>
      </c>
      <c r="H1360">
        <v>64219</v>
      </c>
      <c r="I1360">
        <v>63901</v>
      </c>
      <c r="J1360">
        <v>77</v>
      </c>
      <c r="K1360">
        <f t="shared" si="42"/>
        <v>1804874995</v>
      </c>
      <c r="L1360">
        <v>76</v>
      </c>
      <c r="M1360">
        <v>76</v>
      </c>
      <c r="N1360" t="s">
        <v>786</v>
      </c>
      <c r="O1360" t="s">
        <v>113</v>
      </c>
      <c r="P1360" t="s">
        <v>39</v>
      </c>
      <c r="Q1360" s="6">
        <v>42291</v>
      </c>
      <c r="R1360">
        <v>386</v>
      </c>
      <c r="S1360">
        <v>405</v>
      </c>
      <c r="T1360" t="s">
        <v>55</v>
      </c>
      <c r="V1360" s="3">
        <v>64219</v>
      </c>
      <c r="W1360">
        <v>53</v>
      </c>
      <c r="AB1360" s="3">
        <v>125778651</v>
      </c>
      <c r="AC1360" s="3">
        <v>131969828</v>
      </c>
      <c r="AD1360">
        <v>63.18</v>
      </c>
      <c r="AE1360" s="5">
        <f t="shared" si="43"/>
        <v>125778651</v>
      </c>
      <c r="AF1360">
        <v>66.290000000000006</v>
      </c>
      <c r="AG1360" s="4">
        <v>1</v>
      </c>
      <c r="AH1360" t="s">
        <v>33</v>
      </c>
      <c r="AI1360" t="s">
        <v>52</v>
      </c>
      <c r="AJ1360">
        <v>33.981681000000002</v>
      </c>
      <c r="AK1360">
        <v>-118.22507299999999</v>
      </c>
    </row>
    <row r="1361" spans="1:37" ht="14.45" x14ac:dyDescent="0.3">
      <c r="A1361">
        <v>1359</v>
      </c>
      <c r="B1361">
        <v>652</v>
      </c>
      <c r="C1361" t="s">
        <v>786</v>
      </c>
      <c r="D1361" t="s">
        <v>52</v>
      </c>
      <c r="E1361" t="s">
        <v>53</v>
      </c>
      <c r="F1361" s="2">
        <v>37073</v>
      </c>
      <c r="G1361" s="2">
        <v>40359</v>
      </c>
      <c r="H1361">
        <v>64219</v>
      </c>
      <c r="I1361">
        <v>63901</v>
      </c>
      <c r="J1361">
        <v>77</v>
      </c>
      <c r="K1361">
        <f t="shared" si="42"/>
        <v>1804874995</v>
      </c>
      <c r="L1361">
        <v>76</v>
      </c>
      <c r="M1361">
        <v>76</v>
      </c>
      <c r="N1361" t="s">
        <v>786</v>
      </c>
      <c r="O1361" t="s">
        <v>787</v>
      </c>
      <c r="P1361" t="s">
        <v>39</v>
      </c>
      <c r="Q1361" s="6">
        <v>42261</v>
      </c>
      <c r="R1361">
        <v>401</v>
      </c>
      <c r="S1361">
        <v>430</v>
      </c>
      <c r="T1361" t="s">
        <v>55</v>
      </c>
      <c r="V1361" s="3">
        <v>64219</v>
      </c>
      <c r="W1361">
        <v>57</v>
      </c>
      <c r="AB1361" s="3">
        <v>130666422</v>
      </c>
      <c r="AC1361" s="3">
        <v>140116114</v>
      </c>
      <c r="AD1361">
        <v>67.819999999999993</v>
      </c>
      <c r="AE1361" s="5">
        <f t="shared" si="43"/>
        <v>130666422</v>
      </c>
      <c r="AF1361">
        <v>72.73</v>
      </c>
      <c r="AG1361" s="4">
        <v>1</v>
      </c>
      <c r="AH1361" t="s">
        <v>33</v>
      </c>
      <c r="AI1361" t="s">
        <v>52</v>
      </c>
      <c r="AJ1361">
        <v>33.981681000000002</v>
      </c>
      <c r="AK1361">
        <v>-118.22507299999999</v>
      </c>
    </row>
    <row r="1362" spans="1:37" ht="14.45" x14ac:dyDescent="0.3">
      <c r="A1362">
        <v>1360</v>
      </c>
      <c r="B1362">
        <v>652</v>
      </c>
      <c r="C1362" t="s">
        <v>786</v>
      </c>
      <c r="D1362" t="s">
        <v>52</v>
      </c>
      <c r="E1362" t="s">
        <v>53</v>
      </c>
      <c r="F1362" s="2">
        <v>37073</v>
      </c>
      <c r="G1362" s="2">
        <v>40359</v>
      </c>
      <c r="H1362">
        <v>64219</v>
      </c>
      <c r="I1362">
        <v>63901</v>
      </c>
      <c r="J1362">
        <v>77</v>
      </c>
      <c r="K1362">
        <f t="shared" si="42"/>
        <v>1804874995</v>
      </c>
      <c r="L1362">
        <v>76</v>
      </c>
      <c r="M1362">
        <v>76</v>
      </c>
      <c r="N1362" t="s">
        <v>786</v>
      </c>
      <c r="O1362" t="s">
        <v>113</v>
      </c>
      <c r="P1362" t="s">
        <v>39</v>
      </c>
      <c r="Q1362" s="6">
        <v>42230</v>
      </c>
      <c r="R1362">
        <v>447</v>
      </c>
      <c r="S1362">
        <v>444</v>
      </c>
      <c r="T1362" t="s">
        <v>55</v>
      </c>
      <c r="V1362" s="3">
        <v>64219</v>
      </c>
      <c r="W1362">
        <v>62</v>
      </c>
      <c r="AB1362" s="3">
        <v>145655588</v>
      </c>
      <c r="AC1362" s="3">
        <v>144678034</v>
      </c>
      <c r="AD1362">
        <v>73.16</v>
      </c>
      <c r="AE1362" s="5">
        <f t="shared" si="43"/>
        <v>145655588</v>
      </c>
      <c r="AF1362">
        <v>72.67</v>
      </c>
      <c r="AG1362" s="4">
        <v>1</v>
      </c>
      <c r="AH1362" t="s">
        <v>33</v>
      </c>
      <c r="AI1362" t="s">
        <v>52</v>
      </c>
      <c r="AJ1362">
        <v>33.981681000000002</v>
      </c>
      <c r="AK1362">
        <v>-118.22507299999999</v>
      </c>
    </row>
    <row r="1363" spans="1:37" ht="14.45" x14ac:dyDescent="0.3">
      <c r="A1363">
        <v>1361</v>
      </c>
      <c r="B1363">
        <v>652</v>
      </c>
      <c r="C1363" t="s">
        <v>786</v>
      </c>
      <c r="D1363" t="s">
        <v>52</v>
      </c>
      <c r="E1363" t="s">
        <v>53</v>
      </c>
      <c r="F1363" s="2">
        <v>37073</v>
      </c>
      <c r="G1363" s="2">
        <v>40359</v>
      </c>
      <c r="H1363">
        <v>64219</v>
      </c>
      <c r="I1363">
        <v>63901</v>
      </c>
      <c r="J1363">
        <v>77</v>
      </c>
      <c r="K1363">
        <f t="shared" si="42"/>
        <v>1804874995</v>
      </c>
      <c r="L1363">
        <v>76</v>
      </c>
      <c r="M1363">
        <v>76</v>
      </c>
      <c r="N1363" t="s">
        <v>786</v>
      </c>
      <c r="O1363" t="s">
        <v>787</v>
      </c>
      <c r="P1363" t="s">
        <v>39</v>
      </c>
      <c r="Q1363" s="6">
        <v>42199</v>
      </c>
      <c r="R1363">
        <v>444</v>
      </c>
      <c r="S1363">
        <v>436</v>
      </c>
      <c r="T1363" t="s">
        <v>55</v>
      </c>
      <c r="V1363" s="3">
        <v>64219</v>
      </c>
      <c r="W1363">
        <v>61</v>
      </c>
      <c r="AB1363" s="3">
        <v>144678034</v>
      </c>
      <c r="AC1363" s="3">
        <v>142071222</v>
      </c>
      <c r="AD1363">
        <v>72.67</v>
      </c>
      <c r="AE1363" s="5">
        <f t="shared" si="43"/>
        <v>144678034</v>
      </c>
      <c r="AF1363">
        <v>71.36</v>
      </c>
      <c r="AG1363" s="4">
        <v>1</v>
      </c>
      <c r="AH1363" t="s">
        <v>33</v>
      </c>
      <c r="AI1363" t="s">
        <v>52</v>
      </c>
      <c r="AJ1363">
        <v>33.981681000000002</v>
      </c>
      <c r="AK1363">
        <v>-118.22507299999999</v>
      </c>
    </row>
    <row r="1364" spans="1:37" ht="14.45" x14ac:dyDescent="0.3">
      <c r="A1364">
        <v>1362</v>
      </c>
      <c r="B1364">
        <v>652</v>
      </c>
      <c r="C1364" t="s">
        <v>786</v>
      </c>
      <c r="D1364" t="s">
        <v>52</v>
      </c>
      <c r="E1364" t="s">
        <v>53</v>
      </c>
      <c r="F1364" s="2">
        <v>37073</v>
      </c>
      <c r="G1364" s="2">
        <v>40359</v>
      </c>
      <c r="H1364">
        <v>64219</v>
      </c>
      <c r="I1364">
        <v>63901</v>
      </c>
      <c r="J1364">
        <v>77</v>
      </c>
      <c r="K1364">
        <f t="shared" si="42"/>
        <v>1804874995</v>
      </c>
      <c r="L1364">
        <v>76</v>
      </c>
      <c r="M1364">
        <v>76</v>
      </c>
      <c r="N1364" t="s">
        <v>786</v>
      </c>
      <c r="O1364" t="s">
        <v>788</v>
      </c>
      <c r="P1364" t="s">
        <v>39</v>
      </c>
      <c r="Q1364" s="6">
        <v>42169</v>
      </c>
      <c r="R1364">
        <v>421</v>
      </c>
      <c r="S1364">
        <v>423</v>
      </c>
      <c r="T1364" t="s">
        <v>55</v>
      </c>
      <c r="V1364" s="3">
        <v>64219</v>
      </c>
      <c r="W1364">
        <v>60</v>
      </c>
      <c r="AB1364" s="3">
        <v>137183451</v>
      </c>
      <c r="AC1364" s="3">
        <v>137835154</v>
      </c>
      <c r="AD1364">
        <v>71.209999999999994</v>
      </c>
      <c r="AE1364" s="5">
        <f t="shared" si="43"/>
        <v>137183451</v>
      </c>
      <c r="AF1364">
        <v>71.540000000000006</v>
      </c>
      <c r="AG1364" s="4">
        <v>1</v>
      </c>
      <c r="AH1364" t="s">
        <v>33</v>
      </c>
      <c r="AI1364" t="s">
        <v>52</v>
      </c>
      <c r="AJ1364">
        <v>33.981681000000002</v>
      </c>
      <c r="AK1364">
        <v>-118.22507299999999</v>
      </c>
    </row>
    <row r="1365" spans="1:37" ht="14.45" x14ac:dyDescent="0.3">
      <c r="A1365">
        <v>1363</v>
      </c>
      <c r="B1365">
        <v>338</v>
      </c>
      <c r="C1365" t="s">
        <v>789</v>
      </c>
      <c r="D1365" t="s">
        <v>130</v>
      </c>
      <c r="E1365" t="s">
        <v>53</v>
      </c>
      <c r="F1365" s="2">
        <v>36892</v>
      </c>
      <c r="G1365" s="2">
        <v>40179</v>
      </c>
      <c r="H1365">
        <v>13730</v>
      </c>
      <c r="I1365">
        <v>10402</v>
      </c>
      <c r="J1365">
        <v>212</v>
      </c>
      <c r="K1365">
        <f t="shared" si="42"/>
        <v>1062427400</v>
      </c>
      <c r="L1365">
        <v>206</v>
      </c>
      <c r="M1365">
        <v>200</v>
      </c>
      <c r="N1365" t="s">
        <v>789</v>
      </c>
      <c r="O1365">
        <v>1</v>
      </c>
      <c r="P1365" t="s">
        <v>39</v>
      </c>
      <c r="Q1365" s="6">
        <v>42050</v>
      </c>
      <c r="R1365">
        <v>53</v>
      </c>
      <c r="S1365">
        <v>51</v>
      </c>
      <c r="T1365" t="s">
        <v>40</v>
      </c>
      <c r="V1365" s="3">
        <v>18022</v>
      </c>
      <c r="W1365">
        <v>104.545</v>
      </c>
      <c r="AB1365" s="3">
        <v>52756000</v>
      </c>
      <c r="AC1365" s="3">
        <v>51000000</v>
      </c>
      <c r="AD1365">
        <v>104.55</v>
      </c>
      <c r="AE1365" s="5">
        <f t="shared" si="43"/>
        <v>52756000</v>
      </c>
      <c r="AF1365">
        <v>101.07</v>
      </c>
      <c r="AG1365" s="4">
        <v>1</v>
      </c>
      <c r="AH1365" t="s">
        <v>33</v>
      </c>
      <c r="AI1365" t="s">
        <v>130</v>
      </c>
      <c r="AJ1365">
        <v>32.847552999999998</v>
      </c>
      <c r="AK1365">
        <v>-115.56943899999899</v>
      </c>
    </row>
    <row r="1366" spans="1:37" ht="14.45" x14ac:dyDescent="0.3">
      <c r="A1366">
        <v>1364</v>
      </c>
      <c r="B1366">
        <v>338</v>
      </c>
      <c r="C1366" t="s">
        <v>789</v>
      </c>
      <c r="D1366" t="s">
        <v>130</v>
      </c>
      <c r="E1366" t="s">
        <v>53</v>
      </c>
      <c r="F1366" s="2">
        <v>36892</v>
      </c>
      <c r="G1366" s="2">
        <v>40179</v>
      </c>
      <c r="H1366">
        <v>13730</v>
      </c>
      <c r="I1366">
        <v>10402</v>
      </c>
      <c r="J1366">
        <v>212</v>
      </c>
      <c r="K1366">
        <f t="shared" si="42"/>
        <v>1062427400</v>
      </c>
      <c r="L1366">
        <v>206</v>
      </c>
      <c r="M1366">
        <v>200</v>
      </c>
      <c r="N1366" t="s">
        <v>789</v>
      </c>
      <c r="O1366">
        <v>1</v>
      </c>
      <c r="P1366" t="s">
        <v>39</v>
      </c>
      <c r="Q1366" s="6">
        <v>42019</v>
      </c>
      <c r="R1366">
        <v>52</v>
      </c>
      <c r="S1366">
        <v>57</v>
      </c>
      <c r="T1366" t="s">
        <v>40</v>
      </c>
      <c r="V1366" s="3">
        <v>18022</v>
      </c>
      <c r="W1366">
        <v>92.74</v>
      </c>
      <c r="AB1366" s="3">
        <v>51815000</v>
      </c>
      <c r="AC1366" s="3">
        <v>57130000</v>
      </c>
      <c r="AD1366">
        <v>92.75</v>
      </c>
      <c r="AE1366" s="5">
        <f t="shared" si="43"/>
        <v>51815000</v>
      </c>
      <c r="AF1366">
        <v>102.26</v>
      </c>
      <c r="AG1366" s="4">
        <v>1</v>
      </c>
      <c r="AH1366" t="s">
        <v>33</v>
      </c>
      <c r="AI1366" t="s">
        <v>130</v>
      </c>
      <c r="AJ1366">
        <v>32.847552999999998</v>
      </c>
      <c r="AK1366">
        <v>-115.56943899999899</v>
      </c>
    </row>
    <row r="1367" spans="1:37" ht="14.45" x14ac:dyDescent="0.3">
      <c r="A1367">
        <v>1365</v>
      </c>
      <c r="B1367">
        <v>338</v>
      </c>
      <c r="C1367" t="s">
        <v>789</v>
      </c>
      <c r="D1367" t="s">
        <v>130</v>
      </c>
      <c r="E1367" t="s">
        <v>53</v>
      </c>
      <c r="F1367" s="2">
        <v>36892</v>
      </c>
      <c r="G1367" s="2">
        <v>40179</v>
      </c>
      <c r="H1367">
        <v>13730</v>
      </c>
      <c r="I1367">
        <v>10402</v>
      </c>
      <c r="J1367">
        <v>212</v>
      </c>
      <c r="K1367">
        <f t="shared" si="42"/>
        <v>1062427400</v>
      </c>
      <c r="L1367">
        <v>206</v>
      </c>
      <c r="M1367">
        <v>200</v>
      </c>
      <c r="N1367" t="s">
        <v>789</v>
      </c>
      <c r="O1367">
        <v>1</v>
      </c>
      <c r="P1367" t="s">
        <v>39</v>
      </c>
      <c r="Q1367" s="6">
        <v>42352</v>
      </c>
      <c r="R1367">
        <v>51</v>
      </c>
      <c r="S1367">
        <v>57</v>
      </c>
      <c r="T1367" t="s">
        <v>40</v>
      </c>
      <c r="V1367" s="3">
        <v>17354</v>
      </c>
      <c r="W1367">
        <v>94.627685999999997</v>
      </c>
      <c r="AB1367" s="3">
        <v>50907000</v>
      </c>
      <c r="AC1367" s="3">
        <v>56620000</v>
      </c>
      <c r="AD1367">
        <v>94.63</v>
      </c>
      <c r="AE1367" s="5">
        <f t="shared" si="43"/>
        <v>50907000</v>
      </c>
      <c r="AF1367">
        <v>105.25</v>
      </c>
      <c r="AG1367" s="4">
        <v>1</v>
      </c>
      <c r="AH1367" t="s">
        <v>33</v>
      </c>
      <c r="AI1367" t="s">
        <v>130</v>
      </c>
      <c r="AJ1367">
        <v>32.847552999999998</v>
      </c>
      <c r="AK1367">
        <v>-115.56943899999899</v>
      </c>
    </row>
    <row r="1368" spans="1:37" ht="14.45" x14ac:dyDescent="0.3">
      <c r="A1368">
        <v>1366</v>
      </c>
      <c r="B1368">
        <v>338</v>
      </c>
      <c r="C1368" t="s">
        <v>789</v>
      </c>
      <c r="D1368" t="s">
        <v>130</v>
      </c>
      <c r="E1368" t="s">
        <v>53</v>
      </c>
      <c r="F1368" s="2">
        <v>36892</v>
      </c>
      <c r="G1368" s="2">
        <v>40179</v>
      </c>
      <c r="H1368">
        <v>13730</v>
      </c>
      <c r="I1368">
        <v>10402</v>
      </c>
      <c r="J1368">
        <v>212</v>
      </c>
      <c r="K1368">
        <f t="shared" si="42"/>
        <v>1062427400</v>
      </c>
      <c r="L1368">
        <v>206</v>
      </c>
      <c r="M1368">
        <v>200</v>
      </c>
      <c r="N1368" t="s">
        <v>789</v>
      </c>
      <c r="O1368">
        <v>1</v>
      </c>
      <c r="P1368" t="s">
        <v>39</v>
      </c>
      <c r="Q1368" s="6">
        <v>42322</v>
      </c>
      <c r="R1368">
        <v>65</v>
      </c>
      <c r="S1368">
        <v>66</v>
      </c>
      <c r="T1368" t="s">
        <v>40</v>
      </c>
      <c r="V1368" s="3">
        <v>17354</v>
      </c>
      <c r="W1368">
        <v>121.53</v>
      </c>
      <c r="AB1368" s="3">
        <v>65380000</v>
      </c>
      <c r="AC1368" s="3">
        <v>65640000</v>
      </c>
      <c r="AD1368">
        <v>125.58</v>
      </c>
      <c r="AE1368" s="5">
        <f t="shared" si="43"/>
        <v>65380000</v>
      </c>
      <c r="AF1368">
        <v>126.08</v>
      </c>
      <c r="AG1368" s="4">
        <v>1</v>
      </c>
      <c r="AH1368" t="s">
        <v>33</v>
      </c>
      <c r="AI1368" t="s">
        <v>130</v>
      </c>
      <c r="AJ1368">
        <v>32.847552999999998</v>
      </c>
      <c r="AK1368">
        <v>-115.56943899999899</v>
      </c>
    </row>
    <row r="1369" spans="1:37" ht="14.45" x14ac:dyDescent="0.3">
      <c r="A1369">
        <v>1367</v>
      </c>
      <c r="B1369">
        <v>338</v>
      </c>
      <c r="C1369" t="s">
        <v>789</v>
      </c>
      <c r="D1369" t="s">
        <v>130</v>
      </c>
      <c r="E1369" t="s">
        <v>53</v>
      </c>
      <c r="F1369" s="2">
        <v>36892</v>
      </c>
      <c r="G1369" s="2">
        <v>40179</v>
      </c>
      <c r="H1369">
        <v>13730</v>
      </c>
      <c r="I1369">
        <v>10402</v>
      </c>
      <c r="J1369">
        <v>212</v>
      </c>
      <c r="K1369">
        <f t="shared" si="42"/>
        <v>1062427400</v>
      </c>
      <c r="L1369">
        <v>206</v>
      </c>
      <c r="M1369">
        <v>200</v>
      </c>
      <c r="N1369" t="s">
        <v>789</v>
      </c>
      <c r="O1369">
        <v>1</v>
      </c>
      <c r="P1369" t="s">
        <v>39</v>
      </c>
      <c r="Q1369" s="6">
        <v>42291</v>
      </c>
      <c r="R1369">
        <v>75</v>
      </c>
      <c r="S1369">
        <v>80</v>
      </c>
      <c r="T1369" t="s">
        <v>40</v>
      </c>
      <c r="V1369" s="3">
        <v>17354</v>
      </c>
      <c r="W1369">
        <v>139.72</v>
      </c>
      <c r="AB1369" s="3">
        <v>75167000</v>
      </c>
      <c r="AC1369" s="3">
        <v>80410000</v>
      </c>
      <c r="AD1369">
        <v>139.72</v>
      </c>
      <c r="AE1369" s="5">
        <f t="shared" si="43"/>
        <v>75167000</v>
      </c>
      <c r="AF1369">
        <v>149.47</v>
      </c>
      <c r="AG1369" s="4">
        <v>1</v>
      </c>
      <c r="AH1369" t="s">
        <v>33</v>
      </c>
      <c r="AI1369" t="s">
        <v>130</v>
      </c>
      <c r="AJ1369">
        <v>32.847552999999998</v>
      </c>
      <c r="AK1369">
        <v>-115.56943899999899</v>
      </c>
    </row>
    <row r="1370" spans="1:37" ht="14.45" x14ac:dyDescent="0.3">
      <c r="A1370">
        <v>1368</v>
      </c>
      <c r="B1370">
        <v>338</v>
      </c>
      <c r="C1370" t="s">
        <v>789</v>
      </c>
      <c r="D1370" t="s">
        <v>130</v>
      </c>
      <c r="E1370" t="s">
        <v>53</v>
      </c>
      <c r="F1370" s="2">
        <v>36892</v>
      </c>
      <c r="G1370" s="2">
        <v>40179</v>
      </c>
      <c r="H1370">
        <v>13730</v>
      </c>
      <c r="I1370">
        <v>10402</v>
      </c>
      <c r="J1370">
        <v>212</v>
      </c>
      <c r="K1370">
        <f t="shared" si="42"/>
        <v>1062427400</v>
      </c>
      <c r="L1370">
        <v>206</v>
      </c>
      <c r="M1370">
        <v>200</v>
      </c>
      <c r="N1370" t="s">
        <v>789</v>
      </c>
      <c r="O1370">
        <v>1</v>
      </c>
      <c r="P1370" t="s">
        <v>39</v>
      </c>
      <c r="Q1370" s="6">
        <v>42261</v>
      </c>
      <c r="R1370">
        <v>81</v>
      </c>
      <c r="S1370">
        <v>82</v>
      </c>
      <c r="T1370" t="s">
        <v>40</v>
      </c>
      <c r="V1370" s="3">
        <v>17354</v>
      </c>
      <c r="W1370">
        <v>156.09</v>
      </c>
      <c r="AB1370" s="3">
        <v>81265000</v>
      </c>
      <c r="AC1370" s="3">
        <v>82100000</v>
      </c>
      <c r="AD1370">
        <v>156.09</v>
      </c>
      <c r="AE1370" s="5">
        <f t="shared" si="43"/>
        <v>81265000</v>
      </c>
      <c r="AF1370">
        <v>157.69999999999999</v>
      </c>
      <c r="AG1370" s="4">
        <v>1</v>
      </c>
      <c r="AH1370" t="s">
        <v>33</v>
      </c>
      <c r="AI1370" t="s">
        <v>130</v>
      </c>
      <c r="AJ1370">
        <v>32.847552999999998</v>
      </c>
      <c r="AK1370">
        <v>-115.56943899999899</v>
      </c>
    </row>
    <row r="1371" spans="1:37" ht="14.45" x14ac:dyDescent="0.3">
      <c r="A1371">
        <v>1369</v>
      </c>
      <c r="B1371">
        <v>338</v>
      </c>
      <c r="C1371" t="s">
        <v>789</v>
      </c>
      <c r="D1371" t="s">
        <v>130</v>
      </c>
      <c r="E1371" t="s">
        <v>53</v>
      </c>
      <c r="F1371" s="2">
        <v>36892</v>
      </c>
      <c r="G1371" s="2">
        <v>40179</v>
      </c>
      <c r="H1371">
        <v>13730</v>
      </c>
      <c r="I1371">
        <v>10402</v>
      </c>
      <c r="J1371">
        <v>212</v>
      </c>
      <c r="K1371">
        <f t="shared" si="42"/>
        <v>1062427400</v>
      </c>
      <c r="L1371">
        <v>206</v>
      </c>
      <c r="M1371">
        <v>200</v>
      </c>
      <c r="N1371" t="s">
        <v>789</v>
      </c>
      <c r="O1371">
        <v>1</v>
      </c>
      <c r="P1371" t="s">
        <v>39</v>
      </c>
      <c r="Q1371" s="6">
        <v>42230</v>
      </c>
      <c r="R1371">
        <v>88</v>
      </c>
      <c r="S1371">
        <v>93</v>
      </c>
      <c r="T1371" t="s">
        <v>40</v>
      </c>
      <c r="V1371" s="3">
        <v>17354</v>
      </c>
      <c r="W1371">
        <v>163.83000000000001</v>
      </c>
      <c r="AB1371" s="3">
        <v>88136000</v>
      </c>
      <c r="AC1371" s="3">
        <v>93350000</v>
      </c>
      <c r="AD1371">
        <v>163.83000000000001</v>
      </c>
      <c r="AE1371" s="5">
        <f t="shared" si="43"/>
        <v>88136000</v>
      </c>
      <c r="AF1371">
        <v>173.52</v>
      </c>
      <c r="AG1371" s="4">
        <v>1</v>
      </c>
      <c r="AH1371" t="s">
        <v>33</v>
      </c>
      <c r="AI1371" t="s">
        <v>130</v>
      </c>
      <c r="AJ1371">
        <v>32.847552999999998</v>
      </c>
      <c r="AK1371">
        <v>-115.56943899999899</v>
      </c>
    </row>
    <row r="1372" spans="1:37" ht="14.45" x14ac:dyDescent="0.3">
      <c r="A1372">
        <v>1370</v>
      </c>
      <c r="B1372">
        <v>338</v>
      </c>
      <c r="C1372" t="s">
        <v>789</v>
      </c>
      <c r="D1372" t="s">
        <v>130</v>
      </c>
      <c r="E1372" t="s">
        <v>53</v>
      </c>
      <c r="F1372" s="2">
        <v>36892</v>
      </c>
      <c r="G1372" s="2">
        <v>40179</v>
      </c>
      <c r="H1372">
        <v>13730</v>
      </c>
      <c r="I1372">
        <v>10402</v>
      </c>
      <c r="J1372">
        <v>212</v>
      </c>
      <c r="K1372">
        <f t="shared" si="42"/>
        <v>1062427400</v>
      </c>
      <c r="L1372">
        <v>206</v>
      </c>
      <c r="M1372">
        <v>200</v>
      </c>
      <c r="N1372" t="s">
        <v>789</v>
      </c>
      <c r="O1372">
        <v>1</v>
      </c>
      <c r="P1372" t="s">
        <v>39</v>
      </c>
      <c r="Q1372" s="6">
        <v>42199</v>
      </c>
      <c r="R1372">
        <v>105</v>
      </c>
      <c r="S1372">
        <v>100</v>
      </c>
      <c r="T1372" t="s">
        <v>40</v>
      </c>
      <c r="V1372" s="3">
        <v>17354</v>
      </c>
      <c r="W1372">
        <v>195.38</v>
      </c>
      <c r="AB1372" s="3">
        <v>105111000</v>
      </c>
      <c r="AC1372" s="3">
        <v>100340000</v>
      </c>
      <c r="AD1372">
        <v>195.38</v>
      </c>
      <c r="AE1372" s="5">
        <f t="shared" si="43"/>
        <v>105111000</v>
      </c>
      <c r="AF1372">
        <v>186.51</v>
      </c>
      <c r="AG1372" s="4">
        <v>1</v>
      </c>
      <c r="AH1372" t="s">
        <v>33</v>
      </c>
      <c r="AI1372" t="s">
        <v>130</v>
      </c>
      <c r="AJ1372">
        <v>32.847552999999998</v>
      </c>
      <c r="AK1372">
        <v>-115.56943899999899</v>
      </c>
    </row>
    <row r="1373" spans="1:37" ht="14.45" x14ac:dyDescent="0.3">
      <c r="A1373">
        <v>1371</v>
      </c>
      <c r="B1373">
        <v>338</v>
      </c>
      <c r="C1373" t="s">
        <v>789</v>
      </c>
      <c r="D1373" t="s">
        <v>130</v>
      </c>
      <c r="E1373" t="s">
        <v>53</v>
      </c>
      <c r="F1373" s="2">
        <v>36892</v>
      </c>
      <c r="G1373" s="2">
        <v>40179</v>
      </c>
      <c r="H1373">
        <v>13730</v>
      </c>
      <c r="I1373">
        <v>10402</v>
      </c>
      <c r="J1373">
        <v>212</v>
      </c>
      <c r="K1373">
        <f t="shared" si="42"/>
        <v>1062427400</v>
      </c>
      <c r="L1373">
        <v>206</v>
      </c>
      <c r="M1373">
        <v>200</v>
      </c>
      <c r="N1373" t="s">
        <v>789</v>
      </c>
      <c r="O1373">
        <v>1</v>
      </c>
      <c r="P1373" t="s">
        <v>39</v>
      </c>
      <c r="Q1373" s="6">
        <v>42169</v>
      </c>
      <c r="R1373">
        <v>101</v>
      </c>
      <c r="S1373">
        <v>101</v>
      </c>
      <c r="T1373" t="s">
        <v>40</v>
      </c>
      <c r="V1373" s="3">
        <v>17354</v>
      </c>
      <c r="W1373">
        <v>193.21</v>
      </c>
      <c r="AB1373" s="3">
        <v>100590000</v>
      </c>
      <c r="AC1373" s="3">
        <v>100830000</v>
      </c>
      <c r="AD1373">
        <v>193.21</v>
      </c>
      <c r="AE1373" s="5">
        <f t="shared" si="43"/>
        <v>100590000</v>
      </c>
      <c r="AF1373">
        <v>193.67</v>
      </c>
      <c r="AG1373" s="4">
        <v>1</v>
      </c>
      <c r="AH1373" t="s">
        <v>33</v>
      </c>
      <c r="AI1373" t="s">
        <v>130</v>
      </c>
      <c r="AJ1373">
        <v>32.847552999999998</v>
      </c>
      <c r="AK1373">
        <v>-115.56943899999899</v>
      </c>
    </row>
    <row r="1374" spans="1:37" ht="14.45" x14ac:dyDescent="0.3">
      <c r="A1374">
        <v>1372</v>
      </c>
      <c r="B1374">
        <v>367</v>
      </c>
      <c r="C1374" t="s">
        <v>790</v>
      </c>
      <c r="D1374" t="s">
        <v>30</v>
      </c>
      <c r="E1374" t="s">
        <v>37</v>
      </c>
      <c r="F1374" s="2">
        <v>35796</v>
      </c>
      <c r="G1374" s="2">
        <v>39447</v>
      </c>
      <c r="H1374">
        <v>31120</v>
      </c>
      <c r="I1374">
        <v>29292</v>
      </c>
      <c r="J1374">
        <v>264</v>
      </c>
      <c r="K1374">
        <f t="shared" si="42"/>
        <v>2998723200</v>
      </c>
      <c r="L1374">
        <v>239</v>
      </c>
      <c r="M1374">
        <v>214</v>
      </c>
      <c r="N1374" t="s">
        <v>790</v>
      </c>
      <c r="O1374">
        <v>2</v>
      </c>
      <c r="P1374" t="s">
        <v>39</v>
      </c>
      <c r="Q1374" s="6">
        <v>42050</v>
      </c>
      <c r="R1374" s="3">
        <v>100399000</v>
      </c>
      <c r="S1374" s="3">
        <v>114142000</v>
      </c>
      <c r="T1374" t="s">
        <v>32</v>
      </c>
      <c r="U1374" t="s">
        <v>2140</v>
      </c>
      <c r="V1374" s="3">
        <v>31120</v>
      </c>
      <c r="W1374">
        <v>84.6</v>
      </c>
      <c r="X1374" t="s">
        <v>792</v>
      </c>
      <c r="AB1374" s="3">
        <v>100399000</v>
      </c>
      <c r="AC1374" s="3">
        <v>114142000</v>
      </c>
      <c r="AD1374">
        <v>84.11</v>
      </c>
      <c r="AE1374" s="5">
        <f t="shared" si="43"/>
        <v>73291270</v>
      </c>
      <c r="AF1374">
        <v>95.62</v>
      </c>
      <c r="AG1374" s="4">
        <v>0.73</v>
      </c>
      <c r="AH1374" t="s">
        <v>33</v>
      </c>
      <c r="AI1374" t="s">
        <v>30</v>
      </c>
      <c r="AJ1374">
        <v>36.778261000000001</v>
      </c>
      <c r="AK1374">
        <v>-119.41793199999999</v>
      </c>
    </row>
    <row r="1375" spans="1:37" ht="14.45" x14ac:dyDescent="0.3">
      <c r="A1375">
        <v>1373</v>
      </c>
      <c r="B1375">
        <v>367</v>
      </c>
      <c r="C1375" t="s">
        <v>790</v>
      </c>
      <c r="D1375" t="s">
        <v>30</v>
      </c>
      <c r="E1375" t="s">
        <v>37</v>
      </c>
      <c r="F1375" s="2">
        <v>35796</v>
      </c>
      <c r="G1375" s="2">
        <v>39447</v>
      </c>
      <c r="H1375">
        <v>31120</v>
      </c>
      <c r="I1375">
        <v>29292</v>
      </c>
      <c r="J1375">
        <v>264</v>
      </c>
      <c r="K1375">
        <f t="shared" si="42"/>
        <v>2998723200</v>
      </c>
      <c r="L1375">
        <v>239</v>
      </c>
      <c r="M1375">
        <v>214</v>
      </c>
      <c r="N1375" t="s">
        <v>790</v>
      </c>
      <c r="O1375">
        <v>2</v>
      </c>
      <c r="P1375" t="s">
        <v>39</v>
      </c>
      <c r="Q1375" s="6">
        <v>42019</v>
      </c>
      <c r="R1375" s="3">
        <v>102686000</v>
      </c>
      <c r="S1375" s="3">
        <v>124342000</v>
      </c>
      <c r="T1375" t="s">
        <v>32</v>
      </c>
      <c r="U1375" t="s">
        <v>791</v>
      </c>
      <c r="V1375" s="3">
        <v>31120</v>
      </c>
      <c r="W1375">
        <v>98</v>
      </c>
      <c r="X1375" t="s">
        <v>792</v>
      </c>
      <c r="AB1375" s="3">
        <v>102686000</v>
      </c>
      <c r="AC1375" s="3">
        <v>124342000</v>
      </c>
      <c r="AD1375">
        <v>92.18</v>
      </c>
      <c r="AE1375" s="5">
        <f t="shared" si="43"/>
        <v>89336820</v>
      </c>
      <c r="AF1375">
        <v>111.62</v>
      </c>
      <c r="AG1375" s="4">
        <v>0.87</v>
      </c>
      <c r="AH1375" t="s">
        <v>33</v>
      </c>
      <c r="AI1375" t="s">
        <v>30</v>
      </c>
      <c r="AJ1375">
        <v>36.778261000000001</v>
      </c>
      <c r="AK1375">
        <v>-119.41793199999999</v>
      </c>
    </row>
    <row r="1376" spans="1:37" ht="14.45" x14ac:dyDescent="0.3">
      <c r="A1376">
        <v>1374</v>
      </c>
      <c r="B1376">
        <v>367</v>
      </c>
      <c r="C1376" t="s">
        <v>790</v>
      </c>
      <c r="D1376" t="s">
        <v>30</v>
      </c>
      <c r="E1376" t="s">
        <v>37</v>
      </c>
      <c r="F1376" s="2">
        <v>35796</v>
      </c>
      <c r="G1376" s="2">
        <v>39447</v>
      </c>
      <c r="H1376">
        <v>31120</v>
      </c>
      <c r="I1376">
        <v>29292</v>
      </c>
      <c r="J1376">
        <v>264</v>
      </c>
      <c r="K1376">
        <f t="shared" si="42"/>
        <v>2998723200</v>
      </c>
      <c r="L1376">
        <v>239</v>
      </c>
      <c r="M1376">
        <v>214</v>
      </c>
      <c r="N1376" t="s">
        <v>790</v>
      </c>
      <c r="O1376">
        <v>2</v>
      </c>
      <c r="P1376" t="s">
        <v>39</v>
      </c>
      <c r="Q1376" s="6">
        <v>42352</v>
      </c>
      <c r="R1376" s="3">
        <v>122749000</v>
      </c>
      <c r="S1376" s="3">
        <v>132988000</v>
      </c>
      <c r="T1376" t="s">
        <v>32</v>
      </c>
      <c r="U1376" t="s">
        <v>793</v>
      </c>
      <c r="V1376" s="3">
        <v>31120</v>
      </c>
      <c r="W1376">
        <v>109</v>
      </c>
      <c r="X1376" t="s">
        <v>792</v>
      </c>
      <c r="AB1376" s="3">
        <v>122749000</v>
      </c>
      <c r="AC1376" s="3">
        <v>132988000</v>
      </c>
      <c r="AD1376">
        <v>99.25</v>
      </c>
      <c r="AE1376" s="5">
        <f t="shared" si="43"/>
        <v>95744220</v>
      </c>
      <c r="AF1376">
        <v>107.52</v>
      </c>
      <c r="AG1376" s="4">
        <v>0.78</v>
      </c>
      <c r="AH1376" t="s">
        <v>33</v>
      </c>
      <c r="AI1376" t="s">
        <v>30</v>
      </c>
      <c r="AJ1376">
        <v>36.778261000000001</v>
      </c>
      <c r="AK1376">
        <v>-119.41793199999999</v>
      </c>
    </row>
    <row r="1377" spans="1:37" ht="14.45" x14ac:dyDescent="0.3">
      <c r="A1377">
        <v>1375</v>
      </c>
      <c r="B1377">
        <v>367</v>
      </c>
      <c r="C1377" t="s">
        <v>790</v>
      </c>
      <c r="D1377" t="s">
        <v>30</v>
      </c>
      <c r="E1377" t="s">
        <v>37</v>
      </c>
      <c r="F1377" s="2">
        <v>35796</v>
      </c>
      <c r="G1377" s="2">
        <v>39447</v>
      </c>
      <c r="H1377">
        <v>31120</v>
      </c>
      <c r="I1377">
        <v>29292</v>
      </c>
      <c r="J1377">
        <v>264</v>
      </c>
      <c r="K1377">
        <f t="shared" si="42"/>
        <v>2998723200</v>
      </c>
      <c r="L1377">
        <v>239</v>
      </c>
      <c r="M1377">
        <v>214</v>
      </c>
      <c r="N1377" t="s">
        <v>790</v>
      </c>
      <c r="O1377">
        <v>2</v>
      </c>
      <c r="P1377" t="s">
        <v>39</v>
      </c>
      <c r="Q1377" s="6">
        <v>42322</v>
      </c>
      <c r="R1377" s="3">
        <v>138644000</v>
      </c>
      <c r="S1377" s="3">
        <v>138507000</v>
      </c>
      <c r="T1377" t="s">
        <v>32</v>
      </c>
      <c r="U1377" t="s">
        <v>794</v>
      </c>
      <c r="V1377" s="3">
        <v>31120</v>
      </c>
      <c r="W1377">
        <v>170</v>
      </c>
      <c r="X1377" t="s">
        <v>795</v>
      </c>
      <c r="AB1377" s="3">
        <v>138644000</v>
      </c>
      <c r="AC1377" s="3">
        <v>138507000</v>
      </c>
      <c r="AD1377">
        <v>124.45</v>
      </c>
      <c r="AE1377" s="5">
        <f t="shared" si="43"/>
        <v>116460960</v>
      </c>
      <c r="AF1377">
        <v>124.32</v>
      </c>
      <c r="AG1377" s="4">
        <v>0.84</v>
      </c>
      <c r="AH1377" t="s">
        <v>33</v>
      </c>
      <c r="AI1377" t="s">
        <v>30</v>
      </c>
      <c r="AJ1377">
        <v>36.778261000000001</v>
      </c>
      <c r="AK1377">
        <v>-119.41793199999999</v>
      </c>
    </row>
    <row r="1378" spans="1:37" ht="14.45" x14ac:dyDescent="0.3">
      <c r="A1378">
        <v>1376</v>
      </c>
      <c r="B1378">
        <v>367</v>
      </c>
      <c r="C1378" t="s">
        <v>790</v>
      </c>
      <c r="D1378" t="s">
        <v>30</v>
      </c>
      <c r="E1378" t="s">
        <v>37</v>
      </c>
      <c r="F1378" s="2">
        <v>35796</v>
      </c>
      <c r="G1378" s="2">
        <v>39447</v>
      </c>
      <c r="H1378">
        <v>31120</v>
      </c>
      <c r="I1378">
        <v>29292</v>
      </c>
      <c r="J1378">
        <v>264</v>
      </c>
      <c r="K1378">
        <f t="shared" si="42"/>
        <v>2998723200</v>
      </c>
      <c r="L1378">
        <v>239</v>
      </c>
      <c r="M1378">
        <v>214</v>
      </c>
      <c r="N1378" t="s">
        <v>790</v>
      </c>
      <c r="O1378">
        <v>2</v>
      </c>
      <c r="P1378" t="s">
        <v>39</v>
      </c>
      <c r="Q1378" s="6">
        <v>42291</v>
      </c>
      <c r="R1378" s="3">
        <v>211426000</v>
      </c>
      <c r="S1378" s="3">
        <v>206243000</v>
      </c>
      <c r="T1378" t="s">
        <v>32</v>
      </c>
      <c r="U1378" t="s">
        <v>796</v>
      </c>
      <c r="V1378" s="3">
        <v>31120</v>
      </c>
      <c r="W1378">
        <v>182</v>
      </c>
      <c r="X1378" t="s">
        <v>795</v>
      </c>
      <c r="AB1378" s="3">
        <v>211426000</v>
      </c>
      <c r="AC1378" s="3">
        <v>206243000</v>
      </c>
      <c r="AD1378">
        <v>181.9</v>
      </c>
      <c r="AE1378" s="5">
        <f t="shared" si="43"/>
        <v>175483580</v>
      </c>
      <c r="AF1378">
        <v>177.44</v>
      </c>
      <c r="AG1378" s="4">
        <v>0.83</v>
      </c>
      <c r="AH1378" t="s">
        <v>33</v>
      </c>
      <c r="AI1378" t="s">
        <v>30</v>
      </c>
      <c r="AJ1378">
        <v>36.778261000000001</v>
      </c>
      <c r="AK1378">
        <v>-119.41793199999999</v>
      </c>
    </row>
    <row r="1379" spans="1:37" ht="14.45" x14ac:dyDescent="0.3">
      <c r="A1379">
        <v>1377</v>
      </c>
      <c r="B1379">
        <v>367</v>
      </c>
      <c r="C1379" t="s">
        <v>790</v>
      </c>
      <c r="D1379" t="s">
        <v>30</v>
      </c>
      <c r="E1379" t="s">
        <v>37</v>
      </c>
      <c r="F1379" s="2">
        <v>35796</v>
      </c>
      <c r="G1379" s="2">
        <v>39447</v>
      </c>
      <c r="H1379">
        <v>31120</v>
      </c>
      <c r="I1379">
        <v>29292</v>
      </c>
      <c r="J1379">
        <v>264</v>
      </c>
      <c r="K1379">
        <f t="shared" si="42"/>
        <v>2998723200</v>
      </c>
      <c r="L1379">
        <v>239</v>
      </c>
      <c r="M1379">
        <v>214</v>
      </c>
      <c r="N1379" t="s">
        <v>790</v>
      </c>
      <c r="O1379">
        <v>2</v>
      </c>
      <c r="P1379" t="s">
        <v>39</v>
      </c>
      <c r="Q1379" s="6">
        <v>42261</v>
      </c>
      <c r="R1379" s="3">
        <v>268155000</v>
      </c>
      <c r="S1379" s="3">
        <v>264960000</v>
      </c>
      <c r="T1379" t="s">
        <v>32</v>
      </c>
      <c r="U1379" t="s">
        <v>797</v>
      </c>
      <c r="V1379" s="3">
        <v>31120</v>
      </c>
      <c r="W1379">
        <v>244</v>
      </c>
      <c r="X1379" t="s">
        <v>795</v>
      </c>
      <c r="AB1379" s="3">
        <v>268155000</v>
      </c>
      <c r="AC1379" s="3">
        <v>264960000</v>
      </c>
      <c r="AD1379">
        <v>244.14</v>
      </c>
      <c r="AE1379" s="5">
        <f t="shared" si="43"/>
        <v>227931750</v>
      </c>
      <c r="AF1379">
        <v>241.23</v>
      </c>
      <c r="AG1379" s="4">
        <v>0.85</v>
      </c>
      <c r="AH1379" t="s">
        <v>33</v>
      </c>
      <c r="AI1379" t="s">
        <v>30</v>
      </c>
      <c r="AJ1379">
        <v>36.778261000000001</v>
      </c>
      <c r="AK1379">
        <v>-119.41793199999999</v>
      </c>
    </row>
    <row r="1380" spans="1:37" ht="14.45" x14ac:dyDescent="0.3">
      <c r="A1380">
        <v>1378</v>
      </c>
      <c r="B1380">
        <v>367</v>
      </c>
      <c r="C1380" t="s">
        <v>790</v>
      </c>
      <c r="D1380" t="s">
        <v>30</v>
      </c>
      <c r="E1380" t="s">
        <v>37</v>
      </c>
      <c r="F1380" s="2">
        <v>35796</v>
      </c>
      <c r="G1380" s="2">
        <v>39447</v>
      </c>
      <c r="H1380">
        <v>31120</v>
      </c>
      <c r="I1380">
        <v>29292</v>
      </c>
      <c r="J1380">
        <v>264</v>
      </c>
      <c r="K1380">
        <f t="shared" si="42"/>
        <v>2998723200</v>
      </c>
      <c r="L1380">
        <v>239</v>
      </c>
      <c r="M1380">
        <v>214</v>
      </c>
      <c r="N1380" t="s">
        <v>790</v>
      </c>
      <c r="O1380">
        <v>2</v>
      </c>
      <c r="P1380" t="s">
        <v>39</v>
      </c>
      <c r="Q1380" s="6">
        <v>42230</v>
      </c>
      <c r="R1380" s="3">
        <v>267974000</v>
      </c>
      <c r="S1380" s="3">
        <v>285557000</v>
      </c>
      <c r="T1380" t="s">
        <v>32</v>
      </c>
      <c r="V1380" s="3">
        <v>31120</v>
      </c>
      <c r="X1380" t="s">
        <v>798</v>
      </c>
      <c r="Y1380" t="s">
        <v>799</v>
      </c>
      <c r="AB1380" s="3">
        <v>267974000</v>
      </c>
      <c r="AC1380" s="3">
        <v>285557000</v>
      </c>
      <c r="AD1380">
        <v>255.55</v>
      </c>
      <c r="AE1380" s="5">
        <f t="shared" si="43"/>
        <v>246536080</v>
      </c>
      <c r="AF1380">
        <v>272.32</v>
      </c>
      <c r="AG1380" s="4">
        <v>0.92</v>
      </c>
      <c r="AH1380" t="s">
        <v>33</v>
      </c>
      <c r="AI1380" t="s">
        <v>30</v>
      </c>
      <c r="AJ1380">
        <v>36.778261000000001</v>
      </c>
      <c r="AK1380">
        <v>-119.41793199999999</v>
      </c>
    </row>
    <row r="1381" spans="1:37" ht="14.45" x14ac:dyDescent="0.3">
      <c r="A1381">
        <v>1379</v>
      </c>
      <c r="B1381">
        <v>367</v>
      </c>
      <c r="C1381" t="s">
        <v>790</v>
      </c>
      <c r="D1381" t="s">
        <v>30</v>
      </c>
      <c r="E1381" t="s">
        <v>37</v>
      </c>
      <c r="F1381" s="2">
        <v>35796</v>
      </c>
      <c r="G1381" s="2">
        <v>39447</v>
      </c>
      <c r="H1381">
        <v>31120</v>
      </c>
      <c r="I1381">
        <v>29292</v>
      </c>
      <c r="J1381">
        <v>264</v>
      </c>
      <c r="K1381">
        <f t="shared" si="42"/>
        <v>2998723200</v>
      </c>
      <c r="L1381">
        <v>239</v>
      </c>
      <c r="M1381">
        <v>214</v>
      </c>
      <c r="N1381" t="s">
        <v>790</v>
      </c>
      <c r="O1381">
        <v>2</v>
      </c>
      <c r="Q1381" s="6">
        <v>42199</v>
      </c>
      <c r="R1381" s="3">
        <v>304190000</v>
      </c>
      <c r="S1381" s="3">
        <v>328226000</v>
      </c>
      <c r="T1381" t="s">
        <v>32</v>
      </c>
      <c r="V1381" s="3">
        <v>31120</v>
      </c>
      <c r="X1381" t="s">
        <v>800</v>
      </c>
      <c r="Y1381" t="s">
        <v>801</v>
      </c>
      <c r="AB1381" s="3">
        <v>304190000</v>
      </c>
      <c r="AC1381" s="3">
        <v>328226000</v>
      </c>
      <c r="AD1381">
        <v>290.08999999999997</v>
      </c>
      <c r="AE1381" s="5">
        <f t="shared" si="43"/>
        <v>279854800</v>
      </c>
      <c r="AF1381">
        <v>313.01</v>
      </c>
      <c r="AG1381" s="4">
        <v>0.92</v>
      </c>
      <c r="AH1381" t="s">
        <v>33</v>
      </c>
      <c r="AI1381" t="s">
        <v>30</v>
      </c>
      <c r="AJ1381">
        <v>36.778261000000001</v>
      </c>
      <c r="AK1381">
        <v>-119.41793199999999</v>
      </c>
    </row>
    <row r="1382" spans="1:37" ht="14.45" x14ac:dyDescent="0.3">
      <c r="A1382">
        <v>1380</v>
      </c>
      <c r="B1382">
        <v>367</v>
      </c>
      <c r="C1382" t="s">
        <v>790</v>
      </c>
      <c r="D1382" t="s">
        <v>30</v>
      </c>
      <c r="E1382" t="s">
        <v>37</v>
      </c>
      <c r="F1382" s="2">
        <v>35796</v>
      </c>
      <c r="G1382" s="2">
        <v>39447</v>
      </c>
      <c r="H1382">
        <v>31120</v>
      </c>
      <c r="I1382">
        <v>29292</v>
      </c>
      <c r="J1382">
        <v>264</v>
      </c>
      <c r="K1382">
        <f t="shared" si="42"/>
        <v>2998723200</v>
      </c>
      <c r="L1382">
        <v>239</v>
      </c>
      <c r="M1382">
        <v>214</v>
      </c>
      <c r="N1382" t="s">
        <v>790</v>
      </c>
      <c r="O1382">
        <v>2</v>
      </c>
      <c r="P1382" t="s">
        <v>39</v>
      </c>
      <c r="Q1382" s="6">
        <v>42169</v>
      </c>
      <c r="R1382" s="3">
        <v>273142000</v>
      </c>
      <c r="S1382" s="3">
        <v>266919000</v>
      </c>
      <c r="T1382" t="s">
        <v>32</v>
      </c>
      <c r="V1382" s="3">
        <v>31120</v>
      </c>
      <c r="X1382" t="s">
        <v>802</v>
      </c>
      <c r="Y1382" t="s">
        <v>803</v>
      </c>
      <c r="AB1382" s="3">
        <v>273142000</v>
      </c>
      <c r="AC1382" s="3">
        <v>266919000</v>
      </c>
      <c r="AD1382">
        <v>269.16000000000003</v>
      </c>
      <c r="AE1382" s="5">
        <f t="shared" si="43"/>
        <v>251290640</v>
      </c>
      <c r="AF1382">
        <v>263.02999999999997</v>
      </c>
      <c r="AG1382" s="4">
        <v>0.92</v>
      </c>
      <c r="AH1382" t="s">
        <v>33</v>
      </c>
      <c r="AI1382" t="s">
        <v>30</v>
      </c>
      <c r="AJ1382">
        <v>36.778261000000001</v>
      </c>
      <c r="AK1382">
        <v>-119.41793199999999</v>
      </c>
    </row>
    <row r="1383" spans="1:37" ht="14.45" x14ac:dyDescent="0.3">
      <c r="A1383">
        <v>1381</v>
      </c>
      <c r="B1383">
        <v>782</v>
      </c>
      <c r="C1383" t="s">
        <v>804</v>
      </c>
      <c r="D1383" t="s">
        <v>130</v>
      </c>
      <c r="E1383" t="s">
        <v>31</v>
      </c>
      <c r="F1383" s="2">
        <v>36892</v>
      </c>
      <c r="G1383" s="2">
        <v>40543</v>
      </c>
      <c r="H1383">
        <v>76036</v>
      </c>
      <c r="I1383">
        <v>67259</v>
      </c>
      <c r="J1383">
        <v>296</v>
      </c>
      <c r="K1383">
        <f t="shared" si="42"/>
        <v>8214929440</v>
      </c>
      <c r="L1383">
        <v>266</v>
      </c>
      <c r="M1383">
        <v>236</v>
      </c>
      <c r="N1383" t="s">
        <v>804</v>
      </c>
      <c r="O1383" t="s">
        <v>56</v>
      </c>
      <c r="P1383" t="s">
        <v>39</v>
      </c>
      <c r="Q1383" s="6">
        <v>42050</v>
      </c>
      <c r="R1383">
        <v>391</v>
      </c>
      <c r="S1383">
        <v>391</v>
      </c>
      <c r="T1383" t="s">
        <v>40</v>
      </c>
      <c r="V1383" s="3">
        <v>81393</v>
      </c>
      <c r="W1383">
        <v>123.3</v>
      </c>
      <c r="AA1383" t="s">
        <v>40</v>
      </c>
      <c r="AB1383" s="3">
        <v>390500000</v>
      </c>
      <c r="AC1383" s="3">
        <v>391100000</v>
      </c>
      <c r="AD1383">
        <v>123.37</v>
      </c>
      <c r="AE1383" s="5">
        <f t="shared" si="43"/>
        <v>281160000</v>
      </c>
      <c r="AF1383">
        <v>123.56</v>
      </c>
      <c r="AG1383" s="4">
        <v>0.72</v>
      </c>
      <c r="AH1383" t="s">
        <v>33</v>
      </c>
      <c r="AI1383" t="s">
        <v>130</v>
      </c>
      <c r="AJ1383">
        <v>33.720576999999999</v>
      </c>
      <c r="AK1383">
        <v>-116.21556200000001</v>
      </c>
    </row>
    <row r="1384" spans="1:37" ht="14.45" x14ac:dyDescent="0.3">
      <c r="A1384">
        <v>1382</v>
      </c>
      <c r="B1384">
        <v>782</v>
      </c>
      <c r="C1384" t="s">
        <v>804</v>
      </c>
      <c r="D1384" t="s">
        <v>130</v>
      </c>
      <c r="E1384" t="s">
        <v>31</v>
      </c>
      <c r="F1384" s="2">
        <v>36892</v>
      </c>
      <c r="G1384" s="2">
        <v>40543</v>
      </c>
      <c r="H1384">
        <v>76036</v>
      </c>
      <c r="I1384">
        <v>67259</v>
      </c>
      <c r="J1384">
        <v>296</v>
      </c>
      <c r="K1384">
        <f t="shared" si="42"/>
        <v>8214929440</v>
      </c>
      <c r="L1384">
        <v>266</v>
      </c>
      <c r="M1384">
        <v>236</v>
      </c>
      <c r="N1384" t="s">
        <v>804</v>
      </c>
      <c r="O1384" t="s">
        <v>56</v>
      </c>
      <c r="P1384" t="s">
        <v>39</v>
      </c>
      <c r="Q1384" s="6">
        <v>42019</v>
      </c>
      <c r="R1384">
        <v>385</v>
      </c>
      <c r="S1384">
        <v>439</v>
      </c>
      <c r="T1384" t="s">
        <v>40</v>
      </c>
      <c r="V1384" s="3">
        <v>81393</v>
      </c>
      <c r="W1384">
        <v>109.7</v>
      </c>
      <c r="AB1384" s="3">
        <v>384700000</v>
      </c>
      <c r="AC1384" s="3">
        <v>438500000</v>
      </c>
      <c r="AD1384">
        <v>109.78</v>
      </c>
      <c r="AE1384" s="5">
        <f t="shared" si="43"/>
        <v>276984000</v>
      </c>
      <c r="AF1384">
        <v>125.13</v>
      </c>
      <c r="AG1384" s="4">
        <v>0.72</v>
      </c>
      <c r="AH1384" t="s">
        <v>33</v>
      </c>
      <c r="AI1384" t="s">
        <v>130</v>
      </c>
      <c r="AJ1384">
        <v>33.720576999999999</v>
      </c>
      <c r="AK1384">
        <v>-116.21556200000001</v>
      </c>
    </row>
    <row r="1385" spans="1:37" ht="14.45" x14ac:dyDescent="0.3">
      <c r="A1385">
        <v>1383</v>
      </c>
      <c r="B1385">
        <v>782</v>
      </c>
      <c r="C1385" t="s">
        <v>804</v>
      </c>
      <c r="D1385" t="s">
        <v>130</v>
      </c>
      <c r="E1385" t="s">
        <v>31</v>
      </c>
      <c r="F1385" s="2">
        <v>36892</v>
      </c>
      <c r="G1385" s="2">
        <v>40543</v>
      </c>
      <c r="H1385">
        <v>76036</v>
      </c>
      <c r="I1385">
        <v>67259</v>
      </c>
      <c r="J1385">
        <v>296</v>
      </c>
      <c r="K1385">
        <f t="shared" si="42"/>
        <v>8214929440</v>
      </c>
      <c r="L1385">
        <v>266</v>
      </c>
      <c r="M1385">
        <v>236</v>
      </c>
      <c r="N1385" t="s">
        <v>804</v>
      </c>
      <c r="O1385" t="s">
        <v>56</v>
      </c>
      <c r="P1385" t="s">
        <v>39</v>
      </c>
      <c r="Q1385" s="6">
        <v>42352</v>
      </c>
      <c r="R1385">
        <v>357</v>
      </c>
      <c r="S1385">
        <v>454</v>
      </c>
      <c r="T1385" t="s">
        <v>40</v>
      </c>
      <c r="V1385" s="3">
        <v>81393</v>
      </c>
      <c r="W1385">
        <v>101.7</v>
      </c>
      <c r="AB1385" s="3">
        <v>356500000</v>
      </c>
      <c r="AC1385" s="3">
        <v>453900000</v>
      </c>
      <c r="AD1385">
        <v>101.73</v>
      </c>
      <c r="AE1385" s="5">
        <f t="shared" si="43"/>
        <v>256680000</v>
      </c>
      <c r="AF1385">
        <v>129.52000000000001</v>
      </c>
      <c r="AG1385" s="4">
        <v>0.72</v>
      </c>
      <c r="AH1385" t="s">
        <v>33</v>
      </c>
      <c r="AI1385" t="s">
        <v>130</v>
      </c>
      <c r="AJ1385">
        <v>33.720576999999999</v>
      </c>
      <c r="AK1385">
        <v>-116.21556200000001</v>
      </c>
    </row>
    <row r="1386" spans="1:37" ht="14.45" x14ac:dyDescent="0.3">
      <c r="A1386">
        <v>1384</v>
      </c>
      <c r="B1386">
        <v>782</v>
      </c>
      <c r="C1386" t="s">
        <v>804</v>
      </c>
      <c r="D1386" t="s">
        <v>130</v>
      </c>
      <c r="E1386" t="s">
        <v>31</v>
      </c>
      <c r="F1386" s="2">
        <v>36892</v>
      </c>
      <c r="G1386" s="2">
        <v>40543</v>
      </c>
      <c r="H1386">
        <v>76036</v>
      </c>
      <c r="I1386">
        <v>67259</v>
      </c>
      <c r="J1386">
        <v>296</v>
      </c>
      <c r="K1386">
        <f t="shared" si="42"/>
        <v>8214929440</v>
      </c>
      <c r="L1386">
        <v>266</v>
      </c>
      <c r="M1386">
        <v>236</v>
      </c>
      <c r="N1386" t="s">
        <v>804</v>
      </c>
      <c r="O1386">
        <v>2</v>
      </c>
      <c r="P1386" t="s">
        <v>39</v>
      </c>
      <c r="Q1386" s="6">
        <v>42322</v>
      </c>
      <c r="R1386">
        <v>526</v>
      </c>
      <c r="S1386">
        <v>573</v>
      </c>
      <c r="T1386" t="s">
        <v>40</v>
      </c>
      <c r="V1386" s="3">
        <v>81393</v>
      </c>
      <c r="W1386">
        <v>155.19999999999999</v>
      </c>
      <c r="AB1386" s="3">
        <v>526400000</v>
      </c>
      <c r="AC1386" s="3">
        <v>572600000</v>
      </c>
      <c r="AD1386">
        <v>155.22</v>
      </c>
      <c r="AE1386" s="5">
        <f t="shared" si="43"/>
        <v>379008000</v>
      </c>
      <c r="AF1386">
        <v>168.84</v>
      </c>
      <c r="AG1386" s="4">
        <v>0.72</v>
      </c>
      <c r="AH1386" t="s">
        <v>33</v>
      </c>
      <c r="AI1386" t="s">
        <v>130</v>
      </c>
      <c r="AJ1386">
        <v>33.720576999999999</v>
      </c>
      <c r="AK1386">
        <v>-116.21556200000001</v>
      </c>
    </row>
    <row r="1387" spans="1:37" ht="14.45" x14ac:dyDescent="0.3">
      <c r="A1387">
        <v>1385</v>
      </c>
      <c r="B1387">
        <v>782</v>
      </c>
      <c r="C1387" t="s">
        <v>804</v>
      </c>
      <c r="D1387" t="s">
        <v>130</v>
      </c>
      <c r="E1387" t="s">
        <v>31</v>
      </c>
      <c r="F1387" s="2">
        <v>36892</v>
      </c>
      <c r="G1387" s="2">
        <v>40543</v>
      </c>
      <c r="H1387">
        <v>76036</v>
      </c>
      <c r="I1387">
        <v>67259</v>
      </c>
      <c r="J1387">
        <v>296</v>
      </c>
      <c r="K1387">
        <f t="shared" si="42"/>
        <v>8214929440</v>
      </c>
      <c r="L1387">
        <v>266</v>
      </c>
      <c r="M1387">
        <v>236</v>
      </c>
      <c r="N1387" t="s">
        <v>804</v>
      </c>
      <c r="O1387" t="s">
        <v>96</v>
      </c>
      <c r="P1387" t="s">
        <v>34</v>
      </c>
      <c r="Q1387" s="6">
        <v>42291</v>
      </c>
      <c r="R1387">
        <v>561</v>
      </c>
      <c r="S1387">
        <v>588</v>
      </c>
      <c r="T1387" t="s">
        <v>40</v>
      </c>
      <c r="V1387" s="3">
        <v>81393</v>
      </c>
      <c r="W1387">
        <v>160.19999999999999</v>
      </c>
      <c r="AB1387" s="3">
        <v>561300000</v>
      </c>
      <c r="AC1387" s="3">
        <v>587600000</v>
      </c>
      <c r="AD1387">
        <v>160.16999999999999</v>
      </c>
      <c r="AE1387" s="5">
        <f t="shared" si="43"/>
        <v>404136000</v>
      </c>
      <c r="AF1387">
        <v>167.67</v>
      </c>
      <c r="AG1387" s="4">
        <v>0.72</v>
      </c>
      <c r="AH1387" t="s">
        <v>33</v>
      </c>
      <c r="AI1387" t="s">
        <v>130</v>
      </c>
      <c r="AJ1387">
        <v>33.720576999999999</v>
      </c>
      <c r="AK1387">
        <v>-116.21556200000001</v>
      </c>
    </row>
    <row r="1388" spans="1:37" ht="14.45" x14ac:dyDescent="0.3">
      <c r="A1388">
        <v>1386</v>
      </c>
      <c r="B1388">
        <v>782</v>
      </c>
      <c r="C1388" t="s">
        <v>804</v>
      </c>
      <c r="D1388" t="s">
        <v>130</v>
      </c>
      <c r="E1388" t="s">
        <v>31</v>
      </c>
      <c r="F1388" s="2">
        <v>36892</v>
      </c>
      <c r="G1388" s="2">
        <v>40543</v>
      </c>
      <c r="H1388">
        <v>76036</v>
      </c>
      <c r="I1388">
        <v>67259</v>
      </c>
      <c r="J1388">
        <v>296</v>
      </c>
      <c r="K1388">
        <f t="shared" si="42"/>
        <v>8214929440</v>
      </c>
      <c r="L1388">
        <v>266</v>
      </c>
      <c r="M1388">
        <v>236</v>
      </c>
      <c r="N1388" t="s">
        <v>804</v>
      </c>
      <c r="O1388" t="s">
        <v>96</v>
      </c>
      <c r="P1388" t="s">
        <v>34</v>
      </c>
      <c r="Q1388" s="6">
        <v>42261</v>
      </c>
      <c r="R1388">
        <v>594</v>
      </c>
      <c r="S1388">
        <v>600</v>
      </c>
      <c r="T1388" t="s">
        <v>40</v>
      </c>
      <c r="V1388" s="3">
        <v>81393</v>
      </c>
      <c r="W1388">
        <v>175.2</v>
      </c>
      <c r="AB1388" s="3">
        <v>594000000</v>
      </c>
      <c r="AC1388" s="3">
        <v>599900000</v>
      </c>
      <c r="AD1388">
        <v>175.15</v>
      </c>
      <c r="AE1388" s="5">
        <f t="shared" si="43"/>
        <v>427680000</v>
      </c>
      <c r="AF1388">
        <v>176.89</v>
      </c>
      <c r="AG1388" s="4">
        <v>0.72</v>
      </c>
      <c r="AH1388" t="s">
        <v>33</v>
      </c>
      <c r="AI1388" t="s">
        <v>130</v>
      </c>
      <c r="AJ1388">
        <v>33.720576999999999</v>
      </c>
      <c r="AK1388">
        <v>-116.21556200000001</v>
      </c>
    </row>
    <row r="1389" spans="1:37" ht="14.45" x14ac:dyDescent="0.3">
      <c r="A1389">
        <v>1387</v>
      </c>
      <c r="B1389">
        <v>782</v>
      </c>
      <c r="C1389" t="s">
        <v>804</v>
      </c>
      <c r="D1389" t="s">
        <v>130</v>
      </c>
      <c r="E1389" t="s">
        <v>31</v>
      </c>
      <c r="F1389" s="2">
        <v>36892</v>
      </c>
      <c r="G1389" s="2">
        <v>40543</v>
      </c>
      <c r="H1389">
        <v>76036</v>
      </c>
      <c r="I1389">
        <v>67259</v>
      </c>
      <c r="J1389">
        <v>296</v>
      </c>
      <c r="K1389">
        <f t="shared" si="42"/>
        <v>8214929440</v>
      </c>
      <c r="L1389">
        <v>266</v>
      </c>
      <c r="M1389">
        <v>236</v>
      </c>
      <c r="N1389" t="s">
        <v>804</v>
      </c>
      <c r="O1389" t="s">
        <v>96</v>
      </c>
      <c r="P1389" t="s">
        <v>34</v>
      </c>
      <c r="Q1389" s="6">
        <v>42230</v>
      </c>
      <c r="R1389">
        <v>706</v>
      </c>
      <c r="S1389">
        <v>758</v>
      </c>
      <c r="T1389" t="s">
        <v>40</v>
      </c>
      <c r="V1389" s="3">
        <v>71563</v>
      </c>
      <c r="AB1389" s="3">
        <v>705500000</v>
      </c>
      <c r="AC1389" s="3">
        <v>758400000</v>
      </c>
      <c r="AD1389">
        <v>228.97</v>
      </c>
      <c r="AE1389" s="5">
        <f t="shared" si="43"/>
        <v>507960000</v>
      </c>
      <c r="AF1389">
        <v>246.14</v>
      </c>
      <c r="AG1389" s="4">
        <v>0.72</v>
      </c>
      <c r="AH1389" t="s">
        <v>33</v>
      </c>
      <c r="AI1389" t="s">
        <v>130</v>
      </c>
      <c r="AJ1389">
        <v>33.720576999999999</v>
      </c>
      <c r="AK1389">
        <v>-116.21556200000001</v>
      </c>
    </row>
    <row r="1390" spans="1:37" ht="14.45" x14ac:dyDescent="0.3">
      <c r="A1390">
        <v>1388</v>
      </c>
      <c r="B1390">
        <v>782</v>
      </c>
      <c r="C1390" t="s">
        <v>804</v>
      </c>
      <c r="D1390" t="s">
        <v>130</v>
      </c>
      <c r="E1390" t="s">
        <v>31</v>
      </c>
      <c r="F1390" s="2">
        <v>36892</v>
      </c>
      <c r="G1390" s="2">
        <v>40543</v>
      </c>
      <c r="H1390">
        <v>76036</v>
      </c>
      <c r="I1390">
        <v>67259</v>
      </c>
      <c r="J1390">
        <v>296</v>
      </c>
      <c r="K1390">
        <f t="shared" si="42"/>
        <v>8214929440</v>
      </c>
      <c r="L1390">
        <v>266</v>
      </c>
      <c r="M1390">
        <v>236</v>
      </c>
      <c r="N1390" t="s">
        <v>804</v>
      </c>
      <c r="O1390" t="s">
        <v>208</v>
      </c>
      <c r="P1390" t="s">
        <v>34</v>
      </c>
      <c r="Q1390" s="6">
        <v>42199</v>
      </c>
      <c r="R1390">
        <v>763</v>
      </c>
      <c r="S1390">
        <v>796</v>
      </c>
      <c r="T1390" t="s">
        <v>40</v>
      </c>
      <c r="V1390" s="3">
        <v>71563</v>
      </c>
      <c r="AB1390" s="3">
        <v>762700000</v>
      </c>
      <c r="AC1390" s="3">
        <v>796200000</v>
      </c>
      <c r="AD1390">
        <v>247.53</v>
      </c>
      <c r="AE1390" s="5">
        <f t="shared" si="43"/>
        <v>549144000</v>
      </c>
      <c r="AF1390">
        <v>258.41000000000003</v>
      </c>
      <c r="AG1390" s="4">
        <v>0.72</v>
      </c>
      <c r="AH1390" t="s">
        <v>33</v>
      </c>
      <c r="AI1390" t="s">
        <v>130</v>
      </c>
      <c r="AJ1390">
        <v>33.720576999999999</v>
      </c>
      <c r="AK1390">
        <v>-116.21556200000001</v>
      </c>
    </row>
    <row r="1391" spans="1:37" ht="14.45" x14ac:dyDescent="0.3">
      <c r="A1391">
        <v>1389</v>
      </c>
      <c r="B1391">
        <v>782</v>
      </c>
      <c r="C1391" t="s">
        <v>804</v>
      </c>
      <c r="D1391" t="s">
        <v>130</v>
      </c>
      <c r="E1391" t="s">
        <v>31</v>
      </c>
      <c r="F1391" s="2">
        <v>36892</v>
      </c>
      <c r="G1391" s="2">
        <v>40543</v>
      </c>
      <c r="H1391">
        <v>76036</v>
      </c>
      <c r="I1391">
        <v>67259</v>
      </c>
      <c r="J1391">
        <v>296</v>
      </c>
      <c r="K1391">
        <f t="shared" si="42"/>
        <v>8214929440</v>
      </c>
      <c r="L1391">
        <v>266</v>
      </c>
      <c r="M1391">
        <v>236</v>
      </c>
      <c r="N1391" t="s">
        <v>804</v>
      </c>
      <c r="O1391" t="s">
        <v>208</v>
      </c>
      <c r="P1391" t="s">
        <v>34</v>
      </c>
      <c r="Q1391" s="6">
        <v>42169</v>
      </c>
      <c r="R1391">
        <v>725</v>
      </c>
      <c r="S1391">
        <v>742</v>
      </c>
      <c r="T1391" t="s">
        <v>40</v>
      </c>
      <c r="V1391" s="3">
        <v>71563</v>
      </c>
      <c r="AB1391" s="3">
        <v>724500000</v>
      </c>
      <c r="AC1391" s="3">
        <v>741800000</v>
      </c>
      <c r="AD1391">
        <v>242.97</v>
      </c>
      <c r="AE1391" s="5">
        <f t="shared" si="43"/>
        <v>521640000</v>
      </c>
      <c r="AF1391">
        <v>248.78</v>
      </c>
      <c r="AG1391" s="4">
        <v>0.72</v>
      </c>
      <c r="AH1391" t="s">
        <v>33</v>
      </c>
      <c r="AI1391" t="s">
        <v>130</v>
      </c>
      <c r="AJ1391">
        <v>33.720576999999999</v>
      </c>
      <c r="AK1391">
        <v>-116.21556200000001</v>
      </c>
    </row>
    <row r="1392" spans="1:37" ht="14.45" x14ac:dyDescent="0.3">
      <c r="A1392">
        <v>1390</v>
      </c>
      <c r="B1392">
        <v>776</v>
      </c>
      <c r="C1392" t="s">
        <v>805</v>
      </c>
      <c r="D1392" t="s">
        <v>52</v>
      </c>
      <c r="E1392" t="s">
        <v>53</v>
      </c>
      <c r="F1392" s="2">
        <v>34700</v>
      </c>
      <c r="G1392" s="2">
        <v>38352</v>
      </c>
      <c r="H1392">
        <v>92386</v>
      </c>
      <c r="I1392">
        <v>88171</v>
      </c>
      <c r="J1392">
        <v>115</v>
      </c>
      <c r="K1392">
        <f t="shared" si="42"/>
        <v>3877902350</v>
      </c>
      <c r="L1392">
        <v>109</v>
      </c>
      <c r="M1392">
        <v>102</v>
      </c>
      <c r="N1392" t="s">
        <v>805</v>
      </c>
      <c r="O1392" t="s">
        <v>2141</v>
      </c>
      <c r="P1392" t="s">
        <v>39</v>
      </c>
      <c r="Q1392" s="6">
        <v>42050</v>
      </c>
      <c r="R1392">
        <v>692</v>
      </c>
      <c r="S1392">
        <v>705</v>
      </c>
      <c r="T1392" t="s">
        <v>55</v>
      </c>
      <c r="V1392" s="3">
        <v>92386</v>
      </c>
      <c r="W1392">
        <v>61</v>
      </c>
      <c r="Z1392">
        <v>8.9700000000000006</v>
      </c>
      <c r="AA1392" t="s">
        <v>55</v>
      </c>
      <c r="AB1392" s="3">
        <v>225579122</v>
      </c>
      <c r="AC1392" s="3">
        <v>229721998</v>
      </c>
      <c r="AD1392">
        <v>61.04</v>
      </c>
      <c r="AE1392" s="5">
        <f t="shared" si="43"/>
        <v>157905385.39999998</v>
      </c>
      <c r="AF1392">
        <v>62.16</v>
      </c>
      <c r="AG1392" s="4">
        <v>0.7</v>
      </c>
      <c r="AH1392" t="s">
        <v>33</v>
      </c>
      <c r="AI1392" t="s">
        <v>52</v>
      </c>
      <c r="AJ1392">
        <v>33.961680000000001</v>
      </c>
      <c r="AK1392">
        <v>-118.353131</v>
      </c>
    </row>
    <row r="1393" spans="1:37" ht="14.45" x14ac:dyDescent="0.3">
      <c r="A1393">
        <v>1391</v>
      </c>
      <c r="B1393">
        <v>776</v>
      </c>
      <c r="C1393" t="s">
        <v>805</v>
      </c>
      <c r="D1393" t="s">
        <v>52</v>
      </c>
      <c r="E1393" t="s">
        <v>53</v>
      </c>
      <c r="F1393" s="2">
        <v>34700</v>
      </c>
      <c r="G1393" s="2">
        <v>38352</v>
      </c>
      <c r="H1393">
        <v>92386</v>
      </c>
      <c r="I1393">
        <v>88171</v>
      </c>
      <c r="J1393">
        <v>115</v>
      </c>
      <c r="K1393">
        <f t="shared" si="42"/>
        <v>3877902350</v>
      </c>
      <c r="L1393">
        <v>109</v>
      </c>
      <c r="M1393">
        <v>102</v>
      </c>
      <c r="N1393" t="s">
        <v>805</v>
      </c>
      <c r="O1393" t="s">
        <v>806</v>
      </c>
      <c r="P1393" t="s">
        <v>39</v>
      </c>
      <c r="Q1393" s="6">
        <v>42019</v>
      </c>
      <c r="R1393">
        <v>674</v>
      </c>
      <c r="S1393">
        <v>769</v>
      </c>
      <c r="T1393" t="s">
        <v>55</v>
      </c>
      <c r="V1393" s="3">
        <v>92386</v>
      </c>
      <c r="W1393">
        <v>53.7</v>
      </c>
      <c r="Z1393">
        <v>6.9009999999999998</v>
      </c>
      <c r="AA1393" t="s">
        <v>55</v>
      </c>
      <c r="AB1393" s="3">
        <v>219647975</v>
      </c>
      <c r="AC1393" s="3">
        <v>250728336</v>
      </c>
      <c r="AD1393">
        <v>53.69</v>
      </c>
      <c r="AE1393" s="5">
        <f t="shared" si="43"/>
        <v>153753582.5</v>
      </c>
      <c r="AF1393">
        <v>61.28</v>
      </c>
      <c r="AG1393" s="4">
        <v>0.7</v>
      </c>
      <c r="AH1393" t="s">
        <v>33</v>
      </c>
      <c r="AI1393" t="s">
        <v>52</v>
      </c>
      <c r="AJ1393">
        <v>33.961680000000001</v>
      </c>
      <c r="AK1393">
        <v>-118.353131</v>
      </c>
    </row>
    <row r="1394" spans="1:37" ht="14.45" x14ac:dyDescent="0.3">
      <c r="A1394">
        <v>1392</v>
      </c>
      <c r="B1394">
        <v>776</v>
      </c>
      <c r="C1394" t="s">
        <v>805</v>
      </c>
      <c r="D1394" t="s">
        <v>52</v>
      </c>
      <c r="E1394" t="s">
        <v>53</v>
      </c>
      <c r="F1394" s="2">
        <v>34700</v>
      </c>
      <c r="G1394" s="2">
        <v>38352</v>
      </c>
      <c r="H1394">
        <v>92386</v>
      </c>
      <c r="I1394">
        <v>88171</v>
      </c>
      <c r="J1394">
        <v>115</v>
      </c>
      <c r="K1394">
        <f t="shared" si="42"/>
        <v>3877902350</v>
      </c>
      <c r="L1394">
        <v>109</v>
      </c>
      <c r="M1394">
        <v>102</v>
      </c>
      <c r="N1394" t="s">
        <v>805</v>
      </c>
      <c r="O1394" t="s">
        <v>807</v>
      </c>
      <c r="P1394" t="s">
        <v>39</v>
      </c>
      <c r="Q1394" s="6">
        <v>42352</v>
      </c>
      <c r="R1394">
        <v>688</v>
      </c>
      <c r="S1394">
        <v>783</v>
      </c>
      <c r="T1394" t="s">
        <v>55</v>
      </c>
      <c r="V1394" s="3">
        <v>92386</v>
      </c>
      <c r="W1394">
        <v>55</v>
      </c>
      <c r="Z1394">
        <v>3.4129999999999998</v>
      </c>
      <c r="AA1394" t="s">
        <v>55</v>
      </c>
      <c r="AB1394" s="3">
        <v>224228142</v>
      </c>
      <c r="AC1394" s="3">
        <v>255215636</v>
      </c>
      <c r="AD1394">
        <v>54.81</v>
      </c>
      <c r="AE1394" s="5">
        <f t="shared" si="43"/>
        <v>156959699.39999998</v>
      </c>
      <c r="AF1394">
        <v>62.38</v>
      </c>
      <c r="AG1394" s="4">
        <v>0.7</v>
      </c>
      <c r="AH1394" t="s">
        <v>33</v>
      </c>
      <c r="AI1394" t="s">
        <v>52</v>
      </c>
      <c r="AJ1394">
        <v>33.961680000000001</v>
      </c>
      <c r="AK1394">
        <v>-118.353131</v>
      </c>
    </row>
    <row r="1395" spans="1:37" ht="14.45" x14ac:dyDescent="0.3">
      <c r="A1395">
        <v>1393</v>
      </c>
      <c r="B1395">
        <v>776</v>
      </c>
      <c r="C1395" t="s">
        <v>805</v>
      </c>
      <c r="D1395" t="s">
        <v>52</v>
      </c>
      <c r="E1395" t="s">
        <v>53</v>
      </c>
      <c r="F1395" s="2">
        <v>34700</v>
      </c>
      <c r="G1395" s="2">
        <v>38352</v>
      </c>
      <c r="H1395">
        <v>92386</v>
      </c>
      <c r="I1395">
        <v>88171</v>
      </c>
      <c r="J1395">
        <v>115</v>
      </c>
      <c r="K1395">
        <f t="shared" si="42"/>
        <v>3877902350</v>
      </c>
      <c r="L1395">
        <v>109</v>
      </c>
      <c r="M1395">
        <v>102</v>
      </c>
      <c r="N1395" t="s">
        <v>805</v>
      </c>
      <c r="O1395" t="s">
        <v>807</v>
      </c>
      <c r="P1395" t="s">
        <v>39</v>
      </c>
      <c r="Q1395" s="6">
        <v>42322</v>
      </c>
      <c r="R1395">
        <v>767</v>
      </c>
      <c r="S1395">
        <v>792</v>
      </c>
      <c r="T1395" t="s">
        <v>55</v>
      </c>
      <c r="V1395" s="3">
        <v>92386</v>
      </c>
      <c r="W1395">
        <v>63</v>
      </c>
      <c r="Z1395">
        <v>48.37</v>
      </c>
      <c r="AA1395" t="s">
        <v>55</v>
      </c>
      <c r="AB1395" s="3">
        <v>249905561</v>
      </c>
      <c r="AC1395" s="3">
        <v>257919225</v>
      </c>
      <c r="AD1395">
        <v>63.12</v>
      </c>
      <c r="AE1395" s="5">
        <f t="shared" si="43"/>
        <v>174933892.69999999</v>
      </c>
      <c r="AF1395">
        <v>65.14</v>
      </c>
      <c r="AG1395" s="4">
        <v>0.7</v>
      </c>
      <c r="AH1395" t="s">
        <v>33</v>
      </c>
      <c r="AI1395" t="s">
        <v>52</v>
      </c>
      <c r="AJ1395">
        <v>33.961680000000001</v>
      </c>
      <c r="AK1395">
        <v>-118.353131</v>
      </c>
    </row>
    <row r="1396" spans="1:37" ht="14.45" x14ac:dyDescent="0.3">
      <c r="A1396">
        <v>1394</v>
      </c>
      <c r="B1396">
        <v>776</v>
      </c>
      <c r="C1396" t="s">
        <v>805</v>
      </c>
      <c r="D1396" t="s">
        <v>52</v>
      </c>
      <c r="E1396" t="s">
        <v>53</v>
      </c>
      <c r="F1396" s="2">
        <v>34700</v>
      </c>
      <c r="G1396" s="2">
        <v>38352</v>
      </c>
      <c r="H1396">
        <v>92386</v>
      </c>
      <c r="I1396">
        <v>88171</v>
      </c>
      <c r="J1396">
        <v>115</v>
      </c>
      <c r="K1396">
        <f t="shared" si="42"/>
        <v>3877902350</v>
      </c>
      <c r="L1396">
        <v>109</v>
      </c>
      <c r="M1396">
        <v>102</v>
      </c>
      <c r="N1396" t="s">
        <v>805</v>
      </c>
      <c r="O1396" t="s">
        <v>808</v>
      </c>
      <c r="P1396" t="s">
        <v>39</v>
      </c>
      <c r="Q1396" s="6">
        <v>42291</v>
      </c>
      <c r="R1396">
        <v>850</v>
      </c>
      <c r="S1396">
        <v>901</v>
      </c>
      <c r="T1396" t="s">
        <v>55</v>
      </c>
      <c r="V1396" s="3">
        <v>92386</v>
      </c>
      <c r="W1396">
        <v>70</v>
      </c>
      <c r="Z1396">
        <v>100.982</v>
      </c>
      <c r="AA1396" t="s">
        <v>55</v>
      </c>
      <c r="AB1396" s="3">
        <v>277069513</v>
      </c>
      <c r="AC1396" s="3">
        <v>293513280</v>
      </c>
      <c r="AD1396">
        <v>67.72</v>
      </c>
      <c r="AE1396" s="5">
        <f t="shared" si="43"/>
        <v>193948659.09999999</v>
      </c>
      <c r="AF1396">
        <v>71.739999999999995</v>
      </c>
      <c r="AG1396" s="4">
        <v>0.7</v>
      </c>
      <c r="AH1396" t="s">
        <v>33</v>
      </c>
      <c r="AI1396" t="s">
        <v>52</v>
      </c>
      <c r="AJ1396">
        <v>33.961680000000001</v>
      </c>
      <c r="AK1396">
        <v>-118.353131</v>
      </c>
    </row>
    <row r="1397" spans="1:37" ht="14.45" x14ac:dyDescent="0.3">
      <c r="A1397">
        <v>1395</v>
      </c>
      <c r="B1397">
        <v>776</v>
      </c>
      <c r="C1397" t="s">
        <v>805</v>
      </c>
      <c r="D1397" t="s">
        <v>52</v>
      </c>
      <c r="E1397" t="s">
        <v>53</v>
      </c>
      <c r="F1397" s="2">
        <v>34700</v>
      </c>
      <c r="G1397" s="2">
        <v>38352</v>
      </c>
      <c r="H1397">
        <v>92386</v>
      </c>
      <c r="I1397">
        <v>88171</v>
      </c>
      <c r="J1397">
        <v>115</v>
      </c>
      <c r="K1397">
        <f t="shared" si="42"/>
        <v>3877902350</v>
      </c>
      <c r="L1397">
        <v>109</v>
      </c>
      <c r="M1397">
        <v>102</v>
      </c>
      <c r="N1397" t="s">
        <v>805</v>
      </c>
      <c r="O1397" t="s">
        <v>809</v>
      </c>
      <c r="P1397" t="s">
        <v>39</v>
      </c>
      <c r="Q1397" s="6">
        <v>42261</v>
      </c>
      <c r="R1397">
        <v>851</v>
      </c>
      <c r="S1397">
        <v>905</v>
      </c>
      <c r="T1397" t="s">
        <v>55</v>
      </c>
      <c r="V1397" s="3">
        <v>92386</v>
      </c>
      <c r="Z1397">
        <v>107.57599999999999</v>
      </c>
      <c r="AA1397" t="s">
        <v>55</v>
      </c>
      <c r="AB1397" s="3">
        <v>277164336</v>
      </c>
      <c r="AC1397" s="3">
        <v>294934318</v>
      </c>
      <c r="AD1397">
        <v>70</v>
      </c>
      <c r="AE1397" s="5">
        <f t="shared" si="43"/>
        <v>194015035.19999999</v>
      </c>
      <c r="AF1397">
        <v>74.489999999999995</v>
      </c>
      <c r="AG1397" s="4">
        <v>0.7</v>
      </c>
      <c r="AH1397" t="s">
        <v>33</v>
      </c>
      <c r="AI1397" t="s">
        <v>52</v>
      </c>
      <c r="AJ1397">
        <v>33.961680000000001</v>
      </c>
      <c r="AK1397">
        <v>-118.353131</v>
      </c>
    </row>
    <row r="1398" spans="1:37" ht="14.45" x14ac:dyDescent="0.3">
      <c r="A1398">
        <v>1396</v>
      </c>
      <c r="B1398">
        <v>776</v>
      </c>
      <c r="C1398" t="s">
        <v>805</v>
      </c>
      <c r="D1398" t="s">
        <v>52</v>
      </c>
      <c r="E1398" t="s">
        <v>53</v>
      </c>
      <c r="F1398" s="2">
        <v>34700</v>
      </c>
      <c r="G1398" s="2">
        <v>38352</v>
      </c>
      <c r="H1398">
        <v>92386</v>
      </c>
      <c r="I1398">
        <v>88171</v>
      </c>
      <c r="J1398">
        <v>115</v>
      </c>
      <c r="K1398">
        <f t="shared" si="42"/>
        <v>3877902350</v>
      </c>
      <c r="L1398">
        <v>109</v>
      </c>
      <c r="M1398">
        <v>102</v>
      </c>
      <c r="N1398" t="s">
        <v>805</v>
      </c>
      <c r="O1398" t="s">
        <v>810</v>
      </c>
      <c r="P1398" t="s">
        <v>39</v>
      </c>
      <c r="Q1398" s="6">
        <v>42230</v>
      </c>
      <c r="R1398">
        <v>871</v>
      </c>
      <c r="S1398">
        <v>990</v>
      </c>
      <c r="T1398" t="s">
        <v>55</v>
      </c>
      <c r="V1398" s="3">
        <v>111200</v>
      </c>
      <c r="Z1398">
        <v>101.63</v>
      </c>
      <c r="AA1398" t="s">
        <v>55</v>
      </c>
      <c r="AB1398" s="3">
        <v>283788570</v>
      </c>
      <c r="AC1398" s="3">
        <v>322470718</v>
      </c>
      <c r="AD1398">
        <v>57.63</v>
      </c>
      <c r="AE1398" s="5">
        <f t="shared" si="43"/>
        <v>198651999</v>
      </c>
      <c r="AF1398">
        <v>65.48</v>
      </c>
      <c r="AG1398" s="4">
        <v>0.7</v>
      </c>
      <c r="AH1398" t="s">
        <v>33</v>
      </c>
      <c r="AI1398" t="s">
        <v>52</v>
      </c>
      <c r="AJ1398">
        <v>33.961680000000001</v>
      </c>
      <c r="AK1398">
        <v>-118.353131</v>
      </c>
    </row>
    <row r="1399" spans="1:37" ht="14.45" x14ac:dyDescent="0.3">
      <c r="A1399">
        <v>1397</v>
      </c>
      <c r="B1399">
        <v>776</v>
      </c>
      <c r="C1399" t="s">
        <v>805</v>
      </c>
      <c r="D1399" t="s">
        <v>52</v>
      </c>
      <c r="E1399" t="s">
        <v>53</v>
      </c>
      <c r="F1399" s="2">
        <v>34700</v>
      </c>
      <c r="G1399" s="2">
        <v>38352</v>
      </c>
      <c r="H1399">
        <v>92386</v>
      </c>
      <c r="I1399">
        <v>88171</v>
      </c>
      <c r="J1399">
        <v>115</v>
      </c>
      <c r="K1399">
        <f t="shared" si="42"/>
        <v>3877902350</v>
      </c>
      <c r="L1399">
        <v>109</v>
      </c>
      <c r="M1399">
        <v>102</v>
      </c>
      <c r="N1399" t="s">
        <v>805</v>
      </c>
      <c r="Q1399" s="6">
        <v>42199</v>
      </c>
      <c r="R1399">
        <v>245</v>
      </c>
      <c r="S1399">
        <v>245</v>
      </c>
      <c r="T1399" t="s">
        <v>40</v>
      </c>
      <c r="V1399" s="3">
        <v>115904</v>
      </c>
      <c r="AB1399" s="3">
        <v>244920000</v>
      </c>
      <c r="AC1399" s="3">
        <v>244800000</v>
      </c>
      <c r="AD1399">
        <v>68.17</v>
      </c>
      <c r="AE1399" s="5">
        <f t="shared" si="43"/>
        <v>244920000</v>
      </c>
      <c r="AF1399">
        <v>68.13</v>
      </c>
      <c r="AG1399" s="4">
        <v>1</v>
      </c>
      <c r="AH1399" t="s">
        <v>33</v>
      </c>
      <c r="AI1399" t="s">
        <v>52</v>
      </c>
      <c r="AJ1399">
        <v>33.961680000000001</v>
      </c>
      <c r="AK1399">
        <v>-118.353131</v>
      </c>
    </row>
    <row r="1400" spans="1:37" ht="14.45" x14ac:dyDescent="0.3">
      <c r="A1400">
        <v>1398</v>
      </c>
      <c r="B1400">
        <v>776</v>
      </c>
      <c r="C1400" t="s">
        <v>805</v>
      </c>
      <c r="D1400" t="s">
        <v>52</v>
      </c>
      <c r="E1400" t="s">
        <v>53</v>
      </c>
      <c r="F1400" s="2">
        <v>34700</v>
      </c>
      <c r="G1400" s="2">
        <v>38352</v>
      </c>
      <c r="H1400">
        <v>92386</v>
      </c>
      <c r="I1400">
        <v>88171</v>
      </c>
      <c r="J1400">
        <v>115</v>
      </c>
      <c r="K1400">
        <f t="shared" si="42"/>
        <v>3877902350</v>
      </c>
      <c r="L1400">
        <v>109</v>
      </c>
      <c r="M1400">
        <v>102</v>
      </c>
      <c r="N1400" t="s">
        <v>805</v>
      </c>
      <c r="O1400" t="s">
        <v>810</v>
      </c>
      <c r="P1400" t="s">
        <v>39</v>
      </c>
      <c r="Q1400" s="6">
        <v>42169</v>
      </c>
      <c r="R1400">
        <v>867</v>
      </c>
      <c r="S1400">
        <v>947</v>
      </c>
      <c r="T1400" t="s">
        <v>55</v>
      </c>
      <c r="V1400" s="3">
        <v>111200</v>
      </c>
      <c r="Z1400">
        <v>104.9</v>
      </c>
      <c r="AA1400" t="s">
        <v>55</v>
      </c>
      <c r="AB1400" s="3">
        <v>282472782</v>
      </c>
      <c r="AC1400" s="3">
        <v>308661135</v>
      </c>
      <c r="AD1400">
        <v>59.27</v>
      </c>
      <c r="AE1400" s="5">
        <f t="shared" si="43"/>
        <v>197730947.39999998</v>
      </c>
      <c r="AF1400">
        <v>64.77</v>
      </c>
      <c r="AG1400" s="4">
        <v>0.7</v>
      </c>
      <c r="AH1400" t="s">
        <v>33</v>
      </c>
      <c r="AI1400" t="s">
        <v>52</v>
      </c>
      <c r="AJ1400">
        <v>33.961680000000001</v>
      </c>
      <c r="AK1400">
        <v>-118.353131</v>
      </c>
    </row>
    <row r="1401" spans="1:37" ht="14.45" x14ac:dyDescent="0.3">
      <c r="A1401">
        <v>1399</v>
      </c>
      <c r="B1401">
        <v>340</v>
      </c>
      <c r="C1401" t="s">
        <v>811</v>
      </c>
      <c r="D1401" t="s">
        <v>52</v>
      </c>
      <c r="E1401" t="s">
        <v>31</v>
      </c>
      <c r="F1401" s="2">
        <v>33055</v>
      </c>
      <c r="G1401" s="2">
        <v>38533</v>
      </c>
      <c r="H1401">
        <v>337876</v>
      </c>
      <c r="I1401">
        <v>243300</v>
      </c>
      <c r="J1401">
        <v>213</v>
      </c>
      <c r="K1401">
        <f t="shared" si="42"/>
        <v>26268169620</v>
      </c>
      <c r="L1401">
        <v>192</v>
      </c>
      <c r="M1401">
        <v>170</v>
      </c>
      <c r="N1401" t="s">
        <v>811</v>
      </c>
      <c r="O1401">
        <v>1</v>
      </c>
      <c r="P1401" t="s">
        <v>34</v>
      </c>
      <c r="Q1401" s="6">
        <v>42050</v>
      </c>
      <c r="R1401" s="3">
        <v>4090</v>
      </c>
      <c r="S1401" s="3">
        <v>3698</v>
      </c>
      <c r="T1401" t="s">
        <v>55</v>
      </c>
      <c r="U1401" t="s">
        <v>2142</v>
      </c>
      <c r="V1401" s="3">
        <v>384154</v>
      </c>
      <c r="W1401">
        <v>66</v>
      </c>
      <c r="Y1401" t="s">
        <v>812</v>
      </c>
      <c r="Z1401">
        <v>1596</v>
      </c>
      <c r="AA1401" t="s">
        <v>55</v>
      </c>
      <c r="AB1401" s="3">
        <v>1332634581</v>
      </c>
      <c r="AC1401" s="3">
        <v>1204933407</v>
      </c>
      <c r="AD1401">
        <v>65.66</v>
      </c>
      <c r="AE1401" s="5">
        <f t="shared" si="43"/>
        <v>706296327.93000007</v>
      </c>
      <c r="AF1401">
        <v>59.37</v>
      </c>
      <c r="AG1401" s="4">
        <v>0.53</v>
      </c>
      <c r="AH1401" t="s">
        <v>33</v>
      </c>
      <c r="AI1401" t="s">
        <v>52</v>
      </c>
      <c r="AJ1401">
        <v>33.667881999999999</v>
      </c>
      <c r="AK1401">
        <v>-117.766437</v>
      </c>
    </row>
    <row r="1402" spans="1:37" ht="14.45" x14ac:dyDescent="0.3">
      <c r="A1402">
        <v>1400</v>
      </c>
      <c r="B1402">
        <v>340</v>
      </c>
      <c r="C1402" t="s">
        <v>811</v>
      </c>
      <c r="D1402" t="s">
        <v>52</v>
      </c>
      <c r="E1402" t="s">
        <v>31</v>
      </c>
      <c r="F1402" s="2">
        <v>33055</v>
      </c>
      <c r="G1402" s="2">
        <v>38533</v>
      </c>
      <c r="H1402">
        <v>337876</v>
      </c>
      <c r="I1402">
        <v>243300</v>
      </c>
      <c r="J1402">
        <v>213</v>
      </c>
      <c r="K1402">
        <f t="shared" si="42"/>
        <v>26268169620</v>
      </c>
      <c r="L1402">
        <v>192</v>
      </c>
      <c r="M1402">
        <v>170</v>
      </c>
      <c r="N1402" t="s">
        <v>811</v>
      </c>
      <c r="O1402">
        <v>1</v>
      </c>
      <c r="P1402" t="s">
        <v>34</v>
      </c>
      <c r="Q1402" s="6">
        <v>42019</v>
      </c>
      <c r="R1402" s="3">
        <v>3925</v>
      </c>
      <c r="S1402" s="3">
        <v>4327</v>
      </c>
      <c r="T1402" t="s">
        <v>55</v>
      </c>
      <c r="U1402" t="s">
        <v>2143</v>
      </c>
      <c r="V1402" s="3">
        <v>383305</v>
      </c>
      <c r="W1402">
        <v>69</v>
      </c>
      <c r="Y1402" t="s">
        <v>812</v>
      </c>
      <c r="Z1402">
        <v>2298.6</v>
      </c>
      <c r="AA1402" t="s">
        <v>55</v>
      </c>
      <c r="AB1402" s="3">
        <v>1278966851</v>
      </c>
      <c r="AC1402" s="3">
        <v>1410024295</v>
      </c>
      <c r="AD1402">
        <v>67.81</v>
      </c>
      <c r="AE1402" s="5">
        <f t="shared" si="43"/>
        <v>805749116.13</v>
      </c>
      <c r="AF1402">
        <v>74.760000000000005</v>
      </c>
      <c r="AG1402" s="4">
        <v>0.63</v>
      </c>
      <c r="AH1402" t="s">
        <v>33</v>
      </c>
      <c r="AI1402" t="s">
        <v>52</v>
      </c>
      <c r="AJ1402">
        <v>33.667881999999999</v>
      </c>
      <c r="AK1402">
        <v>-117.766437</v>
      </c>
    </row>
    <row r="1403" spans="1:37" ht="14.45" x14ac:dyDescent="0.3">
      <c r="A1403">
        <v>1401</v>
      </c>
      <c r="B1403">
        <v>340</v>
      </c>
      <c r="C1403" t="s">
        <v>811</v>
      </c>
      <c r="D1403" t="s">
        <v>52</v>
      </c>
      <c r="E1403" t="s">
        <v>31</v>
      </c>
      <c r="F1403" s="2">
        <v>33055</v>
      </c>
      <c r="G1403" s="2">
        <v>38533</v>
      </c>
      <c r="H1403">
        <v>337876</v>
      </c>
      <c r="I1403">
        <v>243300</v>
      </c>
      <c r="J1403">
        <v>213</v>
      </c>
      <c r="K1403">
        <f t="shared" si="42"/>
        <v>26268169620</v>
      </c>
      <c r="L1403">
        <v>192</v>
      </c>
      <c r="M1403">
        <v>170</v>
      </c>
      <c r="N1403" t="s">
        <v>811</v>
      </c>
      <c r="O1403">
        <v>1</v>
      </c>
      <c r="P1403" t="s">
        <v>34</v>
      </c>
      <c r="Q1403" s="6">
        <v>42352</v>
      </c>
      <c r="R1403" s="3">
        <v>4214</v>
      </c>
      <c r="S1403" s="3">
        <v>4501</v>
      </c>
      <c r="T1403" t="s">
        <v>55</v>
      </c>
      <c r="U1403" t="s">
        <v>813</v>
      </c>
      <c r="V1403" s="3">
        <v>382411</v>
      </c>
      <c r="W1403">
        <v>68</v>
      </c>
      <c r="X1403" t="s">
        <v>812</v>
      </c>
      <c r="Z1403">
        <v>2203.1</v>
      </c>
      <c r="AA1403" t="s">
        <v>55</v>
      </c>
      <c r="AB1403" s="3">
        <v>1373170499</v>
      </c>
      <c r="AC1403" s="3">
        <v>1466722443</v>
      </c>
      <c r="AD1403">
        <v>67.180000000000007</v>
      </c>
      <c r="AE1403" s="5">
        <f t="shared" si="43"/>
        <v>796438889.41999996</v>
      </c>
      <c r="AF1403">
        <v>71.760000000000005</v>
      </c>
      <c r="AG1403" s="4">
        <v>0.57999999999999996</v>
      </c>
      <c r="AH1403" t="s">
        <v>33</v>
      </c>
      <c r="AI1403" t="s">
        <v>52</v>
      </c>
      <c r="AJ1403">
        <v>33.667881999999999</v>
      </c>
      <c r="AK1403">
        <v>-117.766437</v>
      </c>
    </row>
    <row r="1404" spans="1:37" ht="14.45" x14ac:dyDescent="0.3">
      <c r="A1404">
        <v>1402</v>
      </c>
      <c r="B1404">
        <v>340</v>
      </c>
      <c r="C1404" t="s">
        <v>811</v>
      </c>
      <c r="D1404" t="s">
        <v>52</v>
      </c>
      <c r="E1404" t="s">
        <v>31</v>
      </c>
      <c r="F1404" s="2">
        <v>33055</v>
      </c>
      <c r="G1404" s="2">
        <v>38533</v>
      </c>
      <c r="H1404">
        <v>337876</v>
      </c>
      <c r="I1404">
        <v>243300</v>
      </c>
      <c r="J1404">
        <v>213</v>
      </c>
      <c r="K1404">
        <f t="shared" si="42"/>
        <v>26268169620</v>
      </c>
      <c r="L1404">
        <v>192</v>
      </c>
      <c r="M1404">
        <v>170</v>
      </c>
      <c r="N1404" t="s">
        <v>811</v>
      </c>
      <c r="O1404">
        <v>1</v>
      </c>
      <c r="P1404" t="s">
        <v>34</v>
      </c>
      <c r="Q1404" s="6">
        <v>42322</v>
      </c>
      <c r="R1404" s="3">
        <v>4482</v>
      </c>
      <c r="S1404" s="3">
        <v>4587</v>
      </c>
      <c r="T1404" t="s">
        <v>55</v>
      </c>
      <c r="U1404" t="s">
        <v>814</v>
      </c>
      <c r="V1404" s="3">
        <v>381880</v>
      </c>
      <c r="W1404">
        <v>73</v>
      </c>
      <c r="X1404" t="s">
        <v>812</v>
      </c>
      <c r="Z1404">
        <v>2391.1999999999998</v>
      </c>
      <c r="AA1404" t="s">
        <v>55</v>
      </c>
      <c r="AB1404" s="3">
        <v>1460368340</v>
      </c>
      <c r="AC1404" s="3">
        <v>1494550155</v>
      </c>
      <c r="AD1404">
        <v>73.930000000000007</v>
      </c>
      <c r="AE1404" s="5">
        <f t="shared" si="43"/>
        <v>847013637.19999993</v>
      </c>
      <c r="AF1404">
        <v>75.66</v>
      </c>
      <c r="AG1404" s="4">
        <v>0.57999999999999996</v>
      </c>
      <c r="AH1404" t="s">
        <v>33</v>
      </c>
      <c r="AI1404" t="s">
        <v>52</v>
      </c>
      <c r="AJ1404">
        <v>33.667881999999999</v>
      </c>
      <c r="AK1404">
        <v>-117.766437</v>
      </c>
    </row>
    <row r="1405" spans="1:37" ht="14.45" x14ac:dyDescent="0.3">
      <c r="A1405">
        <v>1403</v>
      </c>
      <c r="B1405">
        <v>340</v>
      </c>
      <c r="C1405" t="s">
        <v>811</v>
      </c>
      <c r="D1405" t="s">
        <v>52</v>
      </c>
      <c r="E1405" t="s">
        <v>31</v>
      </c>
      <c r="F1405" s="2">
        <v>33055</v>
      </c>
      <c r="G1405" s="2">
        <v>38533</v>
      </c>
      <c r="H1405">
        <v>337876</v>
      </c>
      <c r="I1405">
        <v>243300</v>
      </c>
      <c r="J1405">
        <v>213</v>
      </c>
      <c r="K1405">
        <f t="shared" si="42"/>
        <v>26268169620</v>
      </c>
      <c r="L1405">
        <v>192</v>
      </c>
      <c r="M1405">
        <v>170</v>
      </c>
      <c r="N1405" t="s">
        <v>811</v>
      </c>
      <c r="O1405">
        <v>1</v>
      </c>
      <c r="P1405" t="s">
        <v>34</v>
      </c>
      <c r="Q1405" s="6">
        <v>42291</v>
      </c>
      <c r="R1405" s="3">
        <v>5560</v>
      </c>
      <c r="S1405" s="3">
        <v>6022</v>
      </c>
      <c r="T1405" t="s">
        <v>55</v>
      </c>
      <c r="U1405" t="s">
        <v>815</v>
      </c>
      <c r="V1405" s="3">
        <v>381003</v>
      </c>
      <c r="W1405">
        <v>85</v>
      </c>
      <c r="Y1405" t="s">
        <v>816</v>
      </c>
      <c r="Z1405">
        <v>2290.6999999999998</v>
      </c>
      <c r="AA1405" t="s">
        <v>55</v>
      </c>
      <c r="AB1405" s="3">
        <v>1811831690</v>
      </c>
      <c r="AC1405" s="3">
        <v>1962309879</v>
      </c>
      <c r="AD1405">
        <v>84.37</v>
      </c>
      <c r="AE1405" s="5">
        <f t="shared" si="43"/>
        <v>996507429.50000012</v>
      </c>
      <c r="AF1405">
        <v>91.38</v>
      </c>
      <c r="AG1405" s="4">
        <v>0.55000000000000004</v>
      </c>
      <c r="AH1405" t="s">
        <v>33</v>
      </c>
      <c r="AI1405" t="s">
        <v>52</v>
      </c>
      <c r="AJ1405">
        <v>33.667881999999999</v>
      </c>
      <c r="AK1405">
        <v>-117.766437</v>
      </c>
    </row>
    <row r="1406" spans="1:37" ht="14.45" x14ac:dyDescent="0.3">
      <c r="A1406">
        <v>1404</v>
      </c>
      <c r="B1406">
        <v>340</v>
      </c>
      <c r="C1406" t="s">
        <v>811</v>
      </c>
      <c r="D1406" t="s">
        <v>52</v>
      </c>
      <c r="E1406" t="s">
        <v>31</v>
      </c>
      <c r="F1406" s="2">
        <v>33055</v>
      </c>
      <c r="G1406" s="2">
        <v>38533</v>
      </c>
      <c r="H1406">
        <v>337876</v>
      </c>
      <c r="I1406">
        <v>243300</v>
      </c>
      <c r="J1406">
        <v>213</v>
      </c>
      <c r="K1406">
        <f t="shared" si="42"/>
        <v>26268169620</v>
      </c>
      <c r="L1406">
        <v>192</v>
      </c>
      <c r="M1406">
        <v>170</v>
      </c>
      <c r="N1406" t="s">
        <v>811</v>
      </c>
      <c r="O1406">
        <v>1</v>
      </c>
      <c r="P1406" t="s">
        <v>34</v>
      </c>
      <c r="Q1406" s="6">
        <v>42261</v>
      </c>
      <c r="R1406" s="3">
        <v>6093</v>
      </c>
      <c r="S1406" s="3">
        <v>5903</v>
      </c>
      <c r="T1406" t="s">
        <v>55</v>
      </c>
      <c r="U1406" t="s">
        <v>817</v>
      </c>
      <c r="V1406" s="3">
        <v>380104</v>
      </c>
      <c r="W1406">
        <v>91</v>
      </c>
      <c r="Y1406" t="s">
        <v>818</v>
      </c>
      <c r="Z1406">
        <v>2251</v>
      </c>
      <c r="AA1406" t="s">
        <v>55</v>
      </c>
      <c r="AB1406" s="3">
        <v>1985445330</v>
      </c>
      <c r="AC1406" s="3">
        <v>1923403218</v>
      </c>
      <c r="AD1406">
        <v>92.28</v>
      </c>
      <c r="AE1406" s="5">
        <f t="shared" si="43"/>
        <v>1052286024.9000001</v>
      </c>
      <c r="AF1406">
        <v>89.4</v>
      </c>
      <c r="AG1406" s="4">
        <v>0.53</v>
      </c>
      <c r="AH1406" t="s">
        <v>33</v>
      </c>
      <c r="AI1406" t="s">
        <v>52</v>
      </c>
      <c r="AJ1406">
        <v>33.667881999999999</v>
      </c>
      <c r="AK1406">
        <v>-117.766437</v>
      </c>
    </row>
    <row r="1407" spans="1:37" ht="14.45" x14ac:dyDescent="0.3">
      <c r="A1407">
        <v>1405</v>
      </c>
      <c r="B1407">
        <v>340</v>
      </c>
      <c r="C1407" t="s">
        <v>811</v>
      </c>
      <c r="D1407" t="s">
        <v>52</v>
      </c>
      <c r="E1407" t="s">
        <v>31</v>
      </c>
      <c r="F1407" s="2">
        <v>33055</v>
      </c>
      <c r="G1407" s="2">
        <v>38533</v>
      </c>
      <c r="H1407">
        <v>337876</v>
      </c>
      <c r="I1407">
        <v>243300</v>
      </c>
      <c r="J1407">
        <v>213</v>
      </c>
      <c r="K1407">
        <f t="shared" si="42"/>
        <v>26268169620</v>
      </c>
      <c r="L1407">
        <v>192</v>
      </c>
      <c r="M1407">
        <v>170</v>
      </c>
      <c r="N1407" t="s">
        <v>811</v>
      </c>
      <c r="O1407" t="s">
        <v>96</v>
      </c>
      <c r="P1407" t="s">
        <v>34</v>
      </c>
      <c r="Q1407" s="6">
        <v>42230</v>
      </c>
      <c r="R1407" s="3">
        <v>5773</v>
      </c>
      <c r="S1407" s="3">
        <v>6084</v>
      </c>
      <c r="T1407" t="s">
        <v>55</v>
      </c>
      <c r="U1407" t="s">
        <v>819</v>
      </c>
      <c r="V1407" s="3">
        <v>378750</v>
      </c>
      <c r="Z1407">
        <v>2277.5</v>
      </c>
      <c r="AA1407" t="s">
        <v>55</v>
      </c>
      <c r="AB1407" s="3">
        <v>1881205458</v>
      </c>
      <c r="AC1407" s="3">
        <v>1982610422</v>
      </c>
      <c r="AD1407">
        <v>86.52</v>
      </c>
      <c r="AE1407" s="5">
        <f t="shared" si="43"/>
        <v>1015850947.3200001</v>
      </c>
      <c r="AF1407">
        <v>91.18</v>
      </c>
      <c r="AG1407" s="4">
        <v>0.54</v>
      </c>
      <c r="AH1407" t="s">
        <v>33</v>
      </c>
      <c r="AI1407" t="s">
        <v>52</v>
      </c>
      <c r="AJ1407">
        <v>33.667881999999999</v>
      </c>
      <c r="AK1407">
        <v>-117.766437</v>
      </c>
    </row>
    <row r="1408" spans="1:37" ht="14.45" x14ac:dyDescent="0.3">
      <c r="A1408">
        <v>1406</v>
      </c>
      <c r="B1408">
        <v>340</v>
      </c>
      <c r="C1408" t="s">
        <v>811</v>
      </c>
      <c r="D1408" t="s">
        <v>52</v>
      </c>
      <c r="E1408" t="s">
        <v>31</v>
      </c>
      <c r="F1408" s="2">
        <v>33055</v>
      </c>
      <c r="G1408" s="2">
        <v>38533</v>
      </c>
      <c r="H1408">
        <v>337876</v>
      </c>
      <c r="I1408">
        <v>243300</v>
      </c>
      <c r="J1408">
        <v>213</v>
      </c>
      <c r="K1408">
        <f t="shared" si="42"/>
        <v>26268169620</v>
      </c>
      <c r="L1408">
        <v>192</v>
      </c>
      <c r="M1408">
        <v>170</v>
      </c>
      <c r="N1408" t="s">
        <v>811</v>
      </c>
      <c r="P1408" t="s">
        <v>34</v>
      </c>
      <c r="Q1408" s="6">
        <v>42199</v>
      </c>
      <c r="R1408" s="3">
        <v>6153</v>
      </c>
      <c r="S1408" s="3">
        <v>6074</v>
      </c>
      <c r="T1408" t="s">
        <v>55</v>
      </c>
      <c r="U1408" t="s">
        <v>820</v>
      </c>
      <c r="V1408" s="3">
        <v>368975</v>
      </c>
      <c r="Y1408" t="s">
        <v>821</v>
      </c>
      <c r="Z1408">
        <v>2242.9</v>
      </c>
      <c r="AA1408" t="s">
        <v>55</v>
      </c>
      <c r="AB1408" s="3">
        <v>2004931245</v>
      </c>
      <c r="AC1408" s="3">
        <v>1979319323</v>
      </c>
      <c r="AD1408">
        <v>96.41</v>
      </c>
      <c r="AE1408" s="5">
        <f t="shared" si="43"/>
        <v>1102712184.75</v>
      </c>
      <c r="AF1408">
        <v>95.17</v>
      </c>
      <c r="AG1408" s="4">
        <v>0.55000000000000004</v>
      </c>
      <c r="AH1408" t="s">
        <v>33</v>
      </c>
      <c r="AI1408" t="s">
        <v>52</v>
      </c>
      <c r="AJ1408">
        <v>33.667881999999999</v>
      </c>
      <c r="AK1408">
        <v>-117.766437</v>
      </c>
    </row>
    <row r="1409" spans="1:37" ht="14.45" x14ac:dyDescent="0.3">
      <c r="A1409">
        <v>1407</v>
      </c>
      <c r="B1409">
        <v>340</v>
      </c>
      <c r="C1409" t="s">
        <v>811</v>
      </c>
      <c r="D1409" t="s">
        <v>52</v>
      </c>
      <c r="E1409" t="s">
        <v>31</v>
      </c>
      <c r="F1409" s="2">
        <v>33055</v>
      </c>
      <c r="G1409" s="2">
        <v>38533</v>
      </c>
      <c r="H1409">
        <v>337876</v>
      </c>
      <c r="I1409">
        <v>243300</v>
      </c>
      <c r="J1409">
        <v>213</v>
      </c>
      <c r="K1409">
        <f t="shared" si="42"/>
        <v>26268169620</v>
      </c>
      <c r="L1409">
        <v>192</v>
      </c>
      <c r="M1409">
        <v>170</v>
      </c>
      <c r="N1409" t="s">
        <v>811</v>
      </c>
      <c r="P1409" t="s">
        <v>34</v>
      </c>
      <c r="Q1409" s="6">
        <v>42169</v>
      </c>
      <c r="R1409" s="3">
        <v>5790</v>
      </c>
      <c r="S1409" s="3">
        <v>6085</v>
      </c>
      <c r="T1409" t="s">
        <v>55</v>
      </c>
      <c r="U1409" t="s">
        <v>822</v>
      </c>
      <c r="V1409" s="3">
        <v>365858</v>
      </c>
      <c r="Y1409" t="s">
        <v>821</v>
      </c>
      <c r="Z1409">
        <v>3680.5</v>
      </c>
      <c r="AA1409" t="s">
        <v>55</v>
      </c>
      <c r="AB1409" s="3">
        <v>1886712347</v>
      </c>
      <c r="AC1409" s="3">
        <v>1982871104</v>
      </c>
      <c r="AD1409">
        <v>92.83</v>
      </c>
      <c r="AE1409" s="5">
        <f t="shared" si="43"/>
        <v>1018824667.3800001</v>
      </c>
      <c r="AF1409">
        <v>97.56</v>
      </c>
      <c r="AG1409" s="4">
        <v>0.54</v>
      </c>
      <c r="AH1409" t="s">
        <v>33</v>
      </c>
      <c r="AI1409" t="s">
        <v>52</v>
      </c>
      <c r="AJ1409">
        <v>33.667881999999999</v>
      </c>
      <c r="AK1409">
        <v>-117.766437</v>
      </c>
    </row>
    <row r="1410" spans="1:37" ht="14.45" x14ac:dyDescent="0.3">
      <c r="A1410">
        <v>1408</v>
      </c>
      <c r="B1410">
        <v>431</v>
      </c>
      <c r="C1410" t="s">
        <v>823</v>
      </c>
      <c r="D1410" t="s">
        <v>130</v>
      </c>
      <c r="E1410" t="s">
        <v>53</v>
      </c>
      <c r="F1410" s="2">
        <v>34700</v>
      </c>
      <c r="G1410" s="2">
        <v>38352</v>
      </c>
      <c r="H1410">
        <v>9969</v>
      </c>
      <c r="I1410">
        <v>8146</v>
      </c>
      <c r="J1410">
        <v>172</v>
      </c>
      <c r="K1410">
        <f t="shared" si="42"/>
        <v>625853820</v>
      </c>
      <c r="L1410">
        <v>160</v>
      </c>
      <c r="M1410">
        <v>156</v>
      </c>
      <c r="N1410" t="s">
        <v>823</v>
      </c>
      <c r="O1410" t="s">
        <v>824</v>
      </c>
      <c r="P1410" t="s">
        <v>39</v>
      </c>
      <c r="Q1410" s="6">
        <v>42050</v>
      </c>
      <c r="R1410">
        <v>84</v>
      </c>
      <c r="S1410">
        <v>91</v>
      </c>
      <c r="T1410" t="s">
        <v>55</v>
      </c>
      <c r="U1410" t="s">
        <v>2144</v>
      </c>
      <c r="V1410" s="3">
        <v>9514</v>
      </c>
      <c r="W1410">
        <v>91.070999999999998</v>
      </c>
      <c r="AB1410" s="3">
        <v>27305046</v>
      </c>
      <c r="AC1410" s="3">
        <v>29530937</v>
      </c>
      <c r="AD1410">
        <v>91.07</v>
      </c>
      <c r="AE1410" s="5">
        <f t="shared" si="43"/>
        <v>24301490.940000001</v>
      </c>
      <c r="AF1410">
        <v>98.5</v>
      </c>
      <c r="AG1410" s="4">
        <v>0.89</v>
      </c>
      <c r="AH1410" t="s">
        <v>33</v>
      </c>
      <c r="AI1410" t="s">
        <v>130</v>
      </c>
      <c r="AJ1410">
        <v>36.778261000000001</v>
      </c>
      <c r="AK1410">
        <v>-119.41793199999999</v>
      </c>
    </row>
    <row r="1411" spans="1:37" ht="14.45" x14ac:dyDescent="0.3">
      <c r="A1411">
        <v>1409</v>
      </c>
      <c r="B1411">
        <v>431</v>
      </c>
      <c r="C1411" t="s">
        <v>823</v>
      </c>
      <c r="D1411" t="s">
        <v>130</v>
      </c>
      <c r="E1411" t="s">
        <v>53</v>
      </c>
      <c r="F1411" s="2">
        <v>34700</v>
      </c>
      <c r="G1411" s="2">
        <v>38352</v>
      </c>
      <c r="H1411">
        <v>9969</v>
      </c>
      <c r="I1411">
        <v>8146</v>
      </c>
      <c r="J1411">
        <v>172</v>
      </c>
      <c r="K1411">
        <f t="shared" ref="K1411:K1474" si="44">J1411*H1411*365</f>
        <v>625853820</v>
      </c>
      <c r="L1411">
        <v>160</v>
      </c>
      <c r="M1411">
        <v>156</v>
      </c>
      <c r="N1411" t="s">
        <v>823</v>
      </c>
      <c r="O1411" t="s">
        <v>824</v>
      </c>
      <c r="P1411" t="s">
        <v>39</v>
      </c>
      <c r="Q1411" s="6">
        <v>42019</v>
      </c>
      <c r="R1411">
        <v>94</v>
      </c>
      <c r="S1411">
        <v>97</v>
      </c>
      <c r="T1411" t="s">
        <v>55</v>
      </c>
      <c r="U1411" t="s">
        <v>825</v>
      </c>
      <c r="V1411" s="3">
        <v>9514</v>
      </c>
      <c r="W1411">
        <v>92.672999999999902</v>
      </c>
      <c r="AB1411" s="3">
        <v>30558999</v>
      </c>
      <c r="AC1411" s="3">
        <v>31607914</v>
      </c>
      <c r="AD1411">
        <v>92.67</v>
      </c>
      <c r="AE1411" s="5">
        <f t="shared" ref="AE1411:AE1474" si="45">AB1411*AG1411</f>
        <v>27197509.109999999</v>
      </c>
      <c r="AF1411">
        <v>95.85</v>
      </c>
      <c r="AG1411" s="4">
        <v>0.89</v>
      </c>
      <c r="AH1411" t="s">
        <v>33</v>
      </c>
      <c r="AI1411" t="s">
        <v>130</v>
      </c>
      <c r="AJ1411">
        <v>36.778261000000001</v>
      </c>
      <c r="AK1411">
        <v>-119.41793199999999</v>
      </c>
    </row>
    <row r="1412" spans="1:37" ht="14.45" x14ac:dyDescent="0.3">
      <c r="A1412">
        <v>1410</v>
      </c>
      <c r="B1412">
        <v>431</v>
      </c>
      <c r="C1412" t="s">
        <v>823</v>
      </c>
      <c r="D1412" t="s">
        <v>130</v>
      </c>
      <c r="E1412" t="s">
        <v>53</v>
      </c>
      <c r="F1412" s="2">
        <v>34700</v>
      </c>
      <c r="G1412" s="2">
        <v>38352</v>
      </c>
      <c r="H1412">
        <v>9969</v>
      </c>
      <c r="I1412">
        <v>8146</v>
      </c>
      <c r="J1412">
        <v>172</v>
      </c>
      <c r="K1412">
        <f t="shared" si="44"/>
        <v>625853820</v>
      </c>
      <c r="L1412">
        <v>160</v>
      </c>
      <c r="M1412">
        <v>156</v>
      </c>
      <c r="N1412" t="s">
        <v>823</v>
      </c>
      <c r="O1412" t="s">
        <v>824</v>
      </c>
      <c r="P1412" t="s">
        <v>39</v>
      </c>
      <c r="Q1412" s="6">
        <v>42352</v>
      </c>
      <c r="R1412">
        <v>100</v>
      </c>
      <c r="S1412">
        <v>109</v>
      </c>
      <c r="T1412" t="s">
        <v>55</v>
      </c>
      <c r="U1412" t="s">
        <v>826</v>
      </c>
      <c r="V1412" s="3">
        <v>9514</v>
      </c>
      <c r="W1412">
        <v>93.289000000000001</v>
      </c>
      <c r="AB1412" s="3">
        <v>32423195</v>
      </c>
      <c r="AC1412" s="3">
        <v>35528559</v>
      </c>
      <c r="AD1412">
        <v>93.29</v>
      </c>
      <c r="AE1412" s="5">
        <f t="shared" si="45"/>
        <v>27559715.75</v>
      </c>
      <c r="AF1412">
        <v>102.22</v>
      </c>
      <c r="AG1412" s="4">
        <v>0.85</v>
      </c>
      <c r="AH1412" t="s">
        <v>33</v>
      </c>
      <c r="AI1412" t="s">
        <v>130</v>
      </c>
      <c r="AJ1412">
        <v>36.778261000000001</v>
      </c>
      <c r="AK1412">
        <v>-119.41793199999999</v>
      </c>
    </row>
    <row r="1413" spans="1:37" ht="14.45" x14ac:dyDescent="0.3">
      <c r="A1413">
        <v>1411</v>
      </c>
      <c r="B1413">
        <v>431</v>
      </c>
      <c r="C1413" t="s">
        <v>823</v>
      </c>
      <c r="D1413" t="s">
        <v>130</v>
      </c>
      <c r="E1413" t="s">
        <v>53</v>
      </c>
      <c r="F1413" s="2">
        <v>34700</v>
      </c>
      <c r="G1413" s="2">
        <v>38352</v>
      </c>
      <c r="H1413">
        <v>9969</v>
      </c>
      <c r="I1413">
        <v>8146</v>
      </c>
      <c r="J1413">
        <v>172</v>
      </c>
      <c r="K1413">
        <f t="shared" si="44"/>
        <v>625853820</v>
      </c>
      <c r="L1413">
        <v>160</v>
      </c>
      <c r="M1413">
        <v>156</v>
      </c>
      <c r="N1413" t="s">
        <v>823</v>
      </c>
      <c r="O1413" t="s">
        <v>827</v>
      </c>
      <c r="P1413" t="s">
        <v>39</v>
      </c>
      <c r="Q1413" s="6">
        <v>42322</v>
      </c>
      <c r="R1413">
        <v>92</v>
      </c>
      <c r="S1413">
        <v>100</v>
      </c>
      <c r="T1413" t="s">
        <v>55</v>
      </c>
      <c r="U1413" t="s">
        <v>828</v>
      </c>
      <c r="V1413" s="3">
        <v>9514</v>
      </c>
      <c r="W1413">
        <v>104.48</v>
      </c>
      <c r="AB1413" s="3">
        <v>29820945</v>
      </c>
      <c r="AC1413" s="3">
        <v>32669212</v>
      </c>
      <c r="AD1413">
        <v>84.58</v>
      </c>
      <c r="AE1413" s="5">
        <f t="shared" si="45"/>
        <v>24154965.450000003</v>
      </c>
      <c r="AF1413">
        <v>92.66</v>
      </c>
      <c r="AG1413" s="4">
        <v>0.81</v>
      </c>
      <c r="AH1413" t="s">
        <v>33</v>
      </c>
      <c r="AI1413" t="s">
        <v>130</v>
      </c>
      <c r="AJ1413">
        <v>36.778261000000001</v>
      </c>
      <c r="AK1413">
        <v>-119.41793199999999</v>
      </c>
    </row>
    <row r="1414" spans="1:37" ht="14.45" x14ac:dyDescent="0.3">
      <c r="A1414">
        <v>1412</v>
      </c>
      <c r="B1414">
        <v>431</v>
      </c>
      <c r="C1414" t="s">
        <v>823</v>
      </c>
      <c r="D1414" t="s">
        <v>130</v>
      </c>
      <c r="E1414" t="s">
        <v>53</v>
      </c>
      <c r="F1414" s="2">
        <v>34700</v>
      </c>
      <c r="G1414" s="2">
        <v>38352</v>
      </c>
      <c r="H1414">
        <v>9969</v>
      </c>
      <c r="I1414">
        <v>8146</v>
      </c>
      <c r="J1414">
        <v>172</v>
      </c>
      <c r="K1414">
        <f t="shared" si="44"/>
        <v>625853820</v>
      </c>
      <c r="L1414">
        <v>160</v>
      </c>
      <c r="M1414">
        <v>156</v>
      </c>
      <c r="N1414" t="s">
        <v>823</v>
      </c>
      <c r="O1414" t="s">
        <v>824</v>
      </c>
      <c r="P1414" t="s">
        <v>39</v>
      </c>
      <c r="Q1414" s="6">
        <v>42291</v>
      </c>
      <c r="R1414">
        <v>128</v>
      </c>
      <c r="S1414">
        <v>153</v>
      </c>
      <c r="T1414" t="s">
        <v>55</v>
      </c>
      <c r="U1414" t="s">
        <v>829</v>
      </c>
      <c r="V1414" s="3">
        <v>9514</v>
      </c>
      <c r="W1414">
        <v>112.71799999999899</v>
      </c>
      <c r="AB1414" s="3">
        <v>41579945</v>
      </c>
      <c r="AC1414" s="3">
        <v>49788469</v>
      </c>
      <c r="AD1414">
        <v>112.72</v>
      </c>
      <c r="AE1414" s="5">
        <f t="shared" si="45"/>
        <v>33263956</v>
      </c>
      <c r="AF1414">
        <v>134.97</v>
      </c>
      <c r="AG1414" s="4">
        <v>0.8</v>
      </c>
      <c r="AH1414" t="s">
        <v>33</v>
      </c>
      <c r="AI1414" t="s">
        <v>130</v>
      </c>
      <c r="AJ1414">
        <v>36.778261000000001</v>
      </c>
      <c r="AK1414">
        <v>-119.41793199999999</v>
      </c>
    </row>
    <row r="1415" spans="1:37" ht="14.45" x14ac:dyDescent="0.3">
      <c r="A1415">
        <v>1413</v>
      </c>
      <c r="B1415">
        <v>431</v>
      </c>
      <c r="C1415" t="s">
        <v>823</v>
      </c>
      <c r="D1415" t="s">
        <v>130</v>
      </c>
      <c r="E1415" t="s">
        <v>53</v>
      </c>
      <c r="F1415" s="2">
        <v>34700</v>
      </c>
      <c r="G1415" s="2">
        <v>38352</v>
      </c>
      <c r="H1415">
        <v>9969</v>
      </c>
      <c r="I1415">
        <v>8146</v>
      </c>
      <c r="J1415">
        <v>172</v>
      </c>
      <c r="K1415">
        <f t="shared" si="44"/>
        <v>625853820</v>
      </c>
      <c r="L1415">
        <v>160</v>
      </c>
      <c r="M1415">
        <v>156</v>
      </c>
      <c r="N1415" t="s">
        <v>823</v>
      </c>
      <c r="O1415" t="s">
        <v>824</v>
      </c>
      <c r="P1415" t="s">
        <v>39</v>
      </c>
      <c r="Q1415" s="6">
        <v>42261</v>
      </c>
      <c r="R1415">
        <v>155</v>
      </c>
      <c r="S1415">
        <v>159</v>
      </c>
      <c r="T1415" t="s">
        <v>55</v>
      </c>
      <c r="U1415" t="s">
        <v>830</v>
      </c>
      <c r="V1415" s="3">
        <v>9969</v>
      </c>
      <c r="W1415">
        <v>168.99299999999999</v>
      </c>
      <c r="AB1415" s="3">
        <v>50457442</v>
      </c>
      <c r="AC1415" s="3">
        <v>51946583</v>
      </c>
      <c r="AD1415">
        <v>161.29</v>
      </c>
      <c r="AE1415" s="5">
        <f t="shared" si="45"/>
        <v>48439144.32</v>
      </c>
      <c r="AF1415">
        <v>166.05</v>
      </c>
      <c r="AG1415" s="4">
        <v>0.96</v>
      </c>
      <c r="AH1415" t="s">
        <v>33</v>
      </c>
      <c r="AI1415" t="s">
        <v>130</v>
      </c>
      <c r="AJ1415">
        <v>36.778261000000001</v>
      </c>
      <c r="AK1415">
        <v>-119.41793199999999</v>
      </c>
    </row>
    <row r="1416" spans="1:37" ht="14.45" x14ac:dyDescent="0.3">
      <c r="A1416">
        <v>1414</v>
      </c>
      <c r="B1416">
        <v>431</v>
      </c>
      <c r="C1416" t="s">
        <v>823</v>
      </c>
      <c r="D1416" t="s">
        <v>130</v>
      </c>
      <c r="E1416" t="s">
        <v>53</v>
      </c>
      <c r="F1416" s="2">
        <v>34700</v>
      </c>
      <c r="G1416" s="2">
        <v>38352</v>
      </c>
      <c r="H1416">
        <v>9969</v>
      </c>
      <c r="I1416">
        <v>8146</v>
      </c>
      <c r="J1416">
        <v>172</v>
      </c>
      <c r="K1416">
        <f t="shared" si="44"/>
        <v>625853820</v>
      </c>
      <c r="L1416">
        <v>160</v>
      </c>
      <c r="M1416">
        <v>156</v>
      </c>
      <c r="N1416" t="s">
        <v>823</v>
      </c>
      <c r="O1416" t="s">
        <v>827</v>
      </c>
      <c r="P1416" t="s">
        <v>39</v>
      </c>
      <c r="Q1416" s="6">
        <v>42230</v>
      </c>
      <c r="R1416">
        <v>158</v>
      </c>
      <c r="S1416">
        <v>180</v>
      </c>
      <c r="T1416" t="s">
        <v>55</v>
      </c>
      <c r="U1416" t="s">
        <v>830</v>
      </c>
      <c r="V1416" s="3">
        <v>9969</v>
      </c>
      <c r="AB1416" s="3">
        <v>51508638</v>
      </c>
      <c r="AC1416" s="3">
        <v>58591019</v>
      </c>
      <c r="AD1416">
        <v>159.34</v>
      </c>
      <c r="AE1416" s="5">
        <f t="shared" si="45"/>
        <v>49448292.479999997</v>
      </c>
      <c r="AF1416">
        <v>181.25</v>
      </c>
      <c r="AG1416" s="4">
        <v>0.96</v>
      </c>
      <c r="AH1416" t="s">
        <v>33</v>
      </c>
      <c r="AI1416" t="s">
        <v>130</v>
      </c>
      <c r="AJ1416">
        <v>36.778261000000001</v>
      </c>
      <c r="AK1416">
        <v>-119.41793199999999</v>
      </c>
    </row>
    <row r="1417" spans="1:37" ht="14.45" x14ac:dyDescent="0.3">
      <c r="A1417">
        <v>1415</v>
      </c>
      <c r="B1417">
        <v>431</v>
      </c>
      <c r="C1417" t="s">
        <v>823</v>
      </c>
      <c r="D1417" t="s">
        <v>130</v>
      </c>
      <c r="E1417" t="s">
        <v>53</v>
      </c>
      <c r="F1417" s="2">
        <v>34700</v>
      </c>
      <c r="G1417" s="2">
        <v>38352</v>
      </c>
      <c r="H1417">
        <v>9969</v>
      </c>
      <c r="I1417">
        <v>8146</v>
      </c>
      <c r="J1417">
        <v>172</v>
      </c>
      <c r="K1417">
        <f t="shared" si="44"/>
        <v>625853820</v>
      </c>
      <c r="L1417">
        <v>160</v>
      </c>
      <c r="M1417">
        <v>156</v>
      </c>
      <c r="N1417" t="s">
        <v>823</v>
      </c>
      <c r="O1417" t="s">
        <v>831</v>
      </c>
      <c r="P1417" t="s">
        <v>34</v>
      </c>
      <c r="Q1417" s="6">
        <v>42199</v>
      </c>
      <c r="R1417">
        <v>186</v>
      </c>
      <c r="S1417">
        <v>201</v>
      </c>
      <c r="T1417" t="s">
        <v>55</v>
      </c>
      <c r="U1417" t="s">
        <v>832</v>
      </c>
      <c r="V1417" s="3">
        <v>9969</v>
      </c>
      <c r="AB1417" s="3">
        <v>60699278</v>
      </c>
      <c r="AC1417" s="3">
        <v>65638534</v>
      </c>
      <c r="AD1417">
        <v>187.77</v>
      </c>
      <c r="AE1417" s="5">
        <f t="shared" si="45"/>
        <v>58271306.879999995</v>
      </c>
      <c r="AF1417">
        <v>203.05</v>
      </c>
      <c r="AG1417" s="4">
        <v>0.96</v>
      </c>
      <c r="AH1417" t="s">
        <v>33</v>
      </c>
      <c r="AI1417" t="s">
        <v>130</v>
      </c>
      <c r="AJ1417">
        <v>36.778261000000001</v>
      </c>
      <c r="AK1417">
        <v>-119.41793199999999</v>
      </c>
    </row>
    <row r="1418" spans="1:37" ht="14.45" x14ac:dyDescent="0.3">
      <c r="A1418">
        <v>1416</v>
      </c>
      <c r="B1418">
        <v>431</v>
      </c>
      <c r="C1418" t="s">
        <v>823</v>
      </c>
      <c r="D1418" t="s">
        <v>130</v>
      </c>
      <c r="E1418" t="s">
        <v>53</v>
      </c>
      <c r="F1418" s="2">
        <v>34700</v>
      </c>
      <c r="G1418" s="2">
        <v>38352</v>
      </c>
      <c r="H1418">
        <v>9969</v>
      </c>
      <c r="I1418">
        <v>8146</v>
      </c>
      <c r="J1418">
        <v>172</v>
      </c>
      <c r="K1418">
        <f t="shared" si="44"/>
        <v>625853820</v>
      </c>
      <c r="L1418">
        <v>160</v>
      </c>
      <c r="M1418">
        <v>156</v>
      </c>
      <c r="N1418" t="s">
        <v>823</v>
      </c>
      <c r="O1418" t="s">
        <v>831</v>
      </c>
      <c r="P1418" t="s">
        <v>34</v>
      </c>
      <c r="Q1418" s="6">
        <v>42169</v>
      </c>
      <c r="R1418">
        <v>179</v>
      </c>
      <c r="S1418">
        <v>165</v>
      </c>
      <c r="T1418" t="s">
        <v>55</v>
      </c>
      <c r="U1418" t="s">
        <v>830</v>
      </c>
      <c r="V1418" s="3">
        <v>9969</v>
      </c>
      <c r="AB1418" s="3">
        <v>58251156</v>
      </c>
      <c r="AC1418" s="3">
        <v>53776890</v>
      </c>
      <c r="AD1418">
        <v>186.2</v>
      </c>
      <c r="AE1418" s="5">
        <f t="shared" si="45"/>
        <v>55921109.759999998</v>
      </c>
      <c r="AF1418">
        <v>171.9</v>
      </c>
      <c r="AG1418" s="4">
        <v>0.96</v>
      </c>
      <c r="AH1418" t="s">
        <v>33</v>
      </c>
      <c r="AI1418" t="s">
        <v>130</v>
      </c>
      <c r="AJ1418">
        <v>36.778261000000001</v>
      </c>
      <c r="AK1418">
        <v>-119.41793199999999</v>
      </c>
    </row>
    <row r="1419" spans="1:37" ht="14.45" x14ac:dyDescent="0.3">
      <c r="A1419">
        <v>1417</v>
      </c>
      <c r="B1419">
        <v>299</v>
      </c>
      <c r="C1419" t="s">
        <v>833</v>
      </c>
      <c r="D1419" t="s">
        <v>52</v>
      </c>
      <c r="E1419" t="s">
        <v>31</v>
      </c>
      <c r="F1419" s="2">
        <v>36161</v>
      </c>
      <c r="G1419" s="2">
        <v>39448</v>
      </c>
      <c r="H1419">
        <v>101700</v>
      </c>
      <c r="I1419">
        <v>71652</v>
      </c>
      <c r="J1419">
        <v>248</v>
      </c>
      <c r="K1419">
        <f t="shared" si="44"/>
        <v>9205884000</v>
      </c>
      <c r="L1419">
        <v>224</v>
      </c>
      <c r="M1419">
        <v>199</v>
      </c>
      <c r="N1419" t="s">
        <v>833</v>
      </c>
      <c r="O1419" t="s">
        <v>270</v>
      </c>
      <c r="P1419" t="s">
        <v>39</v>
      </c>
      <c r="Q1419" s="6">
        <v>42050</v>
      </c>
      <c r="R1419" s="3">
        <v>1316</v>
      </c>
      <c r="S1419" s="3">
        <v>1220</v>
      </c>
      <c r="T1419" t="s">
        <v>55</v>
      </c>
      <c r="V1419" s="3">
        <v>118731</v>
      </c>
      <c r="W1419">
        <v>83</v>
      </c>
      <c r="AB1419" s="3">
        <v>428746510</v>
      </c>
      <c r="AC1419" s="3">
        <v>397567416</v>
      </c>
      <c r="AD1419">
        <v>88.99</v>
      </c>
      <c r="AE1419" s="5">
        <f t="shared" si="45"/>
        <v>295835091.89999998</v>
      </c>
      <c r="AF1419">
        <v>82.52</v>
      </c>
      <c r="AG1419" s="4">
        <v>0.69</v>
      </c>
      <c r="AH1419" t="s">
        <v>33</v>
      </c>
      <c r="AI1419" t="s">
        <v>52</v>
      </c>
      <c r="AJ1419">
        <v>36.778261000000001</v>
      </c>
      <c r="AK1419">
        <v>-119.41793199999999</v>
      </c>
    </row>
    <row r="1420" spans="1:37" ht="14.45" x14ac:dyDescent="0.3">
      <c r="A1420">
        <v>1418</v>
      </c>
      <c r="B1420">
        <v>299</v>
      </c>
      <c r="C1420" t="s">
        <v>833</v>
      </c>
      <c r="D1420" t="s">
        <v>52</v>
      </c>
      <c r="E1420" t="s">
        <v>31</v>
      </c>
      <c r="F1420" s="2">
        <v>36161</v>
      </c>
      <c r="G1420" s="2">
        <v>39448</v>
      </c>
      <c r="H1420">
        <v>101700</v>
      </c>
      <c r="I1420">
        <v>71652</v>
      </c>
      <c r="J1420">
        <v>248</v>
      </c>
      <c r="K1420">
        <f t="shared" si="44"/>
        <v>9205884000</v>
      </c>
      <c r="L1420">
        <v>224</v>
      </c>
      <c r="M1420">
        <v>199</v>
      </c>
      <c r="N1420" t="s">
        <v>833</v>
      </c>
      <c r="O1420" t="s">
        <v>270</v>
      </c>
      <c r="P1420" t="s">
        <v>39</v>
      </c>
      <c r="Q1420" s="6">
        <v>42019</v>
      </c>
      <c r="R1420" s="3">
        <v>1300</v>
      </c>
      <c r="S1420" s="3">
        <v>1349</v>
      </c>
      <c r="T1420" t="s">
        <v>55</v>
      </c>
      <c r="V1420" s="3">
        <v>118731</v>
      </c>
      <c r="W1420">
        <v>82</v>
      </c>
      <c r="AB1420" s="3">
        <v>423498998</v>
      </c>
      <c r="AC1420" s="3">
        <v>439521439</v>
      </c>
      <c r="AD1420">
        <v>79.39</v>
      </c>
      <c r="AE1420" s="5">
        <f t="shared" si="45"/>
        <v>292214308.62</v>
      </c>
      <c r="AF1420">
        <v>82.4</v>
      </c>
      <c r="AG1420" s="4">
        <v>0.69</v>
      </c>
      <c r="AH1420" t="s">
        <v>33</v>
      </c>
      <c r="AI1420" t="s">
        <v>52</v>
      </c>
      <c r="AJ1420">
        <v>36.778261000000001</v>
      </c>
      <c r="AK1420">
        <v>-119.41793199999999</v>
      </c>
    </row>
    <row r="1421" spans="1:37" ht="14.45" x14ac:dyDescent="0.3">
      <c r="A1421">
        <v>1419</v>
      </c>
      <c r="B1421">
        <v>299</v>
      </c>
      <c r="C1421" t="s">
        <v>833</v>
      </c>
      <c r="D1421" t="s">
        <v>52</v>
      </c>
      <c r="E1421" t="s">
        <v>31</v>
      </c>
      <c r="F1421" s="2">
        <v>36161</v>
      </c>
      <c r="G1421" s="2">
        <v>39448</v>
      </c>
      <c r="H1421">
        <v>101700</v>
      </c>
      <c r="I1421">
        <v>71652</v>
      </c>
      <c r="J1421">
        <v>248</v>
      </c>
      <c r="K1421">
        <f t="shared" si="44"/>
        <v>9205884000</v>
      </c>
      <c r="L1421">
        <v>224</v>
      </c>
      <c r="M1421">
        <v>199</v>
      </c>
      <c r="N1421" t="s">
        <v>833</v>
      </c>
      <c r="O1421" t="s">
        <v>270</v>
      </c>
      <c r="P1421" t="s">
        <v>39</v>
      </c>
      <c r="Q1421" s="6">
        <v>42352</v>
      </c>
      <c r="R1421" s="3">
        <v>1013</v>
      </c>
      <c r="S1421" s="3">
        <v>1669</v>
      </c>
      <c r="T1421" t="s">
        <v>55</v>
      </c>
      <c r="V1421" s="3">
        <v>118731</v>
      </c>
      <c r="W1421">
        <v>78</v>
      </c>
      <c r="AB1421" s="3">
        <v>330077068</v>
      </c>
      <c r="AC1421" s="3">
        <v>543768153</v>
      </c>
      <c r="AD1421">
        <v>75.33</v>
      </c>
      <c r="AE1421" s="5">
        <f t="shared" si="45"/>
        <v>277264737.12</v>
      </c>
      <c r="AF1421">
        <v>124.1</v>
      </c>
      <c r="AG1421" s="4">
        <v>0.84</v>
      </c>
      <c r="AH1421" t="s">
        <v>33</v>
      </c>
      <c r="AI1421" t="s">
        <v>52</v>
      </c>
      <c r="AJ1421">
        <v>36.778261000000001</v>
      </c>
      <c r="AK1421">
        <v>-119.41793199999999</v>
      </c>
    </row>
    <row r="1422" spans="1:37" ht="14.45" x14ac:dyDescent="0.3">
      <c r="A1422">
        <v>1420</v>
      </c>
      <c r="B1422">
        <v>299</v>
      </c>
      <c r="C1422" t="s">
        <v>833</v>
      </c>
      <c r="D1422" t="s">
        <v>52</v>
      </c>
      <c r="E1422" t="s">
        <v>31</v>
      </c>
      <c r="F1422" s="2">
        <v>36161</v>
      </c>
      <c r="G1422" s="2">
        <v>39448</v>
      </c>
      <c r="H1422">
        <v>101700</v>
      </c>
      <c r="I1422">
        <v>71652</v>
      </c>
      <c r="J1422">
        <v>248</v>
      </c>
      <c r="K1422">
        <f t="shared" si="44"/>
        <v>9205884000</v>
      </c>
      <c r="L1422">
        <v>224</v>
      </c>
      <c r="M1422">
        <v>199</v>
      </c>
      <c r="N1422" t="s">
        <v>833</v>
      </c>
      <c r="O1422" t="s">
        <v>270</v>
      </c>
      <c r="P1422" t="s">
        <v>39</v>
      </c>
      <c r="Q1422" s="6">
        <v>42322</v>
      </c>
      <c r="R1422" s="3">
        <v>1736</v>
      </c>
      <c r="S1422" s="3">
        <v>1850</v>
      </c>
      <c r="T1422" t="s">
        <v>55</v>
      </c>
      <c r="V1422" s="3">
        <v>118731</v>
      </c>
      <c r="W1422">
        <v>106</v>
      </c>
      <c r="AB1422" s="3">
        <v>565565984</v>
      </c>
      <c r="AC1422" s="3">
        <v>602747261</v>
      </c>
      <c r="AD1422">
        <v>106.38</v>
      </c>
      <c r="AE1422" s="5">
        <f t="shared" si="45"/>
        <v>378929209.28000003</v>
      </c>
      <c r="AF1422">
        <v>113.38</v>
      </c>
      <c r="AG1422" s="4">
        <v>0.67</v>
      </c>
      <c r="AH1422" t="s">
        <v>33</v>
      </c>
      <c r="AI1422" t="s">
        <v>52</v>
      </c>
      <c r="AJ1422">
        <v>36.778261000000001</v>
      </c>
      <c r="AK1422">
        <v>-119.41793199999999</v>
      </c>
    </row>
    <row r="1423" spans="1:37" ht="14.45" x14ac:dyDescent="0.3">
      <c r="A1423">
        <v>1421</v>
      </c>
      <c r="B1423">
        <v>299</v>
      </c>
      <c r="C1423" t="s">
        <v>833</v>
      </c>
      <c r="D1423" t="s">
        <v>52</v>
      </c>
      <c r="E1423" t="s">
        <v>31</v>
      </c>
      <c r="F1423" s="2">
        <v>36161</v>
      </c>
      <c r="G1423" s="2">
        <v>39448</v>
      </c>
      <c r="H1423">
        <v>101700</v>
      </c>
      <c r="I1423">
        <v>71652</v>
      </c>
      <c r="J1423">
        <v>248</v>
      </c>
      <c r="K1423">
        <f t="shared" si="44"/>
        <v>9205884000</v>
      </c>
      <c r="L1423">
        <v>224</v>
      </c>
      <c r="M1423">
        <v>199</v>
      </c>
      <c r="N1423" t="s">
        <v>833</v>
      </c>
      <c r="O1423" t="s">
        <v>270</v>
      </c>
      <c r="P1423" t="s">
        <v>39</v>
      </c>
      <c r="Q1423" s="6">
        <v>42291</v>
      </c>
      <c r="R1423" s="3">
        <v>2240</v>
      </c>
      <c r="S1423" s="3">
        <v>2326</v>
      </c>
      <c r="T1423" t="s">
        <v>55</v>
      </c>
      <c r="V1423" s="3">
        <v>101700</v>
      </c>
      <c r="W1423">
        <v>134</v>
      </c>
      <c r="AB1423" s="3">
        <v>730001042</v>
      </c>
      <c r="AC1423" s="3">
        <v>757937262</v>
      </c>
      <c r="AD1423">
        <v>134.30000000000001</v>
      </c>
      <c r="AE1423" s="5">
        <f t="shared" si="45"/>
        <v>423400604.35999995</v>
      </c>
      <c r="AF1423">
        <v>139.44</v>
      </c>
      <c r="AG1423" s="4">
        <v>0.57999999999999996</v>
      </c>
      <c r="AH1423" t="s">
        <v>33</v>
      </c>
      <c r="AI1423" t="s">
        <v>52</v>
      </c>
      <c r="AJ1423">
        <v>36.778261000000001</v>
      </c>
      <c r="AK1423">
        <v>-119.41793199999999</v>
      </c>
    </row>
    <row r="1424" spans="1:37" ht="14.45" x14ac:dyDescent="0.3">
      <c r="A1424">
        <v>1422</v>
      </c>
      <c r="B1424">
        <v>299</v>
      </c>
      <c r="C1424" t="s">
        <v>833</v>
      </c>
      <c r="D1424" t="s">
        <v>52</v>
      </c>
      <c r="E1424" t="s">
        <v>31</v>
      </c>
      <c r="F1424" s="2">
        <v>36161</v>
      </c>
      <c r="G1424" s="2">
        <v>39448</v>
      </c>
      <c r="H1424">
        <v>101700</v>
      </c>
      <c r="I1424">
        <v>71652</v>
      </c>
      <c r="J1424">
        <v>248</v>
      </c>
      <c r="K1424">
        <f t="shared" si="44"/>
        <v>9205884000</v>
      </c>
      <c r="L1424">
        <v>224</v>
      </c>
      <c r="M1424">
        <v>199</v>
      </c>
      <c r="N1424" t="s">
        <v>833</v>
      </c>
      <c r="O1424" t="s">
        <v>270</v>
      </c>
      <c r="P1424" t="s">
        <v>39</v>
      </c>
      <c r="Q1424" s="6">
        <v>42261</v>
      </c>
      <c r="R1424" s="3">
        <v>2506</v>
      </c>
      <c r="S1424" s="3">
        <v>2749</v>
      </c>
      <c r="T1424" t="s">
        <v>55</v>
      </c>
      <c r="V1424" s="3">
        <v>101700</v>
      </c>
      <c r="W1424">
        <v>174</v>
      </c>
      <c r="AB1424" s="3">
        <v>816701634</v>
      </c>
      <c r="AC1424" s="3">
        <v>895701054</v>
      </c>
      <c r="AD1424">
        <v>173.99</v>
      </c>
      <c r="AE1424" s="5">
        <f t="shared" si="45"/>
        <v>530856062.10000002</v>
      </c>
      <c r="AF1424">
        <v>190.82</v>
      </c>
      <c r="AG1424" s="4">
        <v>0.65</v>
      </c>
      <c r="AH1424" t="s">
        <v>33</v>
      </c>
      <c r="AI1424" t="s">
        <v>52</v>
      </c>
      <c r="AJ1424">
        <v>36.778261000000001</v>
      </c>
      <c r="AK1424">
        <v>-119.41793199999999</v>
      </c>
    </row>
    <row r="1425" spans="1:37" ht="14.45" x14ac:dyDescent="0.3">
      <c r="A1425">
        <v>1423</v>
      </c>
      <c r="B1425">
        <v>299</v>
      </c>
      <c r="C1425" t="s">
        <v>833</v>
      </c>
      <c r="D1425" t="s">
        <v>52</v>
      </c>
      <c r="E1425" t="s">
        <v>31</v>
      </c>
      <c r="F1425" s="2">
        <v>36161</v>
      </c>
      <c r="G1425" s="2">
        <v>39448</v>
      </c>
      <c r="H1425">
        <v>101700</v>
      </c>
      <c r="I1425">
        <v>71652</v>
      </c>
      <c r="J1425">
        <v>248</v>
      </c>
      <c r="K1425">
        <f t="shared" si="44"/>
        <v>9205884000</v>
      </c>
      <c r="L1425">
        <v>224</v>
      </c>
      <c r="M1425">
        <v>199</v>
      </c>
      <c r="N1425" t="s">
        <v>833</v>
      </c>
      <c r="O1425" t="s">
        <v>270</v>
      </c>
      <c r="P1425" t="s">
        <v>39</v>
      </c>
      <c r="Q1425" s="6">
        <v>42230</v>
      </c>
      <c r="R1425" s="3">
        <v>2730</v>
      </c>
      <c r="S1425" s="3">
        <v>3006</v>
      </c>
      <c r="T1425" t="s">
        <v>55</v>
      </c>
      <c r="V1425" s="3">
        <v>101700</v>
      </c>
      <c r="AB1425" s="3">
        <v>889444707</v>
      </c>
      <c r="AC1425" s="3">
        <v>979544256</v>
      </c>
      <c r="AD1425">
        <v>236.98</v>
      </c>
      <c r="AE1425" s="5">
        <f t="shared" si="45"/>
        <v>747133553.88</v>
      </c>
      <c r="AF1425">
        <v>260.99</v>
      </c>
      <c r="AG1425" s="4">
        <v>0.84</v>
      </c>
      <c r="AH1425" t="s">
        <v>33</v>
      </c>
      <c r="AI1425" t="s">
        <v>52</v>
      </c>
      <c r="AJ1425">
        <v>36.778261000000001</v>
      </c>
      <c r="AK1425">
        <v>-119.41793199999999</v>
      </c>
    </row>
    <row r="1426" spans="1:37" ht="14.45" x14ac:dyDescent="0.3">
      <c r="A1426">
        <v>1424</v>
      </c>
      <c r="B1426">
        <v>299</v>
      </c>
      <c r="C1426" t="s">
        <v>833</v>
      </c>
      <c r="D1426" t="s">
        <v>52</v>
      </c>
      <c r="E1426" t="s">
        <v>31</v>
      </c>
      <c r="F1426" s="2">
        <v>36161</v>
      </c>
      <c r="G1426" s="2">
        <v>39448</v>
      </c>
      <c r="H1426">
        <v>101700</v>
      </c>
      <c r="I1426">
        <v>71652</v>
      </c>
      <c r="J1426">
        <v>248</v>
      </c>
      <c r="K1426">
        <f t="shared" si="44"/>
        <v>9205884000</v>
      </c>
      <c r="L1426">
        <v>224</v>
      </c>
      <c r="M1426">
        <v>199</v>
      </c>
      <c r="N1426" t="s">
        <v>833</v>
      </c>
      <c r="O1426" t="s">
        <v>270</v>
      </c>
      <c r="P1426" t="s">
        <v>39</v>
      </c>
      <c r="Q1426" s="6">
        <v>42199</v>
      </c>
      <c r="R1426" s="3">
        <v>3019</v>
      </c>
      <c r="S1426" s="3">
        <v>3067</v>
      </c>
      <c r="T1426" t="s">
        <v>55</v>
      </c>
      <c r="V1426" s="3">
        <v>101700</v>
      </c>
      <c r="AB1426" s="3">
        <v>983842236</v>
      </c>
      <c r="AC1426" s="3">
        <v>999322460</v>
      </c>
      <c r="AD1426">
        <v>184.12</v>
      </c>
      <c r="AE1426" s="5">
        <f t="shared" si="45"/>
        <v>580466919.24000001</v>
      </c>
      <c r="AF1426">
        <v>187.01</v>
      </c>
      <c r="AG1426" s="4">
        <v>0.59</v>
      </c>
      <c r="AH1426" t="s">
        <v>33</v>
      </c>
      <c r="AI1426" t="s">
        <v>52</v>
      </c>
      <c r="AJ1426">
        <v>36.778261000000001</v>
      </c>
      <c r="AK1426">
        <v>-119.41793199999999</v>
      </c>
    </row>
    <row r="1427" spans="1:37" ht="14.45" x14ac:dyDescent="0.3">
      <c r="A1427">
        <v>1425</v>
      </c>
      <c r="B1427">
        <v>299</v>
      </c>
      <c r="C1427" t="s">
        <v>833</v>
      </c>
      <c r="D1427" t="s">
        <v>52</v>
      </c>
      <c r="E1427" t="s">
        <v>31</v>
      </c>
      <c r="F1427" s="2">
        <v>36161</v>
      </c>
      <c r="G1427" s="2">
        <v>39448</v>
      </c>
      <c r="H1427">
        <v>101700</v>
      </c>
      <c r="I1427">
        <v>71652</v>
      </c>
      <c r="J1427">
        <v>248</v>
      </c>
      <c r="K1427">
        <f t="shared" si="44"/>
        <v>9205884000</v>
      </c>
      <c r="L1427">
        <v>224</v>
      </c>
      <c r="M1427">
        <v>199</v>
      </c>
      <c r="N1427" t="s">
        <v>833</v>
      </c>
      <c r="O1427" t="s">
        <v>270</v>
      </c>
      <c r="P1427" t="s">
        <v>39</v>
      </c>
      <c r="Q1427" s="6">
        <v>42169</v>
      </c>
      <c r="R1427" s="3">
        <v>2884</v>
      </c>
      <c r="S1427" s="3">
        <v>2854</v>
      </c>
      <c r="T1427" t="s">
        <v>55</v>
      </c>
      <c r="V1427" s="3">
        <v>101700</v>
      </c>
      <c r="Y1427" t="s">
        <v>834</v>
      </c>
      <c r="AB1427" s="3">
        <v>939820686</v>
      </c>
      <c r="AC1427" s="3">
        <v>930061110</v>
      </c>
      <c r="AD1427">
        <v>194.06</v>
      </c>
      <c r="AE1427" s="5">
        <f t="shared" si="45"/>
        <v>592087032.17999995</v>
      </c>
      <c r="AF1427">
        <v>192.05</v>
      </c>
      <c r="AG1427" s="4">
        <v>0.63</v>
      </c>
      <c r="AH1427" t="s">
        <v>33</v>
      </c>
      <c r="AI1427" t="s">
        <v>52</v>
      </c>
      <c r="AJ1427">
        <v>36.778261000000001</v>
      </c>
      <c r="AK1427">
        <v>-119.41793199999999</v>
      </c>
    </row>
    <row r="1428" spans="1:37" ht="14.45" x14ac:dyDescent="0.3">
      <c r="A1428">
        <v>1426</v>
      </c>
      <c r="B1428">
        <v>602</v>
      </c>
      <c r="C1428" t="s">
        <v>835</v>
      </c>
      <c r="D1428" t="s">
        <v>116</v>
      </c>
      <c r="E1428" t="s">
        <v>31</v>
      </c>
      <c r="F1428" s="2">
        <v>36892</v>
      </c>
      <c r="G1428" s="2">
        <v>40543</v>
      </c>
      <c r="H1428">
        <v>13551</v>
      </c>
      <c r="I1428">
        <v>11357</v>
      </c>
      <c r="J1428">
        <v>253</v>
      </c>
      <c r="K1428">
        <f t="shared" si="44"/>
        <v>1251367095</v>
      </c>
      <c r="L1428">
        <v>228</v>
      </c>
      <c r="M1428">
        <v>202</v>
      </c>
      <c r="N1428" t="s">
        <v>835</v>
      </c>
      <c r="O1428">
        <v>2</v>
      </c>
      <c r="P1428" t="s">
        <v>39</v>
      </c>
      <c r="Q1428" s="6">
        <v>42050</v>
      </c>
      <c r="R1428" s="3">
        <v>41793000</v>
      </c>
      <c r="S1428" s="3">
        <v>47969000</v>
      </c>
      <c r="T1428" t="s">
        <v>32</v>
      </c>
      <c r="V1428" s="3">
        <v>13551</v>
      </c>
      <c r="W1428">
        <v>77</v>
      </c>
      <c r="AA1428" t="s">
        <v>32</v>
      </c>
      <c r="AB1428" s="3">
        <v>41793000</v>
      </c>
      <c r="AC1428" s="3">
        <v>47969000</v>
      </c>
      <c r="AD1428">
        <v>82.61</v>
      </c>
      <c r="AE1428" s="5">
        <f t="shared" si="45"/>
        <v>31344750</v>
      </c>
      <c r="AF1428">
        <v>94.82</v>
      </c>
      <c r="AG1428" s="4">
        <v>0.75</v>
      </c>
      <c r="AH1428" t="s">
        <v>33</v>
      </c>
      <c r="AI1428" t="s">
        <v>116</v>
      </c>
      <c r="AJ1428">
        <v>36.723557</v>
      </c>
      <c r="AK1428">
        <v>-120.059879</v>
      </c>
    </row>
    <row r="1429" spans="1:37" ht="14.45" x14ac:dyDescent="0.3">
      <c r="A1429">
        <v>1427</v>
      </c>
      <c r="B1429">
        <v>602</v>
      </c>
      <c r="C1429" t="s">
        <v>835</v>
      </c>
      <c r="D1429" t="s">
        <v>116</v>
      </c>
      <c r="E1429" t="s">
        <v>31</v>
      </c>
      <c r="F1429" s="2">
        <v>36892</v>
      </c>
      <c r="G1429" s="2">
        <v>40543</v>
      </c>
      <c r="H1429">
        <v>13551</v>
      </c>
      <c r="I1429">
        <v>11357</v>
      </c>
      <c r="J1429">
        <v>253</v>
      </c>
      <c r="K1429">
        <f t="shared" si="44"/>
        <v>1251367095</v>
      </c>
      <c r="L1429">
        <v>228</v>
      </c>
      <c r="M1429">
        <v>202</v>
      </c>
      <c r="N1429" t="s">
        <v>835</v>
      </c>
      <c r="O1429">
        <v>2</v>
      </c>
      <c r="P1429" t="s">
        <v>39</v>
      </c>
      <c r="Q1429" s="6">
        <v>42019</v>
      </c>
      <c r="R1429" s="3">
        <v>39930000</v>
      </c>
      <c r="S1429" s="3">
        <v>57927000</v>
      </c>
      <c r="T1429" t="s">
        <v>32</v>
      </c>
      <c r="V1429" s="3">
        <v>13551</v>
      </c>
      <c r="W1429">
        <v>73</v>
      </c>
      <c r="AB1429" s="3">
        <v>39930000</v>
      </c>
      <c r="AC1429" s="3">
        <v>57927000</v>
      </c>
      <c r="AD1429">
        <v>71.290000000000006</v>
      </c>
      <c r="AE1429" s="5">
        <f t="shared" si="45"/>
        <v>29947500</v>
      </c>
      <c r="AF1429">
        <v>103.42</v>
      </c>
      <c r="AG1429" s="4">
        <v>0.75</v>
      </c>
      <c r="AH1429" t="s">
        <v>33</v>
      </c>
      <c r="AI1429" t="s">
        <v>116</v>
      </c>
      <c r="AJ1429">
        <v>36.723557</v>
      </c>
      <c r="AK1429">
        <v>-120.059879</v>
      </c>
    </row>
    <row r="1430" spans="1:37" ht="14.45" x14ac:dyDescent="0.3">
      <c r="A1430">
        <v>1428</v>
      </c>
      <c r="B1430">
        <v>602</v>
      </c>
      <c r="C1430" t="s">
        <v>835</v>
      </c>
      <c r="D1430" t="s">
        <v>116</v>
      </c>
      <c r="E1430" t="s">
        <v>31</v>
      </c>
      <c r="F1430" s="2">
        <v>36892</v>
      </c>
      <c r="G1430" s="2">
        <v>40543</v>
      </c>
      <c r="H1430">
        <v>13551</v>
      </c>
      <c r="I1430">
        <v>11357</v>
      </c>
      <c r="J1430">
        <v>253</v>
      </c>
      <c r="K1430">
        <f t="shared" si="44"/>
        <v>1251367095</v>
      </c>
      <c r="L1430">
        <v>228</v>
      </c>
      <c r="M1430">
        <v>202</v>
      </c>
      <c r="N1430" t="s">
        <v>835</v>
      </c>
      <c r="O1430">
        <v>2</v>
      </c>
      <c r="P1430" t="s">
        <v>39</v>
      </c>
      <c r="Q1430" s="6">
        <v>42352</v>
      </c>
      <c r="R1430" s="3">
        <v>42216000</v>
      </c>
      <c r="S1430" s="3">
        <v>53135000</v>
      </c>
      <c r="T1430" t="s">
        <v>32</v>
      </c>
      <c r="V1430" s="3">
        <v>13551</v>
      </c>
      <c r="W1430">
        <v>83</v>
      </c>
      <c r="AB1430" s="3">
        <v>42216000</v>
      </c>
      <c r="AC1430" s="3">
        <v>53135000</v>
      </c>
      <c r="AD1430">
        <v>80.400000000000006</v>
      </c>
      <c r="AE1430" s="5">
        <f t="shared" si="45"/>
        <v>33772800</v>
      </c>
      <c r="AF1430">
        <v>101.19</v>
      </c>
      <c r="AG1430" s="4">
        <v>0.8</v>
      </c>
      <c r="AH1430" t="s">
        <v>33</v>
      </c>
      <c r="AI1430" t="s">
        <v>116</v>
      </c>
      <c r="AJ1430">
        <v>36.723557</v>
      </c>
      <c r="AK1430">
        <v>-120.059879</v>
      </c>
    </row>
    <row r="1431" spans="1:37" ht="14.45" x14ac:dyDescent="0.3">
      <c r="A1431">
        <v>1429</v>
      </c>
      <c r="B1431">
        <v>602</v>
      </c>
      <c r="C1431" t="s">
        <v>835</v>
      </c>
      <c r="D1431" t="s">
        <v>116</v>
      </c>
      <c r="E1431" t="s">
        <v>31</v>
      </c>
      <c r="F1431" s="2">
        <v>36892</v>
      </c>
      <c r="G1431" s="2">
        <v>40543</v>
      </c>
      <c r="H1431">
        <v>13551</v>
      </c>
      <c r="I1431">
        <v>11357</v>
      </c>
      <c r="J1431">
        <v>253</v>
      </c>
      <c r="K1431">
        <f t="shared" si="44"/>
        <v>1251367095</v>
      </c>
      <c r="L1431">
        <v>228</v>
      </c>
      <c r="M1431">
        <v>202</v>
      </c>
      <c r="N1431" t="s">
        <v>835</v>
      </c>
      <c r="O1431">
        <v>2</v>
      </c>
      <c r="P1431" t="s">
        <v>39</v>
      </c>
      <c r="Q1431" s="6">
        <v>42322</v>
      </c>
      <c r="R1431" s="3">
        <v>57293000</v>
      </c>
      <c r="S1431" s="3">
        <v>71453000</v>
      </c>
      <c r="T1431" t="s">
        <v>32</v>
      </c>
      <c r="V1431" s="3">
        <v>13551</v>
      </c>
      <c r="W1431">
        <v>105.7</v>
      </c>
      <c r="AA1431" t="s">
        <v>32</v>
      </c>
      <c r="AB1431" s="3">
        <v>57293000</v>
      </c>
      <c r="AC1431" s="3">
        <v>71453000</v>
      </c>
      <c r="AD1431">
        <v>140.93</v>
      </c>
      <c r="AE1431" s="5">
        <f t="shared" si="45"/>
        <v>57293000</v>
      </c>
      <c r="AF1431">
        <v>175.76</v>
      </c>
      <c r="AG1431" s="4">
        <v>1</v>
      </c>
      <c r="AH1431" t="s">
        <v>33</v>
      </c>
      <c r="AI1431" t="s">
        <v>116</v>
      </c>
      <c r="AJ1431">
        <v>36.723557</v>
      </c>
      <c r="AK1431">
        <v>-120.059879</v>
      </c>
    </row>
    <row r="1432" spans="1:37" ht="14.45" x14ac:dyDescent="0.3">
      <c r="A1432">
        <v>1430</v>
      </c>
      <c r="B1432">
        <v>602</v>
      </c>
      <c r="C1432" t="s">
        <v>835</v>
      </c>
      <c r="D1432" t="s">
        <v>116</v>
      </c>
      <c r="E1432" t="s">
        <v>31</v>
      </c>
      <c r="F1432" s="2">
        <v>36892</v>
      </c>
      <c r="G1432" s="2">
        <v>40543</v>
      </c>
      <c r="H1432">
        <v>13551</v>
      </c>
      <c r="I1432">
        <v>11357</v>
      </c>
      <c r="J1432">
        <v>253</v>
      </c>
      <c r="K1432">
        <f t="shared" si="44"/>
        <v>1251367095</v>
      </c>
      <c r="L1432">
        <v>228</v>
      </c>
      <c r="M1432">
        <v>202</v>
      </c>
      <c r="N1432" t="s">
        <v>835</v>
      </c>
      <c r="O1432">
        <v>2</v>
      </c>
      <c r="P1432" t="s">
        <v>39</v>
      </c>
      <c r="Q1432" s="6">
        <v>42291</v>
      </c>
      <c r="R1432" s="3">
        <v>90769000</v>
      </c>
      <c r="S1432" s="3">
        <v>98742000</v>
      </c>
      <c r="T1432" t="s">
        <v>32</v>
      </c>
      <c r="V1432" s="3">
        <v>13551</v>
      </c>
      <c r="W1432">
        <v>167</v>
      </c>
      <c r="AB1432" s="3">
        <v>90769000</v>
      </c>
      <c r="AC1432" s="3">
        <v>98742000</v>
      </c>
      <c r="AD1432">
        <v>162.06</v>
      </c>
      <c r="AE1432" s="5">
        <f t="shared" si="45"/>
        <v>68076750</v>
      </c>
      <c r="AF1432">
        <v>176.29</v>
      </c>
      <c r="AG1432" s="4">
        <v>0.75</v>
      </c>
      <c r="AH1432" t="s">
        <v>33</v>
      </c>
      <c r="AI1432" t="s">
        <v>116</v>
      </c>
      <c r="AJ1432">
        <v>36.723557</v>
      </c>
      <c r="AK1432">
        <v>-120.059879</v>
      </c>
    </row>
    <row r="1433" spans="1:37" ht="14.45" x14ac:dyDescent="0.3">
      <c r="A1433">
        <v>1431</v>
      </c>
      <c r="B1433">
        <v>602</v>
      </c>
      <c r="C1433" t="s">
        <v>835</v>
      </c>
      <c r="D1433" t="s">
        <v>116</v>
      </c>
      <c r="E1433" t="s">
        <v>31</v>
      </c>
      <c r="F1433" s="2">
        <v>36892</v>
      </c>
      <c r="G1433" s="2">
        <v>40543</v>
      </c>
      <c r="H1433">
        <v>13551</v>
      </c>
      <c r="I1433">
        <v>11357</v>
      </c>
      <c r="J1433">
        <v>253</v>
      </c>
      <c r="K1433">
        <f t="shared" si="44"/>
        <v>1251367095</v>
      </c>
      <c r="L1433">
        <v>228</v>
      </c>
      <c r="M1433">
        <v>202</v>
      </c>
      <c r="N1433" t="s">
        <v>835</v>
      </c>
      <c r="O1433" t="s">
        <v>38</v>
      </c>
      <c r="P1433" t="s">
        <v>39</v>
      </c>
      <c r="Q1433" s="6">
        <v>42261</v>
      </c>
      <c r="R1433" s="3">
        <v>105535000</v>
      </c>
      <c r="S1433" s="3">
        <v>121421000</v>
      </c>
      <c r="T1433" t="s">
        <v>32</v>
      </c>
      <c r="V1433" s="3">
        <v>13551</v>
      </c>
      <c r="W1433">
        <v>194</v>
      </c>
      <c r="AB1433" s="3">
        <v>105535000</v>
      </c>
      <c r="AC1433" s="3">
        <v>121421000</v>
      </c>
      <c r="AD1433">
        <v>194.7</v>
      </c>
      <c r="AE1433" s="5">
        <f t="shared" si="45"/>
        <v>79151250</v>
      </c>
      <c r="AF1433">
        <v>224.01</v>
      </c>
      <c r="AG1433" s="4">
        <v>0.75</v>
      </c>
      <c r="AH1433" t="s">
        <v>33</v>
      </c>
      <c r="AI1433" t="s">
        <v>116</v>
      </c>
      <c r="AJ1433">
        <v>36.723557</v>
      </c>
      <c r="AK1433">
        <v>-120.059879</v>
      </c>
    </row>
    <row r="1434" spans="1:37" ht="14.45" x14ac:dyDescent="0.3">
      <c r="A1434">
        <v>1432</v>
      </c>
      <c r="B1434">
        <v>602</v>
      </c>
      <c r="C1434" t="s">
        <v>835</v>
      </c>
      <c r="D1434" t="s">
        <v>116</v>
      </c>
      <c r="E1434" t="s">
        <v>31</v>
      </c>
      <c r="F1434" s="2">
        <v>36892</v>
      </c>
      <c r="G1434" s="2">
        <v>40543</v>
      </c>
      <c r="H1434">
        <v>13551</v>
      </c>
      <c r="I1434">
        <v>11357</v>
      </c>
      <c r="J1434">
        <v>253</v>
      </c>
      <c r="K1434">
        <f t="shared" si="44"/>
        <v>1251367095</v>
      </c>
      <c r="L1434">
        <v>228</v>
      </c>
      <c r="M1434">
        <v>202</v>
      </c>
      <c r="N1434" t="s">
        <v>835</v>
      </c>
      <c r="O1434">
        <v>2</v>
      </c>
      <c r="P1434" t="s">
        <v>39</v>
      </c>
      <c r="Q1434" s="6">
        <v>42230</v>
      </c>
      <c r="R1434" s="3">
        <v>119544000</v>
      </c>
      <c r="S1434" s="3">
        <v>137152000</v>
      </c>
      <c r="T1434" t="s">
        <v>32</v>
      </c>
      <c r="V1434" s="3">
        <v>13551</v>
      </c>
      <c r="AB1434" s="3">
        <v>119544000</v>
      </c>
      <c r="AC1434" s="3">
        <v>137152000</v>
      </c>
      <c r="AD1434">
        <v>213.43</v>
      </c>
      <c r="AE1434" s="5">
        <f t="shared" si="45"/>
        <v>89658000</v>
      </c>
      <c r="AF1434">
        <v>244.87</v>
      </c>
      <c r="AG1434" s="4">
        <v>0.75</v>
      </c>
      <c r="AH1434" t="s">
        <v>33</v>
      </c>
      <c r="AI1434" t="s">
        <v>116</v>
      </c>
      <c r="AJ1434">
        <v>36.723557</v>
      </c>
      <c r="AK1434">
        <v>-120.059879</v>
      </c>
    </row>
    <row r="1435" spans="1:37" ht="14.45" x14ac:dyDescent="0.3">
      <c r="A1435">
        <v>1433</v>
      </c>
      <c r="B1435">
        <v>602</v>
      </c>
      <c r="C1435" t="s">
        <v>835</v>
      </c>
      <c r="D1435" t="s">
        <v>116</v>
      </c>
      <c r="E1435" t="s">
        <v>31</v>
      </c>
      <c r="F1435" s="2">
        <v>36892</v>
      </c>
      <c r="G1435" s="2">
        <v>40543</v>
      </c>
      <c r="H1435">
        <v>13551</v>
      </c>
      <c r="I1435">
        <v>11357</v>
      </c>
      <c r="J1435">
        <v>253</v>
      </c>
      <c r="K1435">
        <f t="shared" si="44"/>
        <v>1251367095</v>
      </c>
      <c r="L1435">
        <v>228</v>
      </c>
      <c r="M1435">
        <v>202</v>
      </c>
      <c r="N1435" t="s">
        <v>835</v>
      </c>
      <c r="O1435" t="s">
        <v>38</v>
      </c>
      <c r="P1435" t="s">
        <v>39</v>
      </c>
      <c r="Q1435" s="6">
        <v>42199</v>
      </c>
      <c r="R1435" s="3">
        <v>137105000</v>
      </c>
      <c r="S1435" s="3">
        <v>149800000</v>
      </c>
      <c r="T1435" t="s">
        <v>32</v>
      </c>
      <c r="V1435" s="3">
        <v>13551</v>
      </c>
      <c r="AB1435" s="3">
        <v>137105000</v>
      </c>
      <c r="AC1435" s="3">
        <v>149800000</v>
      </c>
      <c r="AD1435">
        <v>244.78</v>
      </c>
      <c r="AE1435" s="5">
        <f t="shared" si="45"/>
        <v>102828750</v>
      </c>
      <c r="AF1435">
        <v>267.45</v>
      </c>
      <c r="AG1435" s="4">
        <v>0.75</v>
      </c>
      <c r="AH1435" t="s">
        <v>33</v>
      </c>
      <c r="AI1435" t="s">
        <v>116</v>
      </c>
      <c r="AJ1435">
        <v>36.723557</v>
      </c>
      <c r="AK1435">
        <v>-120.059879</v>
      </c>
    </row>
    <row r="1436" spans="1:37" ht="14.45" x14ac:dyDescent="0.3">
      <c r="A1436">
        <v>1434</v>
      </c>
      <c r="B1436">
        <v>602</v>
      </c>
      <c r="C1436" t="s">
        <v>835</v>
      </c>
      <c r="D1436" t="s">
        <v>116</v>
      </c>
      <c r="E1436" t="s">
        <v>31</v>
      </c>
      <c r="F1436" s="2">
        <v>36892</v>
      </c>
      <c r="G1436" s="2">
        <v>40543</v>
      </c>
      <c r="H1436">
        <v>13551</v>
      </c>
      <c r="I1436">
        <v>11357</v>
      </c>
      <c r="J1436">
        <v>253</v>
      </c>
      <c r="K1436">
        <f t="shared" si="44"/>
        <v>1251367095</v>
      </c>
      <c r="L1436">
        <v>228</v>
      </c>
      <c r="M1436">
        <v>202</v>
      </c>
      <c r="N1436" t="s">
        <v>835</v>
      </c>
      <c r="O1436" t="s">
        <v>38</v>
      </c>
      <c r="P1436" t="s">
        <v>39</v>
      </c>
      <c r="Q1436" s="6">
        <v>42169</v>
      </c>
      <c r="R1436" s="3">
        <v>135439000</v>
      </c>
      <c r="S1436" s="3">
        <v>142866000</v>
      </c>
      <c r="T1436" t="s">
        <v>32</v>
      </c>
      <c r="V1436" s="3">
        <v>13551</v>
      </c>
      <c r="AB1436" s="3">
        <v>135439000</v>
      </c>
      <c r="AC1436" s="3">
        <v>142866000</v>
      </c>
      <c r="AD1436">
        <v>249.87</v>
      </c>
      <c r="AE1436" s="5">
        <f t="shared" si="45"/>
        <v>101579250</v>
      </c>
      <c r="AF1436">
        <v>263.57</v>
      </c>
      <c r="AG1436" s="4">
        <v>0.75</v>
      </c>
      <c r="AH1436" t="s">
        <v>33</v>
      </c>
      <c r="AI1436" t="s">
        <v>116</v>
      </c>
      <c r="AJ1436">
        <v>36.723557</v>
      </c>
      <c r="AK1436">
        <v>-120.059879</v>
      </c>
    </row>
    <row r="1437" spans="1:37" ht="14.45" x14ac:dyDescent="0.3">
      <c r="A1437">
        <v>1435</v>
      </c>
      <c r="B1437">
        <v>579</v>
      </c>
      <c r="C1437" t="s">
        <v>836</v>
      </c>
      <c r="D1437" t="s">
        <v>52</v>
      </c>
      <c r="E1437" t="s">
        <v>53</v>
      </c>
      <c r="F1437" s="2">
        <v>34881</v>
      </c>
      <c r="G1437" s="2">
        <v>38533</v>
      </c>
      <c r="H1437">
        <v>63118</v>
      </c>
      <c r="I1437">
        <v>59109</v>
      </c>
      <c r="J1437">
        <v>159</v>
      </c>
      <c r="K1437">
        <f t="shared" si="44"/>
        <v>3663053130</v>
      </c>
      <c r="L1437">
        <v>150</v>
      </c>
      <c r="M1437">
        <v>142</v>
      </c>
      <c r="N1437" t="s">
        <v>836</v>
      </c>
      <c r="O1437" t="s">
        <v>38</v>
      </c>
      <c r="P1437" t="s">
        <v>39</v>
      </c>
      <c r="Q1437" s="6">
        <v>42050</v>
      </c>
      <c r="R1437">
        <v>667</v>
      </c>
      <c r="S1437">
        <v>508</v>
      </c>
      <c r="T1437" t="s">
        <v>55</v>
      </c>
      <c r="V1437" s="3">
        <v>63118</v>
      </c>
      <c r="W1437">
        <v>70.06</v>
      </c>
      <c r="AB1437" s="3">
        <v>217235371</v>
      </c>
      <c r="AC1437" s="3">
        <v>165630280</v>
      </c>
      <c r="AD1437">
        <v>70.06</v>
      </c>
      <c r="AE1437" s="5">
        <f t="shared" si="45"/>
        <v>123824161.46999998</v>
      </c>
      <c r="AF1437">
        <v>53.42</v>
      </c>
      <c r="AG1437" s="4">
        <v>0.56999999999999995</v>
      </c>
      <c r="AH1437" t="s">
        <v>33</v>
      </c>
      <c r="AI1437" t="s">
        <v>52</v>
      </c>
      <c r="AJ1437">
        <v>36.778261000000001</v>
      </c>
      <c r="AK1437">
        <v>-119.41793199999999</v>
      </c>
    </row>
    <row r="1438" spans="1:37" ht="14.45" x14ac:dyDescent="0.3">
      <c r="A1438">
        <v>1436</v>
      </c>
      <c r="B1438">
        <v>579</v>
      </c>
      <c r="C1438" t="s">
        <v>836</v>
      </c>
      <c r="D1438" t="s">
        <v>52</v>
      </c>
      <c r="E1438" t="s">
        <v>53</v>
      </c>
      <c r="F1438" s="2">
        <v>34881</v>
      </c>
      <c r="G1438" s="2">
        <v>38533</v>
      </c>
      <c r="H1438">
        <v>63118</v>
      </c>
      <c r="I1438">
        <v>59109</v>
      </c>
      <c r="J1438">
        <v>159</v>
      </c>
      <c r="K1438">
        <f t="shared" si="44"/>
        <v>3663053130</v>
      </c>
      <c r="L1438">
        <v>150</v>
      </c>
      <c r="M1438">
        <v>142</v>
      </c>
      <c r="N1438" t="s">
        <v>836</v>
      </c>
      <c r="O1438" t="s">
        <v>54</v>
      </c>
      <c r="P1438" t="s">
        <v>39</v>
      </c>
      <c r="Q1438" s="6">
        <v>42019</v>
      </c>
      <c r="R1438">
        <v>607</v>
      </c>
      <c r="S1438">
        <v>557</v>
      </c>
      <c r="T1438" t="s">
        <v>55</v>
      </c>
      <c r="V1438" s="3">
        <v>63118</v>
      </c>
      <c r="W1438">
        <v>55.6</v>
      </c>
      <c r="AB1438" s="3">
        <v>197948225</v>
      </c>
      <c r="AC1438" s="3">
        <v>181499245</v>
      </c>
      <c r="AD1438">
        <v>55.64</v>
      </c>
      <c r="AE1438" s="5">
        <f t="shared" si="45"/>
        <v>108871523.75000001</v>
      </c>
      <c r="AF1438">
        <v>51.02</v>
      </c>
      <c r="AG1438" s="4">
        <v>0.55000000000000004</v>
      </c>
      <c r="AH1438" t="s">
        <v>33</v>
      </c>
      <c r="AI1438" t="s">
        <v>52</v>
      </c>
      <c r="AJ1438">
        <v>36.778261000000001</v>
      </c>
      <c r="AK1438">
        <v>-119.41793199999999</v>
      </c>
    </row>
    <row r="1439" spans="1:37" ht="14.45" x14ac:dyDescent="0.3">
      <c r="A1439">
        <v>1437</v>
      </c>
      <c r="B1439">
        <v>579</v>
      </c>
      <c r="C1439" t="s">
        <v>836</v>
      </c>
      <c r="D1439" t="s">
        <v>52</v>
      </c>
      <c r="E1439" t="s">
        <v>53</v>
      </c>
      <c r="F1439" s="2">
        <v>34881</v>
      </c>
      <c r="G1439" s="2">
        <v>38533</v>
      </c>
      <c r="H1439">
        <v>63118</v>
      </c>
      <c r="I1439">
        <v>59109</v>
      </c>
      <c r="J1439">
        <v>159</v>
      </c>
      <c r="K1439">
        <f t="shared" si="44"/>
        <v>3663053130</v>
      </c>
      <c r="L1439">
        <v>150</v>
      </c>
      <c r="M1439">
        <v>142</v>
      </c>
      <c r="N1439" t="s">
        <v>836</v>
      </c>
      <c r="O1439">
        <v>2</v>
      </c>
      <c r="P1439" t="s">
        <v>39</v>
      </c>
      <c r="Q1439" s="6">
        <v>42352</v>
      </c>
      <c r="R1439">
        <v>657</v>
      </c>
      <c r="S1439">
        <v>705</v>
      </c>
      <c r="T1439" t="s">
        <v>55</v>
      </c>
      <c r="V1439" s="3">
        <v>63118</v>
      </c>
      <c r="W1439">
        <v>71.459999999999994</v>
      </c>
      <c r="AB1439" s="3">
        <v>214110456</v>
      </c>
      <c r="AC1439" s="3">
        <v>229718739</v>
      </c>
      <c r="AD1439">
        <v>71.459999999999994</v>
      </c>
      <c r="AE1439" s="5">
        <f t="shared" si="45"/>
        <v>139171796.40000001</v>
      </c>
      <c r="AF1439">
        <v>76.66</v>
      </c>
      <c r="AG1439" s="4">
        <v>0.65</v>
      </c>
      <c r="AH1439" t="s">
        <v>33</v>
      </c>
      <c r="AI1439" t="s">
        <v>52</v>
      </c>
      <c r="AJ1439">
        <v>36.778261000000001</v>
      </c>
      <c r="AK1439">
        <v>-119.41793199999999</v>
      </c>
    </row>
    <row r="1440" spans="1:37" ht="14.45" x14ac:dyDescent="0.3">
      <c r="A1440">
        <v>1438</v>
      </c>
      <c r="B1440">
        <v>579</v>
      </c>
      <c r="C1440" t="s">
        <v>836</v>
      </c>
      <c r="D1440" t="s">
        <v>52</v>
      </c>
      <c r="E1440" t="s">
        <v>53</v>
      </c>
      <c r="F1440" s="2">
        <v>34881</v>
      </c>
      <c r="G1440" s="2">
        <v>38533</v>
      </c>
      <c r="H1440">
        <v>63118</v>
      </c>
      <c r="I1440">
        <v>59109</v>
      </c>
      <c r="J1440">
        <v>159</v>
      </c>
      <c r="K1440">
        <f t="shared" si="44"/>
        <v>3663053130</v>
      </c>
      <c r="L1440">
        <v>150</v>
      </c>
      <c r="M1440">
        <v>142</v>
      </c>
      <c r="N1440" t="s">
        <v>836</v>
      </c>
      <c r="O1440" t="s">
        <v>38</v>
      </c>
      <c r="P1440" t="s">
        <v>39</v>
      </c>
      <c r="Q1440" s="6">
        <v>42322</v>
      </c>
      <c r="R1440">
        <v>696</v>
      </c>
      <c r="S1440">
        <v>705</v>
      </c>
      <c r="T1440" t="s">
        <v>55</v>
      </c>
      <c r="V1440" s="3">
        <v>63118</v>
      </c>
      <c r="W1440">
        <v>119.72</v>
      </c>
      <c r="AB1440" s="3">
        <v>226701355</v>
      </c>
      <c r="AC1440" s="3">
        <v>229718739</v>
      </c>
      <c r="AD1440">
        <v>70.540000000000006</v>
      </c>
      <c r="AE1440" s="5">
        <f t="shared" si="45"/>
        <v>133753799.44999999</v>
      </c>
      <c r="AF1440">
        <v>71.48</v>
      </c>
      <c r="AG1440" s="4">
        <v>0.59</v>
      </c>
      <c r="AH1440" t="s">
        <v>33</v>
      </c>
      <c r="AI1440" t="s">
        <v>52</v>
      </c>
      <c r="AJ1440">
        <v>36.778261000000001</v>
      </c>
      <c r="AK1440">
        <v>-119.41793199999999</v>
      </c>
    </row>
    <row r="1441" spans="1:37" ht="14.45" x14ac:dyDescent="0.3">
      <c r="A1441">
        <v>1439</v>
      </c>
      <c r="B1441">
        <v>579</v>
      </c>
      <c r="C1441" t="s">
        <v>836</v>
      </c>
      <c r="D1441" t="s">
        <v>52</v>
      </c>
      <c r="E1441" t="s">
        <v>53</v>
      </c>
      <c r="F1441" s="2">
        <v>34881</v>
      </c>
      <c r="G1441" s="2">
        <v>38533</v>
      </c>
      <c r="H1441">
        <v>63118</v>
      </c>
      <c r="I1441">
        <v>59109</v>
      </c>
      <c r="J1441">
        <v>159</v>
      </c>
      <c r="K1441">
        <f t="shared" si="44"/>
        <v>3663053130</v>
      </c>
      <c r="L1441">
        <v>150</v>
      </c>
      <c r="M1441">
        <v>142</v>
      </c>
      <c r="N1441" t="s">
        <v>836</v>
      </c>
      <c r="O1441" t="s">
        <v>38</v>
      </c>
      <c r="P1441" t="s">
        <v>39</v>
      </c>
      <c r="Q1441" s="6">
        <v>42291</v>
      </c>
      <c r="R1441">
        <v>886</v>
      </c>
      <c r="S1441">
        <v>919</v>
      </c>
      <c r="T1441" t="s">
        <v>55</v>
      </c>
      <c r="V1441" s="3">
        <v>63118</v>
      </c>
      <c r="W1441">
        <v>108</v>
      </c>
      <c r="AB1441" s="3">
        <v>288701106</v>
      </c>
      <c r="AC1441" s="3">
        <v>299385774</v>
      </c>
      <c r="AD1441">
        <v>108.15</v>
      </c>
      <c r="AE1441" s="5">
        <f t="shared" si="45"/>
        <v>210751807.38</v>
      </c>
      <c r="AF1441">
        <v>112.16</v>
      </c>
      <c r="AG1441" s="4">
        <v>0.73</v>
      </c>
      <c r="AH1441" t="s">
        <v>33</v>
      </c>
      <c r="AI1441" t="s">
        <v>52</v>
      </c>
      <c r="AJ1441">
        <v>36.778261000000001</v>
      </c>
      <c r="AK1441">
        <v>-119.41793199999999</v>
      </c>
    </row>
    <row r="1442" spans="1:37" ht="14.45" x14ac:dyDescent="0.3">
      <c r="A1442">
        <v>1440</v>
      </c>
      <c r="B1442">
        <v>579</v>
      </c>
      <c r="C1442" t="s">
        <v>836</v>
      </c>
      <c r="D1442" t="s">
        <v>52</v>
      </c>
      <c r="E1442" t="s">
        <v>53</v>
      </c>
      <c r="F1442" s="2">
        <v>34881</v>
      </c>
      <c r="G1442" s="2">
        <v>38533</v>
      </c>
      <c r="H1442">
        <v>63118</v>
      </c>
      <c r="I1442">
        <v>59109</v>
      </c>
      <c r="J1442">
        <v>159</v>
      </c>
      <c r="K1442">
        <f t="shared" si="44"/>
        <v>3663053130</v>
      </c>
      <c r="L1442">
        <v>150</v>
      </c>
      <c r="M1442">
        <v>142</v>
      </c>
      <c r="N1442" t="s">
        <v>836</v>
      </c>
      <c r="O1442" t="s">
        <v>38</v>
      </c>
      <c r="P1442" t="s">
        <v>39</v>
      </c>
      <c r="Q1442" s="6">
        <v>42261</v>
      </c>
      <c r="R1442" s="3">
        <v>1057</v>
      </c>
      <c r="S1442" s="3">
        <v>1034</v>
      </c>
      <c r="T1442" t="s">
        <v>55</v>
      </c>
      <c r="V1442" s="3">
        <v>63118</v>
      </c>
      <c r="W1442">
        <v>163.47999999999999</v>
      </c>
      <c r="X1442" t="s">
        <v>837</v>
      </c>
      <c r="Y1442" t="s">
        <v>838</v>
      </c>
      <c r="AB1442" s="3">
        <v>344343495</v>
      </c>
      <c r="AC1442" s="3">
        <v>336809810</v>
      </c>
      <c r="AD1442">
        <v>167.3</v>
      </c>
      <c r="AE1442" s="5">
        <f t="shared" si="45"/>
        <v>316796015.40000004</v>
      </c>
      <c r="AF1442">
        <v>163.63999999999999</v>
      </c>
      <c r="AG1442" s="4">
        <v>0.92</v>
      </c>
      <c r="AH1442" t="s">
        <v>33</v>
      </c>
      <c r="AI1442" t="s">
        <v>52</v>
      </c>
      <c r="AJ1442">
        <v>36.778261000000001</v>
      </c>
      <c r="AK1442">
        <v>-119.41793199999999</v>
      </c>
    </row>
    <row r="1443" spans="1:37" ht="14.45" x14ac:dyDescent="0.3">
      <c r="A1443">
        <v>1441</v>
      </c>
      <c r="B1443">
        <v>579</v>
      </c>
      <c r="C1443" t="s">
        <v>836</v>
      </c>
      <c r="D1443" t="s">
        <v>52</v>
      </c>
      <c r="E1443" t="s">
        <v>53</v>
      </c>
      <c r="F1443" s="2">
        <v>34881</v>
      </c>
      <c r="G1443" s="2">
        <v>38533</v>
      </c>
      <c r="H1443">
        <v>63118</v>
      </c>
      <c r="I1443">
        <v>59109</v>
      </c>
      <c r="J1443">
        <v>159</v>
      </c>
      <c r="K1443">
        <f t="shared" si="44"/>
        <v>3663053130</v>
      </c>
      <c r="L1443">
        <v>150</v>
      </c>
      <c r="M1443">
        <v>142</v>
      </c>
      <c r="N1443" t="s">
        <v>836</v>
      </c>
      <c r="O1443" t="s">
        <v>38</v>
      </c>
      <c r="P1443" t="s">
        <v>39</v>
      </c>
      <c r="Q1443" s="6">
        <v>42230</v>
      </c>
      <c r="R1443" s="3">
        <v>1005</v>
      </c>
      <c r="S1443">
        <v>971</v>
      </c>
      <c r="T1443" t="s">
        <v>55</v>
      </c>
      <c r="V1443" s="3">
        <v>63118</v>
      </c>
      <c r="AB1443" s="3">
        <v>327470909</v>
      </c>
      <c r="AC1443" s="3">
        <v>316460389</v>
      </c>
      <c r="AD1443">
        <v>117.15</v>
      </c>
      <c r="AE1443" s="5">
        <f t="shared" si="45"/>
        <v>229229636.29999998</v>
      </c>
      <c r="AF1443">
        <v>113.21</v>
      </c>
      <c r="AG1443" s="4">
        <v>0.7</v>
      </c>
      <c r="AH1443" t="s">
        <v>33</v>
      </c>
      <c r="AI1443" t="s">
        <v>52</v>
      </c>
      <c r="AJ1443">
        <v>36.778261000000001</v>
      </c>
      <c r="AK1443">
        <v>-119.41793199999999</v>
      </c>
    </row>
    <row r="1444" spans="1:37" ht="14.45" x14ac:dyDescent="0.3">
      <c r="A1444">
        <v>1442</v>
      </c>
      <c r="B1444">
        <v>579</v>
      </c>
      <c r="C1444" t="s">
        <v>836</v>
      </c>
      <c r="D1444" t="s">
        <v>52</v>
      </c>
      <c r="E1444" t="s">
        <v>53</v>
      </c>
      <c r="F1444" s="2">
        <v>34881</v>
      </c>
      <c r="G1444" s="2">
        <v>38533</v>
      </c>
      <c r="H1444">
        <v>63118</v>
      </c>
      <c r="I1444">
        <v>59109</v>
      </c>
      <c r="J1444">
        <v>159</v>
      </c>
      <c r="K1444">
        <f t="shared" si="44"/>
        <v>3663053130</v>
      </c>
      <c r="L1444">
        <v>150</v>
      </c>
      <c r="M1444">
        <v>142</v>
      </c>
      <c r="N1444" t="s">
        <v>836</v>
      </c>
      <c r="O1444" t="s">
        <v>38</v>
      </c>
      <c r="P1444" t="s">
        <v>39</v>
      </c>
      <c r="Q1444" s="6">
        <v>42199</v>
      </c>
      <c r="R1444" s="3">
        <v>1107</v>
      </c>
      <c r="S1444" s="3">
        <v>1001</v>
      </c>
      <c r="T1444" t="s">
        <v>55</v>
      </c>
      <c r="V1444" s="3">
        <v>63118</v>
      </c>
      <c r="AB1444" s="3">
        <v>360717530</v>
      </c>
      <c r="AC1444" s="3">
        <v>326014353</v>
      </c>
      <c r="AD1444">
        <v>129.05000000000001</v>
      </c>
      <c r="AE1444" s="5">
        <f t="shared" si="45"/>
        <v>252502270.99999997</v>
      </c>
      <c r="AF1444">
        <v>116.63</v>
      </c>
      <c r="AG1444" s="4">
        <v>0.7</v>
      </c>
      <c r="AH1444" t="s">
        <v>33</v>
      </c>
      <c r="AI1444" t="s">
        <v>52</v>
      </c>
      <c r="AJ1444">
        <v>36.778261000000001</v>
      </c>
      <c r="AK1444">
        <v>-119.41793199999999</v>
      </c>
    </row>
    <row r="1445" spans="1:37" ht="14.45" x14ac:dyDescent="0.3">
      <c r="A1445">
        <v>1443</v>
      </c>
      <c r="B1445">
        <v>579</v>
      </c>
      <c r="C1445" t="s">
        <v>836</v>
      </c>
      <c r="D1445" t="s">
        <v>52</v>
      </c>
      <c r="E1445" t="s">
        <v>53</v>
      </c>
      <c r="F1445" s="2">
        <v>34881</v>
      </c>
      <c r="G1445" s="2">
        <v>38533</v>
      </c>
      <c r="H1445">
        <v>63118</v>
      </c>
      <c r="I1445">
        <v>59109</v>
      </c>
      <c r="J1445">
        <v>159</v>
      </c>
      <c r="K1445">
        <f t="shared" si="44"/>
        <v>3663053130</v>
      </c>
      <c r="L1445">
        <v>150</v>
      </c>
      <c r="M1445">
        <v>142</v>
      </c>
      <c r="N1445" t="s">
        <v>836</v>
      </c>
      <c r="O1445" t="s">
        <v>38</v>
      </c>
      <c r="P1445" t="s">
        <v>39</v>
      </c>
      <c r="Q1445" s="6">
        <v>42169</v>
      </c>
      <c r="R1445" s="3">
        <v>1098</v>
      </c>
      <c r="S1445">
        <v>959</v>
      </c>
      <c r="T1445" t="s">
        <v>55</v>
      </c>
      <c r="V1445" s="3">
        <v>63118</v>
      </c>
      <c r="AB1445" s="3">
        <v>357804418</v>
      </c>
      <c r="AC1445" s="3">
        <v>312491518</v>
      </c>
      <c r="AD1445">
        <v>132.27000000000001</v>
      </c>
      <c r="AE1445" s="5">
        <f t="shared" si="45"/>
        <v>250463092.59999999</v>
      </c>
      <c r="AF1445">
        <v>115.52</v>
      </c>
      <c r="AG1445" s="4">
        <v>0.7</v>
      </c>
      <c r="AH1445" t="s">
        <v>33</v>
      </c>
      <c r="AI1445" t="s">
        <v>52</v>
      </c>
      <c r="AJ1445">
        <v>36.778261000000001</v>
      </c>
      <c r="AK1445">
        <v>-119.41793199999999</v>
      </c>
    </row>
    <row r="1446" spans="1:37" ht="14.45" x14ac:dyDescent="0.3">
      <c r="A1446">
        <v>1444</v>
      </c>
      <c r="B1446">
        <v>603</v>
      </c>
      <c r="C1446" t="s">
        <v>839</v>
      </c>
      <c r="D1446" t="s">
        <v>52</v>
      </c>
      <c r="E1446" t="s">
        <v>53</v>
      </c>
      <c r="F1446" s="2">
        <v>34881</v>
      </c>
      <c r="G1446" s="2">
        <v>38533</v>
      </c>
      <c r="H1446">
        <v>15544</v>
      </c>
      <c r="I1446">
        <v>14836</v>
      </c>
      <c r="J1446">
        <v>156</v>
      </c>
      <c r="K1446">
        <f t="shared" si="44"/>
        <v>885075360</v>
      </c>
      <c r="L1446">
        <v>146</v>
      </c>
      <c r="M1446">
        <v>136</v>
      </c>
      <c r="N1446" t="s">
        <v>839</v>
      </c>
      <c r="O1446" t="s">
        <v>840</v>
      </c>
      <c r="P1446" t="s">
        <v>39</v>
      </c>
      <c r="Q1446" s="6">
        <v>42050</v>
      </c>
      <c r="R1446">
        <v>128</v>
      </c>
      <c r="S1446">
        <v>132</v>
      </c>
      <c r="T1446" t="s">
        <v>55</v>
      </c>
      <c r="V1446" s="3">
        <v>15544</v>
      </c>
      <c r="W1446">
        <v>53.3</v>
      </c>
      <c r="AB1446" s="3">
        <v>41630778</v>
      </c>
      <c r="AC1446" s="3">
        <v>42950477</v>
      </c>
      <c r="AD1446">
        <v>53.3</v>
      </c>
      <c r="AE1446" s="5">
        <f t="shared" si="45"/>
        <v>23313235.680000003</v>
      </c>
      <c r="AF1446">
        <v>54.99</v>
      </c>
      <c r="AG1446" s="4">
        <v>0.56000000000000005</v>
      </c>
      <c r="AH1446" t="s">
        <v>33</v>
      </c>
      <c r="AI1446" t="s">
        <v>52</v>
      </c>
      <c r="AJ1446">
        <v>33.846404</v>
      </c>
      <c r="AK1446">
        <v>-118.04673099999999</v>
      </c>
    </row>
    <row r="1447" spans="1:37" ht="14.45" x14ac:dyDescent="0.3">
      <c r="A1447">
        <v>1445</v>
      </c>
      <c r="B1447">
        <v>603</v>
      </c>
      <c r="C1447" t="s">
        <v>839</v>
      </c>
      <c r="D1447" t="s">
        <v>52</v>
      </c>
      <c r="E1447" t="s">
        <v>53</v>
      </c>
      <c r="F1447" s="2">
        <v>34881</v>
      </c>
      <c r="G1447" s="2">
        <v>38533</v>
      </c>
      <c r="H1447">
        <v>15544</v>
      </c>
      <c r="I1447">
        <v>14836</v>
      </c>
      <c r="J1447">
        <v>156</v>
      </c>
      <c r="K1447">
        <f t="shared" si="44"/>
        <v>885075360</v>
      </c>
      <c r="L1447">
        <v>146</v>
      </c>
      <c r="M1447">
        <v>136</v>
      </c>
      <c r="N1447" t="s">
        <v>839</v>
      </c>
      <c r="O1447" t="s">
        <v>96</v>
      </c>
      <c r="P1447" t="s">
        <v>39</v>
      </c>
      <c r="Q1447" s="6">
        <v>42019</v>
      </c>
      <c r="R1447">
        <v>136</v>
      </c>
      <c r="S1447">
        <v>157</v>
      </c>
      <c r="T1447" t="s">
        <v>55</v>
      </c>
      <c r="V1447" s="3">
        <v>15544</v>
      </c>
      <c r="W1447">
        <v>53.1</v>
      </c>
      <c r="Z1447">
        <v>44.1</v>
      </c>
      <c r="AA1447" t="s">
        <v>55</v>
      </c>
      <c r="AB1447" s="3">
        <v>44446135</v>
      </c>
      <c r="AC1447" s="3">
        <v>51025075</v>
      </c>
      <c r="AD1447">
        <v>51.39</v>
      </c>
      <c r="AE1447" s="5">
        <f t="shared" si="45"/>
        <v>24889835.600000001</v>
      </c>
      <c r="AF1447">
        <v>59</v>
      </c>
      <c r="AG1447" s="4">
        <v>0.56000000000000005</v>
      </c>
      <c r="AH1447" t="s">
        <v>33</v>
      </c>
      <c r="AI1447" t="s">
        <v>52</v>
      </c>
      <c r="AJ1447">
        <v>33.846404</v>
      </c>
      <c r="AK1447">
        <v>-118.04673099999999</v>
      </c>
    </row>
    <row r="1448" spans="1:37" ht="14.45" x14ac:dyDescent="0.3">
      <c r="A1448">
        <v>1446</v>
      </c>
      <c r="B1448">
        <v>603</v>
      </c>
      <c r="C1448" t="s">
        <v>839</v>
      </c>
      <c r="D1448" t="s">
        <v>52</v>
      </c>
      <c r="E1448" t="s">
        <v>53</v>
      </c>
      <c r="F1448" s="2">
        <v>34881</v>
      </c>
      <c r="G1448" s="2">
        <v>38533</v>
      </c>
      <c r="H1448">
        <v>15544</v>
      </c>
      <c r="I1448">
        <v>14836</v>
      </c>
      <c r="J1448">
        <v>156</v>
      </c>
      <c r="K1448">
        <f t="shared" si="44"/>
        <v>885075360</v>
      </c>
      <c r="L1448">
        <v>146</v>
      </c>
      <c r="M1448">
        <v>136</v>
      </c>
      <c r="N1448" t="s">
        <v>839</v>
      </c>
      <c r="O1448" t="s">
        <v>96</v>
      </c>
      <c r="P1448" t="s">
        <v>39</v>
      </c>
      <c r="Q1448" s="6">
        <v>42352</v>
      </c>
      <c r="R1448">
        <v>126</v>
      </c>
      <c r="S1448">
        <v>152</v>
      </c>
      <c r="T1448" t="s">
        <v>55</v>
      </c>
      <c r="V1448" s="3">
        <v>15544</v>
      </c>
      <c r="W1448">
        <v>49</v>
      </c>
      <c r="Z1448">
        <v>46.9</v>
      </c>
      <c r="AA1448" t="s">
        <v>55</v>
      </c>
      <c r="AB1448" s="3">
        <v>40991132</v>
      </c>
      <c r="AC1448" s="3">
        <v>49516383</v>
      </c>
      <c r="AD1448">
        <v>47.4</v>
      </c>
      <c r="AE1448" s="5">
        <f t="shared" si="45"/>
        <v>22955033.920000002</v>
      </c>
      <c r="AF1448">
        <v>57.26</v>
      </c>
      <c r="AG1448" s="4">
        <v>0.56000000000000005</v>
      </c>
      <c r="AH1448" t="s">
        <v>33</v>
      </c>
      <c r="AI1448" t="s">
        <v>52</v>
      </c>
      <c r="AJ1448">
        <v>33.846404</v>
      </c>
      <c r="AK1448">
        <v>-118.04673099999999</v>
      </c>
    </row>
    <row r="1449" spans="1:37" ht="14.45" x14ac:dyDescent="0.3">
      <c r="A1449">
        <v>1447</v>
      </c>
      <c r="B1449">
        <v>603</v>
      </c>
      <c r="C1449" t="s">
        <v>839</v>
      </c>
      <c r="D1449" t="s">
        <v>52</v>
      </c>
      <c r="E1449" t="s">
        <v>53</v>
      </c>
      <c r="F1449" s="2">
        <v>34881</v>
      </c>
      <c r="G1449" s="2">
        <v>38533</v>
      </c>
      <c r="H1449">
        <v>15544</v>
      </c>
      <c r="I1449">
        <v>14836</v>
      </c>
      <c r="J1449">
        <v>156</v>
      </c>
      <c r="K1449">
        <f t="shared" si="44"/>
        <v>885075360</v>
      </c>
      <c r="L1449">
        <v>146</v>
      </c>
      <c r="M1449">
        <v>136</v>
      </c>
      <c r="N1449" t="s">
        <v>839</v>
      </c>
      <c r="O1449" t="s">
        <v>840</v>
      </c>
      <c r="P1449" t="s">
        <v>39</v>
      </c>
      <c r="Q1449" s="6">
        <v>42322</v>
      </c>
      <c r="R1449">
        <v>157</v>
      </c>
      <c r="S1449">
        <v>173</v>
      </c>
      <c r="T1449" t="s">
        <v>55</v>
      </c>
      <c r="V1449" s="3">
        <v>15544</v>
      </c>
      <c r="W1449">
        <v>61.2</v>
      </c>
      <c r="AB1449" s="3">
        <v>51223844</v>
      </c>
      <c r="AC1449" s="3">
        <v>56307127</v>
      </c>
      <c r="AD1449">
        <v>61.21</v>
      </c>
      <c r="AE1449" s="5">
        <f t="shared" si="45"/>
        <v>28685352.640000004</v>
      </c>
      <c r="AF1449">
        <v>67.28</v>
      </c>
      <c r="AG1449" s="4">
        <v>0.56000000000000005</v>
      </c>
      <c r="AH1449" t="s">
        <v>33</v>
      </c>
      <c r="AI1449" t="s">
        <v>52</v>
      </c>
      <c r="AJ1449">
        <v>33.846404</v>
      </c>
      <c r="AK1449">
        <v>-118.04673099999999</v>
      </c>
    </row>
    <row r="1450" spans="1:37" ht="14.45" x14ac:dyDescent="0.3">
      <c r="A1450">
        <v>1448</v>
      </c>
      <c r="B1450">
        <v>603</v>
      </c>
      <c r="C1450" t="s">
        <v>839</v>
      </c>
      <c r="D1450" t="s">
        <v>52</v>
      </c>
      <c r="E1450" t="s">
        <v>53</v>
      </c>
      <c r="F1450" s="2">
        <v>34881</v>
      </c>
      <c r="G1450" s="2">
        <v>38533</v>
      </c>
      <c r="H1450">
        <v>15544</v>
      </c>
      <c r="I1450">
        <v>14836</v>
      </c>
      <c r="J1450">
        <v>156</v>
      </c>
      <c r="K1450">
        <f t="shared" si="44"/>
        <v>885075360</v>
      </c>
      <c r="L1450">
        <v>146</v>
      </c>
      <c r="M1450">
        <v>136</v>
      </c>
      <c r="N1450" t="s">
        <v>839</v>
      </c>
      <c r="O1450" t="s">
        <v>840</v>
      </c>
      <c r="P1450" t="s">
        <v>39</v>
      </c>
      <c r="Q1450" s="6">
        <v>42291</v>
      </c>
      <c r="R1450">
        <v>175</v>
      </c>
      <c r="S1450">
        <v>199</v>
      </c>
      <c r="T1450" t="s">
        <v>55</v>
      </c>
      <c r="V1450" s="3">
        <v>15544</v>
      </c>
      <c r="W1450">
        <v>74.44</v>
      </c>
      <c r="AB1450" s="3">
        <v>56942211</v>
      </c>
      <c r="AC1450" s="3">
        <v>64712464</v>
      </c>
      <c r="AD1450">
        <v>74.45</v>
      </c>
      <c r="AE1450" s="5">
        <f t="shared" si="45"/>
        <v>35873592.93</v>
      </c>
      <c r="AF1450">
        <v>84.61</v>
      </c>
      <c r="AG1450" s="4">
        <v>0.63</v>
      </c>
      <c r="AH1450" t="s">
        <v>33</v>
      </c>
      <c r="AI1450" t="s">
        <v>52</v>
      </c>
      <c r="AJ1450">
        <v>33.846404</v>
      </c>
      <c r="AK1450">
        <v>-118.04673099999999</v>
      </c>
    </row>
    <row r="1451" spans="1:37" ht="14.45" x14ac:dyDescent="0.3">
      <c r="A1451">
        <v>1449</v>
      </c>
      <c r="B1451">
        <v>603</v>
      </c>
      <c r="C1451" t="s">
        <v>839</v>
      </c>
      <c r="D1451" t="s">
        <v>52</v>
      </c>
      <c r="E1451" t="s">
        <v>53</v>
      </c>
      <c r="F1451" s="2">
        <v>34881</v>
      </c>
      <c r="G1451" s="2">
        <v>38533</v>
      </c>
      <c r="H1451">
        <v>15544</v>
      </c>
      <c r="I1451">
        <v>14836</v>
      </c>
      <c r="J1451">
        <v>156</v>
      </c>
      <c r="K1451">
        <f t="shared" si="44"/>
        <v>885075360</v>
      </c>
      <c r="L1451">
        <v>146</v>
      </c>
      <c r="M1451">
        <v>136</v>
      </c>
      <c r="N1451" t="s">
        <v>839</v>
      </c>
      <c r="O1451" t="s">
        <v>266</v>
      </c>
      <c r="P1451" t="s">
        <v>39</v>
      </c>
      <c r="Q1451" s="6">
        <v>42261</v>
      </c>
      <c r="R1451">
        <v>182</v>
      </c>
      <c r="S1451">
        <v>216</v>
      </c>
      <c r="T1451" t="s">
        <v>55</v>
      </c>
      <c r="V1451" s="3">
        <v>15544</v>
      </c>
      <c r="AB1451" s="3">
        <v>59363613</v>
      </c>
      <c r="AC1451" s="3">
        <v>70514249</v>
      </c>
      <c r="AD1451">
        <v>127.3</v>
      </c>
      <c r="AE1451" s="5">
        <f t="shared" si="45"/>
        <v>59363613</v>
      </c>
      <c r="AF1451">
        <v>151.21</v>
      </c>
      <c r="AG1451" s="4">
        <v>1</v>
      </c>
      <c r="AH1451" t="s">
        <v>33</v>
      </c>
      <c r="AI1451" t="s">
        <v>52</v>
      </c>
      <c r="AJ1451">
        <v>33.846404</v>
      </c>
      <c r="AK1451">
        <v>-118.04673099999999</v>
      </c>
    </row>
    <row r="1452" spans="1:37" ht="14.45" x14ac:dyDescent="0.3">
      <c r="A1452">
        <v>1450</v>
      </c>
      <c r="B1452">
        <v>603</v>
      </c>
      <c r="C1452" t="s">
        <v>839</v>
      </c>
      <c r="D1452" t="s">
        <v>52</v>
      </c>
      <c r="E1452" t="s">
        <v>53</v>
      </c>
      <c r="F1452" s="2">
        <v>34881</v>
      </c>
      <c r="G1452" s="2">
        <v>38533</v>
      </c>
      <c r="H1452">
        <v>15544</v>
      </c>
      <c r="I1452">
        <v>14836</v>
      </c>
      <c r="J1452">
        <v>156</v>
      </c>
      <c r="K1452">
        <f t="shared" si="44"/>
        <v>885075360</v>
      </c>
      <c r="L1452">
        <v>146</v>
      </c>
      <c r="M1452">
        <v>136</v>
      </c>
      <c r="N1452" t="s">
        <v>839</v>
      </c>
      <c r="O1452" t="s">
        <v>266</v>
      </c>
      <c r="P1452" t="s">
        <v>34</v>
      </c>
      <c r="Q1452" s="6">
        <v>42230</v>
      </c>
      <c r="R1452">
        <v>202</v>
      </c>
      <c r="S1452">
        <v>224</v>
      </c>
      <c r="T1452" t="s">
        <v>55</v>
      </c>
      <c r="V1452" s="3">
        <v>15544</v>
      </c>
      <c r="AB1452" s="3">
        <v>65766594</v>
      </c>
      <c r="AC1452" s="3">
        <v>73150387</v>
      </c>
      <c r="AD1452">
        <v>136.47999999999999</v>
      </c>
      <c r="AE1452" s="5">
        <f t="shared" si="45"/>
        <v>65766594</v>
      </c>
      <c r="AF1452">
        <v>151.81</v>
      </c>
      <c r="AG1452" s="4">
        <v>1</v>
      </c>
      <c r="AH1452" t="s">
        <v>33</v>
      </c>
      <c r="AI1452" t="s">
        <v>52</v>
      </c>
      <c r="AJ1452">
        <v>33.846404</v>
      </c>
      <c r="AK1452">
        <v>-118.04673099999999</v>
      </c>
    </row>
    <row r="1453" spans="1:37" ht="14.45" x14ac:dyDescent="0.3">
      <c r="A1453">
        <v>1451</v>
      </c>
      <c r="B1453">
        <v>603</v>
      </c>
      <c r="C1453" t="s">
        <v>839</v>
      </c>
      <c r="D1453" t="s">
        <v>52</v>
      </c>
      <c r="E1453" t="s">
        <v>53</v>
      </c>
      <c r="F1453" s="2">
        <v>34881</v>
      </c>
      <c r="G1453" s="2">
        <v>38533</v>
      </c>
      <c r="H1453">
        <v>15544</v>
      </c>
      <c r="I1453">
        <v>14836</v>
      </c>
      <c r="J1453">
        <v>156</v>
      </c>
      <c r="K1453">
        <f t="shared" si="44"/>
        <v>885075360</v>
      </c>
      <c r="L1453">
        <v>146</v>
      </c>
      <c r="M1453">
        <v>136</v>
      </c>
      <c r="N1453" t="s">
        <v>839</v>
      </c>
      <c r="O1453" t="s">
        <v>266</v>
      </c>
      <c r="P1453" t="s">
        <v>34</v>
      </c>
      <c r="Q1453" s="6">
        <v>42199</v>
      </c>
      <c r="R1453">
        <v>214</v>
      </c>
      <c r="S1453">
        <v>217</v>
      </c>
      <c r="T1453" t="s">
        <v>55</v>
      </c>
      <c r="V1453" s="3">
        <v>15544</v>
      </c>
      <c r="AB1453" s="3">
        <v>69810410</v>
      </c>
      <c r="AC1453" s="3">
        <v>70592453</v>
      </c>
      <c r="AD1453">
        <v>144.88</v>
      </c>
      <c r="AE1453" s="5">
        <f t="shared" si="45"/>
        <v>69810410</v>
      </c>
      <c r="AF1453">
        <v>146.5</v>
      </c>
      <c r="AG1453" s="4">
        <v>1</v>
      </c>
      <c r="AH1453" t="s">
        <v>33</v>
      </c>
      <c r="AI1453" t="s">
        <v>52</v>
      </c>
      <c r="AJ1453">
        <v>33.846404</v>
      </c>
      <c r="AK1453">
        <v>-118.04673099999999</v>
      </c>
    </row>
    <row r="1454" spans="1:37" ht="14.45" x14ac:dyDescent="0.3">
      <c r="A1454">
        <v>1452</v>
      </c>
      <c r="B1454">
        <v>603</v>
      </c>
      <c r="C1454" t="s">
        <v>839</v>
      </c>
      <c r="D1454" t="s">
        <v>52</v>
      </c>
      <c r="E1454" t="s">
        <v>53</v>
      </c>
      <c r="F1454" s="2">
        <v>34881</v>
      </c>
      <c r="G1454" s="2">
        <v>38533</v>
      </c>
      <c r="H1454">
        <v>15544</v>
      </c>
      <c r="I1454">
        <v>14836</v>
      </c>
      <c r="J1454">
        <v>156</v>
      </c>
      <c r="K1454">
        <f t="shared" si="44"/>
        <v>885075360</v>
      </c>
      <c r="L1454">
        <v>146</v>
      </c>
      <c r="M1454">
        <v>136</v>
      </c>
      <c r="N1454" t="s">
        <v>839</v>
      </c>
      <c r="O1454" t="s">
        <v>266</v>
      </c>
      <c r="P1454" t="s">
        <v>34</v>
      </c>
      <c r="Q1454" s="6">
        <v>42169</v>
      </c>
      <c r="R1454">
        <v>206</v>
      </c>
      <c r="S1454">
        <v>204</v>
      </c>
      <c r="T1454" t="s">
        <v>55</v>
      </c>
      <c r="V1454" s="3">
        <v>15544</v>
      </c>
      <c r="AB1454" s="3">
        <v>67167755</v>
      </c>
      <c r="AC1454" s="3">
        <v>66633358</v>
      </c>
      <c r="AD1454">
        <v>144.04</v>
      </c>
      <c r="AE1454" s="5">
        <f t="shared" si="45"/>
        <v>67167755</v>
      </c>
      <c r="AF1454">
        <v>142.88999999999999</v>
      </c>
      <c r="AG1454" s="4">
        <v>1</v>
      </c>
      <c r="AH1454" t="s">
        <v>33</v>
      </c>
      <c r="AI1454" t="s">
        <v>52</v>
      </c>
      <c r="AJ1454">
        <v>33.846404</v>
      </c>
      <c r="AK1454">
        <v>-118.04673099999999</v>
      </c>
    </row>
    <row r="1455" spans="1:37" ht="14.45" x14ac:dyDescent="0.3">
      <c r="A1455">
        <v>1453</v>
      </c>
      <c r="B1455">
        <v>722</v>
      </c>
      <c r="C1455" t="s">
        <v>841</v>
      </c>
      <c r="D1455" t="s">
        <v>52</v>
      </c>
      <c r="E1455" t="s">
        <v>37</v>
      </c>
      <c r="F1455" s="2">
        <v>37257</v>
      </c>
      <c r="G1455" s="2">
        <v>40178</v>
      </c>
      <c r="H1455">
        <v>28932</v>
      </c>
      <c r="I1455">
        <v>29159</v>
      </c>
      <c r="J1455">
        <v>268</v>
      </c>
      <c r="K1455">
        <f t="shared" si="44"/>
        <v>2830128240</v>
      </c>
      <c r="L1455">
        <v>244</v>
      </c>
      <c r="M1455">
        <v>219</v>
      </c>
      <c r="N1455" t="s">
        <v>841</v>
      </c>
      <c r="O1455">
        <v>5</v>
      </c>
      <c r="P1455" t="s">
        <v>39</v>
      </c>
      <c r="Q1455" s="6">
        <v>42050</v>
      </c>
      <c r="R1455">
        <v>435</v>
      </c>
      <c r="S1455">
        <v>375</v>
      </c>
      <c r="T1455" t="s">
        <v>55</v>
      </c>
      <c r="U1455" t="s">
        <v>842</v>
      </c>
      <c r="V1455" s="3">
        <v>32228</v>
      </c>
      <c r="W1455">
        <v>133.03</v>
      </c>
      <c r="AB1455" s="3">
        <v>141611772</v>
      </c>
      <c r="AC1455" s="3">
        <v>122158441</v>
      </c>
      <c r="AD1455">
        <v>133.03</v>
      </c>
      <c r="AE1455" s="5">
        <f t="shared" si="45"/>
        <v>120370006.2</v>
      </c>
      <c r="AF1455">
        <v>114.76</v>
      </c>
      <c r="AG1455" s="4">
        <v>0.85</v>
      </c>
      <c r="AH1455" t="s">
        <v>33</v>
      </c>
      <c r="AI1455" t="s">
        <v>52</v>
      </c>
      <c r="AJ1455">
        <v>34.100842999999998</v>
      </c>
      <c r="AK1455">
        <v>-117.76783500000001</v>
      </c>
    </row>
    <row r="1456" spans="1:37" ht="14.45" x14ac:dyDescent="0.3">
      <c r="A1456">
        <v>1454</v>
      </c>
      <c r="B1456">
        <v>722</v>
      </c>
      <c r="C1456" t="s">
        <v>841</v>
      </c>
      <c r="D1456" t="s">
        <v>52</v>
      </c>
      <c r="E1456" t="s">
        <v>37</v>
      </c>
      <c r="F1456" s="2">
        <v>37257</v>
      </c>
      <c r="G1456" s="2">
        <v>40178</v>
      </c>
      <c r="H1456">
        <v>28932</v>
      </c>
      <c r="I1456">
        <v>29159</v>
      </c>
      <c r="J1456">
        <v>268</v>
      </c>
      <c r="K1456">
        <f t="shared" si="44"/>
        <v>2830128240</v>
      </c>
      <c r="L1456">
        <v>244</v>
      </c>
      <c r="M1456">
        <v>219</v>
      </c>
      <c r="N1456" t="s">
        <v>841</v>
      </c>
      <c r="O1456">
        <v>5</v>
      </c>
      <c r="P1456" t="s">
        <v>39</v>
      </c>
      <c r="Q1456" s="6">
        <v>42019</v>
      </c>
      <c r="R1456">
        <v>403</v>
      </c>
      <c r="S1456">
        <v>410</v>
      </c>
      <c r="T1456" t="s">
        <v>55</v>
      </c>
      <c r="U1456" t="s">
        <v>842</v>
      </c>
      <c r="V1456" s="3">
        <v>32228</v>
      </c>
      <c r="W1456">
        <v>79.31</v>
      </c>
      <c r="AB1456" s="3">
        <v>131367003</v>
      </c>
      <c r="AC1456" s="3">
        <v>133452452</v>
      </c>
      <c r="AD1456">
        <v>79.31</v>
      </c>
      <c r="AE1456" s="5">
        <f t="shared" si="45"/>
        <v>78820201.799999997</v>
      </c>
      <c r="AF1456">
        <v>80.569999999999993</v>
      </c>
      <c r="AG1456" s="4">
        <v>0.6</v>
      </c>
      <c r="AH1456" t="s">
        <v>33</v>
      </c>
      <c r="AI1456" t="s">
        <v>52</v>
      </c>
      <c r="AJ1456">
        <v>34.100842999999998</v>
      </c>
      <c r="AK1456">
        <v>-117.76783500000001</v>
      </c>
    </row>
    <row r="1457" spans="1:37" ht="14.45" x14ac:dyDescent="0.3">
      <c r="A1457">
        <v>1455</v>
      </c>
      <c r="B1457">
        <v>722</v>
      </c>
      <c r="C1457" t="s">
        <v>841</v>
      </c>
      <c r="D1457" t="s">
        <v>52</v>
      </c>
      <c r="E1457" t="s">
        <v>37</v>
      </c>
      <c r="F1457" s="2">
        <v>37257</v>
      </c>
      <c r="G1457" s="2">
        <v>40178</v>
      </c>
      <c r="H1457">
        <v>28932</v>
      </c>
      <c r="I1457">
        <v>29159</v>
      </c>
      <c r="J1457">
        <v>268</v>
      </c>
      <c r="K1457">
        <f t="shared" si="44"/>
        <v>2830128240</v>
      </c>
      <c r="L1457">
        <v>244</v>
      </c>
      <c r="M1457">
        <v>219</v>
      </c>
      <c r="N1457" t="s">
        <v>841</v>
      </c>
      <c r="O1457">
        <v>5</v>
      </c>
      <c r="P1457" t="s">
        <v>39</v>
      </c>
      <c r="Q1457" s="6">
        <v>42352</v>
      </c>
      <c r="R1457">
        <v>340</v>
      </c>
      <c r="S1457">
        <v>463</v>
      </c>
      <c r="T1457" t="s">
        <v>55</v>
      </c>
      <c r="U1457" t="s">
        <v>843</v>
      </c>
      <c r="V1457" s="3">
        <v>32228</v>
      </c>
      <c r="W1457">
        <v>84.03</v>
      </c>
      <c r="AB1457" s="3">
        <v>110844880</v>
      </c>
      <c r="AC1457" s="3">
        <v>150768197</v>
      </c>
      <c r="AD1457">
        <v>84.03</v>
      </c>
      <c r="AE1457" s="5">
        <f t="shared" si="45"/>
        <v>84242108.799999997</v>
      </c>
      <c r="AF1457">
        <v>114.3</v>
      </c>
      <c r="AG1457" s="4">
        <v>0.76</v>
      </c>
      <c r="AH1457" t="s">
        <v>33</v>
      </c>
      <c r="AI1457" t="s">
        <v>52</v>
      </c>
      <c r="AJ1457">
        <v>34.100842999999998</v>
      </c>
      <c r="AK1457">
        <v>-117.76783500000001</v>
      </c>
    </row>
    <row r="1458" spans="1:37" ht="14.45" x14ac:dyDescent="0.3">
      <c r="A1458">
        <v>1456</v>
      </c>
      <c r="B1458">
        <v>722</v>
      </c>
      <c r="C1458" t="s">
        <v>841</v>
      </c>
      <c r="D1458" t="s">
        <v>52</v>
      </c>
      <c r="E1458" t="s">
        <v>37</v>
      </c>
      <c r="F1458" s="2">
        <v>37257</v>
      </c>
      <c r="G1458" s="2">
        <v>40178</v>
      </c>
      <c r="H1458">
        <v>28932</v>
      </c>
      <c r="I1458">
        <v>29159</v>
      </c>
      <c r="J1458">
        <v>268</v>
      </c>
      <c r="K1458">
        <f t="shared" si="44"/>
        <v>2830128240</v>
      </c>
      <c r="L1458">
        <v>244</v>
      </c>
      <c r="M1458">
        <v>219</v>
      </c>
      <c r="N1458" t="s">
        <v>841</v>
      </c>
      <c r="O1458">
        <v>5</v>
      </c>
      <c r="P1458" t="s">
        <v>39</v>
      </c>
      <c r="Q1458" s="6">
        <v>42322</v>
      </c>
      <c r="R1458">
        <v>522</v>
      </c>
      <c r="S1458">
        <v>568</v>
      </c>
      <c r="T1458" t="s">
        <v>55</v>
      </c>
      <c r="U1458" t="s">
        <v>844</v>
      </c>
      <c r="V1458" s="3">
        <v>32228</v>
      </c>
      <c r="W1458">
        <v>50.58</v>
      </c>
      <c r="AB1458" s="3">
        <v>170166132</v>
      </c>
      <c r="AC1458" s="3">
        <v>185155298</v>
      </c>
      <c r="AD1458">
        <v>101.17</v>
      </c>
      <c r="AE1458" s="5">
        <f t="shared" si="45"/>
        <v>96994695.239999995</v>
      </c>
      <c r="AF1458">
        <v>110.08</v>
      </c>
      <c r="AG1458" s="4">
        <v>0.56999999999999995</v>
      </c>
      <c r="AH1458" t="s">
        <v>33</v>
      </c>
      <c r="AI1458" t="s">
        <v>52</v>
      </c>
      <c r="AJ1458">
        <v>34.100842999999998</v>
      </c>
      <c r="AK1458">
        <v>-117.76783500000001</v>
      </c>
    </row>
    <row r="1459" spans="1:37" ht="14.45" x14ac:dyDescent="0.3">
      <c r="A1459">
        <v>1457</v>
      </c>
      <c r="B1459">
        <v>722</v>
      </c>
      <c r="C1459" t="s">
        <v>841</v>
      </c>
      <c r="D1459" t="s">
        <v>52</v>
      </c>
      <c r="E1459" t="s">
        <v>37</v>
      </c>
      <c r="F1459" s="2">
        <v>37257</v>
      </c>
      <c r="G1459" s="2">
        <v>40178</v>
      </c>
      <c r="H1459">
        <v>28932</v>
      </c>
      <c r="I1459">
        <v>29159</v>
      </c>
      <c r="J1459">
        <v>268</v>
      </c>
      <c r="K1459">
        <f t="shared" si="44"/>
        <v>2830128240</v>
      </c>
      <c r="L1459">
        <v>244</v>
      </c>
      <c r="M1459">
        <v>219</v>
      </c>
      <c r="N1459" t="s">
        <v>841</v>
      </c>
      <c r="O1459" t="s">
        <v>845</v>
      </c>
      <c r="P1459" t="s">
        <v>39</v>
      </c>
      <c r="Q1459" s="6">
        <v>42291</v>
      </c>
      <c r="R1459">
        <v>750</v>
      </c>
      <c r="S1459">
        <v>748</v>
      </c>
      <c r="T1459" t="s">
        <v>55</v>
      </c>
      <c r="U1459" t="s">
        <v>842</v>
      </c>
      <c r="V1459" s="3">
        <v>32228</v>
      </c>
      <c r="W1459">
        <v>91.77</v>
      </c>
      <c r="AB1459" s="3">
        <v>244486326</v>
      </c>
      <c r="AC1459" s="3">
        <v>243863949</v>
      </c>
      <c r="AD1459">
        <v>177.61</v>
      </c>
      <c r="AE1459" s="5">
        <f t="shared" si="45"/>
        <v>178475017.97999999</v>
      </c>
      <c r="AF1459">
        <v>177.16</v>
      </c>
      <c r="AG1459" s="4">
        <v>0.73</v>
      </c>
      <c r="AH1459" t="s">
        <v>33</v>
      </c>
      <c r="AI1459" t="s">
        <v>52</v>
      </c>
      <c r="AJ1459">
        <v>34.100842999999998</v>
      </c>
      <c r="AK1459">
        <v>-117.76783500000001</v>
      </c>
    </row>
    <row r="1460" spans="1:37" ht="14.45" x14ac:dyDescent="0.3">
      <c r="A1460">
        <v>1458</v>
      </c>
      <c r="B1460">
        <v>722</v>
      </c>
      <c r="C1460" t="s">
        <v>841</v>
      </c>
      <c r="D1460" t="s">
        <v>52</v>
      </c>
      <c r="E1460" t="s">
        <v>37</v>
      </c>
      <c r="F1460" s="2">
        <v>37257</v>
      </c>
      <c r="G1460" s="2">
        <v>40178</v>
      </c>
      <c r="H1460">
        <v>28932</v>
      </c>
      <c r="I1460">
        <v>29159</v>
      </c>
      <c r="J1460">
        <v>268</v>
      </c>
      <c r="K1460">
        <f t="shared" si="44"/>
        <v>2830128240</v>
      </c>
      <c r="L1460">
        <v>244</v>
      </c>
      <c r="M1460">
        <v>219</v>
      </c>
      <c r="N1460" t="s">
        <v>841</v>
      </c>
      <c r="O1460" t="s">
        <v>846</v>
      </c>
      <c r="P1460" t="s">
        <v>39</v>
      </c>
      <c r="Q1460" s="6">
        <v>42261</v>
      </c>
      <c r="R1460">
        <v>812</v>
      </c>
      <c r="S1460">
        <v>940</v>
      </c>
      <c r="T1460" t="s">
        <v>55</v>
      </c>
      <c r="U1460" t="s">
        <v>847</v>
      </c>
      <c r="V1460" s="3">
        <v>32228</v>
      </c>
      <c r="W1460">
        <v>77.61</v>
      </c>
      <c r="AB1460" s="3">
        <v>264644473</v>
      </c>
      <c r="AC1460" s="3">
        <v>306372029</v>
      </c>
      <c r="AD1460">
        <v>155.22999999999999</v>
      </c>
      <c r="AE1460" s="5">
        <f t="shared" si="45"/>
        <v>150847349.60999998</v>
      </c>
      <c r="AF1460">
        <v>179.7</v>
      </c>
      <c r="AG1460" s="4">
        <v>0.56999999999999995</v>
      </c>
      <c r="AH1460" t="s">
        <v>33</v>
      </c>
      <c r="AI1460" t="s">
        <v>52</v>
      </c>
      <c r="AJ1460">
        <v>34.100842999999998</v>
      </c>
      <c r="AK1460">
        <v>-117.76783500000001</v>
      </c>
    </row>
    <row r="1461" spans="1:37" ht="14.45" x14ac:dyDescent="0.3">
      <c r="A1461">
        <v>1459</v>
      </c>
      <c r="B1461">
        <v>722</v>
      </c>
      <c r="C1461" t="s">
        <v>841</v>
      </c>
      <c r="D1461" t="s">
        <v>52</v>
      </c>
      <c r="E1461" t="s">
        <v>37</v>
      </c>
      <c r="F1461" s="2">
        <v>37257</v>
      </c>
      <c r="G1461" s="2">
        <v>40178</v>
      </c>
      <c r="H1461">
        <v>28932</v>
      </c>
      <c r="I1461">
        <v>29159</v>
      </c>
      <c r="J1461">
        <v>268</v>
      </c>
      <c r="K1461">
        <f t="shared" si="44"/>
        <v>2830128240</v>
      </c>
      <c r="L1461">
        <v>244</v>
      </c>
      <c r="M1461">
        <v>219</v>
      </c>
      <c r="N1461" t="s">
        <v>841</v>
      </c>
      <c r="O1461" t="s">
        <v>846</v>
      </c>
      <c r="P1461" t="s">
        <v>39</v>
      </c>
      <c r="Q1461" s="6">
        <v>42230</v>
      </c>
      <c r="R1461">
        <v>850</v>
      </c>
      <c r="S1461" s="3">
        <v>1009</v>
      </c>
      <c r="T1461" t="s">
        <v>55</v>
      </c>
      <c r="U1461" t="s">
        <v>848</v>
      </c>
      <c r="V1461" s="3">
        <v>32228</v>
      </c>
      <c r="AB1461" s="3">
        <v>276810787</v>
      </c>
      <c r="AC1461" s="3">
        <v>328839485</v>
      </c>
      <c r="AD1461">
        <v>193.95</v>
      </c>
      <c r="AE1461" s="5">
        <f t="shared" si="45"/>
        <v>193767550.89999998</v>
      </c>
      <c r="AF1461">
        <v>230.4</v>
      </c>
      <c r="AG1461" s="4">
        <v>0.7</v>
      </c>
      <c r="AH1461" t="s">
        <v>33</v>
      </c>
      <c r="AI1461" t="s">
        <v>52</v>
      </c>
      <c r="AJ1461">
        <v>34.100842999999998</v>
      </c>
      <c r="AK1461">
        <v>-117.76783500000001</v>
      </c>
    </row>
    <row r="1462" spans="1:37" ht="14.45" x14ac:dyDescent="0.3">
      <c r="A1462">
        <v>1460</v>
      </c>
      <c r="B1462">
        <v>722</v>
      </c>
      <c r="C1462" t="s">
        <v>841</v>
      </c>
      <c r="D1462" t="s">
        <v>52</v>
      </c>
      <c r="E1462" t="s">
        <v>37</v>
      </c>
      <c r="F1462" s="2">
        <v>37257</v>
      </c>
      <c r="G1462" s="2">
        <v>40178</v>
      </c>
      <c r="H1462">
        <v>28932</v>
      </c>
      <c r="I1462">
        <v>29159</v>
      </c>
      <c r="J1462">
        <v>268</v>
      </c>
      <c r="K1462">
        <f t="shared" si="44"/>
        <v>2830128240</v>
      </c>
      <c r="L1462">
        <v>244</v>
      </c>
      <c r="M1462">
        <v>219</v>
      </c>
      <c r="N1462" t="s">
        <v>841</v>
      </c>
      <c r="O1462" t="s">
        <v>849</v>
      </c>
      <c r="P1462" t="s">
        <v>39</v>
      </c>
      <c r="Q1462" s="6">
        <v>42199</v>
      </c>
      <c r="R1462">
        <v>966</v>
      </c>
      <c r="S1462">
        <v>994</v>
      </c>
      <c r="T1462" t="s">
        <v>55</v>
      </c>
      <c r="U1462" t="s">
        <v>848</v>
      </c>
      <c r="V1462" s="3">
        <v>32228</v>
      </c>
      <c r="AB1462" s="3">
        <v>314762703</v>
      </c>
      <c r="AC1462" s="3">
        <v>323782270</v>
      </c>
      <c r="AD1462">
        <v>179.58</v>
      </c>
      <c r="AE1462" s="5">
        <f t="shared" si="45"/>
        <v>179414740.70999998</v>
      </c>
      <c r="AF1462">
        <v>184.73</v>
      </c>
      <c r="AG1462" s="4">
        <v>0.56999999999999995</v>
      </c>
      <c r="AH1462" t="s">
        <v>33</v>
      </c>
      <c r="AI1462" t="s">
        <v>52</v>
      </c>
      <c r="AJ1462">
        <v>34.100842999999998</v>
      </c>
      <c r="AK1462">
        <v>-117.76783500000001</v>
      </c>
    </row>
    <row r="1463" spans="1:37" ht="14.45" x14ac:dyDescent="0.3">
      <c r="A1463">
        <v>1461</v>
      </c>
      <c r="B1463">
        <v>722</v>
      </c>
      <c r="C1463" t="s">
        <v>841</v>
      </c>
      <c r="D1463" t="s">
        <v>52</v>
      </c>
      <c r="E1463" t="s">
        <v>37</v>
      </c>
      <c r="F1463" s="2">
        <v>37257</v>
      </c>
      <c r="G1463" s="2">
        <v>40178</v>
      </c>
      <c r="H1463">
        <v>28932</v>
      </c>
      <c r="I1463">
        <v>29159</v>
      </c>
      <c r="J1463">
        <v>268</v>
      </c>
      <c r="K1463">
        <f t="shared" si="44"/>
        <v>2830128240</v>
      </c>
      <c r="L1463">
        <v>244</v>
      </c>
      <c r="M1463">
        <v>219</v>
      </c>
      <c r="N1463" t="s">
        <v>841</v>
      </c>
      <c r="O1463" t="s">
        <v>849</v>
      </c>
      <c r="P1463" t="s">
        <v>39</v>
      </c>
      <c r="Q1463" s="6">
        <v>42169</v>
      </c>
      <c r="R1463">
        <v>924</v>
      </c>
      <c r="S1463">
        <v>920</v>
      </c>
      <c r="T1463" t="s">
        <v>55</v>
      </c>
      <c r="U1463" t="s">
        <v>848</v>
      </c>
      <c r="V1463" s="3">
        <v>32228</v>
      </c>
      <c r="AB1463" s="3">
        <v>300962895</v>
      </c>
      <c r="AC1463" s="3">
        <v>299767020</v>
      </c>
      <c r="AD1463">
        <v>221.01</v>
      </c>
      <c r="AE1463" s="5">
        <f t="shared" si="45"/>
        <v>213683655.44999999</v>
      </c>
      <c r="AF1463">
        <v>220.13</v>
      </c>
      <c r="AG1463" s="4">
        <v>0.71</v>
      </c>
      <c r="AH1463" t="s">
        <v>33</v>
      </c>
      <c r="AI1463" t="s">
        <v>52</v>
      </c>
      <c r="AJ1463">
        <v>34.100842999999998</v>
      </c>
      <c r="AK1463">
        <v>-117.76783500000001</v>
      </c>
    </row>
    <row r="1464" spans="1:37" ht="14.45" x14ac:dyDescent="0.3">
      <c r="A1464">
        <v>1462</v>
      </c>
      <c r="B1464">
        <v>591</v>
      </c>
      <c r="C1464" t="s">
        <v>850</v>
      </c>
      <c r="D1464" t="s">
        <v>52</v>
      </c>
      <c r="E1464" t="s">
        <v>31</v>
      </c>
      <c r="F1464" s="2">
        <v>35065</v>
      </c>
      <c r="G1464" s="2">
        <v>38717</v>
      </c>
      <c r="H1464">
        <v>20850</v>
      </c>
      <c r="I1464">
        <v>19289</v>
      </c>
      <c r="J1464">
        <v>201</v>
      </c>
      <c r="K1464">
        <f t="shared" si="44"/>
        <v>1529660250</v>
      </c>
      <c r="L1464">
        <v>181</v>
      </c>
      <c r="M1464">
        <v>161</v>
      </c>
      <c r="N1464" t="s">
        <v>850</v>
      </c>
      <c r="O1464">
        <v>1</v>
      </c>
      <c r="P1464" t="s">
        <v>39</v>
      </c>
      <c r="Q1464" s="6">
        <v>42050</v>
      </c>
      <c r="R1464">
        <v>226</v>
      </c>
      <c r="S1464">
        <v>214</v>
      </c>
      <c r="T1464" t="s">
        <v>55</v>
      </c>
      <c r="U1464" t="s">
        <v>2145</v>
      </c>
      <c r="V1464" s="3">
        <v>19121</v>
      </c>
      <c r="W1464">
        <v>88.53</v>
      </c>
      <c r="AB1464" s="3">
        <v>73661974</v>
      </c>
      <c r="AC1464" s="3">
        <v>69790859</v>
      </c>
      <c r="AD1464">
        <v>88.54</v>
      </c>
      <c r="AE1464" s="5">
        <f t="shared" si="45"/>
        <v>47143663.359999999</v>
      </c>
      <c r="AF1464">
        <v>83.88</v>
      </c>
      <c r="AG1464" s="4">
        <v>0.64</v>
      </c>
      <c r="AH1464" t="s">
        <v>33</v>
      </c>
      <c r="AI1464" t="s">
        <v>52</v>
      </c>
      <c r="AJ1464">
        <v>36.778261000000001</v>
      </c>
      <c r="AK1464">
        <v>-119.41793199999999</v>
      </c>
    </row>
    <row r="1465" spans="1:37" ht="14.45" x14ac:dyDescent="0.3">
      <c r="A1465">
        <v>1463</v>
      </c>
      <c r="B1465">
        <v>591</v>
      </c>
      <c r="C1465" t="s">
        <v>850</v>
      </c>
      <c r="D1465" t="s">
        <v>52</v>
      </c>
      <c r="E1465" t="s">
        <v>31</v>
      </c>
      <c r="F1465" s="2">
        <v>35065</v>
      </c>
      <c r="G1465" s="2">
        <v>38717</v>
      </c>
      <c r="H1465">
        <v>20850</v>
      </c>
      <c r="I1465">
        <v>19289</v>
      </c>
      <c r="J1465">
        <v>201</v>
      </c>
      <c r="K1465">
        <f t="shared" si="44"/>
        <v>1529660250</v>
      </c>
      <c r="L1465">
        <v>181</v>
      </c>
      <c r="M1465">
        <v>161</v>
      </c>
      <c r="N1465" t="s">
        <v>850</v>
      </c>
      <c r="O1465">
        <v>1</v>
      </c>
      <c r="P1465" t="s">
        <v>39</v>
      </c>
      <c r="Q1465" s="6">
        <v>42019</v>
      </c>
      <c r="R1465">
        <v>228</v>
      </c>
      <c r="S1465">
        <v>230</v>
      </c>
      <c r="T1465" t="s">
        <v>55</v>
      </c>
      <c r="U1465" t="s">
        <v>851</v>
      </c>
      <c r="V1465" s="3">
        <v>19121</v>
      </c>
      <c r="W1465">
        <v>83.97</v>
      </c>
      <c r="AB1465" s="3">
        <v>74378847</v>
      </c>
      <c r="AC1465" s="3">
        <v>75004481</v>
      </c>
      <c r="AD1465">
        <v>83.97</v>
      </c>
      <c r="AE1465" s="5">
        <f t="shared" si="45"/>
        <v>49833827.490000002</v>
      </c>
      <c r="AF1465">
        <v>84.68</v>
      </c>
      <c r="AG1465" s="4">
        <v>0.67</v>
      </c>
      <c r="AH1465" t="s">
        <v>33</v>
      </c>
      <c r="AI1465" t="s">
        <v>52</v>
      </c>
      <c r="AJ1465">
        <v>36.778261000000001</v>
      </c>
      <c r="AK1465">
        <v>-119.41793199999999</v>
      </c>
    </row>
    <row r="1466" spans="1:37" ht="14.45" x14ac:dyDescent="0.3">
      <c r="A1466">
        <v>1464</v>
      </c>
      <c r="B1466">
        <v>591</v>
      </c>
      <c r="C1466" t="s">
        <v>850</v>
      </c>
      <c r="D1466" t="s">
        <v>52</v>
      </c>
      <c r="E1466" t="s">
        <v>31</v>
      </c>
      <c r="F1466" s="2">
        <v>35065</v>
      </c>
      <c r="G1466" s="2">
        <v>38717</v>
      </c>
      <c r="H1466">
        <v>20850</v>
      </c>
      <c r="I1466">
        <v>19289</v>
      </c>
      <c r="J1466">
        <v>201</v>
      </c>
      <c r="K1466">
        <f t="shared" si="44"/>
        <v>1529660250</v>
      </c>
      <c r="L1466">
        <v>181</v>
      </c>
      <c r="M1466">
        <v>161</v>
      </c>
      <c r="N1466" t="s">
        <v>850</v>
      </c>
      <c r="O1466">
        <v>1</v>
      </c>
      <c r="P1466" t="s">
        <v>39</v>
      </c>
      <c r="Q1466" s="6">
        <v>42352</v>
      </c>
      <c r="R1466">
        <v>208</v>
      </c>
      <c r="S1466">
        <v>260</v>
      </c>
      <c r="T1466" t="s">
        <v>55</v>
      </c>
      <c r="U1466" t="s">
        <v>851</v>
      </c>
      <c r="V1466" s="3">
        <v>19121</v>
      </c>
      <c r="W1466">
        <v>96.53</v>
      </c>
      <c r="AB1466" s="3">
        <v>67728219</v>
      </c>
      <c r="AC1466" s="3">
        <v>84636650</v>
      </c>
      <c r="AD1466">
        <v>96.53</v>
      </c>
      <c r="AE1466" s="5">
        <f t="shared" si="45"/>
        <v>56891703.960000001</v>
      </c>
      <c r="AF1466">
        <v>120.63</v>
      </c>
      <c r="AG1466" s="4">
        <v>0.84</v>
      </c>
      <c r="AH1466" t="s">
        <v>33</v>
      </c>
      <c r="AI1466" t="s">
        <v>52</v>
      </c>
      <c r="AJ1466">
        <v>36.778261000000001</v>
      </c>
      <c r="AK1466">
        <v>-119.41793199999999</v>
      </c>
    </row>
    <row r="1467" spans="1:37" ht="14.45" x14ac:dyDescent="0.3">
      <c r="A1467">
        <v>1465</v>
      </c>
      <c r="B1467">
        <v>591</v>
      </c>
      <c r="C1467" t="s">
        <v>850</v>
      </c>
      <c r="D1467" t="s">
        <v>52</v>
      </c>
      <c r="E1467" t="s">
        <v>31</v>
      </c>
      <c r="F1467" s="2">
        <v>35065</v>
      </c>
      <c r="G1467" s="2">
        <v>38717</v>
      </c>
      <c r="H1467">
        <v>20850</v>
      </c>
      <c r="I1467">
        <v>19289</v>
      </c>
      <c r="J1467">
        <v>201</v>
      </c>
      <c r="K1467">
        <f t="shared" si="44"/>
        <v>1529660250</v>
      </c>
      <c r="L1467">
        <v>181</v>
      </c>
      <c r="M1467">
        <v>161</v>
      </c>
      <c r="N1467" t="s">
        <v>850</v>
      </c>
      <c r="O1467" t="s">
        <v>96</v>
      </c>
      <c r="P1467" t="s">
        <v>39</v>
      </c>
      <c r="Q1467" s="6">
        <v>42322</v>
      </c>
      <c r="R1467">
        <v>265</v>
      </c>
      <c r="S1467">
        <v>284</v>
      </c>
      <c r="T1467" t="s">
        <v>55</v>
      </c>
      <c r="U1467" t="s">
        <v>851</v>
      </c>
      <c r="V1467" s="3">
        <v>19121</v>
      </c>
      <c r="W1467">
        <v>100.72</v>
      </c>
      <c r="AB1467" s="3">
        <v>86419057</v>
      </c>
      <c r="AC1467" s="3">
        <v>92489669</v>
      </c>
      <c r="AD1467">
        <v>104.07</v>
      </c>
      <c r="AE1467" s="5">
        <f t="shared" si="45"/>
        <v>59629149.329999998</v>
      </c>
      <c r="AF1467">
        <v>111.38</v>
      </c>
      <c r="AG1467" s="4">
        <v>0.69</v>
      </c>
      <c r="AH1467" t="s">
        <v>33</v>
      </c>
      <c r="AI1467" t="s">
        <v>52</v>
      </c>
      <c r="AJ1467">
        <v>36.778261000000001</v>
      </c>
      <c r="AK1467">
        <v>-119.41793199999999</v>
      </c>
    </row>
    <row r="1468" spans="1:37" ht="14.45" x14ac:dyDescent="0.3">
      <c r="A1468">
        <v>1466</v>
      </c>
      <c r="B1468">
        <v>591</v>
      </c>
      <c r="C1468" t="s">
        <v>850</v>
      </c>
      <c r="D1468" t="s">
        <v>52</v>
      </c>
      <c r="E1468" t="s">
        <v>31</v>
      </c>
      <c r="F1468" s="2">
        <v>35065</v>
      </c>
      <c r="G1468" s="2">
        <v>38717</v>
      </c>
      <c r="H1468">
        <v>20850</v>
      </c>
      <c r="I1468">
        <v>19289</v>
      </c>
      <c r="J1468">
        <v>201</v>
      </c>
      <c r="K1468">
        <f t="shared" si="44"/>
        <v>1529660250</v>
      </c>
      <c r="L1468">
        <v>181</v>
      </c>
      <c r="M1468">
        <v>161</v>
      </c>
      <c r="N1468" t="s">
        <v>850</v>
      </c>
      <c r="O1468" t="s">
        <v>96</v>
      </c>
      <c r="P1468" t="s">
        <v>39</v>
      </c>
      <c r="Q1468" s="6">
        <v>42291</v>
      </c>
      <c r="R1468">
        <v>308</v>
      </c>
      <c r="S1468">
        <v>312</v>
      </c>
      <c r="T1468" t="s">
        <v>55</v>
      </c>
      <c r="U1468" t="s">
        <v>851</v>
      </c>
      <c r="V1468" s="3">
        <v>19121</v>
      </c>
      <c r="W1468">
        <v>111.14</v>
      </c>
      <c r="AB1468" s="3">
        <v>100358981</v>
      </c>
      <c r="AC1468" s="3">
        <v>101825312</v>
      </c>
      <c r="AD1468">
        <v>111.14</v>
      </c>
      <c r="AE1468" s="5">
        <f t="shared" si="45"/>
        <v>66236927.460000001</v>
      </c>
      <c r="AF1468">
        <v>112.76</v>
      </c>
      <c r="AG1468" s="4">
        <v>0.66</v>
      </c>
      <c r="AH1468" t="s">
        <v>33</v>
      </c>
      <c r="AI1468" t="s">
        <v>52</v>
      </c>
      <c r="AJ1468">
        <v>36.778261000000001</v>
      </c>
      <c r="AK1468">
        <v>-119.41793199999999</v>
      </c>
    </row>
    <row r="1469" spans="1:37" ht="14.45" x14ac:dyDescent="0.3">
      <c r="A1469">
        <v>1467</v>
      </c>
      <c r="B1469">
        <v>591</v>
      </c>
      <c r="C1469" t="s">
        <v>850</v>
      </c>
      <c r="D1469" t="s">
        <v>52</v>
      </c>
      <c r="E1469" t="s">
        <v>31</v>
      </c>
      <c r="F1469" s="2">
        <v>35065</v>
      </c>
      <c r="G1469" s="2">
        <v>38717</v>
      </c>
      <c r="H1469">
        <v>20850</v>
      </c>
      <c r="I1469">
        <v>19289</v>
      </c>
      <c r="J1469">
        <v>201</v>
      </c>
      <c r="K1469">
        <f t="shared" si="44"/>
        <v>1529660250</v>
      </c>
      <c r="L1469">
        <v>181</v>
      </c>
      <c r="M1469">
        <v>161</v>
      </c>
      <c r="N1469" t="s">
        <v>850</v>
      </c>
      <c r="O1469" t="s">
        <v>96</v>
      </c>
      <c r="P1469" t="s">
        <v>39</v>
      </c>
      <c r="Q1469" s="6">
        <v>42261</v>
      </c>
      <c r="R1469">
        <v>335</v>
      </c>
      <c r="S1469">
        <v>324</v>
      </c>
      <c r="T1469" t="s">
        <v>55</v>
      </c>
      <c r="U1469" t="s">
        <v>852</v>
      </c>
      <c r="V1469" s="3">
        <v>19120</v>
      </c>
      <c r="W1469">
        <v>132.05000000000001</v>
      </c>
      <c r="AB1469" s="3">
        <v>109228657</v>
      </c>
      <c r="AC1469" s="3">
        <v>105513951</v>
      </c>
      <c r="AD1469">
        <v>132.04</v>
      </c>
      <c r="AE1469" s="5">
        <f t="shared" si="45"/>
        <v>75367773.329999998</v>
      </c>
      <c r="AF1469">
        <v>127.55</v>
      </c>
      <c r="AG1469" s="4">
        <v>0.69</v>
      </c>
      <c r="AH1469" t="s">
        <v>33</v>
      </c>
      <c r="AI1469" t="s">
        <v>52</v>
      </c>
      <c r="AJ1469">
        <v>36.778261000000001</v>
      </c>
      <c r="AK1469">
        <v>-119.41793199999999</v>
      </c>
    </row>
    <row r="1470" spans="1:37" ht="14.45" x14ac:dyDescent="0.3">
      <c r="A1470">
        <v>1468</v>
      </c>
      <c r="B1470">
        <v>591</v>
      </c>
      <c r="C1470" t="s">
        <v>850</v>
      </c>
      <c r="D1470" t="s">
        <v>52</v>
      </c>
      <c r="E1470" t="s">
        <v>31</v>
      </c>
      <c r="F1470" s="2">
        <v>35065</v>
      </c>
      <c r="G1470" s="2">
        <v>38717</v>
      </c>
      <c r="H1470">
        <v>20850</v>
      </c>
      <c r="I1470">
        <v>19289</v>
      </c>
      <c r="J1470">
        <v>201</v>
      </c>
      <c r="K1470">
        <f t="shared" si="44"/>
        <v>1529660250</v>
      </c>
      <c r="L1470">
        <v>181</v>
      </c>
      <c r="M1470">
        <v>161</v>
      </c>
      <c r="N1470" t="s">
        <v>850</v>
      </c>
      <c r="O1470" t="s">
        <v>96</v>
      </c>
      <c r="P1470" t="s">
        <v>39</v>
      </c>
      <c r="Q1470" s="6">
        <v>42230</v>
      </c>
      <c r="R1470">
        <v>389</v>
      </c>
      <c r="S1470">
        <v>386</v>
      </c>
      <c r="T1470" t="s">
        <v>55</v>
      </c>
      <c r="V1470" s="3">
        <v>20850</v>
      </c>
      <c r="AB1470" s="3">
        <v>126658450</v>
      </c>
      <c r="AC1470" s="3">
        <v>125746066</v>
      </c>
      <c r="AD1470">
        <v>115.62</v>
      </c>
      <c r="AE1470" s="5">
        <f t="shared" si="45"/>
        <v>74728485.5</v>
      </c>
      <c r="AF1470">
        <v>114.78</v>
      </c>
      <c r="AG1470" s="4">
        <v>0.59</v>
      </c>
      <c r="AH1470" t="s">
        <v>33</v>
      </c>
      <c r="AI1470" t="s">
        <v>52</v>
      </c>
      <c r="AJ1470">
        <v>36.778261000000001</v>
      </c>
      <c r="AK1470">
        <v>-119.41793199999999</v>
      </c>
    </row>
    <row r="1471" spans="1:37" ht="14.45" x14ac:dyDescent="0.3">
      <c r="A1471">
        <v>1469</v>
      </c>
      <c r="B1471">
        <v>591</v>
      </c>
      <c r="C1471" t="s">
        <v>850</v>
      </c>
      <c r="D1471" t="s">
        <v>52</v>
      </c>
      <c r="E1471" t="s">
        <v>31</v>
      </c>
      <c r="F1471" s="2">
        <v>35065</v>
      </c>
      <c r="G1471" s="2">
        <v>38717</v>
      </c>
      <c r="H1471">
        <v>20850</v>
      </c>
      <c r="I1471">
        <v>19289</v>
      </c>
      <c r="J1471">
        <v>201</v>
      </c>
      <c r="K1471">
        <f t="shared" si="44"/>
        <v>1529660250</v>
      </c>
      <c r="L1471">
        <v>181</v>
      </c>
      <c r="M1471">
        <v>161</v>
      </c>
      <c r="N1471" t="s">
        <v>850</v>
      </c>
      <c r="O1471" t="s">
        <v>474</v>
      </c>
      <c r="P1471" t="s">
        <v>39</v>
      </c>
      <c r="Q1471" s="6">
        <v>42199</v>
      </c>
      <c r="R1471">
        <v>361</v>
      </c>
      <c r="S1471">
        <v>345</v>
      </c>
      <c r="T1471" t="s">
        <v>55</v>
      </c>
      <c r="U1471" t="s">
        <v>853</v>
      </c>
      <c r="V1471" s="3">
        <v>19121</v>
      </c>
      <c r="AB1471" s="3">
        <v>117580229</v>
      </c>
      <c r="AC1471" s="3">
        <v>112578410</v>
      </c>
      <c r="AD1471">
        <v>115.96</v>
      </c>
      <c r="AE1471" s="5">
        <f t="shared" si="45"/>
        <v>68196532.819999993</v>
      </c>
      <c r="AF1471">
        <v>111.03</v>
      </c>
      <c r="AG1471" s="4">
        <v>0.57999999999999996</v>
      </c>
      <c r="AH1471" t="s">
        <v>33</v>
      </c>
      <c r="AI1471" t="s">
        <v>52</v>
      </c>
      <c r="AJ1471">
        <v>36.778261000000001</v>
      </c>
      <c r="AK1471">
        <v>-119.41793199999999</v>
      </c>
    </row>
    <row r="1472" spans="1:37" ht="14.45" x14ac:dyDescent="0.3">
      <c r="A1472">
        <v>1470</v>
      </c>
      <c r="B1472">
        <v>591</v>
      </c>
      <c r="C1472" t="s">
        <v>850</v>
      </c>
      <c r="D1472" t="s">
        <v>52</v>
      </c>
      <c r="E1472" t="s">
        <v>31</v>
      </c>
      <c r="F1472" s="2">
        <v>35065</v>
      </c>
      <c r="G1472" s="2">
        <v>38717</v>
      </c>
      <c r="H1472">
        <v>20850</v>
      </c>
      <c r="I1472">
        <v>19289</v>
      </c>
      <c r="J1472">
        <v>201</v>
      </c>
      <c r="K1472">
        <f t="shared" si="44"/>
        <v>1529660250</v>
      </c>
      <c r="L1472">
        <v>181</v>
      </c>
      <c r="M1472">
        <v>161</v>
      </c>
      <c r="N1472" t="s">
        <v>850</v>
      </c>
      <c r="O1472" t="s">
        <v>474</v>
      </c>
      <c r="P1472" t="s">
        <v>39</v>
      </c>
      <c r="Q1472" s="6">
        <v>42169</v>
      </c>
      <c r="R1472">
        <v>341</v>
      </c>
      <c r="S1472">
        <v>321</v>
      </c>
      <c r="T1472" t="s">
        <v>55</v>
      </c>
      <c r="U1472" t="s">
        <v>854</v>
      </c>
      <c r="V1472" s="3">
        <v>19121</v>
      </c>
      <c r="AB1472" s="3">
        <v>111050166</v>
      </c>
      <c r="AC1472" s="3">
        <v>104497294</v>
      </c>
      <c r="AD1472">
        <v>120.65</v>
      </c>
      <c r="AE1472" s="5">
        <f t="shared" si="45"/>
        <v>68851102.920000002</v>
      </c>
      <c r="AF1472">
        <v>113.53</v>
      </c>
      <c r="AG1472" s="4">
        <v>0.62</v>
      </c>
      <c r="AH1472" t="s">
        <v>33</v>
      </c>
      <c r="AI1472" t="s">
        <v>52</v>
      </c>
      <c r="AJ1472">
        <v>36.778261000000001</v>
      </c>
      <c r="AK1472">
        <v>-119.41793199999999</v>
      </c>
    </row>
    <row r="1473" spans="1:37" ht="14.45" x14ac:dyDescent="0.3">
      <c r="A1473">
        <v>1471</v>
      </c>
      <c r="B1473">
        <v>584</v>
      </c>
      <c r="C1473" t="s">
        <v>855</v>
      </c>
      <c r="D1473" t="s">
        <v>30</v>
      </c>
      <c r="E1473" t="s">
        <v>53</v>
      </c>
      <c r="F1473" s="2">
        <v>34700</v>
      </c>
      <c r="G1473" s="2">
        <v>38352</v>
      </c>
      <c r="H1473">
        <v>9555</v>
      </c>
      <c r="I1473">
        <v>11203</v>
      </c>
      <c r="J1473">
        <v>199</v>
      </c>
      <c r="K1473">
        <f t="shared" si="44"/>
        <v>694027425</v>
      </c>
      <c r="L1473">
        <v>172</v>
      </c>
      <c r="M1473">
        <v>162</v>
      </c>
      <c r="N1473" t="s">
        <v>855</v>
      </c>
      <c r="O1473" t="s">
        <v>96</v>
      </c>
      <c r="P1473" t="s">
        <v>39</v>
      </c>
      <c r="Q1473" s="6">
        <v>42050</v>
      </c>
      <c r="R1473">
        <v>65</v>
      </c>
      <c r="S1473">
        <v>58</v>
      </c>
      <c r="T1473" t="s">
        <v>55</v>
      </c>
      <c r="U1473" t="s">
        <v>856</v>
      </c>
      <c r="V1473" s="3">
        <v>12424</v>
      </c>
      <c r="W1473">
        <v>61.06</v>
      </c>
      <c r="Z1473">
        <v>0</v>
      </c>
      <c r="AA1473" t="s">
        <v>55</v>
      </c>
      <c r="AB1473" s="3">
        <v>21242255</v>
      </c>
      <c r="AC1473" s="3">
        <v>18769042</v>
      </c>
      <c r="AD1473">
        <v>50.87</v>
      </c>
      <c r="AE1473" s="5">
        <f t="shared" si="45"/>
        <v>17631071.649999999</v>
      </c>
      <c r="AF1473">
        <v>44.94</v>
      </c>
      <c r="AG1473" s="4">
        <v>0.83</v>
      </c>
      <c r="AH1473" t="s">
        <v>33</v>
      </c>
      <c r="AI1473" t="s">
        <v>30</v>
      </c>
      <c r="AJ1473">
        <v>36.778261000000001</v>
      </c>
      <c r="AK1473">
        <v>-119.41793199999999</v>
      </c>
    </row>
    <row r="1474" spans="1:37" ht="14.45" x14ac:dyDescent="0.3">
      <c r="A1474">
        <v>1472</v>
      </c>
      <c r="B1474">
        <v>584</v>
      </c>
      <c r="C1474" t="s">
        <v>855</v>
      </c>
      <c r="D1474" t="s">
        <v>30</v>
      </c>
      <c r="E1474" t="s">
        <v>53</v>
      </c>
      <c r="F1474" s="2">
        <v>34700</v>
      </c>
      <c r="G1474" s="2">
        <v>38352</v>
      </c>
      <c r="H1474">
        <v>9555</v>
      </c>
      <c r="I1474">
        <v>11203</v>
      </c>
      <c r="J1474">
        <v>199</v>
      </c>
      <c r="K1474">
        <f t="shared" si="44"/>
        <v>694027425</v>
      </c>
      <c r="L1474">
        <v>172</v>
      </c>
      <c r="M1474">
        <v>162</v>
      </c>
      <c r="N1474" t="s">
        <v>855</v>
      </c>
      <c r="O1474" t="s">
        <v>96</v>
      </c>
      <c r="P1474" t="s">
        <v>39</v>
      </c>
      <c r="Q1474" s="6">
        <v>42019</v>
      </c>
      <c r="R1474">
        <v>81</v>
      </c>
      <c r="S1474">
        <v>71</v>
      </c>
      <c r="T1474" t="s">
        <v>55</v>
      </c>
      <c r="U1474" t="s">
        <v>856</v>
      </c>
      <c r="V1474" s="3">
        <v>12424</v>
      </c>
      <c r="W1474">
        <v>57.45</v>
      </c>
      <c r="Z1474">
        <v>0</v>
      </c>
      <c r="AA1474" t="s">
        <v>55</v>
      </c>
      <c r="AB1474" s="3">
        <v>26341829</v>
      </c>
      <c r="AC1474" s="3">
        <v>23242982</v>
      </c>
      <c r="AD1474">
        <v>57.45</v>
      </c>
      <c r="AE1474" s="5">
        <f t="shared" si="45"/>
        <v>22127136.359999999</v>
      </c>
      <c r="AF1474">
        <v>50.69</v>
      </c>
      <c r="AG1474" s="4">
        <v>0.84</v>
      </c>
      <c r="AH1474" t="s">
        <v>33</v>
      </c>
      <c r="AI1474" t="s">
        <v>30</v>
      </c>
      <c r="AJ1474">
        <v>36.778261000000001</v>
      </c>
      <c r="AK1474">
        <v>-119.41793199999999</v>
      </c>
    </row>
    <row r="1475" spans="1:37" ht="14.45" x14ac:dyDescent="0.3">
      <c r="A1475">
        <v>1473</v>
      </c>
      <c r="B1475">
        <v>584</v>
      </c>
      <c r="C1475" t="s">
        <v>855</v>
      </c>
      <c r="D1475" t="s">
        <v>30</v>
      </c>
      <c r="E1475" t="s">
        <v>53</v>
      </c>
      <c r="F1475" s="2">
        <v>34700</v>
      </c>
      <c r="G1475" s="2">
        <v>38352</v>
      </c>
      <c r="H1475">
        <v>9555</v>
      </c>
      <c r="I1475">
        <v>11203</v>
      </c>
      <c r="J1475">
        <v>199</v>
      </c>
      <c r="K1475">
        <f t="shared" ref="K1475:K1538" si="46">J1475*H1475*365</f>
        <v>694027425</v>
      </c>
      <c r="L1475">
        <v>172</v>
      </c>
      <c r="M1475">
        <v>162</v>
      </c>
      <c r="N1475" t="s">
        <v>855</v>
      </c>
      <c r="O1475" t="s">
        <v>474</v>
      </c>
      <c r="P1475" t="s">
        <v>39</v>
      </c>
      <c r="Q1475" s="6">
        <v>42352</v>
      </c>
      <c r="R1475">
        <v>79</v>
      </c>
      <c r="S1475">
        <v>93</v>
      </c>
      <c r="T1475" t="s">
        <v>55</v>
      </c>
      <c r="U1475" t="s">
        <v>857</v>
      </c>
      <c r="V1475" s="3">
        <v>12424</v>
      </c>
      <c r="W1475">
        <v>45.8</v>
      </c>
      <c r="Z1475">
        <v>0</v>
      </c>
      <c r="AA1475" t="s">
        <v>55</v>
      </c>
      <c r="AB1475" s="3">
        <v>25722712</v>
      </c>
      <c r="AC1475" s="3">
        <v>30431265</v>
      </c>
      <c r="AD1475">
        <v>58.1</v>
      </c>
      <c r="AE1475" s="5">
        <f t="shared" ref="AE1475:AE1538" si="47">AB1475*AG1475</f>
        <v>22378759.440000001</v>
      </c>
      <c r="AF1475">
        <v>68.739999999999995</v>
      </c>
      <c r="AG1475" s="4">
        <v>0.87</v>
      </c>
      <c r="AH1475" t="s">
        <v>33</v>
      </c>
      <c r="AI1475" t="s">
        <v>30</v>
      </c>
      <c r="AJ1475">
        <v>36.778261000000001</v>
      </c>
      <c r="AK1475">
        <v>-119.41793199999999</v>
      </c>
    </row>
    <row r="1476" spans="1:37" ht="14.45" x14ac:dyDescent="0.3">
      <c r="A1476">
        <v>1474</v>
      </c>
      <c r="B1476">
        <v>584</v>
      </c>
      <c r="C1476" t="s">
        <v>855</v>
      </c>
      <c r="D1476" t="s">
        <v>30</v>
      </c>
      <c r="E1476" t="s">
        <v>53</v>
      </c>
      <c r="F1476" s="2">
        <v>34700</v>
      </c>
      <c r="G1476" s="2">
        <v>38352</v>
      </c>
      <c r="H1476">
        <v>9555</v>
      </c>
      <c r="I1476">
        <v>11203</v>
      </c>
      <c r="J1476">
        <v>199</v>
      </c>
      <c r="K1476">
        <f t="shared" si="46"/>
        <v>694027425</v>
      </c>
      <c r="L1476">
        <v>172</v>
      </c>
      <c r="M1476">
        <v>162</v>
      </c>
      <c r="N1476" t="s">
        <v>855</v>
      </c>
      <c r="O1476" t="s">
        <v>858</v>
      </c>
      <c r="P1476" t="s">
        <v>39</v>
      </c>
      <c r="Q1476" s="6">
        <v>42322</v>
      </c>
      <c r="R1476">
        <v>86</v>
      </c>
      <c r="S1476">
        <v>85</v>
      </c>
      <c r="T1476" t="s">
        <v>55</v>
      </c>
      <c r="U1476" t="s">
        <v>857</v>
      </c>
      <c r="V1476" s="3">
        <v>12424</v>
      </c>
      <c r="W1476">
        <v>44.7</v>
      </c>
      <c r="Z1476">
        <v>0</v>
      </c>
      <c r="AA1476" t="s">
        <v>55</v>
      </c>
      <c r="AB1476" s="3">
        <v>28046032</v>
      </c>
      <c r="AC1476" s="3">
        <v>27593099</v>
      </c>
      <c r="AD1476">
        <v>63.21</v>
      </c>
      <c r="AE1476" s="5">
        <f t="shared" si="47"/>
        <v>23558666.879999999</v>
      </c>
      <c r="AF1476">
        <v>62.19</v>
      </c>
      <c r="AG1476" s="4">
        <v>0.84</v>
      </c>
      <c r="AH1476" t="s">
        <v>33</v>
      </c>
      <c r="AI1476" t="s">
        <v>30</v>
      </c>
      <c r="AJ1476">
        <v>36.778261000000001</v>
      </c>
      <c r="AK1476">
        <v>-119.41793199999999</v>
      </c>
    </row>
    <row r="1477" spans="1:37" ht="14.45" x14ac:dyDescent="0.3">
      <c r="A1477">
        <v>1475</v>
      </c>
      <c r="B1477">
        <v>584</v>
      </c>
      <c r="C1477" t="s">
        <v>855</v>
      </c>
      <c r="D1477" t="s">
        <v>30</v>
      </c>
      <c r="E1477" t="s">
        <v>53</v>
      </c>
      <c r="F1477" s="2">
        <v>34700</v>
      </c>
      <c r="G1477" s="2">
        <v>38352</v>
      </c>
      <c r="H1477">
        <v>9555</v>
      </c>
      <c r="I1477">
        <v>11203</v>
      </c>
      <c r="J1477">
        <v>199</v>
      </c>
      <c r="K1477">
        <f t="shared" si="46"/>
        <v>694027425</v>
      </c>
      <c r="L1477">
        <v>172</v>
      </c>
      <c r="M1477">
        <v>162</v>
      </c>
      <c r="N1477" t="s">
        <v>855</v>
      </c>
      <c r="O1477" t="s">
        <v>474</v>
      </c>
      <c r="P1477" t="s">
        <v>39</v>
      </c>
      <c r="Q1477" s="6">
        <v>42291</v>
      </c>
      <c r="R1477">
        <v>135</v>
      </c>
      <c r="S1477">
        <v>136</v>
      </c>
      <c r="T1477" t="s">
        <v>55</v>
      </c>
      <c r="U1477" t="s">
        <v>857</v>
      </c>
      <c r="V1477" s="3">
        <v>12424</v>
      </c>
      <c r="W1477">
        <v>114</v>
      </c>
      <c r="Z1477">
        <v>20.39</v>
      </c>
      <c r="AA1477" t="s">
        <v>55</v>
      </c>
      <c r="AB1477" s="3">
        <v>43879153</v>
      </c>
      <c r="AC1477" s="3">
        <v>44315794</v>
      </c>
      <c r="AD1477">
        <v>97.98</v>
      </c>
      <c r="AE1477" s="5">
        <f t="shared" si="47"/>
        <v>37736071.579999998</v>
      </c>
      <c r="AF1477">
        <v>98.95</v>
      </c>
      <c r="AG1477" s="4">
        <v>0.86</v>
      </c>
      <c r="AH1477" t="s">
        <v>33</v>
      </c>
      <c r="AI1477" t="s">
        <v>30</v>
      </c>
      <c r="AJ1477">
        <v>36.778261000000001</v>
      </c>
      <c r="AK1477">
        <v>-119.41793199999999</v>
      </c>
    </row>
    <row r="1478" spans="1:37" ht="14.45" x14ac:dyDescent="0.3">
      <c r="A1478">
        <v>1476</v>
      </c>
      <c r="B1478">
        <v>584</v>
      </c>
      <c r="C1478" t="s">
        <v>855</v>
      </c>
      <c r="D1478" t="s">
        <v>30</v>
      </c>
      <c r="E1478" t="s">
        <v>53</v>
      </c>
      <c r="F1478" s="2">
        <v>34700</v>
      </c>
      <c r="G1478" s="2">
        <v>38352</v>
      </c>
      <c r="H1478">
        <v>9555</v>
      </c>
      <c r="I1478">
        <v>11203</v>
      </c>
      <c r="J1478">
        <v>199</v>
      </c>
      <c r="K1478">
        <f t="shared" si="46"/>
        <v>694027425</v>
      </c>
      <c r="L1478">
        <v>172</v>
      </c>
      <c r="M1478">
        <v>162</v>
      </c>
      <c r="N1478" t="s">
        <v>855</v>
      </c>
      <c r="O1478" t="s">
        <v>474</v>
      </c>
      <c r="P1478" t="s">
        <v>39</v>
      </c>
      <c r="Q1478" s="6">
        <v>42261</v>
      </c>
      <c r="R1478">
        <v>170</v>
      </c>
      <c r="S1478">
        <v>214</v>
      </c>
      <c r="T1478" t="s">
        <v>55</v>
      </c>
      <c r="U1478" t="s">
        <v>859</v>
      </c>
      <c r="V1478" s="3">
        <v>12424</v>
      </c>
      <c r="W1478">
        <v>148.52000000000001</v>
      </c>
      <c r="Z1478">
        <v>32.799999999999997</v>
      </c>
      <c r="AA1478" t="s">
        <v>55</v>
      </c>
      <c r="AB1478" s="3">
        <v>55358899</v>
      </c>
      <c r="AC1478" s="3">
        <v>69663777</v>
      </c>
      <c r="AD1478">
        <v>127.73</v>
      </c>
      <c r="AE1478" s="5">
        <f t="shared" si="47"/>
        <v>47608653.140000001</v>
      </c>
      <c r="AF1478">
        <v>160.74</v>
      </c>
      <c r="AG1478" s="4">
        <v>0.86</v>
      </c>
      <c r="AH1478" t="s">
        <v>33</v>
      </c>
      <c r="AI1478" t="s">
        <v>30</v>
      </c>
      <c r="AJ1478">
        <v>36.778261000000001</v>
      </c>
      <c r="AK1478">
        <v>-119.41793199999999</v>
      </c>
    </row>
    <row r="1479" spans="1:37" ht="14.45" x14ac:dyDescent="0.3">
      <c r="A1479">
        <v>1477</v>
      </c>
      <c r="B1479">
        <v>584</v>
      </c>
      <c r="C1479" t="s">
        <v>855</v>
      </c>
      <c r="D1479" t="s">
        <v>30</v>
      </c>
      <c r="E1479" t="s">
        <v>53</v>
      </c>
      <c r="F1479" s="2">
        <v>34700</v>
      </c>
      <c r="G1479" s="2">
        <v>38352</v>
      </c>
      <c r="H1479">
        <v>9555</v>
      </c>
      <c r="I1479">
        <v>11203</v>
      </c>
      <c r="J1479">
        <v>199</v>
      </c>
      <c r="K1479">
        <f t="shared" si="46"/>
        <v>694027425</v>
      </c>
      <c r="L1479">
        <v>172</v>
      </c>
      <c r="M1479">
        <v>162</v>
      </c>
      <c r="N1479" t="s">
        <v>855</v>
      </c>
      <c r="O1479" t="s">
        <v>474</v>
      </c>
      <c r="P1479" t="s">
        <v>39</v>
      </c>
      <c r="Q1479" s="6">
        <v>42230</v>
      </c>
      <c r="R1479">
        <v>182</v>
      </c>
      <c r="S1479">
        <v>236</v>
      </c>
      <c r="T1479" t="s">
        <v>55</v>
      </c>
      <c r="U1479" t="s">
        <v>859</v>
      </c>
      <c r="V1479" s="3">
        <v>12424</v>
      </c>
      <c r="Z1479">
        <v>39.9</v>
      </c>
      <c r="AA1479" t="s">
        <v>55</v>
      </c>
      <c r="AB1479" s="3">
        <v>59337545</v>
      </c>
      <c r="AC1479" s="3">
        <v>76793406</v>
      </c>
      <c r="AD1479">
        <v>138.04</v>
      </c>
      <c r="AE1479" s="5">
        <f t="shared" si="47"/>
        <v>53403790.5</v>
      </c>
      <c r="AF1479">
        <v>178.65</v>
      </c>
      <c r="AG1479" s="4">
        <v>0.9</v>
      </c>
      <c r="AH1479" t="s">
        <v>33</v>
      </c>
      <c r="AI1479" t="s">
        <v>30</v>
      </c>
      <c r="AJ1479">
        <v>36.778261000000001</v>
      </c>
      <c r="AK1479">
        <v>-119.41793199999999</v>
      </c>
    </row>
    <row r="1480" spans="1:37" ht="14.45" x14ac:dyDescent="0.3">
      <c r="A1480">
        <v>1478</v>
      </c>
      <c r="B1480">
        <v>584</v>
      </c>
      <c r="C1480" t="s">
        <v>855</v>
      </c>
      <c r="D1480" t="s">
        <v>30</v>
      </c>
      <c r="E1480" t="s">
        <v>53</v>
      </c>
      <c r="F1480" s="2">
        <v>34700</v>
      </c>
      <c r="G1480" s="2">
        <v>38352</v>
      </c>
      <c r="H1480">
        <v>9555</v>
      </c>
      <c r="I1480">
        <v>11203</v>
      </c>
      <c r="J1480">
        <v>199</v>
      </c>
      <c r="K1480">
        <f t="shared" si="46"/>
        <v>694027425</v>
      </c>
      <c r="L1480">
        <v>172</v>
      </c>
      <c r="M1480">
        <v>162</v>
      </c>
      <c r="N1480" t="s">
        <v>855</v>
      </c>
      <c r="O1480" t="s">
        <v>474</v>
      </c>
      <c r="P1480" t="s">
        <v>39</v>
      </c>
      <c r="Q1480" s="6">
        <v>42199</v>
      </c>
      <c r="R1480">
        <v>207</v>
      </c>
      <c r="S1480">
        <v>247</v>
      </c>
      <c r="T1480" t="s">
        <v>55</v>
      </c>
      <c r="U1480" t="s">
        <v>857</v>
      </c>
      <c r="V1480" s="3">
        <v>12424</v>
      </c>
      <c r="Z1480">
        <v>49.28</v>
      </c>
      <c r="AA1480" t="s">
        <v>55</v>
      </c>
      <c r="AB1480" s="3">
        <v>67350231</v>
      </c>
      <c r="AC1480" s="3">
        <v>80371254</v>
      </c>
      <c r="AD1480">
        <v>158.43</v>
      </c>
      <c r="AE1480" s="5">
        <f t="shared" si="47"/>
        <v>61288710.210000001</v>
      </c>
      <c r="AF1480">
        <v>189.06</v>
      </c>
      <c r="AG1480" s="4">
        <v>0.91</v>
      </c>
      <c r="AH1480" t="s">
        <v>33</v>
      </c>
      <c r="AI1480" t="s">
        <v>30</v>
      </c>
      <c r="AJ1480">
        <v>36.778261000000001</v>
      </c>
      <c r="AK1480">
        <v>-119.41793199999999</v>
      </c>
    </row>
    <row r="1481" spans="1:37" ht="14.45" x14ac:dyDescent="0.3">
      <c r="A1481">
        <v>1479</v>
      </c>
      <c r="B1481">
        <v>584</v>
      </c>
      <c r="C1481" t="s">
        <v>855</v>
      </c>
      <c r="D1481" t="s">
        <v>30</v>
      </c>
      <c r="E1481" t="s">
        <v>53</v>
      </c>
      <c r="F1481" s="2">
        <v>34700</v>
      </c>
      <c r="G1481" s="2">
        <v>38352</v>
      </c>
      <c r="H1481">
        <v>9555</v>
      </c>
      <c r="I1481">
        <v>11203</v>
      </c>
      <c r="J1481">
        <v>199</v>
      </c>
      <c r="K1481">
        <f t="shared" si="46"/>
        <v>694027425</v>
      </c>
      <c r="L1481">
        <v>172</v>
      </c>
      <c r="M1481">
        <v>162</v>
      </c>
      <c r="N1481" t="s">
        <v>855</v>
      </c>
      <c r="O1481" t="s">
        <v>474</v>
      </c>
      <c r="P1481" t="s">
        <v>39</v>
      </c>
      <c r="Q1481" s="6">
        <v>42169</v>
      </c>
      <c r="R1481">
        <v>181</v>
      </c>
      <c r="S1481">
        <v>213</v>
      </c>
      <c r="T1481" t="s">
        <v>55</v>
      </c>
      <c r="U1481" t="s">
        <v>859</v>
      </c>
      <c r="V1481" s="3">
        <v>12424</v>
      </c>
      <c r="Z1481">
        <v>47.17</v>
      </c>
      <c r="AA1481" t="s">
        <v>55</v>
      </c>
      <c r="AB1481" s="3">
        <v>58959557</v>
      </c>
      <c r="AC1481" s="3">
        <v>69468266</v>
      </c>
      <c r="AD1481">
        <v>150.12</v>
      </c>
      <c r="AE1481" s="5">
        <f t="shared" si="47"/>
        <v>56011579.149999999</v>
      </c>
      <c r="AF1481">
        <v>176.88</v>
      </c>
      <c r="AG1481" s="4">
        <v>0.95</v>
      </c>
      <c r="AH1481" t="s">
        <v>33</v>
      </c>
      <c r="AI1481" t="s">
        <v>30</v>
      </c>
      <c r="AJ1481">
        <v>36.778261000000001</v>
      </c>
      <c r="AK1481">
        <v>-119.41793199999999</v>
      </c>
    </row>
    <row r="1482" spans="1:37" ht="14.45" x14ac:dyDescent="0.3">
      <c r="A1482">
        <v>1480</v>
      </c>
      <c r="B1482">
        <v>327</v>
      </c>
      <c r="C1482" t="s">
        <v>860</v>
      </c>
      <c r="D1482" t="s">
        <v>52</v>
      </c>
      <c r="E1482" t="s">
        <v>53</v>
      </c>
      <c r="F1482" s="2">
        <v>36161</v>
      </c>
      <c r="G1482" s="2">
        <v>39813</v>
      </c>
      <c r="H1482">
        <v>52914</v>
      </c>
      <c r="I1482">
        <v>50854</v>
      </c>
      <c r="J1482">
        <v>162</v>
      </c>
      <c r="K1482">
        <f t="shared" si="46"/>
        <v>3128804820</v>
      </c>
      <c r="L1482">
        <v>152</v>
      </c>
      <c r="M1482">
        <v>142</v>
      </c>
      <c r="N1482" t="s">
        <v>860</v>
      </c>
      <c r="O1482">
        <v>3</v>
      </c>
      <c r="P1482" t="s">
        <v>39</v>
      </c>
      <c r="Q1482" s="6">
        <v>42050</v>
      </c>
      <c r="R1482">
        <v>553</v>
      </c>
      <c r="S1482">
        <v>360</v>
      </c>
      <c r="T1482" t="s">
        <v>55</v>
      </c>
      <c r="V1482" s="3">
        <v>52914</v>
      </c>
      <c r="W1482">
        <v>76.7</v>
      </c>
      <c r="AB1482" s="3">
        <v>180326180</v>
      </c>
      <c r="AC1482" s="3">
        <v>117208758</v>
      </c>
      <c r="AD1482">
        <v>76.8</v>
      </c>
      <c r="AE1482" s="5">
        <f t="shared" si="47"/>
        <v>113605493.40000001</v>
      </c>
      <c r="AF1482">
        <v>49.92</v>
      </c>
      <c r="AG1482" s="4">
        <v>0.63</v>
      </c>
      <c r="AH1482" t="s">
        <v>33</v>
      </c>
      <c r="AI1482" t="s">
        <v>52</v>
      </c>
      <c r="AJ1482">
        <v>33.738247999999999</v>
      </c>
      <c r="AK1482">
        <v>-116.89384299999899</v>
      </c>
    </row>
    <row r="1483" spans="1:37" ht="14.45" x14ac:dyDescent="0.3">
      <c r="A1483">
        <v>1481</v>
      </c>
      <c r="B1483">
        <v>327</v>
      </c>
      <c r="C1483" t="s">
        <v>860</v>
      </c>
      <c r="D1483" t="s">
        <v>52</v>
      </c>
      <c r="E1483" t="s">
        <v>53</v>
      </c>
      <c r="F1483" s="2">
        <v>36161</v>
      </c>
      <c r="G1483" s="2">
        <v>39813</v>
      </c>
      <c r="H1483">
        <v>52914</v>
      </c>
      <c r="I1483">
        <v>50854</v>
      </c>
      <c r="J1483">
        <v>162</v>
      </c>
      <c r="K1483">
        <f t="shared" si="46"/>
        <v>3128804820</v>
      </c>
      <c r="L1483">
        <v>152</v>
      </c>
      <c r="M1483">
        <v>142</v>
      </c>
      <c r="N1483" t="s">
        <v>860</v>
      </c>
      <c r="O1483">
        <v>3</v>
      </c>
      <c r="P1483" t="s">
        <v>39</v>
      </c>
      <c r="Q1483" s="6">
        <v>42019</v>
      </c>
      <c r="R1483">
        <v>886</v>
      </c>
      <c r="S1483">
        <v>644</v>
      </c>
      <c r="T1483" t="s">
        <v>55</v>
      </c>
      <c r="U1483" t="s">
        <v>2146</v>
      </c>
      <c r="V1483" s="3">
        <v>52914</v>
      </c>
      <c r="W1483">
        <v>75</v>
      </c>
      <c r="AB1483" s="3">
        <v>288834705</v>
      </c>
      <c r="AC1483" s="3">
        <v>209848319</v>
      </c>
      <c r="AD1483">
        <v>75.010000000000005</v>
      </c>
      <c r="AE1483" s="5">
        <f t="shared" si="47"/>
        <v>124198923.14999999</v>
      </c>
      <c r="AF1483">
        <v>54.5</v>
      </c>
      <c r="AG1483" s="4">
        <v>0.43</v>
      </c>
      <c r="AH1483" t="s">
        <v>33</v>
      </c>
      <c r="AI1483" t="s">
        <v>52</v>
      </c>
      <c r="AJ1483">
        <v>33.738247999999999</v>
      </c>
      <c r="AK1483">
        <v>-116.89384299999899</v>
      </c>
    </row>
    <row r="1484" spans="1:37" ht="14.45" x14ac:dyDescent="0.3">
      <c r="A1484">
        <v>1482</v>
      </c>
      <c r="B1484">
        <v>327</v>
      </c>
      <c r="C1484" t="s">
        <v>860</v>
      </c>
      <c r="D1484" t="s">
        <v>52</v>
      </c>
      <c r="E1484" t="s">
        <v>53</v>
      </c>
      <c r="F1484" s="2">
        <v>36161</v>
      </c>
      <c r="G1484" s="2">
        <v>39813</v>
      </c>
      <c r="H1484">
        <v>52914</v>
      </c>
      <c r="I1484">
        <v>50854</v>
      </c>
      <c r="J1484">
        <v>162</v>
      </c>
      <c r="K1484">
        <f t="shared" si="46"/>
        <v>3128804820</v>
      </c>
      <c r="L1484">
        <v>152</v>
      </c>
      <c r="M1484">
        <v>142</v>
      </c>
      <c r="N1484" t="s">
        <v>860</v>
      </c>
      <c r="O1484">
        <v>3</v>
      </c>
      <c r="P1484" t="s">
        <v>39</v>
      </c>
      <c r="Q1484" s="6">
        <v>42352</v>
      </c>
      <c r="R1484">
        <v>395</v>
      </c>
      <c r="S1484">
        <v>763</v>
      </c>
      <c r="T1484" t="s">
        <v>55</v>
      </c>
      <c r="V1484" s="3">
        <v>52914</v>
      </c>
      <c r="W1484">
        <v>78.2</v>
      </c>
      <c r="AB1484" s="3">
        <v>128613558</v>
      </c>
      <c r="AC1484" s="3">
        <v>248494298</v>
      </c>
      <c r="AD1484">
        <v>78.17</v>
      </c>
      <c r="AE1484" s="5">
        <f t="shared" si="47"/>
        <v>128613558</v>
      </c>
      <c r="AF1484">
        <v>151.04</v>
      </c>
      <c r="AG1484" s="4">
        <v>1</v>
      </c>
      <c r="AH1484" t="s">
        <v>33</v>
      </c>
      <c r="AI1484" t="s">
        <v>52</v>
      </c>
      <c r="AJ1484">
        <v>33.738247999999999</v>
      </c>
      <c r="AK1484">
        <v>-116.89384299999899</v>
      </c>
    </row>
    <row r="1485" spans="1:37" ht="14.45" x14ac:dyDescent="0.3">
      <c r="A1485">
        <v>1483</v>
      </c>
      <c r="B1485">
        <v>327</v>
      </c>
      <c r="C1485" t="s">
        <v>860</v>
      </c>
      <c r="D1485" t="s">
        <v>52</v>
      </c>
      <c r="E1485" t="s">
        <v>53</v>
      </c>
      <c r="F1485" s="2">
        <v>36161</v>
      </c>
      <c r="G1485" s="2">
        <v>39813</v>
      </c>
      <c r="H1485">
        <v>52914</v>
      </c>
      <c r="I1485">
        <v>50854</v>
      </c>
      <c r="J1485">
        <v>162</v>
      </c>
      <c r="K1485">
        <f t="shared" si="46"/>
        <v>3128804820</v>
      </c>
      <c r="L1485">
        <v>152</v>
      </c>
      <c r="M1485">
        <v>142</v>
      </c>
      <c r="N1485" t="s">
        <v>860</v>
      </c>
      <c r="O1485">
        <v>3</v>
      </c>
      <c r="P1485" t="s">
        <v>39</v>
      </c>
      <c r="Q1485" s="6">
        <v>42322</v>
      </c>
      <c r="R1485">
        <v>807</v>
      </c>
      <c r="S1485">
        <v>884</v>
      </c>
      <c r="T1485" t="s">
        <v>55</v>
      </c>
      <c r="V1485" s="3">
        <v>52914</v>
      </c>
      <c r="W1485">
        <v>113.5</v>
      </c>
      <c r="AB1485" s="3">
        <v>262864346</v>
      </c>
      <c r="AC1485" s="3">
        <v>288052661</v>
      </c>
      <c r="AD1485">
        <v>113.43</v>
      </c>
      <c r="AE1485" s="5">
        <f t="shared" si="47"/>
        <v>181376398.73999998</v>
      </c>
      <c r="AF1485">
        <v>124.3</v>
      </c>
      <c r="AG1485" s="4">
        <v>0.69</v>
      </c>
      <c r="AH1485" t="s">
        <v>33</v>
      </c>
      <c r="AI1485" t="s">
        <v>52</v>
      </c>
      <c r="AJ1485">
        <v>33.738247999999999</v>
      </c>
      <c r="AK1485">
        <v>-116.89384299999899</v>
      </c>
    </row>
    <row r="1486" spans="1:37" ht="14.45" x14ac:dyDescent="0.3">
      <c r="A1486">
        <v>1484</v>
      </c>
      <c r="B1486">
        <v>327</v>
      </c>
      <c r="C1486" t="s">
        <v>860</v>
      </c>
      <c r="D1486" t="s">
        <v>52</v>
      </c>
      <c r="E1486" t="s">
        <v>53</v>
      </c>
      <c r="F1486" s="2">
        <v>36161</v>
      </c>
      <c r="G1486" s="2">
        <v>39813</v>
      </c>
      <c r="H1486">
        <v>52914</v>
      </c>
      <c r="I1486">
        <v>50854</v>
      </c>
      <c r="J1486">
        <v>162</v>
      </c>
      <c r="K1486">
        <f t="shared" si="46"/>
        <v>3128804820</v>
      </c>
      <c r="L1486">
        <v>152</v>
      </c>
      <c r="M1486">
        <v>142</v>
      </c>
      <c r="N1486" t="s">
        <v>860</v>
      </c>
      <c r="O1486">
        <v>3</v>
      </c>
      <c r="P1486" t="s">
        <v>39</v>
      </c>
      <c r="Q1486" s="6">
        <v>42291</v>
      </c>
      <c r="R1486">
        <v>923</v>
      </c>
      <c r="S1486" s="3">
        <v>1128</v>
      </c>
      <c r="T1486" t="s">
        <v>55</v>
      </c>
      <c r="V1486" s="3">
        <v>52914</v>
      </c>
      <c r="W1486">
        <v>119</v>
      </c>
      <c r="AB1486" s="3">
        <v>300858623</v>
      </c>
      <c r="AC1486" s="3">
        <v>367462654</v>
      </c>
      <c r="AD1486">
        <v>119.04</v>
      </c>
      <c r="AE1486" s="5">
        <f t="shared" si="47"/>
        <v>195558104.95000002</v>
      </c>
      <c r="AF1486">
        <v>145.38999999999999</v>
      </c>
      <c r="AG1486" s="4">
        <v>0.65</v>
      </c>
      <c r="AH1486" t="s">
        <v>33</v>
      </c>
      <c r="AI1486" t="s">
        <v>52</v>
      </c>
      <c r="AJ1486">
        <v>33.738247999999999</v>
      </c>
      <c r="AK1486">
        <v>-116.89384299999899</v>
      </c>
    </row>
    <row r="1487" spans="1:37" ht="14.45" x14ac:dyDescent="0.3">
      <c r="A1487">
        <v>1485</v>
      </c>
      <c r="B1487">
        <v>327</v>
      </c>
      <c r="C1487" t="s">
        <v>860</v>
      </c>
      <c r="D1487" t="s">
        <v>52</v>
      </c>
      <c r="E1487" t="s">
        <v>53</v>
      </c>
      <c r="F1487" s="2">
        <v>36161</v>
      </c>
      <c r="G1487" s="2">
        <v>39813</v>
      </c>
      <c r="H1487">
        <v>52914</v>
      </c>
      <c r="I1487">
        <v>50854</v>
      </c>
      <c r="J1487">
        <v>162</v>
      </c>
      <c r="K1487">
        <f t="shared" si="46"/>
        <v>3128804820</v>
      </c>
      <c r="L1487">
        <v>152</v>
      </c>
      <c r="M1487">
        <v>142</v>
      </c>
      <c r="N1487" t="s">
        <v>860</v>
      </c>
      <c r="O1487">
        <v>3</v>
      </c>
      <c r="P1487" t="s">
        <v>39</v>
      </c>
      <c r="Q1487" s="6">
        <v>42261</v>
      </c>
      <c r="R1487">
        <v>949</v>
      </c>
      <c r="S1487" s="3">
        <v>1227</v>
      </c>
      <c r="T1487" t="s">
        <v>55</v>
      </c>
      <c r="V1487" s="3">
        <v>52914</v>
      </c>
      <c r="W1487">
        <v>136</v>
      </c>
      <c r="AB1487" s="3">
        <v>309265589</v>
      </c>
      <c r="AC1487" s="3">
        <v>399819701</v>
      </c>
      <c r="AD1487">
        <v>136.38</v>
      </c>
      <c r="AE1487" s="5">
        <f t="shared" si="47"/>
        <v>216485912.29999998</v>
      </c>
      <c r="AF1487">
        <v>176.31</v>
      </c>
      <c r="AG1487" s="4">
        <v>0.7</v>
      </c>
      <c r="AH1487" t="s">
        <v>33</v>
      </c>
      <c r="AI1487" t="s">
        <v>52</v>
      </c>
      <c r="AJ1487">
        <v>33.738247999999999</v>
      </c>
      <c r="AK1487">
        <v>-116.89384299999899</v>
      </c>
    </row>
    <row r="1488" spans="1:37" ht="14.45" x14ac:dyDescent="0.3">
      <c r="A1488">
        <v>1486</v>
      </c>
      <c r="B1488">
        <v>327</v>
      </c>
      <c r="C1488" t="s">
        <v>860</v>
      </c>
      <c r="D1488" t="s">
        <v>52</v>
      </c>
      <c r="E1488" t="s">
        <v>53</v>
      </c>
      <c r="F1488" s="2">
        <v>36161</v>
      </c>
      <c r="G1488" s="2">
        <v>39813</v>
      </c>
      <c r="H1488">
        <v>52914</v>
      </c>
      <c r="I1488">
        <v>50854</v>
      </c>
      <c r="J1488">
        <v>162</v>
      </c>
      <c r="K1488">
        <f t="shared" si="46"/>
        <v>3128804820</v>
      </c>
      <c r="L1488">
        <v>152</v>
      </c>
      <c r="M1488">
        <v>142</v>
      </c>
      <c r="N1488" t="s">
        <v>860</v>
      </c>
      <c r="O1488">
        <v>3</v>
      </c>
      <c r="P1488" t="s">
        <v>39</v>
      </c>
      <c r="Q1488" s="6">
        <v>42230</v>
      </c>
      <c r="R1488" s="3">
        <v>1102</v>
      </c>
      <c r="S1488" s="3">
        <v>1377</v>
      </c>
      <c r="T1488" t="s">
        <v>55</v>
      </c>
      <c r="V1488" s="3">
        <v>52914</v>
      </c>
      <c r="AB1488" s="3">
        <v>359088273</v>
      </c>
      <c r="AC1488" s="3">
        <v>448697415</v>
      </c>
      <c r="AD1488">
        <v>161.12</v>
      </c>
      <c r="AE1488" s="5">
        <f t="shared" si="47"/>
        <v>265725322.02000001</v>
      </c>
      <c r="AF1488">
        <v>201.33</v>
      </c>
      <c r="AG1488" s="4">
        <v>0.74</v>
      </c>
      <c r="AH1488" t="s">
        <v>33</v>
      </c>
      <c r="AI1488" t="s">
        <v>52</v>
      </c>
      <c r="AJ1488">
        <v>33.738247999999999</v>
      </c>
      <c r="AK1488">
        <v>-116.89384299999899</v>
      </c>
    </row>
    <row r="1489" spans="1:37" ht="14.45" x14ac:dyDescent="0.3">
      <c r="A1489">
        <v>1487</v>
      </c>
      <c r="B1489">
        <v>327</v>
      </c>
      <c r="C1489" t="s">
        <v>860</v>
      </c>
      <c r="D1489" t="s">
        <v>52</v>
      </c>
      <c r="E1489" t="s">
        <v>53</v>
      </c>
      <c r="F1489" s="2">
        <v>36161</v>
      </c>
      <c r="G1489" s="2">
        <v>39813</v>
      </c>
      <c r="H1489">
        <v>52914</v>
      </c>
      <c r="I1489">
        <v>50854</v>
      </c>
      <c r="J1489">
        <v>162</v>
      </c>
      <c r="K1489">
        <f t="shared" si="46"/>
        <v>3128804820</v>
      </c>
      <c r="L1489">
        <v>152</v>
      </c>
      <c r="M1489">
        <v>142</v>
      </c>
      <c r="N1489" t="s">
        <v>860</v>
      </c>
      <c r="O1489">
        <v>3</v>
      </c>
      <c r="P1489" t="s">
        <v>39</v>
      </c>
      <c r="Q1489" s="6">
        <v>42199</v>
      </c>
      <c r="R1489" s="3">
        <v>1206</v>
      </c>
      <c r="S1489" s="3">
        <v>1296</v>
      </c>
      <c r="T1489" t="s">
        <v>55</v>
      </c>
      <c r="V1489" s="3">
        <v>52914</v>
      </c>
      <c r="AB1489" s="3">
        <v>392976821</v>
      </c>
      <c r="AC1489" s="3">
        <v>422303449</v>
      </c>
      <c r="AD1489">
        <v>166.74</v>
      </c>
      <c r="AE1489" s="5">
        <f t="shared" si="47"/>
        <v>275083774.69999999</v>
      </c>
      <c r="AF1489">
        <v>179.18</v>
      </c>
      <c r="AG1489" s="4">
        <v>0.7</v>
      </c>
      <c r="AH1489" t="s">
        <v>33</v>
      </c>
      <c r="AI1489" t="s">
        <v>52</v>
      </c>
      <c r="AJ1489">
        <v>33.738247999999999</v>
      </c>
      <c r="AK1489">
        <v>-116.89384299999899</v>
      </c>
    </row>
    <row r="1490" spans="1:37" ht="14.45" x14ac:dyDescent="0.3">
      <c r="A1490">
        <v>1488</v>
      </c>
      <c r="B1490">
        <v>327</v>
      </c>
      <c r="C1490" t="s">
        <v>860</v>
      </c>
      <c r="D1490" t="s">
        <v>52</v>
      </c>
      <c r="E1490" t="s">
        <v>53</v>
      </c>
      <c r="F1490" s="2">
        <v>36161</v>
      </c>
      <c r="G1490" s="2">
        <v>39813</v>
      </c>
      <c r="H1490">
        <v>52914</v>
      </c>
      <c r="I1490">
        <v>50854</v>
      </c>
      <c r="J1490">
        <v>162</v>
      </c>
      <c r="K1490">
        <f t="shared" si="46"/>
        <v>3128804820</v>
      </c>
      <c r="L1490">
        <v>152</v>
      </c>
      <c r="M1490">
        <v>142</v>
      </c>
      <c r="N1490" t="s">
        <v>860</v>
      </c>
      <c r="O1490">
        <v>3</v>
      </c>
      <c r="P1490" t="s">
        <v>39</v>
      </c>
      <c r="Q1490" s="6">
        <v>42169</v>
      </c>
      <c r="R1490" s="3">
        <v>1096</v>
      </c>
      <c r="S1490" s="3">
        <v>1163</v>
      </c>
      <c r="T1490" t="s">
        <v>55</v>
      </c>
      <c r="V1490" s="3">
        <v>52914</v>
      </c>
      <c r="AB1490" s="3">
        <v>357133164</v>
      </c>
      <c r="AC1490" s="3">
        <v>378965210</v>
      </c>
      <c r="AD1490">
        <v>145.11000000000001</v>
      </c>
      <c r="AE1490" s="5">
        <f t="shared" si="47"/>
        <v>232136556.59999999</v>
      </c>
      <c r="AF1490">
        <v>153.97999999999999</v>
      </c>
      <c r="AG1490" s="4">
        <v>0.65</v>
      </c>
      <c r="AH1490" t="s">
        <v>33</v>
      </c>
      <c r="AI1490" t="s">
        <v>52</v>
      </c>
      <c r="AJ1490">
        <v>33.738247999999999</v>
      </c>
      <c r="AK1490">
        <v>-116.89384299999899</v>
      </c>
    </row>
    <row r="1491" spans="1:37" ht="14.45" x14ac:dyDescent="0.3">
      <c r="A1491">
        <v>1489</v>
      </c>
      <c r="B1491">
        <v>655</v>
      </c>
      <c r="C1491" t="s">
        <v>861</v>
      </c>
      <c r="D1491" t="s">
        <v>52</v>
      </c>
      <c r="E1491" t="s">
        <v>53</v>
      </c>
      <c r="F1491" s="2">
        <v>35796</v>
      </c>
      <c r="G1491" s="2">
        <v>39446</v>
      </c>
      <c r="H1491">
        <v>33657</v>
      </c>
      <c r="I1491">
        <v>31800</v>
      </c>
      <c r="J1491">
        <v>148</v>
      </c>
      <c r="K1491">
        <f t="shared" si="46"/>
        <v>1818151140</v>
      </c>
      <c r="L1491">
        <v>145</v>
      </c>
      <c r="M1491">
        <v>142</v>
      </c>
      <c r="N1491" t="s">
        <v>861</v>
      </c>
      <c r="O1491">
        <v>2</v>
      </c>
      <c r="P1491" t="s">
        <v>39</v>
      </c>
      <c r="Q1491" s="6">
        <v>42050</v>
      </c>
      <c r="R1491">
        <v>242</v>
      </c>
      <c r="S1491">
        <v>208</v>
      </c>
      <c r="T1491" t="s">
        <v>55</v>
      </c>
      <c r="V1491" s="3">
        <v>33657</v>
      </c>
      <c r="W1491">
        <v>83.6</v>
      </c>
      <c r="AB1491" s="3">
        <v>78833236</v>
      </c>
      <c r="AC1491" s="3">
        <v>67900920</v>
      </c>
      <c r="AD1491">
        <v>75.290000000000006</v>
      </c>
      <c r="AE1491" s="5">
        <f t="shared" si="47"/>
        <v>70949912.400000006</v>
      </c>
      <c r="AF1491">
        <v>64.849999999999994</v>
      </c>
      <c r="AG1491" s="4">
        <v>0.9</v>
      </c>
      <c r="AH1491" t="s">
        <v>33</v>
      </c>
      <c r="AI1491" t="s">
        <v>52</v>
      </c>
      <c r="AJ1491">
        <v>38.261195999999998</v>
      </c>
      <c r="AK1491">
        <v>-120.317684</v>
      </c>
    </row>
    <row r="1492" spans="1:37" ht="14.45" x14ac:dyDescent="0.3">
      <c r="A1492">
        <v>1490</v>
      </c>
      <c r="B1492">
        <v>655</v>
      </c>
      <c r="C1492" t="s">
        <v>861</v>
      </c>
      <c r="D1492" t="s">
        <v>52</v>
      </c>
      <c r="E1492" t="s">
        <v>53</v>
      </c>
      <c r="F1492" s="2">
        <v>35796</v>
      </c>
      <c r="G1492" s="2">
        <v>39446</v>
      </c>
      <c r="H1492">
        <v>33657</v>
      </c>
      <c r="I1492">
        <v>31800</v>
      </c>
      <c r="J1492">
        <v>148</v>
      </c>
      <c r="K1492">
        <f t="shared" si="46"/>
        <v>1818151140</v>
      </c>
      <c r="L1492">
        <v>145</v>
      </c>
      <c r="M1492">
        <v>142</v>
      </c>
      <c r="N1492" t="s">
        <v>861</v>
      </c>
      <c r="O1492">
        <v>2</v>
      </c>
      <c r="P1492" t="s">
        <v>39</v>
      </c>
      <c r="Q1492" s="6">
        <v>42019</v>
      </c>
      <c r="R1492">
        <v>224</v>
      </c>
      <c r="S1492">
        <v>321</v>
      </c>
      <c r="T1492" t="s">
        <v>55</v>
      </c>
      <c r="V1492" s="3">
        <v>33657</v>
      </c>
      <c r="W1492">
        <v>62.92</v>
      </c>
      <c r="AB1492" s="3">
        <v>72948359</v>
      </c>
      <c r="AC1492" s="3">
        <v>104748200</v>
      </c>
      <c r="AD1492">
        <v>62.92</v>
      </c>
      <c r="AE1492" s="5">
        <f t="shared" si="47"/>
        <v>65653523.100000001</v>
      </c>
      <c r="AF1492">
        <v>90.35</v>
      </c>
      <c r="AG1492" s="4">
        <v>0.9</v>
      </c>
      <c r="AH1492" t="s">
        <v>33</v>
      </c>
      <c r="AI1492" t="s">
        <v>52</v>
      </c>
      <c r="AJ1492">
        <v>38.261195999999998</v>
      </c>
      <c r="AK1492">
        <v>-120.317684</v>
      </c>
    </row>
    <row r="1493" spans="1:37" ht="14.45" x14ac:dyDescent="0.3">
      <c r="A1493">
        <v>1491</v>
      </c>
      <c r="B1493">
        <v>655</v>
      </c>
      <c r="C1493" t="s">
        <v>861</v>
      </c>
      <c r="D1493" t="s">
        <v>52</v>
      </c>
      <c r="E1493" t="s">
        <v>53</v>
      </c>
      <c r="F1493" s="2">
        <v>35796</v>
      </c>
      <c r="G1493" s="2">
        <v>39446</v>
      </c>
      <c r="H1493">
        <v>33657</v>
      </c>
      <c r="I1493">
        <v>31800</v>
      </c>
      <c r="J1493">
        <v>148</v>
      </c>
      <c r="K1493">
        <f t="shared" si="46"/>
        <v>1818151140</v>
      </c>
      <c r="L1493">
        <v>145</v>
      </c>
      <c r="M1493">
        <v>142</v>
      </c>
      <c r="N1493" t="s">
        <v>861</v>
      </c>
      <c r="O1493">
        <v>2</v>
      </c>
      <c r="P1493" t="s">
        <v>39</v>
      </c>
      <c r="Q1493" s="6">
        <v>42352</v>
      </c>
      <c r="R1493">
        <v>209</v>
      </c>
      <c r="S1493">
        <v>264</v>
      </c>
      <c r="T1493" t="s">
        <v>55</v>
      </c>
      <c r="V1493" s="3">
        <v>33657</v>
      </c>
      <c r="W1493">
        <v>58.86</v>
      </c>
      <c r="AB1493" s="3">
        <v>68037778</v>
      </c>
      <c r="AC1493" s="3">
        <v>85959606</v>
      </c>
      <c r="AD1493">
        <v>58.69</v>
      </c>
      <c r="AE1493" s="5">
        <f t="shared" si="47"/>
        <v>61234000.200000003</v>
      </c>
      <c r="AF1493">
        <v>74.150000000000006</v>
      </c>
      <c r="AG1493" s="4">
        <v>0.9</v>
      </c>
      <c r="AH1493" t="s">
        <v>33</v>
      </c>
      <c r="AI1493" t="s">
        <v>52</v>
      </c>
      <c r="AJ1493">
        <v>38.261195999999998</v>
      </c>
      <c r="AK1493">
        <v>-120.317684</v>
      </c>
    </row>
    <row r="1494" spans="1:37" ht="14.45" x14ac:dyDescent="0.3">
      <c r="A1494">
        <v>1492</v>
      </c>
      <c r="B1494">
        <v>655</v>
      </c>
      <c r="C1494" t="s">
        <v>861</v>
      </c>
      <c r="D1494" t="s">
        <v>52</v>
      </c>
      <c r="E1494" t="s">
        <v>53</v>
      </c>
      <c r="F1494" s="2">
        <v>35796</v>
      </c>
      <c r="G1494" s="2">
        <v>39446</v>
      </c>
      <c r="H1494">
        <v>33657</v>
      </c>
      <c r="I1494">
        <v>31800</v>
      </c>
      <c r="J1494">
        <v>148</v>
      </c>
      <c r="K1494">
        <f t="shared" si="46"/>
        <v>1818151140</v>
      </c>
      <c r="L1494">
        <v>145</v>
      </c>
      <c r="M1494">
        <v>142</v>
      </c>
      <c r="N1494" t="s">
        <v>861</v>
      </c>
      <c r="O1494">
        <v>2</v>
      </c>
      <c r="P1494" t="s">
        <v>39</v>
      </c>
      <c r="Q1494" s="6">
        <v>42322</v>
      </c>
      <c r="R1494">
        <v>299</v>
      </c>
      <c r="S1494">
        <v>299</v>
      </c>
      <c r="T1494" t="s">
        <v>55</v>
      </c>
      <c r="V1494" s="3">
        <v>33657</v>
      </c>
      <c r="W1494">
        <v>96.6</v>
      </c>
      <c r="AB1494" s="3">
        <v>97559917</v>
      </c>
      <c r="AC1494" s="3">
        <v>97559917</v>
      </c>
      <c r="AD1494">
        <v>86.96</v>
      </c>
      <c r="AE1494" s="5">
        <f t="shared" si="47"/>
        <v>87803925.299999997</v>
      </c>
      <c r="AF1494">
        <v>86.96</v>
      </c>
      <c r="AG1494" s="4">
        <v>0.9</v>
      </c>
      <c r="AH1494" t="s">
        <v>33</v>
      </c>
      <c r="AI1494" t="s">
        <v>52</v>
      </c>
      <c r="AJ1494">
        <v>38.261195999999998</v>
      </c>
      <c r="AK1494">
        <v>-120.317684</v>
      </c>
    </row>
    <row r="1495" spans="1:37" ht="14.45" x14ac:dyDescent="0.3">
      <c r="A1495">
        <v>1493</v>
      </c>
      <c r="B1495">
        <v>655</v>
      </c>
      <c r="C1495" t="s">
        <v>861</v>
      </c>
      <c r="D1495" t="s">
        <v>52</v>
      </c>
      <c r="E1495" t="s">
        <v>53</v>
      </c>
      <c r="F1495" s="2">
        <v>35796</v>
      </c>
      <c r="G1495" s="2">
        <v>39446</v>
      </c>
      <c r="H1495">
        <v>33657</v>
      </c>
      <c r="I1495">
        <v>31800</v>
      </c>
      <c r="J1495">
        <v>148</v>
      </c>
      <c r="K1495">
        <f t="shared" si="46"/>
        <v>1818151140</v>
      </c>
      <c r="L1495">
        <v>145</v>
      </c>
      <c r="M1495">
        <v>142</v>
      </c>
      <c r="N1495" t="s">
        <v>861</v>
      </c>
      <c r="O1495">
        <v>2</v>
      </c>
      <c r="P1495" t="s">
        <v>39</v>
      </c>
      <c r="Q1495" s="6">
        <v>42291</v>
      </c>
      <c r="R1495">
        <v>374</v>
      </c>
      <c r="S1495">
        <v>361</v>
      </c>
      <c r="T1495" t="s">
        <v>55</v>
      </c>
      <c r="V1495" s="3">
        <v>33657</v>
      </c>
      <c r="W1495">
        <v>105</v>
      </c>
      <c r="AB1495" s="3">
        <v>121803263</v>
      </c>
      <c r="AC1495" s="3">
        <v>117612814</v>
      </c>
      <c r="AD1495">
        <v>105.07</v>
      </c>
      <c r="AE1495" s="5">
        <f t="shared" si="47"/>
        <v>109622936.7</v>
      </c>
      <c r="AF1495">
        <v>101.45</v>
      </c>
      <c r="AG1495" s="4">
        <v>0.9</v>
      </c>
      <c r="AH1495" t="s">
        <v>33</v>
      </c>
      <c r="AI1495" t="s">
        <v>52</v>
      </c>
      <c r="AJ1495">
        <v>38.261195999999998</v>
      </c>
      <c r="AK1495">
        <v>-120.317684</v>
      </c>
    </row>
    <row r="1496" spans="1:37" ht="14.45" x14ac:dyDescent="0.3">
      <c r="A1496">
        <v>1494</v>
      </c>
      <c r="B1496">
        <v>655</v>
      </c>
      <c r="C1496" t="s">
        <v>861</v>
      </c>
      <c r="D1496" t="s">
        <v>52</v>
      </c>
      <c r="E1496" t="s">
        <v>53</v>
      </c>
      <c r="F1496" s="2">
        <v>35796</v>
      </c>
      <c r="G1496" s="2">
        <v>39446</v>
      </c>
      <c r="H1496">
        <v>33657</v>
      </c>
      <c r="I1496">
        <v>31800</v>
      </c>
      <c r="J1496">
        <v>148</v>
      </c>
      <c r="K1496">
        <f t="shared" si="46"/>
        <v>1818151140</v>
      </c>
      <c r="L1496">
        <v>145</v>
      </c>
      <c r="M1496">
        <v>142</v>
      </c>
      <c r="N1496" t="s">
        <v>861</v>
      </c>
      <c r="O1496">
        <v>2</v>
      </c>
      <c r="P1496" t="s">
        <v>39</v>
      </c>
      <c r="Q1496" s="6">
        <v>42261</v>
      </c>
      <c r="R1496">
        <v>396</v>
      </c>
      <c r="S1496">
        <v>442</v>
      </c>
      <c r="T1496" t="s">
        <v>55</v>
      </c>
      <c r="V1496" s="3">
        <v>33657</v>
      </c>
      <c r="W1496">
        <v>114.9</v>
      </c>
      <c r="AB1496" s="3">
        <v>128939410</v>
      </c>
      <c r="AC1496" s="3">
        <v>143863405</v>
      </c>
      <c r="AD1496">
        <v>114.93</v>
      </c>
      <c r="AE1496" s="5">
        <f t="shared" si="47"/>
        <v>116045469</v>
      </c>
      <c r="AF1496">
        <v>128.22999999999999</v>
      </c>
      <c r="AG1496" s="4">
        <v>0.9</v>
      </c>
      <c r="AH1496" t="s">
        <v>33</v>
      </c>
      <c r="AI1496" t="s">
        <v>52</v>
      </c>
      <c r="AJ1496">
        <v>38.261195999999998</v>
      </c>
      <c r="AK1496">
        <v>-120.317684</v>
      </c>
    </row>
    <row r="1497" spans="1:37" ht="14.45" x14ac:dyDescent="0.3">
      <c r="A1497">
        <v>1495</v>
      </c>
      <c r="B1497">
        <v>655</v>
      </c>
      <c r="C1497" t="s">
        <v>861</v>
      </c>
      <c r="D1497" t="s">
        <v>52</v>
      </c>
      <c r="E1497" t="s">
        <v>53</v>
      </c>
      <c r="F1497" s="2">
        <v>35796</v>
      </c>
      <c r="G1497" s="2">
        <v>39446</v>
      </c>
      <c r="H1497">
        <v>33657</v>
      </c>
      <c r="I1497">
        <v>31800</v>
      </c>
      <c r="J1497">
        <v>148</v>
      </c>
      <c r="K1497">
        <f t="shared" si="46"/>
        <v>1818151140</v>
      </c>
      <c r="L1497">
        <v>145</v>
      </c>
      <c r="M1497">
        <v>142</v>
      </c>
      <c r="N1497" t="s">
        <v>861</v>
      </c>
      <c r="O1497">
        <v>2</v>
      </c>
      <c r="Q1497" s="6">
        <v>42230</v>
      </c>
      <c r="R1497">
        <v>410</v>
      </c>
      <c r="S1497">
        <v>461</v>
      </c>
      <c r="T1497" t="s">
        <v>55</v>
      </c>
      <c r="V1497" s="3">
        <v>33657</v>
      </c>
      <c r="AB1497" s="3">
        <v>133599085</v>
      </c>
      <c r="AC1497" s="3">
        <v>150217508</v>
      </c>
      <c r="AD1497">
        <v>115.24</v>
      </c>
      <c r="AE1497" s="5">
        <f t="shared" si="47"/>
        <v>120239176.5</v>
      </c>
      <c r="AF1497">
        <v>129.58000000000001</v>
      </c>
      <c r="AG1497" s="4">
        <v>0.9</v>
      </c>
      <c r="AH1497" t="s">
        <v>33</v>
      </c>
      <c r="AI1497" t="s">
        <v>52</v>
      </c>
      <c r="AJ1497">
        <v>38.261195999999998</v>
      </c>
      <c r="AK1497">
        <v>-120.317684</v>
      </c>
    </row>
    <row r="1498" spans="1:37" ht="14.45" x14ac:dyDescent="0.3">
      <c r="A1498">
        <v>1496</v>
      </c>
      <c r="B1498">
        <v>655</v>
      </c>
      <c r="C1498" t="s">
        <v>861</v>
      </c>
      <c r="D1498" t="s">
        <v>52</v>
      </c>
      <c r="E1498" t="s">
        <v>53</v>
      </c>
      <c r="F1498" s="2">
        <v>35796</v>
      </c>
      <c r="G1498" s="2">
        <v>39446</v>
      </c>
      <c r="H1498">
        <v>33657</v>
      </c>
      <c r="I1498">
        <v>31800</v>
      </c>
      <c r="J1498">
        <v>148</v>
      </c>
      <c r="K1498">
        <f t="shared" si="46"/>
        <v>1818151140</v>
      </c>
      <c r="L1498">
        <v>145</v>
      </c>
      <c r="M1498">
        <v>142</v>
      </c>
      <c r="N1498" t="s">
        <v>861</v>
      </c>
      <c r="O1498">
        <v>2</v>
      </c>
      <c r="P1498" t="s">
        <v>39</v>
      </c>
      <c r="Q1498" s="6">
        <v>42199</v>
      </c>
      <c r="R1498">
        <v>428</v>
      </c>
      <c r="S1498">
        <v>461</v>
      </c>
      <c r="T1498" t="s">
        <v>55</v>
      </c>
      <c r="V1498" s="3">
        <v>33657</v>
      </c>
      <c r="AB1498" s="3">
        <v>139347104</v>
      </c>
      <c r="AC1498" s="3">
        <v>150077392</v>
      </c>
      <c r="AD1498">
        <v>113.52</v>
      </c>
      <c r="AE1498" s="5">
        <f t="shared" si="47"/>
        <v>118445038.39999999</v>
      </c>
      <c r="AF1498">
        <v>122.26</v>
      </c>
      <c r="AG1498" s="4">
        <v>0.85</v>
      </c>
      <c r="AH1498" t="s">
        <v>33</v>
      </c>
      <c r="AI1498" t="s">
        <v>52</v>
      </c>
      <c r="AJ1498">
        <v>38.261195999999998</v>
      </c>
      <c r="AK1498">
        <v>-120.317684</v>
      </c>
    </row>
    <row r="1499" spans="1:37" ht="14.45" x14ac:dyDescent="0.3">
      <c r="A1499">
        <v>1497</v>
      </c>
      <c r="B1499">
        <v>655</v>
      </c>
      <c r="C1499" t="s">
        <v>861</v>
      </c>
      <c r="D1499" t="s">
        <v>52</v>
      </c>
      <c r="E1499" t="s">
        <v>53</v>
      </c>
      <c r="F1499" s="2">
        <v>35796</v>
      </c>
      <c r="G1499" s="2">
        <v>39446</v>
      </c>
      <c r="H1499">
        <v>33657</v>
      </c>
      <c r="I1499">
        <v>31800</v>
      </c>
      <c r="J1499">
        <v>148</v>
      </c>
      <c r="K1499">
        <f t="shared" si="46"/>
        <v>1818151140</v>
      </c>
      <c r="L1499">
        <v>145</v>
      </c>
      <c r="M1499">
        <v>142</v>
      </c>
      <c r="N1499" t="s">
        <v>861</v>
      </c>
      <c r="O1499">
        <v>2</v>
      </c>
      <c r="P1499" t="s">
        <v>39</v>
      </c>
      <c r="Q1499" s="6">
        <v>42169</v>
      </c>
      <c r="R1499">
        <v>420</v>
      </c>
      <c r="S1499">
        <v>450</v>
      </c>
      <c r="T1499" t="s">
        <v>55</v>
      </c>
      <c r="V1499" s="3">
        <v>33657</v>
      </c>
      <c r="AB1499" s="3">
        <v>136873892</v>
      </c>
      <c r="AC1499" s="3">
        <v>146626625</v>
      </c>
      <c r="AD1499">
        <v>115.22</v>
      </c>
      <c r="AE1499" s="5">
        <f t="shared" si="47"/>
        <v>116342808.2</v>
      </c>
      <c r="AF1499">
        <v>123.43</v>
      </c>
      <c r="AG1499" s="4">
        <v>0.85</v>
      </c>
      <c r="AH1499" t="s">
        <v>33</v>
      </c>
      <c r="AI1499" t="s">
        <v>52</v>
      </c>
      <c r="AJ1499">
        <v>38.261195999999998</v>
      </c>
      <c r="AK1499">
        <v>-120.317684</v>
      </c>
    </row>
    <row r="1500" spans="1:37" ht="14.45" x14ac:dyDescent="0.3">
      <c r="A1500">
        <v>1498</v>
      </c>
      <c r="B1500">
        <v>657</v>
      </c>
      <c r="C1500" t="s">
        <v>862</v>
      </c>
      <c r="D1500" t="s">
        <v>52</v>
      </c>
      <c r="E1500" t="s">
        <v>53</v>
      </c>
      <c r="F1500" s="2">
        <v>35247</v>
      </c>
      <c r="G1500" s="2">
        <v>38533</v>
      </c>
      <c r="H1500">
        <v>80048</v>
      </c>
      <c r="I1500">
        <v>59113</v>
      </c>
      <c r="J1500">
        <v>105</v>
      </c>
      <c r="K1500">
        <f t="shared" si="46"/>
        <v>3067839600</v>
      </c>
      <c r="L1500">
        <v>103</v>
      </c>
      <c r="M1500">
        <v>100</v>
      </c>
      <c r="N1500" t="s">
        <v>862</v>
      </c>
      <c r="O1500" t="s">
        <v>863</v>
      </c>
      <c r="P1500" t="s">
        <v>39</v>
      </c>
      <c r="Q1500" s="6">
        <v>42050</v>
      </c>
      <c r="R1500">
        <v>480</v>
      </c>
      <c r="S1500">
        <v>516</v>
      </c>
      <c r="T1500" t="s">
        <v>55</v>
      </c>
      <c r="U1500" t="s">
        <v>2147</v>
      </c>
      <c r="V1500" s="3">
        <v>59081</v>
      </c>
      <c r="W1500">
        <v>78</v>
      </c>
      <c r="AB1500" s="3">
        <v>156415202</v>
      </c>
      <c r="AC1500" s="3">
        <v>168162146</v>
      </c>
      <c r="AD1500">
        <v>78.48</v>
      </c>
      <c r="AE1500" s="5">
        <f t="shared" si="47"/>
        <v>129824617.66</v>
      </c>
      <c r="AF1500">
        <v>84.37</v>
      </c>
      <c r="AG1500" s="4">
        <v>0.83</v>
      </c>
      <c r="AH1500" t="s">
        <v>33</v>
      </c>
      <c r="AI1500" t="s">
        <v>52</v>
      </c>
      <c r="AJ1500">
        <v>33.853627000000003</v>
      </c>
      <c r="AK1500">
        <v>-118.133956</v>
      </c>
    </row>
    <row r="1501" spans="1:37" ht="14.45" x14ac:dyDescent="0.3">
      <c r="A1501">
        <v>1499</v>
      </c>
      <c r="B1501">
        <v>657</v>
      </c>
      <c r="C1501" t="s">
        <v>862</v>
      </c>
      <c r="D1501" t="s">
        <v>52</v>
      </c>
      <c r="E1501" t="s">
        <v>53</v>
      </c>
      <c r="F1501" s="2">
        <v>35247</v>
      </c>
      <c r="G1501" s="2">
        <v>38533</v>
      </c>
      <c r="H1501">
        <v>80048</v>
      </c>
      <c r="I1501">
        <v>59113</v>
      </c>
      <c r="J1501">
        <v>105</v>
      </c>
      <c r="K1501">
        <f t="shared" si="46"/>
        <v>3067839600</v>
      </c>
      <c r="L1501">
        <v>103</v>
      </c>
      <c r="M1501">
        <v>100</v>
      </c>
      <c r="N1501" t="s">
        <v>862</v>
      </c>
      <c r="O1501" t="s">
        <v>863</v>
      </c>
      <c r="P1501" t="s">
        <v>39</v>
      </c>
      <c r="Q1501" s="6">
        <v>42019</v>
      </c>
      <c r="R1501">
        <v>513</v>
      </c>
      <c r="S1501">
        <v>635</v>
      </c>
      <c r="T1501" t="s">
        <v>55</v>
      </c>
      <c r="U1501" t="s">
        <v>864</v>
      </c>
      <c r="V1501" s="3">
        <v>80048</v>
      </c>
      <c r="W1501">
        <v>76</v>
      </c>
      <c r="AB1501" s="3">
        <v>167024924</v>
      </c>
      <c r="AC1501" s="3">
        <v>206840710</v>
      </c>
      <c r="AD1501">
        <v>55.87</v>
      </c>
      <c r="AE1501" s="5">
        <f t="shared" si="47"/>
        <v>138630686.91999999</v>
      </c>
      <c r="AF1501">
        <v>69.180000000000007</v>
      </c>
      <c r="AG1501" s="4">
        <v>0.83</v>
      </c>
      <c r="AH1501" t="s">
        <v>33</v>
      </c>
      <c r="AI1501" t="s">
        <v>52</v>
      </c>
      <c r="AJ1501">
        <v>33.853627000000003</v>
      </c>
      <c r="AK1501">
        <v>-118.133956</v>
      </c>
    </row>
    <row r="1502" spans="1:37" ht="14.45" x14ac:dyDescent="0.3">
      <c r="A1502">
        <v>1500</v>
      </c>
      <c r="B1502">
        <v>657</v>
      </c>
      <c r="C1502" t="s">
        <v>862</v>
      </c>
      <c r="D1502" t="s">
        <v>52</v>
      </c>
      <c r="E1502" t="s">
        <v>53</v>
      </c>
      <c r="F1502" s="2">
        <v>35247</v>
      </c>
      <c r="G1502" s="2">
        <v>38533</v>
      </c>
      <c r="H1502">
        <v>80048</v>
      </c>
      <c r="I1502">
        <v>59113</v>
      </c>
      <c r="J1502">
        <v>105</v>
      </c>
      <c r="K1502">
        <f t="shared" si="46"/>
        <v>3067839600</v>
      </c>
      <c r="L1502">
        <v>103</v>
      </c>
      <c r="M1502">
        <v>100</v>
      </c>
      <c r="N1502" t="s">
        <v>862</v>
      </c>
      <c r="O1502" t="s">
        <v>863</v>
      </c>
      <c r="P1502" t="s">
        <v>39</v>
      </c>
      <c r="Q1502" s="6">
        <v>42352</v>
      </c>
      <c r="R1502">
        <v>462</v>
      </c>
      <c r="S1502">
        <v>603</v>
      </c>
      <c r="T1502" t="s">
        <v>55</v>
      </c>
      <c r="U1502" t="s">
        <v>865</v>
      </c>
      <c r="V1502" s="3">
        <v>59081</v>
      </c>
      <c r="AB1502" s="3">
        <v>150386951</v>
      </c>
      <c r="AC1502" s="3">
        <v>196631785</v>
      </c>
      <c r="AD1502">
        <v>82.11</v>
      </c>
      <c r="AE1502" s="5">
        <f t="shared" si="47"/>
        <v>150386951</v>
      </c>
      <c r="AF1502">
        <v>107.36</v>
      </c>
      <c r="AG1502" s="4">
        <v>1</v>
      </c>
      <c r="AH1502" t="s">
        <v>33</v>
      </c>
      <c r="AI1502" t="s">
        <v>52</v>
      </c>
      <c r="AJ1502">
        <v>33.853627000000003</v>
      </c>
      <c r="AK1502">
        <v>-118.133956</v>
      </c>
    </row>
    <row r="1503" spans="1:37" ht="14.45" x14ac:dyDescent="0.3">
      <c r="A1503">
        <v>1501</v>
      </c>
      <c r="B1503">
        <v>657</v>
      </c>
      <c r="C1503" t="s">
        <v>862</v>
      </c>
      <c r="D1503" t="s">
        <v>52</v>
      </c>
      <c r="E1503" t="s">
        <v>53</v>
      </c>
      <c r="F1503" s="2">
        <v>35247</v>
      </c>
      <c r="G1503" s="2">
        <v>38533</v>
      </c>
      <c r="H1503">
        <v>80048</v>
      </c>
      <c r="I1503">
        <v>59113</v>
      </c>
      <c r="J1503">
        <v>105</v>
      </c>
      <c r="K1503">
        <f t="shared" si="46"/>
        <v>3067839600</v>
      </c>
      <c r="L1503">
        <v>103</v>
      </c>
      <c r="M1503">
        <v>100</v>
      </c>
      <c r="N1503" t="s">
        <v>862</v>
      </c>
      <c r="O1503" t="s">
        <v>863</v>
      </c>
      <c r="P1503" t="s">
        <v>39</v>
      </c>
      <c r="Q1503" s="6">
        <v>42322</v>
      </c>
      <c r="R1503">
        <v>573</v>
      </c>
      <c r="S1503">
        <v>636</v>
      </c>
      <c r="T1503" t="s">
        <v>55</v>
      </c>
      <c r="U1503" t="s">
        <v>866</v>
      </c>
      <c r="V1503" s="3">
        <v>59081</v>
      </c>
      <c r="W1503">
        <v>96</v>
      </c>
      <c r="AB1503" s="3">
        <v>186843208</v>
      </c>
      <c r="AC1503" s="3">
        <v>207280610</v>
      </c>
      <c r="AD1503">
        <v>95.93</v>
      </c>
      <c r="AE1503" s="5">
        <f t="shared" si="47"/>
        <v>170027319.28</v>
      </c>
      <c r="AF1503">
        <v>106.42</v>
      </c>
      <c r="AG1503" s="4">
        <v>0.91</v>
      </c>
      <c r="AH1503" t="s">
        <v>33</v>
      </c>
      <c r="AI1503" t="s">
        <v>52</v>
      </c>
      <c r="AJ1503">
        <v>33.853627000000003</v>
      </c>
      <c r="AK1503">
        <v>-118.133956</v>
      </c>
    </row>
    <row r="1504" spans="1:37" ht="14.45" x14ac:dyDescent="0.3">
      <c r="A1504">
        <v>1502</v>
      </c>
      <c r="B1504">
        <v>657</v>
      </c>
      <c r="C1504" t="s">
        <v>862</v>
      </c>
      <c r="D1504" t="s">
        <v>52</v>
      </c>
      <c r="E1504" t="s">
        <v>53</v>
      </c>
      <c r="F1504" s="2">
        <v>35247</v>
      </c>
      <c r="G1504" s="2">
        <v>38533</v>
      </c>
      <c r="H1504">
        <v>80048</v>
      </c>
      <c r="I1504">
        <v>59113</v>
      </c>
      <c r="J1504">
        <v>105</v>
      </c>
      <c r="K1504">
        <f t="shared" si="46"/>
        <v>3067839600</v>
      </c>
      <c r="L1504">
        <v>103</v>
      </c>
      <c r="M1504">
        <v>100</v>
      </c>
      <c r="N1504" t="s">
        <v>862</v>
      </c>
      <c r="O1504" t="s">
        <v>867</v>
      </c>
      <c r="P1504" t="s">
        <v>39</v>
      </c>
      <c r="Q1504" s="6">
        <v>42291</v>
      </c>
      <c r="R1504">
        <v>647</v>
      </c>
      <c r="S1504">
        <v>753</v>
      </c>
      <c r="T1504" t="s">
        <v>55</v>
      </c>
      <c r="U1504" t="s">
        <v>868</v>
      </c>
      <c r="V1504" s="3">
        <v>59081</v>
      </c>
      <c r="W1504">
        <v>99</v>
      </c>
      <c r="AB1504" s="3">
        <v>210689016</v>
      </c>
      <c r="AC1504" s="3">
        <v>245333539</v>
      </c>
      <c r="AD1504">
        <v>98.93</v>
      </c>
      <c r="AE1504" s="5">
        <f t="shared" si="47"/>
        <v>181192553.75999999</v>
      </c>
      <c r="AF1504">
        <v>115.2</v>
      </c>
      <c r="AG1504" s="4">
        <v>0.86</v>
      </c>
      <c r="AH1504" t="s">
        <v>33</v>
      </c>
      <c r="AI1504" t="s">
        <v>52</v>
      </c>
      <c r="AJ1504">
        <v>33.853627000000003</v>
      </c>
      <c r="AK1504">
        <v>-118.133956</v>
      </c>
    </row>
    <row r="1505" spans="1:37" ht="14.45" x14ac:dyDescent="0.3">
      <c r="A1505">
        <v>1503</v>
      </c>
      <c r="B1505">
        <v>657</v>
      </c>
      <c r="C1505" t="s">
        <v>862</v>
      </c>
      <c r="D1505" t="s">
        <v>52</v>
      </c>
      <c r="E1505" t="s">
        <v>53</v>
      </c>
      <c r="F1505" s="2">
        <v>35247</v>
      </c>
      <c r="G1505" s="2">
        <v>38533</v>
      </c>
      <c r="H1505">
        <v>80048</v>
      </c>
      <c r="I1505">
        <v>59113</v>
      </c>
      <c r="J1505">
        <v>105</v>
      </c>
      <c r="K1505">
        <f t="shared" si="46"/>
        <v>3067839600</v>
      </c>
      <c r="L1505">
        <v>103</v>
      </c>
      <c r="M1505">
        <v>100</v>
      </c>
      <c r="N1505" t="s">
        <v>862</v>
      </c>
      <c r="O1505" t="s">
        <v>867</v>
      </c>
      <c r="P1505" t="s">
        <v>39</v>
      </c>
      <c r="Q1505" s="6">
        <v>42261</v>
      </c>
      <c r="R1505">
        <v>685</v>
      </c>
      <c r="S1505">
        <v>793</v>
      </c>
      <c r="T1505" t="s">
        <v>55</v>
      </c>
      <c r="U1505" t="s">
        <v>869</v>
      </c>
      <c r="V1505" s="3">
        <v>59081</v>
      </c>
      <c r="W1505">
        <v>111</v>
      </c>
      <c r="Z1505">
        <v>54.02</v>
      </c>
      <c r="AA1505" t="s">
        <v>55</v>
      </c>
      <c r="AB1505" s="3">
        <v>223084404</v>
      </c>
      <c r="AC1505" s="3">
        <v>258540298</v>
      </c>
      <c r="AD1505">
        <v>110.76</v>
      </c>
      <c r="AE1505" s="5">
        <f t="shared" si="47"/>
        <v>196314275.52000001</v>
      </c>
      <c r="AF1505">
        <v>128.36000000000001</v>
      </c>
      <c r="AG1505" s="4">
        <v>0.88</v>
      </c>
      <c r="AH1505" t="s">
        <v>33</v>
      </c>
      <c r="AI1505" t="s">
        <v>52</v>
      </c>
      <c r="AJ1505">
        <v>33.853627000000003</v>
      </c>
      <c r="AK1505">
        <v>-118.133956</v>
      </c>
    </row>
    <row r="1506" spans="1:37" ht="14.45" x14ac:dyDescent="0.3">
      <c r="A1506">
        <v>1504</v>
      </c>
      <c r="B1506">
        <v>657</v>
      </c>
      <c r="C1506" t="s">
        <v>862</v>
      </c>
      <c r="D1506" t="s">
        <v>52</v>
      </c>
      <c r="E1506" t="s">
        <v>53</v>
      </c>
      <c r="F1506" s="2">
        <v>35247</v>
      </c>
      <c r="G1506" s="2">
        <v>38533</v>
      </c>
      <c r="H1506">
        <v>80048</v>
      </c>
      <c r="I1506">
        <v>59113</v>
      </c>
      <c r="J1506">
        <v>105</v>
      </c>
      <c r="K1506">
        <f t="shared" si="46"/>
        <v>3067839600</v>
      </c>
      <c r="L1506">
        <v>103</v>
      </c>
      <c r="M1506">
        <v>100</v>
      </c>
      <c r="N1506" t="s">
        <v>862</v>
      </c>
      <c r="O1506" t="s">
        <v>867</v>
      </c>
      <c r="P1506" t="s">
        <v>39</v>
      </c>
      <c r="Q1506" s="6">
        <v>42230</v>
      </c>
      <c r="R1506">
        <v>743</v>
      </c>
      <c r="S1506">
        <v>868</v>
      </c>
      <c r="T1506" t="s">
        <v>55</v>
      </c>
      <c r="U1506" t="s">
        <v>870</v>
      </c>
      <c r="V1506" s="3">
        <v>59081</v>
      </c>
      <c r="Z1506">
        <v>57.18</v>
      </c>
      <c r="AA1506" t="s">
        <v>55</v>
      </c>
      <c r="AB1506" s="3">
        <v>242202107</v>
      </c>
      <c r="AC1506" s="3">
        <v>282910726</v>
      </c>
      <c r="AD1506">
        <v>97.86</v>
      </c>
      <c r="AE1506" s="5">
        <f t="shared" si="47"/>
        <v>179229559.18000001</v>
      </c>
      <c r="AF1506">
        <v>114.31</v>
      </c>
      <c r="AG1506" s="4">
        <v>0.74</v>
      </c>
      <c r="AH1506" t="s">
        <v>33</v>
      </c>
      <c r="AI1506" t="s">
        <v>52</v>
      </c>
      <c r="AJ1506">
        <v>33.853627000000003</v>
      </c>
      <c r="AK1506">
        <v>-118.133956</v>
      </c>
    </row>
    <row r="1507" spans="1:37" ht="14.45" x14ac:dyDescent="0.3">
      <c r="A1507">
        <v>1505</v>
      </c>
      <c r="B1507">
        <v>657</v>
      </c>
      <c r="C1507" t="s">
        <v>862</v>
      </c>
      <c r="D1507" t="s">
        <v>52</v>
      </c>
      <c r="E1507" t="s">
        <v>53</v>
      </c>
      <c r="F1507" s="2">
        <v>35247</v>
      </c>
      <c r="G1507" s="2">
        <v>38533</v>
      </c>
      <c r="H1507">
        <v>80048</v>
      </c>
      <c r="I1507">
        <v>59113</v>
      </c>
      <c r="J1507">
        <v>105</v>
      </c>
      <c r="K1507">
        <f t="shared" si="46"/>
        <v>3067839600</v>
      </c>
      <c r="L1507">
        <v>103</v>
      </c>
      <c r="M1507">
        <v>100</v>
      </c>
      <c r="N1507" t="s">
        <v>862</v>
      </c>
      <c r="O1507" t="s">
        <v>867</v>
      </c>
      <c r="P1507" t="s">
        <v>39</v>
      </c>
      <c r="Q1507" s="6">
        <v>42199</v>
      </c>
      <c r="R1507">
        <v>810</v>
      </c>
      <c r="S1507">
        <v>818</v>
      </c>
      <c r="T1507" t="s">
        <v>55</v>
      </c>
      <c r="U1507" t="s">
        <v>871</v>
      </c>
      <c r="V1507" s="3">
        <v>80048</v>
      </c>
      <c r="Y1507" t="s">
        <v>872</v>
      </c>
      <c r="Z1507">
        <v>78.87</v>
      </c>
      <c r="AA1507" t="s">
        <v>55</v>
      </c>
      <c r="AB1507" s="3">
        <v>263848417</v>
      </c>
      <c r="AC1507" s="3">
        <v>266536692</v>
      </c>
      <c r="AD1507">
        <v>78.680000000000007</v>
      </c>
      <c r="AE1507" s="5">
        <f t="shared" si="47"/>
        <v>195247828.57999998</v>
      </c>
      <c r="AF1507">
        <v>79.48</v>
      </c>
      <c r="AG1507" s="4">
        <v>0.74</v>
      </c>
      <c r="AH1507" t="s">
        <v>33</v>
      </c>
      <c r="AI1507" t="s">
        <v>52</v>
      </c>
      <c r="AJ1507">
        <v>33.853627000000003</v>
      </c>
      <c r="AK1507">
        <v>-118.133956</v>
      </c>
    </row>
    <row r="1508" spans="1:37" ht="14.45" x14ac:dyDescent="0.3">
      <c r="A1508">
        <v>1506</v>
      </c>
      <c r="B1508">
        <v>657</v>
      </c>
      <c r="C1508" t="s">
        <v>862</v>
      </c>
      <c r="D1508" t="s">
        <v>52</v>
      </c>
      <c r="E1508" t="s">
        <v>53</v>
      </c>
      <c r="F1508" s="2">
        <v>35247</v>
      </c>
      <c r="G1508" s="2">
        <v>38533</v>
      </c>
      <c r="H1508">
        <v>80048</v>
      </c>
      <c r="I1508">
        <v>59113</v>
      </c>
      <c r="J1508">
        <v>105</v>
      </c>
      <c r="K1508">
        <f t="shared" si="46"/>
        <v>3067839600</v>
      </c>
      <c r="L1508">
        <v>103</v>
      </c>
      <c r="M1508">
        <v>100</v>
      </c>
      <c r="N1508" t="s">
        <v>862</v>
      </c>
      <c r="O1508" t="s">
        <v>867</v>
      </c>
      <c r="P1508" t="s">
        <v>39</v>
      </c>
      <c r="Q1508" s="6">
        <v>42169</v>
      </c>
      <c r="R1508">
        <v>786</v>
      </c>
      <c r="S1508">
        <v>781</v>
      </c>
      <c r="T1508" t="s">
        <v>55</v>
      </c>
      <c r="U1508" t="s">
        <v>873</v>
      </c>
      <c r="V1508" s="3">
        <v>59081</v>
      </c>
      <c r="Z1508">
        <v>65.400000000000006</v>
      </c>
      <c r="AA1508" t="s">
        <v>55</v>
      </c>
      <c r="AB1508" s="3">
        <v>256086636</v>
      </c>
      <c r="AC1508" s="3">
        <v>254395468</v>
      </c>
      <c r="AD1508">
        <v>106.92</v>
      </c>
      <c r="AE1508" s="5">
        <f t="shared" si="47"/>
        <v>189504110.63999999</v>
      </c>
      <c r="AF1508">
        <v>106.21</v>
      </c>
      <c r="AG1508" s="4">
        <v>0.74</v>
      </c>
      <c r="AH1508" t="s">
        <v>33</v>
      </c>
      <c r="AI1508" t="s">
        <v>52</v>
      </c>
      <c r="AJ1508">
        <v>33.853627000000003</v>
      </c>
      <c r="AK1508">
        <v>-118.133956</v>
      </c>
    </row>
    <row r="1509" spans="1:37" ht="14.45" x14ac:dyDescent="0.3">
      <c r="A1509">
        <v>1507</v>
      </c>
      <c r="B1509">
        <v>659</v>
      </c>
      <c r="C1509" t="s">
        <v>874</v>
      </c>
      <c r="D1509" t="s">
        <v>52</v>
      </c>
      <c r="E1509" t="s">
        <v>31</v>
      </c>
      <c r="F1509" s="2">
        <v>36161</v>
      </c>
      <c r="G1509" s="2">
        <v>39813</v>
      </c>
      <c r="H1509">
        <v>75384</v>
      </c>
      <c r="I1509">
        <v>67260</v>
      </c>
      <c r="J1509">
        <v>307</v>
      </c>
      <c r="K1509">
        <f t="shared" si="46"/>
        <v>8447154120</v>
      </c>
      <c r="L1509">
        <v>277</v>
      </c>
      <c r="M1509">
        <v>246</v>
      </c>
      <c r="N1509" t="s">
        <v>874</v>
      </c>
      <c r="O1509" t="s">
        <v>112</v>
      </c>
      <c r="P1509" t="s">
        <v>39</v>
      </c>
      <c r="Q1509" s="6">
        <v>42050</v>
      </c>
      <c r="R1509" s="3">
        <v>1260</v>
      </c>
      <c r="S1509" s="3">
        <v>1290</v>
      </c>
      <c r="T1509" t="s">
        <v>55</v>
      </c>
      <c r="V1509" s="3">
        <v>75384</v>
      </c>
      <c r="W1509">
        <v>173</v>
      </c>
      <c r="Z1509">
        <v>183.2</v>
      </c>
      <c r="AA1509" t="s">
        <v>55</v>
      </c>
      <c r="AB1509" s="3">
        <v>410572798</v>
      </c>
      <c r="AC1509" s="3">
        <v>420315756</v>
      </c>
      <c r="AD1509">
        <v>173.12</v>
      </c>
      <c r="AE1509" s="5">
        <f t="shared" si="47"/>
        <v>365409790.22000003</v>
      </c>
      <c r="AF1509">
        <v>177.23</v>
      </c>
      <c r="AG1509" s="4">
        <v>0.89</v>
      </c>
      <c r="AH1509" t="s">
        <v>33</v>
      </c>
      <c r="AI1509" t="s">
        <v>52</v>
      </c>
      <c r="AJ1509">
        <v>36.778261000000001</v>
      </c>
      <c r="AK1509">
        <v>-119.41793199999999</v>
      </c>
    </row>
    <row r="1510" spans="1:37" ht="14.45" x14ac:dyDescent="0.3">
      <c r="A1510">
        <v>1508</v>
      </c>
      <c r="B1510">
        <v>659</v>
      </c>
      <c r="C1510" t="s">
        <v>874</v>
      </c>
      <c r="D1510" t="s">
        <v>52</v>
      </c>
      <c r="E1510" t="s">
        <v>31</v>
      </c>
      <c r="F1510" s="2">
        <v>36161</v>
      </c>
      <c r="G1510" s="2">
        <v>39813</v>
      </c>
      <c r="H1510">
        <v>75384</v>
      </c>
      <c r="I1510">
        <v>67260</v>
      </c>
      <c r="J1510">
        <v>307</v>
      </c>
      <c r="K1510">
        <f t="shared" si="46"/>
        <v>8447154120</v>
      </c>
      <c r="L1510">
        <v>277</v>
      </c>
      <c r="M1510">
        <v>246</v>
      </c>
      <c r="N1510" t="s">
        <v>874</v>
      </c>
      <c r="O1510" t="s">
        <v>112</v>
      </c>
      <c r="P1510" t="s">
        <v>39</v>
      </c>
      <c r="Q1510" s="6">
        <v>42019</v>
      </c>
      <c r="R1510" s="3">
        <v>1115</v>
      </c>
      <c r="S1510" s="3">
        <v>1195</v>
      </c>
      <c r="T1510" t="s">
        <v>55</v>
      </c>
      <c r="V1510" s="3">
        <v>75384</v>
      </c>
      <c r="W1510">
        <v>138</v>
      </c>
      <c r="Z1510">
        <v>174.3</v>
      </c>
      <c r="AA1510" t="s">
        <v>55</v>
      </c>
      <c r="AB1510" s="3">
        <v>363356926</v>
      </c>
      <c r="AC1510" s="3">
        <v>389327285</v>
      </c>
      <c r="AD1510">
        <v>138.38</v>
      </c>
      <c r="AE1510" s="5">
        <f t="shared" si="47"/>
        <v>323387664.13999999</v>
      </c>
      <c r="AF1510">
        <v>148.27000000000001</v>
      </c>
      <c r="AG1510" s="4">
        <v>0.89</v>
      </c>
      <c r="AH1510" t="s">
        <v>376</v>
      </c>
      <c r="AI1510" t="s">
        <v>52</v>
      </c>
      <c r="AJ1510">
        <v>36.778261000000001</v>
      </c>
      <c r="AK1510">
        <v>-119.41793199999999</v>
      </c>
    </row>
    <row r="1511" spans="1:37" ht="14.45" x14ac:dyDescent="0.3">
      <c r="A1511">
        <v>1509</v>
      </c>
      <c r="B1511">
        <v>659</v>
      </c>
      <c r="C1511" t="s">
        <v>874</v>
      </c>
      <c r="D1511" t="s">
        <v>52</v>
      </c>
      <c r="E1511" t="s">
        <v>31</v>
      </c>
      <c r="F1511" s="2">
        <v>36161</v>
      </c>
      <c r="G1511" s="2">
        <v>39813</v>
      </c>
      <c r="H1511">
        <v>75384</v>
      </c>
      <c r="I1511">
        <v>67260</v>
      </c>
      <c r="J1511">
        <v>307</v>
      </c>
      <c r="K1511">
        <f t="shared" si="46"/>
        <v>8447154120</v>
      </c>
      <c r="L1511">
        <v>277</v>
      </c>
      <c r="M1511">
        <v>246</v>
      </c>
      <c r="N1511" t="s">
        <v>874</v>
      </c>
      <c r="O1511" t="s">
        <v>112</v>
      </c>
      <c r="P1511" t="s">
        <v>39</v>
      </c>
      <c r="Q1511" s="6">
        <v>42352</v>
      </c>
      <c r="R1511" s="3">
        <v>1005</v>
      </c>
      <c r="S1511" s="3">
        <v>1511</v>
      </c>
      <c r="T1511" t="s">
        <v>55</v>
      </c>
      <c r="V1511" s="3">
        <v>75384</v>
      </c>
      <c r="W1511">
        <v>125</v>
      </c>
      <c r="Z1511">
        <v>68</v>
      </c>
      <c r="AA1511" t="s">
        <v>55</v>
      </c>
      <c r="AB1511" s="3">
        <v>327611025</v>
      </c>
      <c r="AC1511" s="3">
        <v>492491847</v>
      </c>
      <c r="AD1511">
        <v>124.77</v>
      </c>
      <c r="AE1511" s="5">
        <f t="shared" si="47"/>
        <v>291573812.25</v>
      </c>
      <c r="AF1511">
        <v>187.56</v>
      </c>
      <c r="AG1511" s="4">
        <v>0.89</v>
      </c>
      <c r="AH1511" t="s">
        <v>33</v>
      </c>
      <c r="AI1511" t="s">
        <v>52</v>
      </c>
      <c r="AJ1511">
        <v>36.778261000000001</v>
      </c>
      <c r="AK1511">
        <v>-119.41793199999999</v>
      </c>
    </row>
    <row r="1512" spans="1:37" ht="14.45" x14ac:dyDescent="0.3">
      <c r="A1512">
        <v>1510</v>
      </c>
      <c r="B1512">
        <v>659</v>
      </c>
      <c r="C1512" t="s">
        <v>874</v>
      </c>
      <c r="D1512" t="s">
        <v>52</v>
      </c>
      <c r="E1512" t="s">
        <v>31</v>
      </c>
      <c r="F1512" s="2">
        <v>36161</v>
      </c>
      <c r="G1512" s="2">
        <v>39813</v>
      </c>
      <c r="H1512">
        <v>75384</v>
      </c>
      <c r="I1512">
        <v>67260</v>
      </c>
      <c r="J1512">
        <v>307</v>
      </c>
      <c r="K1512">
        <f t="shared" si="46"/>
        <v>8447154120</v>
      </c>
      <c r="L1512">
        <v>277</v>
      </c>
      <c r="M1512">
        <v>246</v>
      </c>
      <c r="N1512" t="s">
        <v>874</v>
      </c>
      <c r="O1512" t="s">
        <v>875</v>
      </c>
      <c r="P1512" t="s">
        <v>39</v>
      </c>
      <c r="Q1512" s="6">
        <v>42322</v>
      </c>
      <c r="R1512" s="3">
        <v>1494</v>
      </c>
      <c r="S1512" s="3">
        <v>1654</v>
      </c>
      <c r="T1512" t="s">
        <v>55</v>
      </c>
      <c r="U1512" t="s">
        <v>876</v>
      </c>
      <c r="V1512" s="3">
        <v>75384</v>
      </c>
      <c r="W1512">
        <v>212</v>
      </c>
      <c r="Z1512">
        <v>329.5</v>
      </c>
      <c r="AB1512" s="3">
        <v>486822032</v>
      </c>
      <c r="AC1512" s="3">
        <v>538990845</v>
      </c>
      <c r="AD1512">
        <v>191.58</v>
      </c>
      <c r="AE1512" s="5">
        <f t="shared" si="47"/>
        <v>433271608.48000002</v>
      </c>
      <c r="AF1512">
        <v>212.11</v>
      </c>
      <c r="AG1512" s="4">
        <v>0.89</v>
      </c>
      <c r="AH1512" t="s">
        <v>33</v>
      </c>
      <c r="AI1512" t="s">
        <v>52</v>
      </c>
      <c r="AJ1512">
        <v>36.778261000000001</v>
      </c>
      <c r="AK1512">
        <v>-119.41793199999999</v>
      </c>
    </row>
    <row r="1513" spans="1:37" ht="14.45" x14ac:dyDescent="0.3">
      <c r="A1513">
        <v>1511</v>
      </c>
      <c r="B1513">
        <v>659</v>
      </c>
      <c r="C1513" t="s">
        <v>874</v>
      </c>
      <c r="D1513" t="s">
        <v>52</v>
      </c>
      <c r="E1513" t="s">
        <v>31</v>
      </c>
      <c r="F1513" s="2">
        <v>36161</v>
      </c>
      <c r="G1513" s="2">
        <v>39813</v>
      </c>
      <c r="H1513">
        <v>75384</v>
      </c>
      <c r="I1513">
        <v>67260</v>
      </c>
      <c r="J1513">
        <v>307</v>
      </c>
      <c r="K1513">
        <f t="shared" si="46"/>
        <v>8447154120</v>
      </c>
      <c r="L1513">
        <v>277</v>
      </c>
      <c r="M1513">
        <v>246</v>
      </c>
      <c r="N1513" t="s">
        <v>874</v>
      </c>
      <c r="O1513" t="s">
        <v>877</v>
      </c>
      <c r="P1513" t="s">
        <v>39</v>
      </c>
      <c r="Q1513" s="6">
        <v>42291</v>
      </c>
      <c r="R1513" s="3">
        <v>1977</v>
      </c>
      <c r="S1513" s="3">
        <v>2122</v>
      </c>
      <c r="T1513" t="s">
        <v>55</v>
      </c>
      <c r="U1513" t="s">
        <v>878</v>
      </c>
      <c r="V1513" s="3">
        <v>75384</v>
      </c>
      <c r="W1513">
        <v>245</v>
      </c>
      <c r="Z1513">
        <v>413.7</v>
      </c>
      <c r="AB1513" s="3">
        <v>644208271</v>
      </c>
      <c r="AC1513" s="3">
        <v>691391558</v>
      </c>
      <c r="AD1513">
        <v>245.34</v>
      </c>
      <c r="AE1513" s="5">
        <f t="shared" si="47"/>
        <v>573345361.19000006</v>
      </c>
      <c r="AF1513">
        <v>263.31</v>
      </c>
      <c r="AG1513" s="4">
        <v>0.89</v>
      </c>
      <c r="AH1513" t="s">
        <v>33</v>
      </c>
      <c r="AI1513" t="s">
        <v>52</v>
      </c>
      <c r="AJ1513">
        <v>36.778261000000001</v>
      </c>
      <c r="AK1513">
        <v>-119.41793199999999</v>
      </c>
    </row>
    <row r="1514" spans="1:37" ht="14.45" x14ac:dyDescent="0.3">
      <c r="A1514">
        <v>1512</v>
      </c>
      <c r="B1514">
        <v>659</v>
      </c>
      <c r="C1514" t="s">
        <v>874</v>
      </c>
      <c r="D1514" t="s">
        <v>52</v>
      </c>
      <c r="E1514" t="s">
        <v>31</v>
      </c>
      <c r="F1514" s="2">
        <v>36161</v>
      </c>
      <c r="G1514" s="2">
        <v>39813</v>
      </c>
      <c r="H1514">
        <v>75384</v>
      </c>
      <c r="I1514">
        <v>67260</v>
      </c>
      <c r="J1514">
        <v>307</v>
      </c>
      <c r="K1514">
        <f t="shared" si="46"/>
        <v>8447154120</v>
      </c>
      <c r="L1514">
        <v>277</v>
      </c>
      <c r="M1514">
        <v>246</v>
      </c>
      <c r="N1514" t="s">
        <v>874</v>
      </c>
      <c r="O1514" t="s">
        <v>879</v>
      </c>
      <c r="P1514" t="s">
        <v>39</v>
      </c>
      <c r="Q1514" s="6">
        <v>42261</v>
      </c>
      <c r="R1514" s="3">
        <v>2519</v>
      </c>
      <c r="S1514" s="3">
        <v>2560</v>
      </c>
      <c r="T1514" t="s">
        <v>55</v>
      </c>
      <c r="U1514" t="s">
        <v>880</v>
      </c>
      <c r="V1514" s="3">
        <v>75384</v>
      </c>
      <c r="W1514">
        <v>323</v>
      </c>
      <c r="Z1514">
        <v>467.7</v>
      </c>
      <c r="AA1514" t="s">
        <v>55</v>
      </c>
      <c r="AB1514" s="3">
        <v>820852330</v>
      </c>
      <c r="AC1514" s="3">
        <v>834016727</v>
      </c>
      <c r="AD1514">
        <v>323.04000000000002</v>
      </c>
      <c r="AE1514" s="5">
        <f t="shared" si="47"/>
        <v>730558573.70000005</v>
      </c>
      <c r="AF1514">
        <v>328.22</v>
      </c>
      <c r="AG1514" s="4">
        <v>0.89</v>
      </c>
      <c r="AH1514" t="s">
        <v>33</v>
      </c>
      <c r="AI1514" t="s">
        <v>52</v>
      </c>
      <c r="AJ1514">
        <v>36.778261000000001</v>
      </c>
      <c r="AK1514">
        <v>-119.41793199999999</v>
      </c>
    </row>
    <row r="1515" spans="1:37" ht="14.45" x14ac:dyDescent="0.3">
      <c r="A1515">
        <v>1513</v>
      </c>
      <c r="B1515">
        <v>659</v>
      </c>
      <c r="C1515" t="s">
        <v>874</v>
      </c>
      <c r="D1515" t="s">
        <v>52</v>
      </c>
      <c r="E1515" t="s">
        <v>31</v>
      </c>
      <c r="F1515" s="2">
        <v>36161</v>
      </c>
      <c r="G1515" s="2">
        <v>39813</v>
      </c>
      <c r="H1515">
        <v>75384</v>
      </c>
      <c r="I1515">
        <v>67260</v>
      </c>
      <c r="J1515">
        <v>307</v>
      </c>
      <c r="K1515">
        <f t="shared" si="46"/>
        <v>8447154120</v>
      </c>
      <c r="L1515">
        <v>277</v>
      </c>
      <c r="M1515">
        <v>246</v>
      </c>
      <c r="N1515" t="s">
        <v>874</v>
      </c>
      <c r="O1515" t="s">
        <v>112</v>
      </c>
      <c r="P1515" t="s">
        <v>39</v>
      </c>
      <c r="Q1515" s="6">
        <v>42230</v>
      </c>
      <c r="R1515" s="3">
        <v>2570</v>
      </c>
      <c r="S1515" s="3">
        <v>2660</v>
      </c>
      <c r="T1515" t="s">
        <v>55</v>
      </c>
      <c r="U1515" t="s">
        <v>881</v>
      </c>
      <c r="V1515" s="3">
        <v>75384</v>
      </c>
      <c r="Z1515">
        <v>255.1</v>
      </c>
      <c r="AA1515" t="s">
        <v>40</v>
      </c>
      <c r="AB1515" s="3">
        <v>837438167</v>
      </c>
      <c r="AC1515" s="3">
        <v>866764796</v>
      </c>
      <c r="AD1515">
        <v>304.60000000000002</v>
      </c>
      <c r="AE1515" s="5">
        <f t="shared" si="47"/>
        <v>711822441.94999993</v>
      </c>
      <c r="AF1515">
        <v>315.27</v>
      </c>
      <c r="AG1515" s="4">
        <v>0.85</v>
      </c>
      <c r="AH1515" t="s">
        <v>33</v>
      </c>
      <c r="AI1515" t="s">
        <v>52</v>
      </c>
      <c r="AJ1515">
        <v>36.778261000000001</v>
      </c>
      <c r="AK1515">
        <v>-119.41793199999999</v>
      </c>
    </row>
    <row r="1516" spans="1:37" ht="14.45" x14ac:dyDescent="0.3">
      <c r="A1516">
        <v>1514</v>
      </c>
      <c r="B1516">
        <v>659</v>
      </c>
      <c r="C1516" t="s">
        <v>874</v>
      </c>
      <c r="D1516" t="s">
        <v>52</v>
      </c>
      <c r="E1516" t="s">
        <v>31</v>
      </c>
      <c r="F1516" s="2">
        <v>36161</v>
      </c>
      <c r="G1516" s="2">
        <v>39813</v>
      </c>
      <c r="H1516">
        <v>75384</v>
      </c>
      <c r="I1516">
        <v>67260</v>
      </c>
      <c r="J1516">
        <v>307</v>
      </c>
      <c r="K1516">
        <f t="shared" si="46"/>
        <v>8447154120</v>
      </c>
      <c r="L1516">
        <v>277</v>
      </c>
      <c r="M1516">
        <v>246</v>
      </c>
      <c r="N1516" t="s">
        <v>874</v>
      </c>
      <c r="O1516" t="s">
        <v>877</v>
      </c>
      <c r="P1516" t="s">
        <v>39</v>
      </c>
      <c r="Q1516" s="6">
        <v>42199</v>
      </c>
      <c r="R1516" s="3">
        <v>2425</v>
      </c>
      <c r="S1516" s="3">
        <v>2218</v>
      </c>
      <c r="T1516" t="s">
        <v>55</v>
      </c>
      <c r="U1516" t="s">
        <v>881</v>
      </c>
      <c r="V1516" s="3">
        <v>75384</v>
      </c>
      <c r="X1516" t="s">
        <v>882</v>
      </c>
      <c r="Y1516" t="s">
        <v>883</v>
      </c>
      <c r="AB1516" s="3">
        <v>790320051</v>
      </c>
      <c r="AC1516" s="3">
        <v>722575539</v>
      </c>
      <c r="AD1516">
        <v>287.45999999999998</v>
      </c>
      <c r="AE1516" s="5">
        <f t="shared" si="47"/>
        <v>671772043.35000002</v>
      </c>
      <c r="AF1516">
        <v>262.82</v>
      </c>
      <c r="AG1516" s="4">
        <v>0.85</v>
      </c>
      <c r="AH1516" t="s">
        <v>33</v>
      </c>
      <c r="AI1516" t="s">
        <v>52</v>
      </c>
      <c r="AJ1516">
        <v>36.778261000000001</v>
      </c>
      <c r="AK1516">
        <v>-119.41793199999999</v>
      </c>
    </row>
    <row r="1517" spans="1:37" ht="14.45" x14ac:dyDescent="0.3">
      <c r="A1517">
        <v>1515</v>
      </c>
      <c r="B1517">
        <v>659</v>
      </c>
      <c r="C1517" t="s">
        <v>874</v>
      </c>
      <c r="D1517" t="s">
        <v>52</v>
      </c>
      <c r="E1517" t="s">
        <v>31</v>
      </c>
      <c r="F1517" s="2">
        <v>36161</v>
      </c>
      <c r="G1517" s="2">
        <v>39813</v>
      </c>
      <c r="H1517">
        <v>75384</v>
      </c>
      <c r="I1517">
        <v>67260</v>
      </c>
      <c r="J1517">
        <v>307</v>
      </c>
      <c r="K1517">
        <f t="shared" si="46"/>
        <v>8447154120</v>
      </c>
      <c r="L1517">
        <v>277</v>
      </c>
      <c r="M1517">
        <v>246</v>
      </c>
      <c r="N1517" t="s">
        <v>874</v>
      </c>
      <c r="O1517" t="s">
        <v>877</v>
      </c>
      <c r="P1517" t="s">
        <v>39</v>
      </c>
      <c r="Q1517" s="6">
        <v>42169</v>
      </c>
      <c r="R1517" s="3">
        <v>2423</v>
      </c>
      <c r="S1517" s="3">
        <v>2327</v>
      </c>
      <c r="T1517" t="s">
        <v>55</v>
      </c>
      <c r="U1517" t="s">
        <v>884</v>
      </c>
      <c r="V1517" s="3">
        <v>75384</v>
      </c>
      <c r="X1517" t="s">
        <v>885</v>
      </c>
      <c r="Y1517" t="s">
        <v>886</v>
      </c>
      <c r="AB1517" s="3">
        <v>789603178</v>
      </c>
      <c r="AC1517" s="3">
        <v>758288856</v>
      </c>
      <c r="AD1517">
        <v>296.77999999999997</v>
      </c>
      <c r="AE1517" s="5">
        <f t="shared" si="47"/>
        <v>671162701.29999995</v>
      </c>
      <c r="AF1517">
        <v>285.01</v>
      </c>
      <c r="AG1517" s="4">
        <v>0.85</v>
      </c>
      <c r="AH1517" t="s">
        <v>33</v>
      </c>
      <c r="AI1517" t="s">
        <v>52</v>
      </c>
      <c r="AJ1517">
        <v>36.778261000000001</v>
      </c>
      <c r="AK1517">
        <v>-119.41793199999999</v>
      </c>
    </row>
    <row r="1518" spans="1:37" ht="14.45" x14ac:dyDescent="0.3">
      <c r="A1518">
        <v>1516</v>
      </c>
      <c r="B1518">
        <v>762</v>
      </c>
      <c r="C1518" t="s">
        <v>887</v>
      </c>
      <c r="D1518" t="s">
        <v>116</v>
      </c>
      <c r="E1518" t="s">
        <v>53</v>
      </c>
      <c r="F1518" s="2">
        <v>36892</v>
      </c>
      <c r="G1518" s="2">
        <v>40178</v>
      </c>
      <c r="H1518">
        <v>24351</v>
      </c>
      <c r="I1518">
        <v>22212</v>
      </c>
      <c r="J1518">
        <v>196</v>
      </c>
      <c r="K1518">
        <f t="shared" si="46"/>
        <v>1742070540</v>
      </c>
      <c r="L1518">
        <v>185</v>
      </c>
      <c r="M1518">
        <v>179</v>
      </c>
      <c r="N1518" t="s">
        <v>887</v>
      </c>
      <c r="O1518" t="s">
        <v>96</v>
      </c>
      <c r="P1518" t="s">
        <v>39</v>
      </c>
      <c r="Q1518" s="6">
        <v>42050</v>
      </c>
      <c r="R1518" s="3">
        <v>122433000</v>
      </c>
      <c r="S1518" s="3">
        <v>136619000</v>
      </c>
      <c r="T1518" t="s">
        <v>32</v>
      </c>
      <c r="V1518" s="3">
        <v>25281</v>
      </c>
      <c r="W1518">
        <v>79</v>
      </c>
      <c r="AB1518" s="3">
        <v>122433000</v>
      </c>
      <c r="AC1518" s="3">
        <v>136619000</v>
      </c>
      <c r="AD1518">
        <v>79.56</v>
      </c>
      <c r="AE1518" s="5">
        <f t="shared" si="47"/>
        <v>56319180</v>
      </c>
      <c r="AF1518">
        <v>88.78</v>
      </c>
      <c r="AG1518" s="4">
        <v>0.46</v>
      </c>
      <c r="AH1518" t="s">
        <v>33</v>
      </c>
      <c r="AI1518" t="s">
        <v>116</v>
      </c>
      <c r="AJ1518">
        <v>36.300784</v>
      </c>
      <c r="AK1518">
        <v>-119.782911</v>
      </c>
    </row>
    <row r="1519" spans="1:37" ht="14.45" x14ac:dyDescent="0.3">
      <c r="A1519">
        <v>1517</v>
      </c>
      <c r="B1519">
        <v>762</v>
      </c>
      <c r="C1519" t="s">
        <v>887</v>
      </c>
      <c r="D1519" t="s">
        <v>116</v>
      </c>
      <c r="E1519" t="s">
        <v>53</v>
      </c>
      <c r="F1519" s="2">
        <v>36892</v>
      </c>
      <c r="G1519" s="2">
        <v>40178</v>
      </c>
      <c r="H1519">
        <v>24351</v>
      </c>
      <c r="I1519">
        <v>22212</v>
      </c>
      <c r="J1519">
        <v>196</v>
      </c>
      <c r="K1519">
        <f t="shared" si="46"/>
        <v>1742070540</v>
      </c>
      <c r="L1519">
        <v>185</v>
      </c>
      <c r="M1519">
        <v>179</v>
      </c>
      <c r="N1519" t="s">
        <v>887</v>
      </c>
      <c r="O1519" t="s">
        <v>96</v>
      </c>
      <c r="P1519" t="s">
        <v>39</v>
      </c>
      <c r="Q1519" s="6">
        <v>42019</v>
      </c>
      <c r="R1519" s="3">
        <v>133568000</v>
      </c>
      <c r="S1519" s="3">
        <v>157273000</v>
      </c>
      <c r="T1519" t="s">
        <v>32</v>
      </c>
      <c r="V1519" s="3">
        <v>25281</v>
      </c>
      <c r="W1519">
        <v>87</v>
      </c>
      <c r="AB1519" s="3">
        <v>133568000</v>
      </c>
      <c r="AC1519" s="3">
        <v>157273000</v>
      </c>
      <c r="AD1519">
        <v>83.51</v>
      </c>
      <c r="AE1519" s="5">
        <f t="shared" si="47"/>
        <v>65448320</v>
      </c>
      <c r="AF1519">
        <v>98.33</v>
      </c>
      <c r="AG1519" s="4">
        <v>0.49</v>
      </c>
      <c r="AH1519" t="s">
        <v>33</v>
      </c>
      <c r="AI1519" t="s">
        <v>116</v>
      </c>
      <c r="AJ1519">
        <v>36.300784</v>
      </c>
      <c r="AK1519">
        <v>-119.782911</v>
      </c>
    </row>
    <row r="1520" spans="1:37" ht="14.45" x14ac:dyDescent="0.3">
      <c r="A1520">
        <v>1518</v>
      </c>
      <c r="B1520">
        <v>762</v>
      </c>
      <c r="C1520" t="s">
        <v>887</v>
      </c>
      <c r="D1520" t="s">
        <v>116</v>
      </c>
      <c r="E1520" t="s">
        <v>53</v>
      </c>
      <c r="F1520" s="2">
        <v>36892</v>
      </c>
      <c r="G1520" s="2">
        <v>40178</v>
      </c>
      <c r="H1520">
        <v>24351</v>
      </c>
      <c r="I1520">
        <v>22212</v>
      </c>
      <c r="J1520">
        <v>196</v>
      </c>
      <c r="K1520">
        <f t="shared" si="46"/>
        <v>1742070540</v>
      </c>
      <c r="L1520">
        <v>185</v>
      </c>
      <c r="M1520">
        <v>179</v>
      </c>
      <c r="N1520" t="s">
        <v>887</v>
      </c>
      <c r="O1520" t="s">
        <v>96</v>
      </c>
      <c r="P1520" t="s">
        <v>39</v>
      </c>
      <c r="Q1520" s="6">
        <v>42352</v>
      </c>
      <c r="R1520" s="3">
        <v>132430000</v>
      </c>
      <c r="S1520" s="3">
        <v>151140000</v>
      </c>
      <c r="T1520" t="s">
        <v>32</v>
      </c>
      <c r="V1520" s="3">
        <v>25281</v>
      </c>
      <c r="W1520">
        <v>80</v>
      </c>
      <c r="AB1520" s="3">
        <v>132430000</v>
      </c>
      <c r="AC1520" s="3">
        <v>151140000</v>
      </c>
      <c r="AD1520">
        <v>77.73</v>
      </c>
      <c r="AE1520" s="5">
        <f t="shared" si="47"/>
        <v>60917800</v>
      </c>
      <c r="AF1520">
        <v>88.71</v>
      </c>
      <c r="AG1520" s="4">
        <v>0.46</v>
      </c>
      <c r="AH1520" t="s">
        <v>33</v>
      </c>
      <c r="AI1520" t="s">
        <v>116</v>
      </c>
      <c r="AJ1520">
        <v>36.300784</v>
      </c>
      <c r="AK1520">
        <v>-119.782911</v>
      </c>
    </row>
    <row r="1521" spans="1:37" ht="14.45" x14ac:dyDescent="0.3">
      <c r="A1521">
        <v>1519</v>
      </c>
      <c r="B1521">
        <v>762</v>
      </c>
      <c r="C1521" t="s">
        <v>887</v>
      </c>
      <c r="D1521" t="s">
        <v>116</v>
      </c>
      <c r="E1521" t="s">
        <v>53</v>
      </c>
      <c r="F1521" s="2">
        <v>36892</v>
      </c>
      <c r="G1521" s="2">
        <v>40178</v>
      </c>
      <c r="H1521">
        <v>24351</v>
      </c>
      <c r="I1521">
        <v>22212</v>
      </c>
      <c r="J1521">
        <v>196</v>
      </c>
      <c r="K1521">
        <f t="shared" si="46"/>
        <v>1742070540</v>
      </c>
      <c r="L1521">
        <v>185</v>
      </c>
      <c r="M1521">
        <v>179</v>
      </c>
      <c r="N1521" t="s">
        <v>887</v>
      </c>
      <c r="O1521" t="s">
        <v>96</v>
      </c>
      <c r="P1521" t="s">
        <v>39</v>
      </c>
      <c r="Q1521" s="6">
        <v>42322</v>
      </c>
      <c r="R1521" s="3">
        <v>159366000</v>
      </c>
      <c r="S1521" s="3">
        <v>172908000</v>
      </c>
      <c r="T1521" t="s">
        <v>32</v>
      </c>
      <c r="V1521" s="3">
        <v>25281</v>
      </c>
      <c r="W1521">
        <v>111</v>
      </c>
      <c r="AB1521" s="3">
        <v>159366000</v>
      </c>
      <c r="AC1521" s="3">
        <v>172908000</v>
      </c>
      <c r="AD1521">
        <v>111.37</v>
      </c>
      <c r="AE1521" s="5">
        <f t="shared" si="47"/>
        <v>84463980</v>
      </c>
      <c r="AF1521">
        <v>120.83</v>
      </c>
      <c r="AG1521" s="4">
        <v>0.53</v>
      </c>
      <c r="AH1521" t="s">
        <v>33</v>
      </c>
      <c r="AI1521" t="s">
        <v>116</v>
      </c>
      <c r="AJ1521">
        <v>36.300784</v>
      </c>
      <c r="AK1521">
        <v>-119.782911</v>
      </c>
    </row>
    <row r="1522" spans="1:37" ht="14.45" x14ac:dyDescent="0.3">
      <c r="A1522">
        <v>1520</v>
      </c>
      <c r="B1522">
        <v>762</v>
      </c>
      <c r="C1522" t="s">
        <v>887</v>
      </c>
      <c r="D1522" t="s">
        <v>116</v>
      </c>
      <c r="E1522" t="s">
        <v>53</v>
      </c>
      <c r="F1522" s="2">
        <v>36892</v>
      </c>
      <c r="G1522" s="2">
        <v>40178</v>
      </c>
      <c r="H1522">
        <v>24351</v>
      </c>
      <c r="I1522">
        <v>22212</v>
      </c>
      <c r="J1522">
        <v>196</v>
      </c>
      <c r="K1522">
        <f t="shared" si="46"/>
        <v>1742070540</v>
      </c>
      <c r="L1522">
        <v>185</v>
      </c>
      <c r="M1522">
        <v>179</v>
      </c>
      <c r="N1522" t="s">
        <v>887</v>
      </c>
      <c r="O1522" t="s">
        <v>96</v>
      </c>
      <c r="P1522" t="s">
        <v>39</v>
      </c>
      <c r="Q1522" s="6">
        <v>42291</v>
      </c>
      <c r="R1522" s="3">
        <v>205834000</v>
      </c>
      <c r="S1522" s="3">
        <v>223710000</v>
      </c>
      <c r="T1522" t="s">
        <v>32</v>
      </c>
      <c r="V1522" s="3">
        <v>25281</v>
      </c>
      <c r="W1522">
        <v>169</v>
      </c>
      <c r="AB1522" s="3">
        <v>205834000</v>
      </c>
      <c r="AC1522" s="3">
        <v>223710000</v>
      </c>
      <c r="AD1522">
        <v>162.84</v>
      </c>
      <c r="AE1522" s="5">
        <f t="shared" si="47"/>
        <v>127617080</v>
      </c>
      <c r="AF1522">
        <v>176.98</v>
      </c>
      <c r="AG1522" s="4">
        <v>0.62</v>
      </c>
      <c r="AH1522" t="s">
        <v>33</v>
      </c>
      <c r="AI1522" t="s">
        <v>116</v>
      </c>
      <c r="AJ1522">
        <v>36.300784</v>
      </c>
      <c r="AK1522">
        <v>-119.782911</v>
      </c>
    </row>
    <row r="1523" spans="1:37" ht="14.45" x14ac:dyDescent="0.3">
      <c r="A1523">
        <v>1521</v>
      </c>
      <c r="B1523">
        <v>762</v>
      </c>
      <c r="C1523" t="s">
        <v>887</v>
      </c>
      <c r="D1523" t="s">
        <v>116</v>
      </c>
      <c r="E1523" t="s">
        <v>53</v>
      </c>
      <c r="F1523" s="2">
        <v>36892</v>
      </c>
      <c r="G1523" s="2">
        <v>40178</v>
      </c>
      <c r="H1523">
        <v>24351</v>
      </c>
      <c r="I1523">
        <v>22212</v>
      </c>
      <c r="J1523">
        <v>196</v>
      </c>
      <c r="K1523">
        <f t="shared" si="46"/>
        <v>1742070540</v>
      </c>
      <c r="L1523">
        <v>185</v>
      </c>
      <c r="M1523">
        <v>179</v>
      </c>
      <c r="N1523" t="s">
        <v>887</v>
      </c>
      <c r="O1523" t="s">
        <v>96</v>
      </c>
      <c r="P1523" t="s">
        <v>39</v>
      </c>
      <c r="Q1523" s="6">
        <v>42261</v>
      </c>
      <c r="R1523" s="3">
        <v>227128000</v>
      </c>
      <c r="S1523" s="3">
        <v>254390000</v>
      </c>
      <c r="T1523" t="s">
        <v>32</v>
      </c>
      <c r="V1523" s="3">
        <v>25281</v>
      </c>
      <c r="W1523">
        <v>175</v>
      </c>
      <c r="AA1523" t="s">
        <v>32</v>
      </c>
      <c r="AB1523" s="3">
        <v>227128000</v>
      </c>
      <c r="AC1523" s="3">
        <v>254390000</v>
      </c>
      <c r="AD1523">
        <v>173.69</v>
      </c>
      <c r="AE1523" s="5">
        <f t="shared" si="47"/>
        <v>131734239.99999999</v>
      </c>
      <c r="AF1523">
        <v>194.54</v>
      </c>
      <c r="AG1523" s="4">
        <v>0.57999999999999996</v>
      </c>
      <c r="AH1523" t="s">
        <v>33</v>
      </c>
      <c r="AI1523" t="s">
        <v>116</v>
      </c>
      <c r="AJ1523">
        <v>36.300784</v>
      </c>
      <c r="AK1523">
        <v>-119.782911</v>
      </c>
    </row>
    <row r="1524" spans="1:37" ht="14.45" x14ac:dyDescent="0.3">
      <c r="A1524">
        <v>1522</v>
      </c>
      <c r="B1524">
        <v>762</v>
      </c>
      <c r="C1524" t="s">
        <v>887</v>
      </c>
      <c r="D1524" t="s">
        <v>116</v>
      </c>
      <c r="E1524" t="s">
        <v>53</v>
      </c>
      <c r="F1524" s="2">
        <v>36892</v>
      </c>
      <c r="G1524" s="2">
        <v>40178</v>
      </c>
      <c r="H1524">
        <v>24351</v>
      </c>
      <c r="I1524">
        <v>22212</v>
      </c>
      <c r="J1524">
        <v>196</v>
      </c>
      <c r="K1524">
        <f t="shared" si="46"/>
        <v>1742070540</v>
      </c>
      <c r="L1524">
        <v>185</v>
      </c>
      <c r="M1524">
        <v>179</v>
      </c>
      <c r="N1524" t="s">
        <v>887</v>
      </c>
      <c r="O1524" t="s">
        <v>96</v>
      </c>
      <c r="P1524" t="s">
        <v>39</v>
      </c>
      <c r="Q1524" s="6">
        <v>42230</v>
      </c>
      <c r="R1524" s="3">
        <v>257037000</v>
      </c>
      <c r="S1524" s="3">
        <v>282965000</v>
      </c>
      <c r="T1524" t="s">
        <v>32</v>
      </c>
      <c r="V1524" s="3">
        <v>25281</v>
      </c>
      <c r="Y1524" t="s">
        <v>888</v>
      </c>
      <c r="AB1524" s="3">
        <v>257037000</v>
      </c>
      <c r="AC1524" s="3">
        <v>282965000</v>
      </c>
      <c r="AD1524">
        <v>196.78</v>
      </c>
      <c r="AE1524" s="5">
        <f t="shared" si="47"/>
        <v>154222200</v>
      </c>
      <c r="AF1524">
        <v>216.63</v>
      </c>
      <c r="AG1524" s="4">
        <v>0.6</v>
      </c>
      <c r="AH1524" t="s">
        <v>33</v>
      </c>
      <c r="AI1524" t="s">
        <v>116</v>
      </c>
      <c r="AJ1524">
        <v>36.300784</v>
      </c>
      <c r="AK1524">
        <v>-119.782911</v>
      </c>
    </row>
    <row r="1525" spans="1:37" ht="14.45" x14ac:dyDescent="0.3">
      <c r="A1525">
        <v>1523</v>
      </c>
      <c r="B1525">
        <v>762</v>
      </c>
      <c r="C1525" t="s">
        <v>887</v>
      </c>
      <c r="D1525" t="s">
        <v>116</v>
      </c>
      <c r="E1525" t="s">
        <v>53</v>
      </c>
      <c r="F1525" s="2">
        <v>36892</v>
      </c>
      <c r="G1525" s="2">
        <v>40178</v>
      </c>
      <c r="H1525">
        <v>24351</v>
      </c>
      <c r="I1525">
        <v>22212</v>
      </c>
      <c r="J1525">
        <v>196</v>
      </c>
      <c r="K1525">
        <f t="shared" si="46"/>
        <v>1742070540</v>
      </c>
      <c r="L1525">
        <v>185</v>
      </c>
      <c r="M1525">
        <v>179</v>
      </c>
      <c r="N1525" t="s">
        <v>887</v>
      </c>
      <c r="O1525" t="s">
        <v>96</v>
      </c>
      <c r="P1525" t="s">
        <v>39</v>
      </c>
      <c r="Q1525" s="6">
        <v>42199</v>
      </c>
      <c r="R1525" s="3">
        <v>280327000</v>
      </c>
      <c r="S1525" s="3">
        <v>296652000</v>
      </c>
      <c r="T1525" t="s">
        <v>32</v>
      </c>
      <c r="V1525" s="3">
        <v>25281</v>
      </c>
      <c r="AB1525" s="3">
        <v>280327000</v>
      </c>
      <c r="AC1525" s="3">
        <v>296652000</v>
      </c>
      <c r="AD1525">
        <v>225.35</v>
      </c>
      <c r="AE1525" s="5">
        <f t="shared" si="47"/>
        <v>176606010</v>
      </c>
      <c r="AF1525">
        <v>238.47</v>
      </c>
      <c r="AG1525" s="4">
        <v>0.63</v>
      </c>
      <c r="AH1525" t="s">
        <v>33</v>
      </c>
      <c r="AI1525" t="s">
        <v>116</v>
      </c>
      <c r="AJ1525">
        <v>36.300784</v>
      </c>
      <c r="AK1525">
        <v>-119.782911</v>
      </c>
    </row>
    <row r="1526" spans="1:37" ht="14.45" x14ac:dyDescent="0.3">
      <c r="A1526">
        <v>1524</v>
      </c>
      <c r="B1526">
        <v>762</v>
      </c>
      <c r="C1526" t="s">
        <v>887</v>
      </c>
      <c r="D1526" t="s">
        <v>116</v>
      </c>
      <c r="E1526" t="s">
        <v>53</v>
      </c>
      <c r="F1526" s="2">
        <v>36892</v>
      </c>
      <c r="G1526" s="2">
        <v>40178</v>
      </c>
      <c r="H1526">
        <v>24351</v>
      </c>
      <c r="I1526">
        <v>22212</v>
      </c>
      <c r="J1526">
        <v>196</v>
      </c>
      <c r="K1526">
        <f t="shared" si="46"/>
        <v>1742070540</v>
      </c>
      <c r="L1526">
        <v>185</v>
      </c>
      <c r="M1526">
        <v>179</v>
      </c>
      <c r="N1526" t="s">
        <v>887</v>
      </c>
      <c r="O1526" t="s">
        <v>546</v>
      </c>
      <c r="P1526" t="s">
        <v>34</v>
      </c>
      <c r="Q1526" s="6">
        <v>42169</v>
      </c>
      <c r="R1526" s="3">
        <v>265231000</v>
      </c>
      <c r="S1526" s="3">
        <v>291387000</v>
      </c>
      <c r="T1526" t="s">
        <v>32</v>
      </c>
      <c r="V1526" s="3">
        <v>25281</v>
      </c>
      <c r="X1526" t="s">
        <v>889</v>
      </c>
      <c r="AB1526" s="3">
        <v>265231000</v>
      </c>
      <c r="AC1526" s="3">
        <v>291387000</v>
      </c>
      <c r="AD1526">
        <v>230.81</v>
      </c>
      <c r="AE1526" s="5">
        <f t="shared" si="47"/>
        <v>175052460</v>
      </c>
      <c r="AF1526">
        <v>253.57</v>
      </c>
      <c r="AG1526" s="4">
        <v>0.66</v>
      </c>
      <c r="AH1526" t="s">
        <v>33</v>
      </c>
      <c r="AI1526" t="s">
        <v>116</v>
      </c>
      <c r="AJ1526">
        <v>36.300784</v>
      </c>
      <c r="AK1526">
        <v>-119.782911</v>
      </c>
    </row>
    <row r="1527" spans="1:37" ht="14.45" x14ac:dyDescent="0.3">
      <c r="A1527">
        <v>1525</v>
      </c>
      <c r="B1527">
        <v>548</v>
      </c>
      <c r="C1527" t="s">
        <v>890</v>
      </c>
      <c r="D1527" t="s">
        <v>213</v>
      </c>
      <c r="E1527" t="s">
        <v>31</v>
      </c>
      <c r="F1527" s="2">
        <v>36526</v>
      </c>
      <c r="G1527" s="2">
        <v>40178</v>
      </c>
      <c r="H1527">
        <v>41141</v>
      </c>
      <c r="I1527">
        <v>26397</v>
      </c>
      <c r="J1527">
        <v>246</v>
      </c>
      <c r="K1527">
        <f t="shared" si="46"/>
        <v>3694050390</v>
      </c>
      <c r="L1527">
        <v>222</v>
      </c>
      <c r="M1527">
        <v>197</v>
      </c>
      <c r="N1527" t="s">
        <v>890</v>
      </c>
      <c r="O1527" t="s">
        <v>612</v>
      </c>
      <c r="P1527" t="s">
        <v>39</v>
      </c>
      <c r="Q1527" s="6">
        <v>42050</v>
      </c>
      <c r="R1527">
        <v>115</v>
      </c>
      <c r="S1527">
        <v>137</v>
      </c>
      <c r="T1527" t="s">
        <v>40</v>
      </c>
      <c r="V1527" s="3">
        <v>45206</v>
      </c>
      <c r="W1527">
        <v>77.69</v>
      </c>
      <c r="AB1527" s="3">
        <v>114700000</v>
      </c>
      <c r="AC1527" s="3">
        <v>136900000</v>
      </c>
      <c r="AD1527">
        <v>77.930000000000007</v>
      </c>
      <c r="AE1527" s="5">
        <f t="shared" si="47"/>
        <v>98642000</v>
      </c>
      <c r="AF1527">
        <v>93.01</v>
      </c>
      <c r="AG1527" s="4">
        <v>0.86</v>
      </c>
      <c r="AH1527" t="s">
        <v>33</v>
      </c>
      <c r="AI1527" t="s">
        <v>213</v>
      </c>
      <c r="AJ1527">
        <v>38.891565</v>
      </c>
      <c r="AK1527">
        <v>-121.293008</v>
      </c>
    </row>
    <row r="1528" spans="1:37" ht="14.45" x14ac:dyDescent="0.3">
      <c r="A1528">
        <v>1526</v>
      </c>
      <c r="B1528">
        <v>548</v>
      </c>
      <c r="C1528" t="s">
        <v>890</v>
      </c>
      <c r="D1528" t="s">
        <v>213</v>
      </c>
      <c r="E1528" t="s">
        <v>31</v>
      </c>
      <c r="F1528" s="2">
        <v>36526</v>
      </c>
      <c r="G1528" s="2">
        <v>40178</v>
      </c>
      <c r="H1528">
        <v>41141</v>
      </c>
      <c r="I1528">
        <v>26397</v>
      </c>
      <c r="J1528">
        <v>246</v>
      </c>
      <c r="K1528">
        <f t="shared" si="46"/>
        <v>3694050390</v>
      </c>
      <c r="L1528">
        <v>222</v>
      </c>
      <c r="M1528">
        <v>197</v>
      </c>
      <c r="N1528" t="s">
        <v>890</v>
      </c>
      <c r="O1528" t="s">
        <v>38</v>
      </c>
      <c r="P1528" t="s">
        <v>39</v>
      </c>
      <c r="Q1528" s="6">
        <v>42019</v>
      </c>
      <c r="R1528">
        <v>126</v>
      </c>
      <c r="S1528">
        <v>123</v>
      </c>
      <c r="T1528" t="s">
        <v>40</v>
      </c>
      <c r="V1528" s="3">
        <v>45206</v>
      </c>
      <c r="W1528">
        <v>76.069999999999993</v>
      </c>
      <c r="AB1528" s="3">
        <v>126100000</v>
      </c>
      <c r="AC1528" s="3">
        <v>123300000</v>
      </c>
      <c r="AD1528">
        <v>76.48</v>
      </c>
      <c r="AE1528" s="5">
        <f t="shared" si="47"/>
        <v>107185000</v>
      </c>
      <c r="AF1528">
        <v>74.790000000000006</v>
      </c>
      <c r="AG1528" s="4">
        <v>0.85</v>
      </c>
      <c r="AH1528" t="s">
        <v>33</v>
      </c>
      <c r="AI1528" t="s">
        <v>213</v>
      </c>
      <c r="AJ1528">
        <v>38.891565</v>
      </c>
      <c r="AK1528">
        <v>-121.293008</v>
      </c>
    </row>
    <row r="1529" spans="1:37" ht="14.45" x14ac:dyDescent="0.3">
      <c r="A1529">
        <v>1527</v>
      </c>
      <c r="B1529">
        <v>548</v>
      </c>
      <c r="C1529" t="s">
        <v>890</v>
      </c>
      <c r="D1529" t="s">
        <v>213</v>
      </c>
      <c r="E1529" t="s">
        <v>31</v>
      </c>
      <c r="F1529" s="2">
        <v>36526</v>
      </c>
      <c r="G1529" s="2">
        <v>40178</v>
      </c>
      <c r="H1529">
        <v>41141</v>
      </c>
      <c r="I1529">
        <v>26397</v>
      </c>
      <c r="J1529">
        <v>246</v>
      </c>
      <c r="K1529">
        <f t="shared" si="46"/>
        <v>3694050390</v>
      </c>
      <c r="L1529">
        <v>222</v>
      </c>
      <c r="M1529">
        <v>197</v>
      </c>
      <c r="N1529" t="s">
        <v>890</v>
      </c>
      <c r="O1529" t="s">
        <v>38</v>
      </c>
      <c r="P1529" t="s">
        <v>39</v>
      </c>
      <c r="Q1529" s="6">
        <v>42352</v>
      </c>
      <c r="R1529">
        <v>113</v>
      </c>
      <c r="S1529">
        <v>162</v>
      </c>
      <c r="T1529" t="s">
        <v>40</v>
      </c>
      <c r="V1529" s="3">
        <v>45206</v>
      </c>
      <c r="W1529">
        <v>69.89</v>
      </c>
      <c r="AB1529" s="3">
        <v>112600000</v>
      </c>
      <c r="AC1529" s="3">
        <v>162400000</v>
      </c>
      <c r="AD1529">
        <v>69.900000000000006</v>
      </c>
      <c r="AE1529" s="5">
        <f t="shared" si="47"/>
        <v>97962000</v>
      </c>
      <c r="AF1529">
        <v>100.82</v>
      </c>
      <c r="AG1529" s="4">
        <v>0.87</v>
      </c>
      <c r="AH1529" t="s">
        <v>33</v>
      </c>
      <c r="AI1529" t="s">
        <v>213</v>
      </c>
      <c r="AJ1529">
        <v>38.891565</v>
      </c>
      <c r="AK1529">
        <v>-121.293008</v>
      </c>
    </row>
    <row r="1530" spans="1:37" ht="14.45" x14ac:dyDescent="0.3">
      <c r="A1530">
        <v>1528</v>
      </c>
      <c r="B1530">
        <v>548</v>
      </c>
      <c r="C1530" t="s">
        <v>890</v>
      </c>
      <c r="D1530" t="s">
        <v>213</v>
      </c>
      <c r="E1530" t="s">
        <v>31</v>
      </c>
      <c r="F1530" s="2">
        <v>36526</v>
      </c>
      <c r="G1530" s="2">
        <v>40178</v>
      </c>
      <c r="H1530">
        <v>41141</v>
      </c>
      <c r="I1530">
        <v>26397</v>
      </c>
      <c r="J1530">
        <v>246</v>
      </c>
      <c r="K1530">
        <f t="shared" si="46"/>
        <v>3694050390</v>
      </c>
      <c r="L1530">
        <v>222</v>
      </c>
      <c r="M1530">
        <v>197</v>
      </c>
      <c r="N1530" t="s">
        <v>890</v>
      </c>
      <c r="O1530" t="s">
        <v>38</v>
      </c>
      <c r="P1530" t="s">
        <v>39</v>
      </c>
      <c r="Q1530" s="6">
        <v>42322</v>
      </c>
      <c r="R1530">
        <v>151</v>
      </c>
      <c r="S1530">
        <v>216</v>
      </c>
      <c r="T1530" t="s">
        <v>40</v>
      </c>
      <c r="V1530" s="3">
        <v>45206</v>
      </c>
      <c r="W1530">
        <v>96.33</v>
      </c>
      <c r="AB1530" s="3">
        <v>151200000</v>
      </c>
      <c r="AC1530" s="3">
        <v>215900000</v>
      </c>
      <c r="AD1530">
        <v>96.33</v>
      </c>
      <c r="AE1530" s="5">
        <f t="shared" si="47"/>
        <v>130032000</v>
      </c>
      <c r="AF1530">
        <v>137.55000000000001</v>
      </c>
      <c r="AG1530" s="4">
        <v>0.86</v>
      </c>
      <c r="AH1530" t="s">
        <v>33</v>
      </c>
      <c r="AI1530" t="s">
        <v>213</v>
      </c>
      <c r="AJ1530">
        <v>38.891565</v>
      </c>
      <c r="AK1530">
        <v>-121.293008</v>
      </c>
    </row>
    <row r="1531" spans="1:37" ht="14.45" x14ac:dyDescent="0.3">
      <c r="A1531">
        <v>1529</v>
      </c>
      <c r="B1531">
        <v>548</v>
      </c>
      <c r="C1531" t="s">
        <v>890</v>
      </c>
      <c r="D1531" t="s">
        <v>213</v>
      </c>
      <c r="E1531" t="s">
        <v>31</v>
      </c>
      <c r="F1531" s="2">
        <v>36526</v>
      </c>
      <c r="G1531" s="2">
        <v>40178</v>
      </c>
      <c r="H1531">
        <v>41141</v>
      </c>
      <c r="I1531">
        <v>26397</v>
      </c>
      <c r="J1531">
        <v>246</v>
      </c>
      <c r="K1531">
        <f t="shared" si="46"/>
        <v>3694050390</v>
      </c>
      <c r="L1531">
        <v>222</v>
      </c>
      <c r="M1531">
        <v>197</v>
      </c>
      <c r="N1531" t="s">
        <v>890</v>
      </c>
      <c r="O1531" t="s">
        <v>891</v>
      </c>
      <c r="P1531" t="s">
        <v>39</v>
      </c>
      <c r="Q1531" s="6">
        <v>42291</v>
      </c>
      <c r="R1531">
        <v>248</v>
      </c>
      <c r="S1531">
        <v>307</v>
      </c>
      <c r="T1531" t="s">
        <v>40</v>
      </c>
      <c r="V1531" s="3">
        <v>45206</v>
      </c>
      <c r="W1531">
        <v>151.94999999999999</v>
      </c>
      <c r="AB1531" s="3">
        <v>248120000</v>
      </c>
      <c r="AC1531" s="3">
        <v>306800000</v>
      </c>
      <c r="AD1531">
        <v>151.94999999999999</v>
      </c>
      <c r="AE1531" s="5">
        <f t="shared" si="47"/>
        <v>213383200</v>
      </c>
      <c r="AF1531">
        <v>187.88</v>
      </c>
      <c r="AG1531" s="4">
        <v>0.86</v>
      </c>
      <c r="AH1531" t="s">
        <v>33</v>
      </c>
      <c r="AI1531" t="s">
        <v>213</v>
      </c>
      <c r="AJ1531">
        <v>38.891565</v>
      </c>
      <c r="AK1531">
        <v>-121.293008</v>
      </c>
    </row>
    <row r="1532" spans="1:37" ht="14.45" x14ac:dyDescent="0.3">
      <c r="A1532">
        <v>1530</v>
      </c>
      <c r="B1532">
        <v>548</v>
      </c>
      <c r="C1532" t="s">
        <v>890</v>
      </c>
      <c r="D1532" t="s">
        <v>213</v>
      </c>
      <c r="E1532" t="s">
        <v>31</v>
      </c>
      <c r="F1532" s="2">
        <v>36526</v>
      </c>
      <c r="G1532" s="2">
        <v>40178</v>
      </c>
      <c r="H1532">
        <v>41141</v>
      </c>
      <c r="I1532">
        <v>26397</v>
      </c>
      <c r="J1532">
        <v>246</v>
      </c>
      <c r="K1532">
        <f t="shared" si="46"/>
        <v>3694050390</v>
      </c>
      <c r="L1532">
        <v>222</v>
      </c>
      <c r="M1532">
        <v>197</v>
      </c>
      <c r="N1532" t="s">
        <v>890</v>
      </c>
      <c r="O1532" t="s">
        <v>891</v>
      </c>
      <c r="P1532" t="s">
        <v>39</v>
      </c>
      <c r="Q1532" s="6">
        <v>42261</v>
      </c>
      <c r="R1532">
        <v>295</v>
      </c>
      <c r="S1532">
        <v>362</v>
      </c>
      <c r="T1532" t="s">
        <v>40</v>
      </c>
      <c r="V1532" s="3">
        <v>45206</v>
      </c>
      <c r="W1532">
        <v>211.07</v>
      </c>
      <c r="AB1532" s="3">
        <v>295100000</v>
      </c>
      <c r="AC1532" s="3">
        <v>362100000</v>
      </c>
      <c r="AD1532">
        <v>211.07</v>
      </c>
      <c r="AE1532" s="5">
        <f t="shared" si="47"/>
        <v>286247000</v>
      </c>
      <c r="AF1532">
        <v>258.99</v>
      </c>
      <c r="AG1532" s="4">
        <v>0.97</v>
      </c>
      <c r="AH1532" t="s">
        <v>33</v>
      </c>
      <c r="AI1532" t="s">
        <v>213</v>
      </c>
      <c r="AJ1532">
        <v>38.891565</v>
      </c>
      <c r="AK1532">
        <v>-121.293008</v>
      </c>
    </row>
    <row r="1533" spans="1:37" ht="14.45" x14ac:dyDescent="0.3">
      <c r="A1533">
        <v>1531</v>
      </c>
      <c r="B1533">
        <v>548</v>
      </c>
      <c r="C1533" t="s">
        <v>890</v>
      </c>
      <c r="D1533" t="s">
        <v>213</v>
      </c>
      <c r="E1533" t="s">
        <v>31</v>
      </c>
      <c r="F1533" s="2">
        <v>36526</v>
      </c>
      <c r="G1533" s="2">
        <v>40178</v>
      </c>
      <c r="H1533">
        <v>41141</v>
      </c>
      <c r="I1533">
        <v>26397</v>
      </c>
      <c r="J1533">
        <v>246</v>
      </c>
      <c r="K1533">
        <f t="shared" si="46"/>
        <v>3694050390</v>
      </c>
      <c r="L1533">
        <v>222</v>
      </c>
      <c r="M1533">
        <v>197</v>
      </c>
      <c r="N1533" t="s">
        <v>890</v>
      </c>
      <c r="O1533" t="s">
        <v>891</v>
      </c>
      <c r="P1533" t="s">
        <v>39</v>
      </c>
      <c r="Q1533" s="6">
        <v>42230</v>
      </c>
      <c r="R1533" s="3">
        <v>353500000</v>
      </c>
      <c r="S1533" s="3">
        <v>425100000</v>
      </c>
      <c r="T1533" t="s">
        <v>32</v>
      </c>
      <c r="V1533" s="3">
        <v>44390</v>
      </c>
      <c r="AB1533" s="3">
        <v>353500000</v>
      </c>
      <c r="AC1533" s="3">
        <v>425100000</v>
      </c>
      <c r="AD1533">
        <v>249.18</v>
      </c>
      <c r="AE1533" s="5">
        <f t="shared" si="47"/>
        <v>342895000</v>
      </c>
      <c r="AF1533">
        <v>299.64999999999998</v>
      </c>
      <c r="AG1533" s="4">
        <v>0.97</v>
      </c>
      <c r="AH1533" t="s">
        <v>33</v>
      </c>
      <c r="AI1533" t="s">
        <v>213</v>
      </c>
      <c r="AJ1533">
        <v>38.891565</v>
      </c>
      <c r="AK1533">
        <v>-121.293008</v>
      </c>
    </row>
    <row r="1534" spans="1:37" ht="14.45" x14ac:dyDescent="0.3">
      <c r="A1534">
        <v>1532</v>
      </c>
      <c r="B1534">
        <v>548</v>
      </c>
      <c r="C1534" t="s">
        <v>890</v>
      </c>
      <c r="D1534" t="s">
        <v>213</v>
      </c>
      <c r="E1534" t="s">
        <v>31</v>
      </c>
      <c r="F1534" s="2">
        <v>36526</v>
      </c>
      <c r="G1534" s="2">
        <v>40178</v>
      </c>
      <c r="H1534">
        <v>41141</v>
      </c>
      <c r="I1534">
        <v>26397</v>
      </c>
      <c r="J1534">
        <v>246</v>
      </c>
      <c r="K1534">
        <f t="shared" si="46"/>
        <v>3694050390</v>
      </c>
      <c r="L1534">
        <v>222</v>
      </c>
      <c r="M1534">
        <v>197</v>
      </c>
      <c r="N1534" t="s">
        <v>890</v>
      </c>
      <c r="O1534" t="s">
        <v>891</v>
      </c>
      <c r="P1534" t="s">
        <v>39</v>
      </c>
      <c r="Q1534" s="6">
        <v>42199</v>
      </c>
      <c r="R1534" s="3">
        <v>397130000</v>
      </c>
      <c r="S1534" s="3">
        <v>454450000</v>
      </c>
      <c r="T1534" t="s">
        <v>32</v>
      </c>
      <c r="U1534" t="s">
        <v>892</v>
      </c>
      <c r="V1534" s="3">
        <v>41141</v>
      </c>
      <c r="AB1534" s="3">
        <v>397130000</v>
      </c>
      <c r="AC1534" s="3">
        <v>454450000</v>
      </c>
      <c r="AD1534">
        <v>295.81</v>
      </c>
      <c r="AE1534" s="5">
        <f t="shared" si="47"/>
        <v>377273500</v>
      </c>
      <c r="AF1534">
        <v>338.51</v>
      </c>
      <c r="AG1534" s="4">
        <v>0.95</v>
      </c>
      <c r="AH1534" t="s">
        <v>33</v>
      </c>
      <c r="AI1534" t="s">
        <v>213</v>
      </c>
      <c r="AJ1534">
        <v>38.891565</v>
      </c>
      <c r="AK1534">
        <v>-121.293008</v>
      </c>
    </row>
    <row r="1535" spans="1:37" ht="14.45" x14ac:dyDescent="0.3">
      <c r="A1535">
        <v>1533</v>
      </c>
      <c r="B1535">
        <v>548</v>
      </c>
      <c r="C1535" t="s">
        <v>890</v>
      </c>
      <c r="D1535" t="s">
        <v>213</v>
      </c>
      <c r="E1535" t="s">
        <v>31</v>
      </c>
      <c r="F1535" s="2">
        <v>36526</v>
      </c>
      <c r="G1535" s="2">
        <v>40178</v>
      </c>
      <c r="H1535">
        <v>41141</v>
      </c>
      <c r="I1535">
        <v>26397</v>
      </c>
      <c r="J1535">
        <v>246</v>
      </c>
      <c r="K1535">
        <f t="shared" si="46"/>
        <v>3694050390</v>
      </c>
      <c r="L1535">
        <v>222</v>
      </c>
      <c r="M1535">
        <v>197</v>
      </c>
      <c r="N1535" t="s">
        <v>890</v>
      </c>
      <c r="O1535" t="s">
        <v>891</v>
      </c>
      <c r="P1535" t="s">
        <v>39</v>
      </c>
      <c r="Q1535" s="6">
        <v>42169</v>
      </c>
      <c r="R1535" s="3">
        <v>359600000</v>
      </c>
      <c r="S1535" s="3">
        <v>405240000</v>
      </c>
      <c r="T1535" t="s">
        <v>32</v>
      </c>
      <c r="V1535" s="3">
        <v>41141</v>
      </c>
      <c r="AB1535" s="3">
        <v>359600000</v>
      </c>
      <c r="AC1535" s="3">
        <v>405240000</v>
      </c>
      <c r="AD1535">
        <v>276.79000000000002</v>
      </c>
      <c r="AE1535" s="5">
        <f t="shared" si="47"/>
        <v>341620000</v>
      </c>
      <c r="AF1535">
        <v>311.92</v>
      </c>
      <c r="AG1535" s="4">
        <v>0.95</v>
      </c>
      <c r="AH1535" t="s">
        <v>33</v>
      </c>
      <c r="AI1535" t="s">
        <v>213</v>
      </c>
      <c r="AJ1535">
        <v>38.891565</v>
      </c>
      <c r="AK1535">
        <v>-121.293008</v>
      </c>
    </row>
    <row r="1536" spans="1:37" ht="14.45" x14ac:dyDescent="0.3">
      <c r="A1536">
        <v>1534</v>
      </c>
      <c r="B1536">
        <v>597</v>
      </c>
      <c r="C1536" t="s">
        <v>893</v>
      </c>
      <c r="D1536" t="s">
        <v>52</v>
      </c>
      <c r="E1536" t="s">
        <v>53</v>
      </c>
      <c r="F1536" s="2">
        <v>36342</v>
      </c>
      <c r="G1536" s="2">
        <v>39994</v>
      </c>
      <c r="H1536">
        <v>16126</v>
      </c>
      <c r="I1536">
        <v>15566</v>
      </c>
      <c r="J1536">
        <v>155</v>
      </c>
      <c r="K1536">
        <f t="shared" si="46"/>
        <v>912328450</v>
      </c>
      <c r="L1536">
        <v>148</v>
      </c>
      <c r="M1536">
        <v>142</v>
      </c>
      <c r="N1536" t="s">
        <v>893</v>
      </c>
      <c r="P1536" t="s">
        <v>39</v>
      </c>
      <c r="Q1536" s="6">
        <v>42050</v>
      </c>
      <c r="R1536">
        <v>130</v>
      </c>
      <c r="S1536">
        <v>128</v>
      </c>
      <c r="T1536" t="s">
        <v>55</v>
      </c>
      <c r="V1536" s="3">
        <v>16126</v>
      </c>
      <c r="W1536">
        <v>73.8</v>
      </c>
      <c r="AB1536" s="3">
        <v>42197760</v>
      </c>
      <c r="AC1536" s="3">
        <v>41643812</v>
      </c>
      <c r="AD1536">
        <v>74.760000000000005</v>
      </c>
      <c r="AE1536" s="5">
        <f t="shared" si="47"/>
        <v>33758208</v>
      </c>
      <c r="AF1536">
        <v>73.78</v>
      </c>
      <c r="AG1536" s="4">
        <v>0.8</v>
      </c>
      <c r="AH1536" t="s">
        <v>33</v>
      </c>
      <c r="AI1536" t="s">
        <v>52</v>
      </c>
      <c r="AJ1536">
        <v>36.778261000000001</v>
      </c>
      <c r="AK1536">
        <v>-119.41793199999999</v>
      </c>
    </row>
    <row r="1537" spans="1:37" ht="14.45" x14ac:dyDescent="0.3">
      <c r="A1537">
        <v>1535</v>
      </c>
      <c r="B1537">
        <v>597</v>
      </c>
      <c r="C1537" t="s">
        <v>893</v>
      </c>
      <c r="D1537" t="s">
        <v>52</v>
      </c>
      <c r="E1537" t="s">
        <v>53</v>
      </c>
      <c r="F1537" s="2">
        <v>36342</v>
      </c>
      <c r="G1537" s="2">
        <v>39994</v>
      </c>
      <c r="H1537">
        <v>16126</v>
      </c>
      <c r="I1537">
        <v>15566</v>
      </c>
      <c r="J1537">
        <v>155</v>
      </c>
      <c r="K1537">
        <f t="shared" si="46"/>
        <v>912328450</v>
      </c>
      <c r="L1537">
        <v>148</v>
      </c>
      <c r="M1537">
        <v>142</v>
      </c>
      <c r="N1537" t="s">
        <v>893</v>
      </c>
      <c r="P1537" t="s">
        <v>39</v>
      </c>
      <c r="Q1537" s="6">
        <v>42019</v>
      </c>
      <c r="R1537">
        <v>129</v>
      </c>
      <c r="S1537">
        <v>135</v>
      </c>
      <c r="T1537" t="s">
        <v>55</v>
      </c>
      <c r="V1537" s="3">
        <v>16126</v>
      </c>
      <c r="W1537">
        <v>67.2</v>
      </c>
      <c r="AB1537" s="3">
        <v>42005507</v>
      </c>
      <c r="AC1537" s="3">
        <v>43862861</v>
      </c>
      <c r="AD1537">
        <v>67.22</v>
      </c>
      <c r="AE1537" s="5">
        <f t="shared" si="47"/>
        <v>33604405.600000001</v>
      </c>
      <c r="AF1537">
        <v>70.19</v>
      </c>
      <c r="AG1537" s="4">
        <v>0.8</v>
      </c>
      <c r="AH1537" t="s">
        <v>33</v>
      </c>
      <c r="AI1537" t="s">
        <v>52</v>
      </c>
      <c r="AJ1537">
        <v>36.778261000000001</v>
      </c>
      <c r="AK1537">
        <v>-119.41793199999999</v>
      </c>
    </row>
    <row r="1538" spans="1:37" ht="14.45" x14ac:dyDescent="0.3">
      <c r="A1538">
        <v>1536</v>
      </c>
      <c r="B1538">
        <v>597</v>
      </c>
      <c r="C1538" t="s">
        <v>893</v>
      </c>
      <c r="D1538" t="s">
        <v>52</v>
      </c>
      <c r="E1538" t="s">
        <v>53</v>
      </c>
      <c r="F1538" s="2">
        <v>36342</v>
      </c>
      <c r="G1538" s="2">
        <v>39994</v>
      </c>
      <c r="H1538">
        <v>16126</v>
      </c>
      <c r="I1538">
        <v>15566</v>
      </c>
      <c r="J1538">
        <v>155</v>
      </c>
      <c r="K1538">
        <f t="shared" si="46"/>
        <v>912328450</v>
      </c>
      <c r="L1538">
        <v>148</v>
      </c>
      <c r="M1538">
        <v>142</v>
      </c>
      <c r="N1538" t="s">
        <v>893</v>
      </c>
      <c r="P1538" t="s">
        <v>39</v>
      </c>
      <c r="Q1538" s="6">
        <v>42352</v>
      </c>
      <c r="R1538">
        <v>110</v>
      </c>
      <c r="S1538">
        <v>151</v>
      </c>
      <c r="T1538" t="s">
        <v>55</v>
      </c>
      <c r="V1538" s="3">
        <v>16126</v>
      </c>
      <c r="W1538">
        <v>59</v>
      </c>
      <c r="AB1538" s="3">
        <v>35889276</v>
      </c>
      <c r="AC1538" s="3">
        <v>49066708</v>
      </c>
      <c r="AD1538">
        <v>57.43</v>
      </c>
      <c r="AE1538" s="5">
        <f t="shared" si="47"/>
        <v>28711420.800000001</v>
      </c>
      <c r="AF1538">
        <v>78.52</v>
      </c>
      <c r="AG1538" s="4">
        <v>0.8</v>
      </c>
      <c r="AH1538" t="s">
        <v>33</v>
      </c>
      <c r="AI1538" t="s">
        <v>52</v>
      </c>
      <c r="AJ1538">
        <v>36.778261000000001</v>
      </c>
      <c r="AK1538">
        <v>-119.41793199999999</v>
      </c>
    </row>
    <row r="1539" spans="1:37" ht="14.45" x14ac:dyDescent="0.3">
      <c r="A1539">
        <v>1537</v>
      </c>
      <c r="B1539">
        <v>597</v>
      </c>
      <c r="C1539" t="s">
        <v>893</v>
      </c>
      <c r="D1539" t="s">
        <v>52</v>
      </c>
      <c r="E1539" t="s">
        <v>53</v>
      </c>
      <c r="F1539" s="2">
        <v>36342</v>
      </c>
      <c r="G1539" s="2">
        <v>39994</v>
      </c>
      <c r="H1539">
        <v>16126</v>
      </c>
      <c r="I1539">
        <v>15566</v>
      </c>
      <c r="J1539">
        <v>155</v>
      </c>
      <c r="K1539">
        <f t="shared" ref="K1539:K1602" si="48">J1539*H1539*365</f>
        <v>912328450</v>
      </c>
      <c r="L1539">
        <v>148</v>
      </c>
      <c r="M1539">
        <v>142</v>
      </c>
      <c r="N1539" t="s">
        <v>893</v>
      </c>
      <c r="P1539" t="s">
        <v>39</v>
      </c>
      <c r="Q1539" s="6">
        <v>42322</v>
      </c>
      <c r="R1539">
        <v>163</v>
      </c>
      <c r="S1539">
        <v>189</v>
      </c>
      <c r="T1539" t="s">
        <v>55</v>
      </c>
      <c r="V1539" s="3">
        <v>16126</v>
      </c>
      <c r="W1539">
        <v>88</v>
      </c>
      <c r="AB1539" s="3">
        <v>53240865</v>
      </c>
      <c r="AC1539" s="3">
        <v>61651090</v>
      </c>
      <c r="AD1539">
        <v>88.04</v>
      </c>
      <c r="AE1539" s="5">
        <f t="shared" ref="AE1539:AE1602" si="49">AB1539*AG1539</f>
        <v>42592692</v>
      </c>
      <c r="AF1539">
        <v>101.95</v>
      </c>
      <c r="AG1539" s="4">
        <v>0.8</v>
      </c>
      <c r="AH1539" t="s">
        <v>33</v>
      </c>
      <c r="AI1539" t="s">
        <v>52</v>
      </c>
      <c r="AJ1539">
        <v>36.778261000000001</v>
      </c>
      <c r="AK1539">
        <v>-119.41793199999999</v>
      </c>
    </row>
    <row r="1540" spans="1:37" ht="14.45" x14ac:dyDescent="0.3">
      <c r="A1540">
        <v>1538</v>
      </c>
      <c r="B1540">
        <v>597</v>
      </c>
      <c r="C1540" t="s">
        <v>893</v>
      </c>
      <c r="D1540" t="s">
        <v>52</v>
      </c>
      <c r="E1540" t="s">
        <v>53</v>
      </c>
      <c r="F1540" s="2">
        <v>36342</v>
      </c>
      <c r="G1540" s="2">
        <v>39994</v>
      </c>
      <c r="H1540">
        <v>16126</v>
      </c>
      <c r="I1540">
        <v>15566</v>
      </c>
      <c r="J1540">
        <v>155</v>
      </c>
      <c r="K1540">
        <f t="shared" si="48"/>
        <v>912328450</v>
      </c>
      <c r="L1540">
        <v>148</v>
      </c>
      <c r="M1540">
        <v>142</v>
      </c>
      <c r="N1540" t="s">
        <v>893</v>
      </c>
      <c r="P1540" t="s">
        <v>39</v>
      </c>
      <c r="Q1540" s="6">
        <v>42291</v>
      </c>
      <c r="R1540">
        <v>212</v>
      </c>
      <c r="S1540">
        <v>221</v>
      </c>
      <c r="T1540" t="s">
        <v>55</v>
      </c>
      <c r="V1540" s="3">
        <v>16126</v>
      </c>
      <c r="W1540">
        <v>129.31</v>
      </c>
      <c r="AB1540" s="3">
        <v>69100054</v>
      </c>
      <c r="AC1540" s="3">
        <v>71889342</v>
      </c>
      <c r="AD1540">
        <v>120.26</v>
      </c>
      <c r="AE1540" s="5">
        <f t="shared" si="49"/>
        <v>60117046.979999997</v>
      </c>
      <c r="AF1540">
        <v>125.11</v>
      </c>
      <c r="AG1540" s="4">
        <v>0.87</v>
      </c>
      <c r="AH1540" t="s">
        <v>33</v>
      </c>
      <c r="AI1540" t="s">
        <v>52</v>
      </c>
      <c r="AJ1540">
        <v>36.778261000000001</v>
      </c>
      <c r="AK1540">
        <v>-119.41793199999999</v>
      </c>
    </row>
    <row r="1541" spans="1:37" ht="14.45" x14ac:dyDescent="0.3">
      <c r="A1541">
        <v>1539</v>
      </c>
      <c r="B1541">
        <v>597</v>
      </c>
      <c r="C1541" t="s">
        <v>893</v>
      </c>
      <c r="D1541" t="s">
        <v>52</v>
      </c>
      <c r="E1541" t="s">
        <v>53</v>
      </c>
      <c r="F1541" s="2">
        <v>36342</v>
      </c>
      <c r="G1541" s="2">
        <v>39994</v>
      </c>
      <c r="H1541">
        <v>16126</v>
      </c>
      <c r="I1541">
        <v>15566</v>
      </c>
      <c r="J1541">
        <v>155</v>
      </c>
      <c r="K1541">
        <f t="shared" si="48"/>
        <v>912328450</v>
      </c>
      <c r="L1541">
        <v>148</v>
      </c>
      <c r="M1541">
        <v>142</v>
      </c>
      <c r="N1541" t="s">
        <v>893</v>
      </c>
      <c r="P1541" t="s">
        <v>39</v>
      </c>
      <c r="Q1541" s="6">
        <v>42261</v>
      </c>
      <c r="R1541">
        <v>228</v>
      </c>
      <c r="S1541">
        <v>262</v>
      </c>
      <c r="T1541" t="s">
        <v>55</v>
      </c>
      <c r="V1541" s="3">
        <v>16126</v>
      </c>
      <c r="W1541">
        <v>133.80000000000001</v>
      </c>
      <c r="AB1541" s="3">
        <v>74398398</v>
      </c>
      <c r="AC1541" s="3">
        <v>85245992</v>
      </c>
      <c r="AD1541">
        <v>133.79</v>
      </c>
      <c r="AE1541" s="5">
        <f t="shared" si="49"/>
        <v>64726606.259999998</v>
      </c>
      <c r="AF1541">
        <v>153.30000000000001</v>
      </c>
      <c r="AG1541" s="4">
        <v>0.87</v>
      </c>
      <c r="AH1541" t="s">
        <v>33</v>
      </c>
      <c r="AI1541" t="s">
        <v>52</v>
      </c>
      <c r="AJ1541">
        <v>36.778261000000001</v>
      </c>
      <c r="AK1541">
        <v>-119.41793199999999</v>
      </c>
    </row>
    <row r="1542" spans="1:37" ht="14.45" x14ac:dyDescent="0.3">
      <c r="A1542">
        <v>1540</v>
      </c>
      <c r="B1542">
        <v>597</v>
      </c>
      <c r="C1542" t="s">
        <v>893</v>
      </c>
      <c r="D1542" t="s">
        <v>52</v>
      </c>
      <c r="E1542" t="s">
        <v>53</v>
      </c>
      <c r="F1542" s="2">
        <v>36342</v>
      </c>
      <c r="G1542" s="2">
        <v>39994</v>
      </c>
      <c r="H1542">
        <v>16126</v>
      </c>
      <c r="I1542">
        <v>15566</v>
      </c>
      <c r="J1542">
        <v>155</v>
      </c>
      <c r="K1542">
        <f t="shared" si="48"/>
        <v>912328450</v>
      </c>
      <c r="L1542">
        <v>148</v>
      </c>
      <c r="M1542">
        <v>142</v>
      </c>
      <c r="N1542" t="s">
        <v>893</v>
      </c>
      <c r="P1542" t="s">
        <v>39</v>
      </c>
      <c r="Q1542" s="6">
        <v>42230</v>
      </c>
      <c r="R1542">
        <v>235</v>
      </c>
      <c r="S1542">
        <v>298</v>
      </c>
      <c r="T1542" t="s">
        <v>55</v>
      </c>
      <c r="V1542" s="3">
        <v>16126</v>
      </c>
      <c r="AB1542" s="3">
        <v>76575085</v>
      </c>
      <c r="AC1542" s="3">
        <v>97103725</v>
      </c>
      <c r="AD1542">
        <v>133.27000000000001</v>
      </c>
      <c r="AE1542" s="5">
        <f t="shared" si="49"/>
        <v>66620323.950000003</v>
      </c>
      <c r="AF1542">
        <v>168.99</v>
      </c>
      <c r="AG1542" s="4">
        <v>0.87</v>
      </c>
      <c r="AH1542" t="s">
        <v>33</v>
      </c>
      <c r="AI1542" t="s">
        <v>52</v>
      </c>
      <c r="AJ1542">
        <v>36.778261000000001</v>
      </c>
      <c r="AK1542">
        <v>-119.41793199999999</v>
      </c>
    </row>
    <row r="1543" spans="1:37" ht="14.45" x14ac:dyDescent="0.3">
      <c r="A1543">
        <v>1541</v>
      </c>
      <c r="B1543">
        <v>597</v>
      </c>
      <c r="C1543" t="s">
        <v>893</v>
      </c>
      <c r="D1543" t="s">
        <v>52</v>
      </c>
      <c r="E1543" t="s">
        <v>53</v>
      </c>
      <c r="F1543" s="2">
        <v>36342</v>
      </c>
      <c r="G1543" s="2">
        <v>39994</v>
      </c>
      <c r="H1543">
        <v>16126</v>
      </c>
      <c r="I1543">
        <v>15566</v>
      </c>
      <c r="J1543">
        <v>155</v>
      </c>
      <c r="K1543">
        <f t="shared" si="48"/>
        <v>912328450</v>
      </c>
      <c r="L1543">
        <v>148</v>
      </c>
      <c r="M1543">
        <v>142</v>
      </c>
      <c r="N1543" t="s">
        <v>893</v>
      </c>
      <c r="P1543" t="s">
        <v>39</v>
      </c>
      <c r="Q1543" s="6">
        <v>42199</v>
      </c>
      <c r="R1543">
        <v>255</v>
      </c>
      <c r="S1543">
        <v>265</v>
      </c>
      <c r="T1543" t="s">
        <v>55</v>
      </c>
      <c r="V1543" s="3">
        <v>16126</v>
      </c>
      <c r="AB1543" s="3">
        <v>82961773</v>
      </c>
      <c r="AC1543" s="3">
        <v>86285458</v>
      </c>
      <c r="AD1543">
        <v>144.38</v>
      </c>
      <c r="AE1543" s="5">
        <f t="shared" si="49"/>
        <v>72176742.510000005</v>
      </c>
      <c r="AF1543">
        <v>150.16</v>
      </c>
      <c r="AG1543" s="4">
        <v>0.87</v>
      </c>
      <c r="AH1543" t="s">
        <v>33</v>
      </c>
      <c r="AI1543" t="s">
        <v>52</v>
      </c>
      <c r="AJ1543">
        <v>36.778261000000001</v>
      </c>
      <c r="AK1543">
        <v>-119.41793199999999</v>
      </c>
    </row>
    <row r="1544" spans="1:37" ht="14.45" x14ac:dyDescent="0.3">
      <c r="A1544">
        <v>1542</v>
      </c>
      <c r="B1544">
        <v>597</v>
      </c>
      <c r="C1544" t="s">
        <v>893</v>
      </c>
      <c r="D1544" t="s">
        <v>52</v>
      </c>
      <c r="E1544" t="s">
        <v>53</v>
      </c>
      <c r="F1544" s="2">
        <v>36342</v>
      </c>
      <c r="G1544" s="2">
        <v>39994</v>
      </c>
      <c r="H1544">
        <v>16126</v>
      </c>
      <c r="I1544">
        <v>15566</v>
      </c>
      <c r="J1544">
        <v>155</v>
      </c>
      <c r="K1544">
        <f t="shared" si="48"/>
        <v>912328450</v>
      </c>
      <c r="L1544">
        <v>148</v>
      </c>
      <c r="M1544">
        <v>142</v>
      </c>
      <c r="N1544" t="s">
        <v>893</v>
      </c>
      <c r="P1544" t="s">
        <v>39</v>
      </c>
      <c r="Q1544" s="6">
        <v>42169</v>
      </c>
      <c r="R1544">
        <v>250</v>
      </c>
      <c r="S1544">
        <v>234</v>
      </c>
      <c r="T1544" t="s">
        <v>55</v>
      </c>
      <c r="U1544" t="s">
        <v>894</v>
      </c>
      <c r="V1544" s="3">
        <v>16126</v>
      </c>
      <c r="Y1544" t="s">
        <v>895</v>
      </c>
      <c r="AA1544" t="s">
        <v>55</v>
      </c>
      <c r="AB1544" s="3">
        <v>81299931</v>
      </c>
      <c r="AC1544" s="3">
        <v>76281819</v>
      </c>
      <c r="AD1544">
        <v>146.19999999999999</v>
      </c>
      <c r="AE1544" s="5">
        <f t="shared" si="49"/>
        <v>70730939.969999999</v>
      </c>
      <c r="AF1544">
        <v>137.18</v>
      </c>
      <c r="AG1544" s="4">
        <v>0.87</v>
      </c>
      <c r="AH1544" t="s">
        <v>33</v>
      </c>
      <c r="AI1544" t="s">
        <v>52</v>
      </c>
      <c r="AJ1544">
        <v>36.778261000000001</v>
      </c>
      <c r="AK1544">
        <v>-119.41793199999999</v>
      </c>
    </row>
    <row r="1545" spans="1:37" ht="14.45" x14ac:dyDescent="0.3">
      <c r="A1545">
        <v>1543</v>
      </c>
      <c r="B1545">
        <v>612</v>
      </c>
      <c r="C1545" t="s">
        <v>896</v>
      </c>
      <c r="D1545" t="s">
        <v>213</v>
      </c>
      <c r="E1545" t="s">
        <v>53</v>
      </c>
      <c r="F1545" s="2">
        <v>37622</v>
      </c>
      <c r="G1545" s="2">
        <v>40543</v>
      </c>
      <c r="H1545">
        <v>18808</v>
      </c>
      <c r="I1545">
        <v>16793</v>
      </c>
      <c r="J1545">
        <v>195</v>
      </c>
      <c r="K1545">
        <f t="shared" si="48"/>
        <v>1338659400</v>
      </c>
      <c r="L1545">
        <v>181</v>
      </c>
      <c r="M1545">
        <v>167</v>
      </c>
      <c r="N1545" t="s">
        <v>896</v>
      </c>
      <c r="O1545">
        <v>3</v>
      </c>
      <c r="P1545" t="s">
        <v>39</v>
      </c>
      <c r="Q1545" s="6">
        <v>42050</v>
      </c>
      <c r="R1545" s="3">
        <v>53307000</v>
      </c>
      <c r="S1545" s="3">
        <v>50700000</v>
      </c>
      <c r="T1545" t="s">
        <v>32</v>
      </c>
      <c r="V1545" s="3">
        <v>18808</v>
      </c>
      <c r="W1545">
        <v>82</v>
      </c>
      <c r="AB1545" s="3">
        <v>53307000</v>
      </c>
      <c r="AC1545" s="3">
        <v>50700000</v>
      </c>
      <c r="AD1545">
        <v>91.1</v>
      </c>
      <c r="AE1545" s="5">
        <f t="shared" si="49"/>
        <v>47976300</v>
      </c>
      <c r="AF1545">
        <v>86.65</v>
      </c>
      <c r="AG1545" s="4">
        <v>0.9</v>
      </c>
      <c r="AH1545" t="s">
        <v>33</v>
      </c>
      <c r="AI1545" t="s">
        <v>213</v>
      </c>
      <c r="AJ1545">
        <v>33.893152000000001</v>
      </c>
      <c r="AK1545">
        <v>-117.754632</v>
      </c>
    </row>
    <row r="1546" spans="1:37" ht="14.45" x14ac:dyDescent="0.3">
      <c r="A1546">
        <v>1544</v>
      </c>
      <c r="B1546">
        <v>612</v>
      </c>
      <c r="C1546" t="s">
        <v>896</v>
      </c>
      <c r="D1546" t="s">
        <v>213</v>
      </c>
      <c r="E1546" t="s">
        <v>53</v>
      </c>
      <c r="F1546" s="2">
        <v>37622</v>
      </c>
      <c r="G1546" s="2">
        <v>40543</v>
      </c>
      <c r="H1546">
        <v>18808</v>
      </c>
      <c r="I1546">
        <v>16793</v>
      </c>
      <c r="J1546">
        <v>195</v>
      </c>
      <c r="K1546">
        <f t="shared" si="48"/>
        <v>1338659400</v>
      </c>
      <c r="L1546">
        <v>181</v>
      </c>
      <c r="M1546">
        <v>167</v>
      </c>
      <c r="N1546" t="s">
        <v>896</v>
      </c>
      <c r="O1546">
        <v>3</v>
      </c>
      <c r="P1546" t="s">
        <v>39</v>
      </c>
      <c r="Q1546" s="6">
        <v>42019</v>
      </c>
      <c r="R1546" s="3">
        <v>57287000</v>
      </c>
      <c r="S1546" s="3">
        <v>69506000</v>
      </c>
      <c r="T1546" t="s">
        <v>32</v>
      </c>
      <c r="V1546" s="3">
        <v>18808</v>
      </c>
      <c r="W1546">
        <v>88</v>
      </c>
      <c r="AB1546" s="3">
        <v>57287000</v>
      </c>
      <c r="AC1546" s="3">
        <v>69506000</v>
      </c>
      <c r="AD1546">
        <v>88.43</v>
      </c>
      <c r="AE1546" s="5">
        <f t="shared" si="49"/>
        <v>51558300</v>
      </c>
      <c r="AF1546">
        <v>107.29</v>
      </c>
      <c r="AG1546" s="4">
        <v>0.9</v>
      </c>
      <c r="AH1546" t="s">
        <v>33</v>
      </c>
      <c r="AI1546" t="s">
        <v>213</v>
      </c>
      <c r="AJ1546">
        <v>33.893152000000001</v>
      </c>
      <c r="AK1546">
        <v>-117.754632</v>
      </c>
    </row>
    <row r="1547" spans="1:37" ht="14.45" x14ac:dyDescent="0.3">
      <c r="A1547">
        <v>1545</v>
      </c>
      <c r="B1547">
        <v>612</v>
      </c>
      <c r="C1547" t="s">
        <v>896</v>
      </c>
      <c r="D1547" t="s">
        <v>213</v>
      </c>
      <c r="E1547" t="s">
        <v>53</v>
      </c>
      <c r="F1547" s="2">
        <v>37622</v>
      </c>
      <c r="G1547" s="2">
        <v>40543</v>
      </c>
      <c r="H1547">
        <v>18808</v>
      </c>
      <c r="I1547">
        <v>16793</v>
      </c>
      <c r="J1547">
        <v>195</v>
      </c>
      <c r="K1547">
        <f t="shared" si="48"/>
        <v>1338659400</v>
      </c>
      <c r="L1547">
        <v>181</v>
      </c>
      <c r="M1547">
        <v>167</v>
      </c>
      <c r="N1547" t="s">
        <v>896</v>
      </c>
      <c r="O1547">
        <v>3</v>
      </c>
      <c r="P1547" t="s">
        <v>39</v>
      </c>
      <c r="Q1547" s="6">
        <v>42352</v>
      </c>
      <c r="R1547" s="3">
        <v>57877000</v>
      </c>
      <c r="S1547" s="3">
        <v>69300000</v>
      </c>
      <c r="T1547" t="s">
        <v>32</v>
      </c>
      <c r="V1547" s="3">
        <v>17770</v>
      </c>
      <c r="W1547">
        <v>95</v>
      </c>
      <c r="AB1547" s="3">
        <v>57877000</v>
      </c>
      <c r="AC1547" s="3">
        <v>69300000</v>
      </c>
      <c r="AD1547">
        <v>94.56</v>
      </c>
      <c r="AE1547" s="5">
        <f t="shared" si="49"/>
        <v>52089300</v>
      </c>
      <c r="AF1547">
        <v>113.22</v>
      </c>
      <c r="AG1547" s="4">
        <v>0.9</v>
      </c>
      <c r="AH1547" t="s">
        <v>33</v>
      </c>
      <c r="AI1547" t="s">
        <v>213</v>
      </c>
      <c r="AJ1547">
        <v>33.893152000000001</v>
      </c>
      <c r="AK1547">
        <v>-117.754632</v>
      </c>
    </row>
    <row r="1548" spans="1:37" ht="14.45" x14ac:dyDescent="0.3">
      <c r="A1548">
        <v>1546</v>
      </c>
      <c r="B1548">
        <v>612</v>
      </c>
      <c r="C1548" t="s">
        <v>896</v>
      </c>
      <c r="D1548" t="s">
        <v>213</v>
      </c>
      <c r="E1548" t="s">
        <v>53</v>
      </c>
      <c r="F1548" s="2">
        <v>37622</v>
      </c>
      <c r="G1548" s="2">
        <v>40543</v>
      </c>
      <c r="H1548">
        <v>18808</v>
      </c>
      <c r="I1548">
        <v>16793</v>
      </c>
      <c r="J1548">
        <v>195</v>
      </c>
      <c r="K1548">
        <f t="shared" si="48"/>
        <v>1338659400</v>
      </c>
      <c r="L1548">
        <v>181</v>
      </c>
      <c r="M1548">
        <v>167</v>
      </c>
      <c r="N1548" t="s">
        <v>896</v>
      </c>
      <c r="O1548" t="s">
        <v>646</v>
      </c>
      <c r="P1548" t="s">
        <v>34</v>
      </c>
      <c r="Q1548" s="6">
        <v>42322</v>
      </c>
      <c r="R1548">
        <v>66</v>
      </c>
      <c r="S1548">
        <v>82</v>
      </c>
      <c r="T1548" t="s">
        <v>40</v>
      </c>
      <c r="V1548" s="3">
        <v>12000</v>
      </c>
      <c r="AB1548" s="3">
        <v>65600000</v>
      </c>
      <c r="AC1548" s="3">
        <v>82100000</v>
      </c>
      <c r="AD1548">
        <v>173.11</v>
      </c>
      <c r="AE1548" s="5">
        <f t="shared" si="49"/>
        <v>62320000</v>
      </c>
      <c r="AF1548">
        <v>216.65</v>
      </c>
      <c r="AG1548" s="4">
        <v>0.95</v>
      </c>
      <c r="AH1548" t="s">
        <v>376</v>
      </c>
      <c r="AI1548" t="s">
        <v>213</v>
      </c>
      <c r="AJ1548">
        <v>33.893152000000001</v>
      </c>
      <c r="AK1548">
        <v>-117.754632</v>
      </c>
    </row>
    <row r="1549" spans="1:37" ht="14.45" x14ac:dyDescent="0.3">
      <c r="A1549">
        <v>1547</v>
      </c>
      <c r="B1549">
        <v>612</v>
      </c>
      <c r="C1549" t="s">
        <v>896</v>
      </c>
      <c r="D1549" t="s">
        <v>213</v>
      </c>
      <c r="E1549" t="s">
        <v>53</v>
      </c>
      <c r="F1549" s="2">
        <v>37622</v>
      </c>
      <c r="G1549" s="2">
        <v>40543</v>
      </c>
      <c r="H1549">
        <v>18808</v>
      </c>
      <c r="I1549">
        <v>16793</v>
      </c>
      <c r="J1549">
        <v>195</v>
      </c>
      <c r="K1549">
        <f t="shared" si="48"/>
        <v>1338659400</v>
      </c>
      <c r="L1549">
        <v>181</v>
      </c>
      <c r="M1549">
        <v>167</v>
      </c>
      <c r="N1549" t="s">
        <v>896</v>
      </c>
      <c r="O1549" t="s">
        <v>646</v>
      </c>
      <c r="P1549" t="s">
        <v>34</v>
      </c>
      <c r="Q1549" s="6">
        <v>42291</v>
      </c>
      <c r="R1549">
        <v>95</v>
      </c>
      <c r="S1549">
        <v>107</v>
      </c>
      <c r="T1549" t="s">
        <v>40</v>
      </c>
      <c r="V1549" s="3">
        <v>12000</v>
      </c>
      <c r="AB1549" s="3">
        <v>95045000</v>
      </c>
      <c r="AC1549" s="3">
        <v>106500000</v>
      </c>
      <c r="AD1549">
        <v>242.72</v>
      </c>
      <c r="AE1549" s="5">
        <f t="shared" si="49"/>
        <v>90292750</v>
      </c>
      <c r="AF1549">
        <v>271.98</v>
      </c>
      <c r="AG1549" s="4">
        <v>0.95</v>
      </c>
      <c r="AH1549" t="s">
        <v>376</v>
      </c>
      <c r="AI1549" t="s">
        <v>213</v>
      </c>
      <c r="AJ1549">
        <v>33.893152000000001</v>
      </c>
      <c r="AK1549">
        <v>-117.754632</v>
      </c>
    </row>
    <row r="1550" spans="1:37" ht="14.45" x14ac:dyDescent="0.3">
      <c r="A1550">
        <v>1548</v>
      </c>
      <c r="B1550">
        <v>612</v>
      </c>
      <c r="C1550" t="s">
        <v>896</v>
      </c>
      <c r="D1550" t="s">
        <v>213</v>
      </c>
      <c r="E1550" t="s">
        <v>53</v>
      </c>
      <c r="F1550" s="2">
        <v>37622</v>
      </c>
      <c r="G1550" s="2">
        <v>40543</v>
      </c>
      <c r="H1550">
        <v>18808</v>
      </c>
      <c r="I1550">
        <v>16793</v>
      </c>
      <c r="J1550">
        <v>195</v>
      </c>
      <c r="K1550">
        <f t="shared" si="48"/>
        <v>1338659400</v>
      </c>
      <c r="L1550">
        <v>181</v>
      </c>
      <c r="M1550">
        <v>167</v>
      </c>
      <c r="N1550" t="s">
        <v>896</v>
      </c>
      <c r="O1550" t="s">
        <v>646</v>
      </c>
      <c r="P1550" t="s">
        <v>34</v>
      </c>
      <c r="Q1550" s="6">
        <v>42261</v>
      </c>
      <c r="R1550">
        <v>118</v>
      </c>
      <c r="S1550">
        <v>124</v>
      </c>
      <c r="T1550" t="s">
        <v>40</v>
      </c>
      <c r="V1550" s="3">
        <v>12000</v>
      </c>
      <c r="AB1550" s="3">
        <v>118344000</v>
      </c>
      <c r="AC1550" s="3">
        <v>124000000</v>
      </c>
      <c r="AD1550">
        <v>312.3</v>
      </c>
      <c r="AE1550" s="5">
        <f t="shared" si="49"/>
        <v>112426800</v>
      </c>
      <c r="AF1550">
        <v>327.22000000000003</v>
      </c>
      <c r="AG1550" s="4">
        <v>0.95</v>
      </c>
      <c r="AH1550" t="s">
        <v>376</v>
      </c>
      <c r="AI1550" t="s">
        <v>213</v>
      </c>
      <c r="AJ1550">
        <v>33.893152000000001</v>
      </c>
      <c r="AK1550">
        <v>-117.754632</v>
      </c>
    </row>
    <row r="1551" spans="1:37" ht="14.45" x14ac:dyDescent="0.3">
      <c r="A1551">
        <v>1549</v>
      </c>
      <c r="B1551">
        <v>612</v>
      </c>
      <c r="C1551" t="s">
        <v>896</v>
      </c>
      <c r="D1551" t="s">
        <v>213</v>
      </c>
      <c r="E1551" t="s">
        <v>53</v>
      </c>
      <c r="F1551" s="2">
        <v>37622</v>
      </c>
      <c r="G1551" s="2">
        <v>40543</v>
      </c>
      <c r="H1551">
        <v>18808</v>
      </c>
      <c r="I1551">
        <v>16793</v>
      </c>
      <c r="J1551">
        <v>195</v>
      </c>
      <c r="K1551">
        <f t="shared" si="48"/>
        <v>1338659400</v>
      </c>
      <c r="L1551">
        <v>181</v>
      </c>
      <c r="M1551">
        <v>167</v>
      </c>
      <c r="N1551" t="s">
        <v>896</v>
      </c>
      <c r="O1551" t="s">
        <v>646</v>
      </c>
      <c r="P1551" t="s">
        <v>34</v>
      </c>
      <c r="Q1551" s="6">
        <v>42230</v>
      </c>
      <c r="R1551">
        <v>136</v>
      </c>
      <c r="S1551">
        <v>153</v>
      </c>
      <c r="T1551" t="s">
        <v>40</v>
      </c>
      <c r="V1551" s="3">
        <v>12000</v>
      </c>
      <c r="AB1551" s="3">
        <v>135554000</v>
      </c>
      <c r="AC1551" s="3">
        <v>153400000</v>
      </c>
      <c r="AD1551">
        <v>346.17</v>
      </c>
      <c r="AE1551" s="5">
        <f t="shared" si="49"/>
        <v>128776300</v>
      </c>
      <c r="AF1551">
        <v>391.75</v>
      </c>
      <c r="AG1551" s="4">
        <v>0.95</v>
      </c>
      <c r="AH1551" t="s">
        <v>376</v>
      </c>
      <c r="AI1551" t="s">
        <v>213</v>
      </c>
      <c r="AJ1551">
        <v>33.893152000000001</v>
      </c>
      <c r="AK1551">
        <v>-117.754632</v>
      </c>
    </row>
    <row r="1552" spans="1:37" ht="14.45" x14ac:dyDescent="0.3">
      <c r="A1552">
        <v>1550</v>
      </c>
      <c r="B1552">
        <v>612</v>
      </c>
      <c r="C1552" t="s">
        <v>896</v>
      </c>
      <c r="D1552" t="s">
        <v>213</v>
      </c>
      <c r="E1552" t="s">
        <v>53</v>
      </c>
      <c r="F1552" s="2">
        <v>37622</v>
      </c>
      <c r="G1552" s="2">
        <v>40543</v>
      </c>
      <c r="H1552">
        <v>18808</v>
      </c>
      <c r="I1552">
        <v>16793</v>
      </c>
      <c r="J1552">
        <v>195</v>
      </c>
      <c r="K1552">
        <f t="shared" si="48"/>
        <v>1338659400</v>
      </c>
      <c r="L1552">
        <v>181</v>
      </c>
      <c r="M1552">
        <v>167</v>
      </c>
      <c r="N1552" t="s">
        <v>896</v>
      </c>
      <c r="O1552" t="s">
        <v>646</v>
      </c>
      <c r="P1552" t="s">
        <v>34</v>
      </c>
      <c r="Q1552" s="6">
        <v>42199</v>
      </c>
      <c r="R1552">
        <v>152</v>
      </c>
      <c r="S1552">
        <v>168</v>
      </c>
      <c r="T1552" t="s">
        <v>40</v>
      </c>
      <c r="V1552" s="3">
        <v>12000</v>
      </c>
      <c r="AB1552" s="3">
        <v>151803000</v>
      </c>
      <c r="AC1552" s="3">
        <v>168000000</v>
      </c>
      <c r="AD1552">
        <v>387.67</v>
      </c>
      <c r="AE1552" s="5">
        <f t="shared" si="49"/>
        <v>144212850</v>
      </c>
      <c r="AF1552">
        <v>429.03</v>
      </c>
      <c r="AG1552" s="4">
        <v>0.95</v>
      </c>
      <c r="AH1552" t="s">
        <v>376</v>
      </c>
      <c r="AI1552" t="s">
        <v>213</v>
      </c>
      <c r="AJ1552">
        <v>33.893152000000001</v>
      </c>
      <c r="AK1552">
        <v>-117.754632</v>
      </c>
    </row>
    <row r="1553" spans="1:37" ht="14.45" x14ac:dyDescent="0.3">
      <c r="A1553">
        <v>1551</v>
      </c>
      <c r="B1553">
        <v>612</v>
      </c>
      <c r="C1553" t="s">
        <v>896</v>
      </c>
      <c r="D1553" t="s">
        <v>213</v>
      </c>
      <c r="E1553" t="s">
        <v>53</v>
      </c>
      <c r="F1553" s="2">
        <v>37622</v>
      </c>
      <c r="G1553" s="2">
        <v>40543</v>
      </c>
      <c r="H1553">
        <v>18808</v>
      </c>
      <c r="I1553">
        <v>16793</v>
      </c>
      <c r="J1553">
        <v>195</v>
      </c>
      <c r="K1553">
        <f t="shared" si="48"/>
        <v>1338659400</v>
      </c>
      <c r="L1553">
        <v>181</v>
      </c>
      <c r="M1553">
        <v>167</v>
      </c>
      <c r="N1553" t="s">
        <v>896</v>
      </c>
      <c r="O1553" t="s">
        <v>646</v>
      </c>
      <c r="P1553" t="s">
        <v>34</v>
      </c>
      <c r="Q1553" s="6">
        <v>42169</v>
      </c>
      <c r="R1553">
        <v>145</v>
      </c>
      <c r="S1553">
        <v>148</v>
      </c>
      <c r="T1553" t="s">
        <v>40</v>
      </c>
      <c r="V1553" s="3">
        <v>12000</v>
      </c>
      <c r="AB1553" s="3">
        <v>145220000</v>
      </c>
      <c r="AC1553" s="3">
        <v>148200000</v>
      </c>
      <c r="AD1553">
        <v>383.22</v>
      </c>
      <c r="AE1553" s="5">
        <f t="shared" si="49"/>
        <v>137959000</v>
      </c>
      <c r="AF1553">
        <v>391.08</v>
      </c>
      <c r="AG1553" s="4">
        <v>0.95</v>
      </c>
      <c r="AH1553" t="s">
        <v>376</v>
      </c>
      <c r="AI1553" t="s">
        <v>213</v>
      </c>
      <c r="AJ1553">
        <v>33.893152000000001</v>
      </c>
      <c r="AK1553">
        <v>-117.754632</v>
      </c>
    </row>
    <row r="1554" spans="1:37" ht="14.45" x14ac:dyDescent="0.3">
      <c r="A1554">
        <v>1552</v>
      </c>
      <c r="B1554">
        <v>539</v>
      </c>
      <c r="C1554" t="s">
        <v>897</v>
      </c>
      <c r="D1554" t="s">
        <v>36</v>
      </c>
      <c r="E1554" t="s">
        <v>31</v>
      </c>
      <c r="F1554" s="2">
        <v>36161</v>
      </c>
      <c r="G1554" s="2">
        <v>39813</v>
      </c>
      <c r="H1554">
        <v>31994</v>
      </c>
      <c r="I1554">
        <v>30437</v>
      </c>
      <c r="J1554">
        <v>195</v>
      </c>
      <c r="K1554">
        <f t="shared" si="48"/>
        <v>2277172950</v>
      </c>
      <c r="L1554">
        <v>175</v>
      </c>
      <c r="M1554">
        <v>156</v>
      </c>
      <c r="N1554" t="s">
        <v>897</v>
      </c>
      <c r="O1554" t="s">
        <v>54</v>
      </c>
      <c r="P1554" t="s">
        <v>39</v>
      </c>
      <c r="Q1554" s="6">
        <v>42050</v>
      </c>
      <c r="R1554">
        <v>83</v>
      </c>
      <c r="S1554">
        <v>89</v>
      </c>
      <c r="T1554" t="s">
        <v>40</v>
      </c>
      <c r="V1554" s="3">
        <v>27033</v>
      </c>
      <c r="W1554">
        <v>70.38</v>
      </c>
      <c r="AB1554" s="3">
        <v>83234000</v>
      </c>
      <c r="AC1554" s="3">
        <v>89211000</v>
      </c>
      <c r="AD1554">
        <v>70.38</v>
      </c>
      <c r="AE1554" s="5">
        <f t="shared" si="49"/>
        <v>53269760</v>
      </c>
      <c r="AF1554">
        <v>75.430000000000007</v>
      </c>
      <c r="AG1554" s="4">
        <v>0.64</v>
      </c>
      <c r="AH1554" t="s">
        <v>33</v>
      </c>
      <c r="AI1554" t="s">
        <v>36</v>
      </c>
      <c r="AJ1554">
        <v>36.778261000000001</v>
      </c>
      <c r="AK1554">
        <v>-119.41793199999999</v>
      </c>
    </row>
    <row r="1555" spans="1:37" ht="14.45" x14ac:dyDescent="0.3">
      <c r="A1555">
        <v>1553</v>
      </c>
      <c r="B1555">
        <v>539</v>
      </c>
      <c r="C1555" t="s">
        <v>897</v>
      </c>
      <c r="D1555" t="s">
        <v>36</v>
      </c>
      <c r="E1555" t="s">
        <v>31</v>
      </c>
      <c r="F1555" s="2">
        <v>36161</v>
      </c>
      <c r="G1555" s="2">
        <v>39813</v>
      </c>
      <c r="H1555">
        <v>31994</v>
      </c>
      <c r="I1555">
        <v>30437</v>
      </c>
      <c r="J1555">
        <v>195</v>
      </c>
      <c r="K1555">
        <f t="shared" si="48"/>
        <v>2277172950</v>
      </c>
      <c r="L1555">
        <v>175</v>
      </c>
      <c r="M1555">
        <v>156</v>
      </c>
      <c r="N1555" t="s">
        <v>897</v>
      </c>
      <c r="O1555" t="s">
        <v>54</v>
      </c>
      <c r="P1555" t="s">
        <v>39</v>
      </c>
      <c r="Q1555" s="6">
        <v>42019</v>
      </c>
      <c r="R1555">
        <v>86</v>
      </c>
      <c r="S1555">
        <v>86</v>
      </c>
      <c r="T1555" t="s">
        <v>40</v>
      </c>
      <c r="V1555" s="3">
        <v>27033</v>
      </c>
      <c r="W1555">
        <v>66.73</v>
      </c>
      <c r="AB1555" s="3">
        <v>86037000</v>
      </c>
      <c r="AC1555" s="3">
        <v>86441000</v>
      </c>
      <c r="AD1555">
        <v>66.73</v>
      </c>
      <c r="AE1555" s="5">
        <f t="shared" si="49"/>
        <v>55924050</v>
      </c>
      <c r="AF1555">
        <v>67.05</v>
      </c>
      <c r="AG1555" s="4">
        <v>0.65</v>
      </c>
      <c r="AH1555" t="s">
        <v>33</v>
      </c>
      <c r="AI1555" t="s">
        <v>36</v>
      </c>
      <c r="AJ1555">
        <v>36.778261000000001</v>
      </c>
      <c r="AK1555">
        <v>-119.41793199999999</v>
      </c>
    </row>
    <row r="1556" spans="1:37" ht="14.45" x14ac:dyDescent="0.3">
      <c r="A1556">
        <v>1554</v>
      </c>
      <c r="B1556">
        <v>539</v>
      </c>
      <c r="C1556" t="s">
        <v>897</v>
      </c>
      <c r="D1556" t="s">
        <v>36</v>
      </c>
      <c r="E1556" t="s">
        <v>31</v>
      </c>
      <c r="F1556" s="2">
        <v>36161</v>
      </c>
      <c r="G1556" s="2">
        <v>39813</v>
      </c>
      <c r="H1556">
        <v>31994</v>
      </c>
      <c r="I1556">
        <v>30437</v>
      </c>
      <c r="J1556">
        <v>195</v>
      </c>
      <c r="K1556">
        <f t="shared" si="48"/>
        <v>2277172950</v>
      </c>
      <c r="L1556">
        <v>175</v>
      </c>
      <c r="M1556">
        <v>156</v>
      </c>
      <c r="N1556" t="s">
        <v>897</v>
      </c>
      <c r="O1556" t="s">
        <v>898</v>
      </c>
      <c r="P1556" t="s">
        <v>39</v>
      </c>
      <c r="Q1556" s="6">
        <v>42352</v>
      </c>
      <c r="R1556">
        <v>77</v>
      </c>
      <c r="S1556">
        <v>104</v>
      </c>
      <c r="T1556" t="s">
        <v>40</v>
      </c>
      <c r="V1556" s="3">
        <v>27033</v>
      </c>
      <c r="W1556">
        <v>57.1</v>
      </c>
      <c r="AB1556" s="3">
        <v>77183000</v>
      </c>
      <c r="AC1556" s="3">
        <v>103802000</v>
      </c>
      <c r="AD1556">
        <v>57.1</v>
      </c>
      <c r="AE1556" s="5">
        <f t="shared" si="49"/>
        <v>47853460</v>
      </c>
      <c r="AF1556">
        <v>76.8</v>
      </c>
      <c r="AG1556" s="4">
        <v>0.62</v>
      </c>
      <c r="AH1556" t="s">
        <v>33</v>
      </c>
      <c r="AI1556" t="s">
        <v>36</v>
      </c>
      <c r="AJ1556">
        <v>36.778261000000001</v>
      </c>
      <c r="AK1556">
        <v>-119.41793199999999</v>
      </c>
    </row>
    <row r="1557" spans="1:37" ht="14.45" x14ac:dyDescent="0.3">
      <c r="A1557">
        <v>1555</v>
      </c>
      <c r="B1557">
        <v>539</v>
      </c>
      <c r="C1557" t="s">
        <v>897</v>
      </c>
      <c r="D1557" t="s">
        <v>36</v>
      </c>
      <c r="E1557" t="s">
        <v>31</v>
      </c>
      <c r="F1557" s="2">
        <v>36161</v>
      </c>
      <c r="G1557" s="2">
        <v>39813</v>
      </c>
      <c r="H1557">
        <v>31994</v>
      </c>
      <c r="I1557">
        <v>30437</v>
      </c>
      <c r="J1557">
        <v>195</v>
      </c>
      <c r="K1557">
        <f t="shared" si="48"/>
        <v>2277172950</v>
      </c>
      <c r="L1557">
        <v>175</v>
      </c>
      <c r="M1557">
        <v>156</v>
      </c>
      <c r="N1557" t="s">
        <v>897</v>
      </c>
      <c r="O1557" t="s">
        <v>899</v>
      </c>
      <c r="P1557" t="s">
        <v>39</v>
      </c>
      <c r="Q1557" s="6">
        <v>42322</v>
      </c>
      <c r="R1557">
        <v>107</v>
      </c>
      <c r="S1557">
        <v>145</v>
      </c>
      <c r="T1557" t="s">
        <v>40</v>
      </c>
      <c r="V1557" s="3">
        <v>27033</v>
      </c>
      <c r="W1557">
        <v>72.7</v>
      </c>
      <c r="AB1557" s="3">
        <v>107202000</v>
      </c>
      <c r="AC1557" s="3">
        <v>144768000</v>
      </c>
      <c r="AD1557">
        <v>72.7</v>
      </c>
      <c r="AE1557" s="5">
        <f t="shared" si="49"/>
        <v>58961100.000000007</v>
      </c>
      <c r="AF1557">
        <v>98.18</v>
      </c>
      <c r="AG1557" s="4">
        <v>0.55000000000000004</v>
      </c>
      <c r="AH1557" t="s">
        <v>33</v>
      </c>
      <c r="AI1557" t="s">
        <v>36</v>
      </c>
      <c r="AJ1557">
        <v>36.778261000000001</v>
      </c>
      <c r="AK1557">
        <v>-119.41793199999999</v>
      </c>
    </row>
    <row r="1558" spans="1:37" ht="14.45" x14ac:dyDescent="0.3">
      <c r="A1558">
        <v>1556</v>
      </c>
      <c r="B1558">
        <v>539</v>
      </c>
      <c r="C1558" t="s">
        <v>897</v>
      </c>
      <c r="D1558" t="s">
        <v>36</v>
      </c>
      <c r="E1558" t="s">
        <v>31</v>
      </c>
      <c r="F1558" s="2">
        <v>36161</v>
      </c>
      <c r="G1558" s="2">
        <v>39813</v>
      </c>
      <c r="H1558">
        <v>31994</v>
      </c>
      <c r="I1558">
        <v>30437</v>
      </c>
      <c r="J1558">
        <v>195</v>
      </c>
      <c r="K1558">
        <f t="shared" si="48"/>
        <v>2277172950</v>
      </c>
      <c r="L1558">
        <v>175</v>
      </c>
      <c r="M1558">
        <v>156</v>
      </c>
      <c r="N1558" t="s">
        <v>897</v>
      </c>
      <c r="O1558" t="s">
        <v>898</v>
      </c>
      <c r="P1558" t="s">
        <v>39</v>
      </c>
      <c r="Q1558" s="6">
        <v>42291</v>
      </c>
      <c r="R1558">
        <v>149</v>
      </c>
      <c r="S1558">
        <v>197</v>
      </c>
      <c r="T1558" t="s">
        <v>40</v>
      </c>
      <c r="V1558" s="3">
        <v>27033</v>
      </c>
      <c r="W1558">
        <v>97.98</v>
      </c>
      <c r="AB1558" s="3">
        <v>149291000</v>
      </c>
      <c r="AC1558" s="3">
        <v>196765000</v>
      </c>
      <c r="AD1558">
        <v>97.98</v>
      </c>
      <c r="AE1558" s="5">
        <f t="shared" si="49"/>
        <v>82110050</v>
      </c>
      <c r="AF1558">
        <v>129.13999999999999</v>
      </c>
      <c r="AG1558" s="4">
        <v>0.55000000000000004</v>
      </c>
      <c r="AH1558" t="s">
        <v>33</v>
      </c>
      <c r="AI1558" t="s">
        <v>36</v>
      </c>
      <c r="AJ1558">
        <v>36.778261000000001</v>
      </c>
      <c r="AK1558">
        <v>-119.41793199999999</v>
      </c>
    </row>
    <row r="1559" spans="1:37" ht="14.45" x14ac:dyDescent="0.3">
      <c r="A1559">
        <v>1557</v>
      </c>
      <c r="B1559">
        <v>539</v>
      </c>
      <c r="C1559" t="s">
        <v>897</v>
      </c>
      <c r="D1559" t="s">
        <v>36</v>
      </c>
      <c r="E1559" t="s">
        <v>31</v>
      </c>
      <c r="F1559" s="2">
        <v>36161</v>
      </c>
      <c r="G1559" s="2">
        <v>39813</v>
      </c>
      <c r="H1559">
        <v>31994</v>
      </c>
      <c r="I1559">
        <v>30437</v>
      </c>
      <c r="J1559">
        <v>195</v>
      </c>
      <c r="K1559">
        <f t="shared" si="48"/>
        <v>2277172950</v>
      </c>
      <c r="L1559">
        <v>175</v>
      </c>
      <c r="M1559">
        <v>156</v>
      </c>
      <c r="N1559" t="s">
        <v>897</v>
      </c>
      <c r="O1559">
        <v>2</v>
      </c>
      <c r="P1559" t="s">
        <v>39</v>
      </c>
      <c r="Q1559" s="6">
        <v>42261</v>
      </c>
      <c r="R1559">
        <v>164</v>
      </c>
      <c r="S1559">
        <v>232</v>
      </c>
      <c r="T1559" t="s">
        <v>40</v>
      </c>
      <c r="V1559" s="3">
        <v>27033</v>
      </c>
      <c r="W1559">
        <v>113</v>
      </c>
      <c r="AB1559" s="3">
        <v>164255000</v>
      </c>
      <c r="AC1559" s="3">
        <v>231663000</v>
      </c>
      <c r="AD1559">
        <v>113.42</v>
      </c>
      <c r="AE1559" s="5">
        <f t="shared" si="49"/>
        <v>91982800.000000015</v>
      </c>
      <c r="AF1559">
        <v>159.97</v>
      </c>
      <c r="AG1559" s="4">
        <v>0.56000000000000005</v>
      </c>
      <c r="AH1559" t="s">
        <v>33</v>
      </c>
      <c r="AI1559" t="s">
        <v>36</v>
      </c>
      <c r="AJ1559">
        <v>36.778261000000001</v>
      </c>
      <c r="AK1559">
        <v>-119.41793199999999</v>
      </c>
    </row>
    <row r="1560" spans="1:37" ht="14.45" x14ac:dyDescent="0.3">
      <c r="A1560">
        <v>1558</v>
      </c>
      <c r="B1560">
        <v>539</v>
      </c>
      <c r="C1560" t="s">
        <v>897</v>
      </c>
      <c r="D1560" t="s">
        <v>36</v>
      </c>
      <c r="E1560" t="s">
        <v>31</v>
      </c>
      <c r="F1560" s="2">
        <v>36161</v>
      </c>
      <c r="G1560" s="2">
        <v>39813</v>
      </c>
      <c r="H1560">
        <v>31994</v>
      </c>
      <c r="I1560">
        <v>30437</v>
      </c>
      <c r="J1560">
        <v>195</v>
      </c>
      <c r="K1560">
        <f t="shared" si="48"/>
        <v>2277172950</v>
      </c>
      <c r="L1560">
        <v>175</v>
      </c>
      <c r="M1560">
        <v>156</v>
      </c>
      <c r="N1560" t="s">
        <v>897</v>
      </c>
      <c r="O1560" t="s">
        <v>38</v>
      </c>
      <c r="P1560" t="s">
        <v>39</v>
      </c>
      <c r="Q1560" s="6">
        <v>42230</v>
      </c>
      <c r="R1560">
        <v>175</v>
      </c>
      <c r="S1560">
        <v>262</v>
      </c>
      <c r="T1560" t="s">
        <v>40</v>
      </c>
      <c r="V1560" s="3">
        <v>31994</v>
      </c>
      <c r="AB1560" s="3">
        <v>174870000</v>
      </c>
      <c r="AC1560" s="3">
        <v>261763000</v>
      </c>
      <c r="AD1560">
        <v>86.18</v>
      </c>
      <c r="AE1560" s="5">
        <f t="shared" si="49"/>
        <v>85686300</v>
      </c>
      <c r="AF1560">
        <v>129.01</v>
      </c>
      <c r="AG1560" s="4">
        <v>0.49</v>
      </c>
      <c r="AH1560" t="s">
        <v>33</v>
      </c>
      <c r="AI1560" t="s">
        <v>36</v>
      </c>
      <c r="AJ1560">
        <v>36.778261000000001</v>
      </c>
      <c r="AK1560">
        <v>-119.41793199999999</v>
      </c>
    </row>
    <row r="1561" spans="1:37" ht="14.45" x14ac:dyDescent="0.3">
      <c r="A1561">
        <v>1559</v>
      </c>
      <c r="B1561">
        <v>539</v>
      </c>
      <c r="C1561" t="s">
        <v>897</v>
      </c>
      <c r="D1561" t="s">
        <v>36</v>
      </c>
      <c r="E1561" t="s">
        <v>31</v>
      </c>
      <c r="F1561" s="2">
        <v>36161</v>
      </c>
      <c r="G1561" s="2">
        <v>39813</v>
      </c>
      <c r="H1561">
        <v>31994</v>
      </c>
      <c r="I1561">
        <v>30437</v>
      </c>
      <c r="J1561">
        <v>195</v>
      </c>
      <c r="K1561">
        <f t="shared" si="48"/>
        <v>2277172950</v>
      </c>
      <c r="L1561">
        <v>175</v>
      </c>
      <c r="M1561">
        <v>156</v>
      </c>
      <c r="N1561" t="s">
        <v>897</v>
      </c>
      <c r="O1561" t="s">
        <v>38</v>
      </c>
      <c r="P1561" t="s">
        <v>39</v>
      </c>
      <c r="Q1561" s="6">
        <v>42199</v>
      </c>
      <c r="R1561">
        <v>182</v>
      </c>
      <c r="S1561">
        <v>280</v>
      </c>
      <c r="T1561" t="s">
        <v>40</v>
      </c>
      <c r="V1561" s="3">
        <v>31994</v>
      </c>
      <c r="AB1561" s="3">
        <v>181709000</v>
      </c>
      <c r="AC1561" s="3">
        <v>279681000</v>
      </c>
      <c r="AD1561">
        <v>102.6</v>
      </c>
      <c r="AE1561" s="5">
        <f t="shared" si="49"/>
        <v>101757040.00000001</v>
      </c>
      <c r="AF1561">
        <v>157.91</v>
      </c>
      <c r="AG1561" s="4">
        <v>0.56000000000000005</v>
      </c>
      <c r="AH1561" t="s">
        <v>33</v>
      </c>
      <c r="AI1561" t="s">
        <v>36</v>
      </c>
      <c r="AJ1561">
        <v>36.778261000000001</v>
      </c>
      <c r="AK1561">
        <v>-119.41793199999999</v>
      </c>
    </row>
    <row r="1562" spans="1:37" ht="14.45" x14ac:dyDescent="0.3">
      <c r="A1562">
        <v>1560</v>
      </c>
      <c r="B1562">
        <v>539</v>
      </c>
      <c r="C1562" t="s">
        <v>897</v>
      </c>
      <c r="D1562" t="s">
        <v>36</v>
      </c>
      <c r="E1562" t="s">
        <v>31</v>
      </c>
      <c r="F1562" s="2">
        <v>36161</v>
      </c>
      <c r="G1562" s="2">
        <v>39813</v>
      </c>
      <c r="H1562">
        <v>31994</v>
      </c>
      <c r="I1562">
        <v>30437</v>
      </c>
      <c r="J1562">
        <v>195</v>
      </c>
      <c r="K1562">
        <f t="shared" si="48"/>
        <v>2277172950</v>
      </c>
      <c r="L1562">
        <v>175</v>
      </c>
      <c r="M1562">
        <v>156</v>
      </c>
      <c r="N1562" t="s">
        <v>897</v>
      </c>
      <c r="O1562" t="s">
        <v>38</v>
      </c>
      <c r="P1562" t="s">
        <v>39</v>
      </c>
      <c r="Q1562" s="6">
        <v>42169</v>
      </c>
      <c r="R1562">
        <v>176</v>
      </c>
      <c r="S1562">
        <v>249</v>
      </c>
      <c r="T1562" t="s">
        <v>40</v>
      </c>
      <c r="V1562" s="3">
        <v>31994</v>
      </c>
      <c r="AB1562" s="3">
        <v>175733000</v>
      </c>
      <c r="AC1562" s="3">
        <v>248521000</v>
      </c>
      <c r="AD1562">
        <v>98.87</v>
      </c>
      <c r="AE1562" s="5">
        <f t="shared" si="49"/>
        <v>94895820</v>
      </c>
      <c r="AF1562">
        <v>139.82</v>
      </c>
      <c r="AG1562" s="4">
        <v>0.54</v>
      </c>
      <c r="AH1562" t="s">
        <v>33</v>
      </c>
      <c r="AI1562" t="s">
        <v>36</v>
      </c>
      <c r="AJ1562">
        <v>36.778261000000001</v>
      </c>
      <c r="AK1562">
        <v>-119.41793199999999</v>
      </c>
    </row>
    <row r="1563" spans="1:37" ht="14.45" x14ac:dyDescent="0.3">
      <c r="A1563">
        <v>1561</v>
      </c>
      <c r="B1563">
        <v>661</v>
      </c>
      <c r="C1563" t="s">
        <v>900</v>
      </c>
      <c r="D1563" t="s">
        <v>59</v>
      </c>
      <c r="E1563" t="s">
        <v>31</v>
      </c>
      <c r="F1563" s="2">
        <v>35431</v>
      </c>
      <c r="G1563" s="2">
        <v>38718</v>
      </c>
      <c r="H1563">
        <v>63549</v>
      </c>
      <c r="I1563">
        <v>58994</v>
      </c>
      <c r="J1563">
        <v>248</v>
      </c>
      <c r="K1563">
        <f t="shared" si="48"/>
        <v>5752455480</v>
      </c>
      <c r="L1563">
        <v>223</v>
      </c>
      <c r="M1563">
        <v>199</v>
      </c>
      <c r="N1563" t="s">
        <v>900</v>
      </c>
      <c r="O1563">
        <v>2</v>
      </c>
      <c r="P1563" t="s">
        <v>39</v>
      </c>
      <c r="Q1563" s="6">
        <v>42050</v>
      </c>
      <c r="R1563">
        <v>193</v>
      </c>
      <c r="S1563">
        <v>225</v>
      </c>
      <c r="T1563" t="s">
        <v>40</v>
      </c>
      <c r="U1563" t="s">
        <v>901</v>
      </c>
      <c r="V1563" s="3">
        <v>63651</v>
      </c>
      <c r="W1563">
        <v>70.400000000000006</v>
      </c>
      <c r="Y1563" t="s">
        <v>2148</v>
      </c>
      <c r="AB1563" s="3">
        <v>192600000</v>
      </c>
      <c r="AC1563" s="3">
        <v>225400000</v>
      </c>
      <c r="AD1563">
        <v>78.459999999999994</v>
      </c>
      <c r="AE1563" s="5">
        <f t="shared" si="49"/>
        <v>140598000</v>
      </c>
      <c r="AF1563">
        <v>91.82</v>
      </c>
      <c r="AG1563" s="4">
        <v>0.73</v>
      </c>
      <c r="AH1563" t="s">
        <v>33</v>
      </c>
      <c r="AI1563" t="s">
        <v>59</v>
      </c>
      <c r="AJ1563">
        <v>36.778261000000001</v>
      </c>
      <c r="AK1563">
        <v>-119.41793199999999</v>
      </c>
    </row>
    <row r="1564" spans="1:37" ht="14.45" x14ac:dyDescent="0.3">
      <c r="A1564">
        <v>1562</v>
      </c>
      <c r="B1564">
        <v>661</v>
      </c>
      <c r="C1564" t="s">
        <v>900</v>
      </c>
      <c r="D1564" t="s">
        <v>59</v>
      </c>
      <c r="E1564" t="s">
        <v>31</v>
      </c>
      <c r="F1564" s="2">
        <v>35431</v>
      </c>
      <c r="G1564" s="2">
        <v>38718</v>
      </c>
      <c r="H1564">
        <v>63549</v>
      </c>
      <c r="I1564">
        <v>58994</v>
      </c>
      <c r="J1564">
        <v>248</v>
      </c>
      <c r="K1564">
        <f t="shared" si="48"/>
        <v>5752455480</v>
      </c>
      <c r="L1564">
        <v>223</v>
      </c>
      <c r="M1564">
        <v>199</v>
      </c>
      <c r="N1564" t="s">
        <v>900</v>
      </c>
      <c r="O1564">
        <v>1</v>
      </c>
      <c r="P1564" t="s">
        <v>39</v>
      </c>
      <c r="Q1564" s="6">
        <v>42019</v>
      </c>
      <c r="R1564">
        <v>206</v>
      </c>
      <c r="S1564">
        <v>230</v>
      </c>
      <c r="T1564" t="s">
        <v>40</v>
      </c>
      <c r="U1564" t="s">
        <v>901</v>
      </c>
      <c r="V1564" s="3">
        <v>63651</v>
      </c>
      <c r="W1564">
        <v>68.2</v>
      </c>
      <c r="AB1564" s="3">
        <v>206000000</v>
      </c>
      <c r="AC1564" s="3">
        <v>230400000</v>
      </c>
      <c r="AD1564">
        <v>75.790000000000006</v>
      </c>
      <c r="AE1564" s="5">
        <f t="shared" si="49"/>
        <v>150380000</v>
      </c>
      <c r="AF1564">
        <v>84.77</v>
      </c>
      <c r="AG1564" s="4">
        <v>0.73</v>
      </c>
      <c r="AH1564" t="s">
        <v>33</v>
      </c>
      <c r="AI1564" t="s">
        <v>59</v>
      </c>
      <c r="AJ1564">
        <v>36.778261000000001</v>
      </c>
      <c r="AK1564">
        <v>-119.41793199999999</v>
      </c>
    </row>
    <row r="1565" spans="1:37" ht="14.45" x14ac:dyDescent="0.3">
      <c r="A1565">
        <v>1563</v>
      </c>
      <c r="B1565">
        <v>661</v>
      </c>
      <c r="C1565" t="s">
        <v>900</v>
      </c>
      <c r="D1565" t="s">
        <v>59</v>
      </c>
      <c r="E1565" t="s">
        <v>31</v>
      </c>
      <c r="F1565" s="2">
        <v>35431</v>
      </c>
      <c r="G1565" s="2">
        <v>38718</v>
      </c>
      <c r="H1565">
        <v>63549</v>
      </c>
      <c r="I1565">
        <v>58994</v>
      </c>
      <c r="J1565">
        <v>248</v>
      </c>
      <c r="K1565">
        <f t="shared" si="48"/>
        <v>5752455480</v>
      </c>
      <c r="L1565">
        <v>223</v>
      </c>
      <c r="M1565">
        <v>199</v>
      </c>
      <c r="N1565" t="s">
        <v>900</v>
      </c>
      <c r="O1565">
        <v>1</v>
      </c>
      <c r="P1565" t="s">
        <v>39</v>
      </c>
      <c r="Q1565" s="6">
        <v>42352</v>
      </c>
      <c r="R1565">
        <v>200</v>
      </c>
      <c r="S1565">
        <v>250</v>
      </c>
      <c r="T1565" t="s">
        <v>40</v>
      </c>
      <c r="U1565" t="s">
        <v>901</v>
      </c>
      <c r="V1565" s="3">
        <v>63651</v>
      </c>
      <c r="W1565">
        <v>66.2</v>
      </c>
      <c r="AB1565" s="3">
        <v>199900000</v>
      </c>
      <c r="AC1565" s="3">
        <v>250400000</v>
      </c>
      <c r="AD1565">
        <v>73.55</v>
      </c>
      <c r="AE1565" s="5">
        <f t="shared" si="49"/>
        <v>145927000</v>
      </c>
      <c r="AF1565">
        <v>92.13</v>
      </c>
      <c r="AG1565" s="4">
        <v>0.73</v>
      </c>
      <c r="AH1565" t="s">
        <v>33</v>
      </c>
      <c r="AI1565" t="s">
        <v>59</v>
      </c>
      <c r="AJ1565">
        <v>36.778261000000001</v>
      </c>
      <c r="AK1565">
        <v>-119.41793199999999</v>
      </c>
    </row>
    <row r="1566" spans="1:37" ht="14.45" x14ac:dyDescent="0.3">
      <c r="A1566">
        <v>1564</v>
      </c>
      <c r="B1566">
        <v>661</v>
      </c>
      <c r="C1566" t="s">
        <v>900</v>
      </c>
      <c r="D1566" t="s">
        <v>59</v>
      </c>
      <c r="E1566" t="s">
        <v>31</v>
      </c>
      <c r="F1566" s="2">
        <v>35431</v>
      </c>
      <c r="G1566" s="2">
        <v>38718</v>
      </c>
      <c r="H1566">
        <v>63549</v>
      </c>
      <c r="I1566">
        <v>58994</v>
      </c>
      <c r="J1566">
        <v>248</v>
      </c>
      <c r="K1566">
        <f t="shared" si="48"/>
        <v>5752455480</v>
      </c>
      <c r="L1566">
        <v>223</v>
      </c>
      <c r="M1566">
        <v>199</v>
      </c>
      <c r="N1566" t="s">
        <v>900</v>
      </c>
      <c r="O1566">
        <v>1</v>
      </c>
      <c r="P1566" t="s">
        <v>39</v>
      </c>
      <c r="Q1566" s="6">
        <v>42322</v>
      </c>
      <c r="R1566">
        <v>265</v>
      </c>
      <c r="S1566">
        <v>316</v>
      </c>
      <c r="T1566" t="s">
        <v>40</v>
      </c>
      <c r="U1566" t="s">
        <v>902</v>
      </c>
      <c r="V1566" s="3">
        <v>63651</v>
      </c>
      <c r="W1566">
        <v>90.6</v>
      </c>
      <c r="AB1566" s="3">
        <v>264800000</v>
      </c>
      <c r="AC1566" s="3">
        <v>315800000</v>
      </c>
      <c r="AD1566">
        <v>100.68</v>
      </c>
      <c r="AE1566" s="5">
        <f t="shared" si="49"/>
        <v>193304000</v>
      </c>
      <c r="AF1566">
        <v>120.07</v>
      </c>
      <c r="AG1566" s="4">
        <v>0.73</v>
      </c>
      <c r="AH1566" t="s">
        <v>33</v>
      </c>
      <c r="AI1566" t="s">
        <v>59</v>
      </c>
      <c r="AJ1566">
        <v>36.778261000000001</v>
      </c>
      <c r="AK1566">
        <v>-119.41793199999999</v>
      </c>
    </row>
    <row r="1567" spans="1:37" ht="14.45" x14ac:dyDescent="0.3">
      <c r="A1567">
        <v>1565</v>
      </c>
      <c r="B1567">
        <v>661</v>
      </c>
      <c r="C1567" t="s">
        <v>900</v>
      </c>
      <c r="D1567" t="s">
        <v>59</v>
      </c>
      <c r="E1567" t="s">
        <v>31</v>
      </c>
      <c r="F1567" s="2">
        <v>35431</v>
      </c>
      <c r="G1567" s="2">
        <v>38718</v>
      </c>
      <c r="H1567">
        <v>63549</v>
      </c>
      <c r="I1567">
        <v>58994</v>
      </c>
      <c r="J1567">
        <v>248</v>
      </c>
      <c r="K1567">
        <f t="shared" si="48"/>
        <v>5752455480</v>
      </c>
      <c r="L1567">
        <v>223</v>
      </c>
      <c r="M1567">
        <v>199</v>
      </c>
      <c r="N1567" t="s">
        <v>900</v>
      </c>
      <c r="O1567">
        <v>1</v>
      </c>
      <c r="P1567" t="s">
        <v>39</v>
      </c>
      <c r="Q1567" s="6">
        <v>42291</v>
      </c>
      <c r="R1567">
        <v>479</v>
      </c>
      <c r="S1567">
        <v>448</v>
      </c>
      <c r="T1567" t="s">
        <v>40</v>
      </c>
      <c r="U1567" t="s">
        <v>903</v>
      </c>
      <c r="V1567" s="3">
        <v>63651</v>
      </c>
      <c r="W1567">
        <v>158.69999999999999</v>
      </c>
      <c r="AB1567" s="3">
        <v>479400000</v>
      </c>
      <c r="AC1567" s="3">
        <v>448200000</v>
      </c>
      <c r="AD1567">
        <v>176.39</v>
      </c>
      <c r="AE1567" s="5">
        <f t="shared" si="49"/>
        <v>349962000</v>
      </c>
      <c r="AF1567">
        <v>164.91</v>
      </c>
      <c r="AG1567" s="4">
        <v>0.73</v>
      </c>
      <c r="AH1567" t="s">
        <v>33</v>
      </c>
      <c r="AI1567" t="s">
        <v>59</v>
      </c>
      <c r="AJ1567">
        <v>36.778261000000001</v>
      </c>
      <c r="AK1567">
        <v>-119.41793199999999</v>
      </c>
    </row>
    <row r="1568" spans="1:37" ht="14.45" x14ac:dyDescent="0.3">
      <c r="A1568">
        <v>1566</v>
      </c>
      <c r="B1568">
        <v>661</v>
      </c>
      <c r="C1568" t="s">
        <v>900</v>
      </c>
      <c r="D1568" t="s">
        <v>59</v>
      </c>
      <c r="E1568" t="s">
        <v>31</v>
      </c>
      <c r="F1568" s="2">
        <v>35431</v>
      </c>
      <c r="G1568" s="2">
        <v>38718</v>
      </c>
      <c r="H1568">
        <v>63549</v>
      </c>
      <c r="I1568">
        <v>58994</v>
      </c>
      <c r="J1568">
        <v>248</v>
      </c>
      <c r="K1568">
        <f t="shared" si="48"/>
        <v>5752455480</v>
      </c>
      <c r="L1568">
        <v>223</v>
      </c>
      <c r="M1568">
        <v>199</v>
      </c>
      <c r="N1568" t="s">
        <v>900</v>
      </c>
      <c r="O1568">
        <v>1</v>
      </c>
      <c r="P1568" t="s">
        <v>39</v>
      </c>
      <c r="Q1568" s="6">
        <v>42261</v>
      </c>
      <c r="R1568">
        <v>550</v>
      </c>
      <c r="S1568">
        <v>516</v>
      </c>
      <c r="T1568" t="s">
        <v>40</v>
      </c>
      <c r="U1568" t="s">
        <v>904</v>
      </c>
      <c r="V1568" s="3">
        <v>63651</v>
      </c>
      <c r="W1568">
        <v>188.1</v>
      </c>
      <c r="AB1568" s="3">
        <v>550100000</v>
      </c>
      <c r="AC1568" s="3">
        <v>515500000</v>
      </c>
      <c r="AD1568">
        <v>209.15</v>
      </c>
      <c r="AE1568" s="5">
        <f t="shared" si="49"/>
        <v>401573000</v>
      </c>
      <c r="AF1568">
        <v>195.99</v>
      </c>
      <c r="AG1568" s="4">
        <v>0.73</v>
      </c>
      <c r="AH1568" t="s">
        <v>33</v>
      </c>
      <c r="AI1568" t="s">
        <v>59</v>
      </c>
      <c r="AJ1568">
        <v>36.778261000000001</v>
      </c>
      <c r="AK1568">
        <v>-119.41793199999999</v>
      </c>
    </row>
    <row r="1569" spans="1:37" ht="14.45" x14ac:dyDescent="0.3">
      <c r="A1569">
        <v>1567</v>
      </c>
      <c r="B1569">
        <v>661</v>
      </c>
      <c r="C1569" t="s">
        <v>900</v>
      </c>
      <c r="D1569" t="s">
        <v>59</v>
      </c>
      <c r="E1569" t="s">
        <v>31</v>
      </c>
      <c r="F1569" s="2">
        <v>35431</v>
      </c>
      <c r="G1569" s="2">
        <v>38718</v>
      </c>
      <c r="H1569">
        <v>63549</v>
      </c>
      <c r="I1569">
        <v>58994</v>
      </c>
      <c r="J1569">
        <v>248</v>
      </c>
      <c r="K1569">
        <f t="shared" si="48"/>
        <v>5752455480</v>
      </c>
      <c r="L1569">
        <v>223</v>
      </c>
      <c r="M1569">
        <v>199</v>
      </c>
      <c r="N1569" t="s">
        <v>900</v>
      </c>
      <c r="O1569" t="s">
        <v>96</v>
      </c>
      <c r="P1569" t="s">
        <v>39</v>
      </c>
      <c r="Q1569" s="6">
        <v>42230</v>
      </c>
      <c r="R1569">
        <v>632</v>
      </c>
      <c r="S1569">
        <v>642</v>
      </c>
      <c r="T1569" t="s">
        <v>40</v>
      </c>
      <c r="U1569" t="s">
        <v>905</v>
      </c>
      <c r="V1569" s="3">
        <v>62930</v>
      </c>
      <c r="AB1569" s="3">
        <v>632320000</v>
      </c>
      <c r="AC1569" s="3">
        <v>642430000</v>
      </c>
      <c r="AD1569">
        <v>304.68</v>
      </c>
      <c r="AE1569" s="5">
        <f t="shared" si="49"/>
        <v>594380800</v>
      </c>
      <c r="AF1569">
        <v>309.55</v>
      </c>
      <c r="AG1569" s="4">
        <v>0.94</v>
      </c>
      <c r="AH1569" t="s">
        <v>33</v>
      </c>
      <c r="AI1569" t="s">
        <v>59</v>
      </c>
      <c r="AJ1569">
        <v>36.778261000000001</v>
      </c>
      <c r="AK1569">
        <v>-119.41793199999999</v>
      </c>
    </row>
    <row r="1570" spans="1:37" ht="14.45" x14ac:dyDescent="0.3">
      <c r="A1570">
        <v>1568</v>
      </c>
      <c r="B1570">
        <v>661</v>
      </c>
      <c r="C1570" t="s">
        <v>900</v>
      </c>
      <c r="D1570" t="s">
        <v>59</v>
      </c>
      <c r="E1570" t="s">
        <v>31</v>
      </c>
      <c r="F1570" s="2">
        <v>35431</v>
      </c>
      <c r="G1570" s="2">
        <v>38718</v>
      </c>
      <c r="H1570">
        <v>63549</v>
      </c>
      <c r="I1570">
        <v>58994</v>
      </c>
      <c r="J1570">
        <v>248</v>
      </c>
      <c r="K1570">
        <f t="shared" si="48"/>
        <v>5752455480</v>
      </c>
      <c r="L1570">
        <v>223</v>
      </c>
      <c r="M1570">
        <v>199</v>
      </c>
      <c r="N1570" t="s">
        <v>900</v>
      </c>
      <c r="O1570">
        <v>1</v>
      </c>
      <c r="P1570" t="s">
        <v>39</v>
      </c>
      <c r="Q1570" s="6">
        <v>42199</v>
      </c>
      <c r="R1570">
        <v>721</v>
      </c>
      <c r="S1570">
        <v>664</v>
      </c>
      <c r="T1570" t="s">
        <v>40</v>
      </c>
      <c r="U1570" t="s">
        <v>906</v>
      </c>
      <c r="V1570" s="3">
        <v>62930</v>
      </c>
      <c r="AB1570" s="3">
        <v>721300000</v>
      </c>
      <c r="AC1570" s="3">
        <v>664300000</v>
      </c>
      <c r="AD1570">
        <v>347.56</v>
      </c>
      <c r="AE1570" s="5">
        <f t="shared" si="49"/>
        <v>678022000</v>
      </c>
      <c r="AF1570">
        <v>320.08999999999997</v>
      </c>
      <c r="AG1570" s="4">
        <v>0.94</v>
      </c>
      <c r="AH1570" t="s">
        <v>33</v>
      </c>
      <c r="AI1570" t="s">
        <v>59</v>
      </c>
      <c r="AJ1570">
        <v>36.778261000000001</v>
      </c>
      <c r="AK1570">
        <v>-119.41793199999999</v>
      </c>
    </row>
    <row r="1571" spans="1:37" ht="14.45" x14ac:dyDescent="0.3">
      <c r="A1571">
        <v>1569</v>
      </c>
      <c r="B1571">
        <v>661</v>
      </c>
      <c r="C1571" t="s">
        <v>900</v>
      </c>
      <c r="D1571" t="s">
        <v>59</v>
      </c>
      <c r="E1571" t="s">
        <v>31</v>
      </c>
      <c r="F1571" s="2">
        <v>35431</v>
      </c>
      <c r="G1571" s="2">
        <v>38718</v>
      </c>
      <c r="H1571">
        <v>63549</v>
      </c>
      <c r="I1571">
        <v>58994</v>
      </c>
      <c r="J1571">
        <v>248</v>
      </c>
      <c r="K1571">
        <f t="shared" si="48"/>
        <v>5752455480</v>
      </c>
      <c r="L1571">
        <v>223</v>
      </c>
      <c r="M1571">
        <v>199</v>
      </c>
      <c r="N1571" t="s">
        <v>900</v>
      </c>
      <c r="O1571">
        <v>1</v>
      </c>
      <c r="P1571" t="s">
        <v>39</v>
      </c>
      <c r="Q1571" s="6">
        <v>42169</v>
      </c>
      <c r="R1571">
        <v>686</v>
      </c>
      <c r="S1571">
        <v>612</v>
      </c>
      <c r="T1571" t="s">
        <v>40</v>
      </c>
      <c r="U1571" t="s">
        <v>906</v>
      </c>
      <c r="V1571" s="3">
        <v>62930</v>
      </c>
      <c r="AB1571" s="3">
        <v>686300000</v>
      </c>
      <c r="AC1571" s="3">
        <v>611800000</v>
      </c>
      <c r="AD1571">
        <v>341.71</v>
      </c>
      <c r="AE1571" s="5">
        <f t="shared" si="49"/>
        <v>645122000</v>
      </c>
      <c r="AF1571">
        <v>304.62</v>
      </c>
      <c r="AG1571" s="4">
        <v>0.94</v>
      </c>
      <c r="AH1571" t="s">
        <v>33</v>
      </c>
      <c r="AI1571" t="s">
        <v>59</v>
      </c>
      <c r="AJ1571">
        <v>36.778261000000001</v>
      </c>
      <c r="AK1571">
        <v>-119.41793199999999</v>
      </c>
    </row>
    <row r="1572" spans="1:37" ht="14.45" x14ac:dyDescent="0.3">
      <c r="A1572">
        <v>1570</v>
      </c>
      <c r="B1572">
        <v>663</v>
      </c>
      <c r="C1572" t="s">
        <v>907</v>
      </c>
      <c r="D1572" t="s">
        <v>52</v>
      </c>
      <c r="E1572" t="s">
        <v>53</v>
      </c>
      <c r="F1572" s="2">
        <v>35065</v>
      </c>
      <c r="G1572" s="2">
        <v>38717</v>
      </c>
      <c r="H1572">
        <v>20256</v>
      </c>
      <c r="I1572">
        <v>18952</v>
      </c>
      <c r="J1572">
        <v>126</v>
      </c>
      <c r="K1572">
        <f t="shared" si="48"/>
        <v>931573440</v>
      </c>
      <c r="L1572">
        <v>118</v>
      </c>
      <c r="M1572">
        <v>115</v>
      </c>
      <c r="N1572" t="s">
        <v>907</v>
      </c>
      <c r="Q1572" s="6">
        <v>42050</v>
      </c>
      <c r="R1572">
        <v>148</v>
      </c>
      <c r="S1572">
        <v>157</v>
      </c>
      <c r="T1572" t="s">
        <v>55</v>
      </c>
      <c r="V1572" s="3">
        <v>20463</v>
      </c>
      <c r="W1572">
        <v>76</v>
      </c>
      <c r="AB1572" s="3">
        <v>48177133</v>
      </c>
      <c r="AC1572" s="3">
        <v>51201035</v>
      </c>
      <c r="AD1572">
        <v>75.680000000000007</v>
      </c>
      <c r="AE1572" s="5">
        <f t="shared" si="49"/>
        <v>43359419.700000003</v>
      </c>
      <c r="AF1572">
        <v>80.430000000000007</v>
      </c>
      <c r="AG1572" s="4">
        <v>0.9</v>
      </c>
      <c r="AH1572" t="s">
        <v>33</v>
      </c>
      <c r="AI1572" t="s">
        <v>52</v>
      </c>
      <c r="AJ1572">
        <v>33.792239000000002</v>
      </c>
      <c r="AK1572">
        <v>-118.315072</v>
      </c>
    </row>
    <row r="1573" spans="1:37" ht="14.45" x14ac:dyDescent="0.3">
      <c r="A1573">
        <v>1571</v>
      </c>
      <c r="B1573">
        <v>663</v>
      </c>
      <c r="C1573" t="s">
        <v>907</v>
      </c>
      <c r="D1573" t="s">
        <v>52</v>
      </c>
      <c r="E1573" t="s">
        <v>53</v>
      </c>
      <c r="F1573" s="2">
        <v>35065</v>
      </c>
      <c r="G1573" s="2">
        <v>38717</v>
      </c>
      <c r="H1573">
        <v>20256</v>
      </c>
      <c r="I1573">
        <v>18952</v>
      </c>
      <c r="J1573">
        <v>126</v>
      </c>
      <c r="K1573">
        <f t="shared" si="48"/>
        <v>931573440</v>
      </c>
      <c r="L1573">
        <v>118</v>
      </c>
      <c r="M1573">
        <v>115</v>
      </c>
      <c r="N1573" t="s">
        <v>907</v>
      </c>
      <c r="Q1573" s="6">
        <v>42019</v>
      </c>
      <c r="R1573">
        <v>163</v>
      </c>
      <c r="S1573">
        <v>182</v>
      </c>
      <c r="T1573" t="s">
        <v>55</v>
      </c>
      <c r="V1573" s="3">
        <v>20463</v>
      </c>
      <c r="W1573">
        <v>76</v>
      </c>
      <c r="AB1573" s="3">
        <v>53247382</v>
      </c>
      <c r="AC1573" s="3">
        <v>59366871</v>
      </c>
      <c r="AD1573">
        <v>75.55</v>
      </c>
      <c r="AE1573" s="5">
        <f t="shared" si="49"/>
        <v>47922643.800000004</v>
      </c>
      <c r="AF1573">
        <v>84.23</v>
      </c>
      <c r="AG1573" s="4">
        <v>0.9</v>
      </c>
      <c r="AH1573" t="s">
        <v>33</v>
      </c>
      <c r="AI1573" t="s">
        <v>52</v>
      </c>
      <c r="AJ1573">
        <v>33.792239000000002</v>
      </c>
      <c r="AK1573">
        <v>-118.315072</v>
      </c>
    </row>
    <row r="1574" spans="1:37" ht="14.45" x14ac:dyDescent="0.3">
      <c r="A1574">
        <v>1572</v>
      </c>
      <c r="B1574">
        <v>663</v>
      </c>
      <c r="C1574" t="s">
        <v>907</v>
      </c>
      <c r="D1574" t="s">
        <v>52</v>
      </c>
      <c r="E1574" t="s">
        <v>53</v>
      </c>
      <c r="F1574" s="2">
        <v>35065</v>
      </c>
      <c r="G1574" s="2">
        <v>38717</v>
      </c>
      <c r="H1574">
        <v>20256</v>
      </c>
      <c r="I1574">
        <v>18952</v>
      </c>
      <c r="J1574">
        <v>126</v>
      </c>
      <c r="K1574">
        <f t="shared" si="48"/>
        <v>931573440</v>
      </c>
      <c r="L1574">
        <v>118</v>
      </c>
      <c r="M1574">
        <v>115</v>
      </c>
      <c r="N1574" t="s">
        <v>907</v>
      </c>
      <c r="Q1574" s="6">
        <v>42352</v>
      </c>
      <c r="R1574">
        <v>154</v>
      </c>
      <c r="S1574">
        <v>175</v>
      </c>
      <c r="T1574" t="s">
        <v>55</v>
      </c>
      <c r="V1574" s="3">
        <v>20463</v>
      </c>
      <c r="W1574">
        <v>71</v>
      </c>
      <c r="AB1574" s="3">
        <v>50249549</v>
      </c>
      <c r="AC1574" s="3">
        <v>57033775</v>
      </c>
      <c r="AD1574">
        <v>71.290000000000006</v>
      </c>
      <c r="AE1574" s="5">
        <f t="shared" si="49"/>
        <v>45224594.100000001</v>
      </c>
      <c r="AF1574">
        <v>80.92</v>
      </c>
      <c r="AG1574" s="4">
        <v>0.9</v>
      </c>
      <c r="AH1574" t="s">
        <v>33</v>
      </c>
      <c r="AI1574" t="s">
        <v>52</v>
      </c>
      <c r="AJ1574">
        <v>33.792239000000002</v>
      </c>
      <c r="AK1574">
        <v>-118.315072</v>
      </c>
    </row>
    <row r="1575" spans="1:37" ht="14.45" x14ac:dyDescent="0.3">
      <c r="A1575">
        <v>1573</v>
      </c>
      <c r="B1575">
        <v>663</v>
      </c>
      <c r="C1575" t="s">
        <v>907</v>
      </c>
      <c r="D1575" t="s">
        <v>52</v>
      </c>
      <c r="E1575" t="s">
        <v>53</v>
      </c>
      <c r="F1575" s="2">
        <v>35065</v>
      </c>
      <c r="G1575" s="2">
        <v>38717</v>
      </c>
      <c r="H1575">
        <v>20256</v>
      </c>
      <c r="I1575">
        <v>18952</v>
      </c>
      <c r="J1575">
        <v>126</v>
      </c>
      <c r="K1575">
        <f t="shared" si="48"/>
        <v>931573440</v>
      </c>
      <c r="L1575">
        <v>118</v>
      </c>
      <c r="M1575">
        <v>115</v>
      </c>
      <c r="N1575" t="s">
        <v>907</v>
      </c>
      <c r="Q1575" s="6">
        <v>42322</v>
      </c>
      <c r="R1575">
        <v>178</v>
      </c>
      <c r="S1575">
        <v>192</v>
      </c>
      <c r="T1575" t="s">
        <v>55</v>
      </c>
      <c r="V1575" s="3">
        <v>20463</v>
      </c>
      <c r="W1575">
        <v>85</v>
      </c>
      <c r="AB1575" s="3">
        <v>57978744</v>
      </c>
      <c r="AC1575" s="3">
        <v>62635161</v>
      </c>
      <c r="AD1575">
        <v>85</v>
      </c>
      <c r="AE1575" s="5">
        <f t="shared" si="49"/>
        <v>52180869.600000001</v>
      </c>
      <c r="AF1575">
        <v>91.83</v>
      </c>
      <c r="AG1575" s="4">
        <v>0.9</v>
      </c>
      <c r="AH1575" t="s">
        <v>33</v>
      </c>
      <c r="AI1575" t="s">
        <v>52</v>
      </c>
      <c r="AJ1575">
        <v>33.792239000000002</v>
      </c>
      <c r="AK1575">
        <v>-118.315072</v>
      </c>
    </row>
    <row r="1576" spans="1:37" ht="14.45" x14ac:dyDescent="0.3">
      <c r="A1576">
        <v>1574</v>
      </c>
      <c r="B1576">
        <v>663</v>
      </c>
      <c r="C1576" t="s">
        <v>907</v>
      </c>
      <c r="D1576" t="s">
        <v>52</v>
      </c>
      <c r="E1576" t="s">
        <v>53</v>
      </c>
      <c r="F1576" s="2">
        <v>35065</v>
      </c>
      <c r="G1576" s="2">
        <v>38717</v>
      </c>
      <c r="H1576">
        <v>20256</v>
      </c>
      <c r="I1576">
        <v>18952</v>
      </c>
      <c r="J1576">
        <v>126</v>
      </c>
      <c r="K1576">
        <f t="shared" si="48"/>
        <v>931573440</v>
      </c>
      <c r="L1576">
        <v>118</v>
      </c>
      <c r="M1576">
        <v>115</v>
      </c>
      <c r="N1576" t="s">
        <v>907</v>
      </c>
      <c r="Q1576" s="6">
        <v>42291</v>
      </c>
      <c r="R1576">
        <v>195</v>
      </c>
      <c r="S1576">
        <v>213</v>
      </c>
      <c r="T1576" t="s">
        <v>55</v>
      </c>
      <c r="V1576" s="3">
        <v>20463</v>
      </c>
      <c r="W1576">
        <v>90</v>
      </c>
      <c r="AB1576" s="3">
        <v>63560579</v>
      </c>
      <c r="AC1576" s="3">
        <v>69432422</v>
      </c>
      <c r="AD1576">
        <v>90.18</v>
      </c>
      <c r="AE1576" s="5">
        <f t="shared" si="49"/>
        <v>57204521.100000001</v>
      </c>
      <c r="AF1576">
        <v>98.51</v>
      </c>
      <c r="AG1576" s="4">
        <v>0.9</v>
      </c>
      <c r="AH1576" t="s">
        <v>33</v>
      </c>
      <c r="AI1576" t="s">
        <v>52</v>
      </c>
      <c r="AJ1576">
        <v>33.792239000000002</v>
      </c>
      <c r="AK1576">
        <v>-118.315072</v>
      </c>
    </row>
    <row r="1577" spans="1:37" ht="14.45" x14ac:dyDescent="0.3">
      <c r="A1577">
        <v>1575</v>
      </c>
      <c r="B1577">
        <v>663</v>
      </c>
      <c r="C1577" t="s">
        <v>907</v>
      </c>
      <c r="D1577" t="s">
        <v>52</v>
      </c>
      <c r="E1577" t="s">
        <v>53</v>
      </c>
      <c r="F1577" s="2">
        <v>35065</v>
      </c>
      <c r="G1577" s="2">
        <v>38717</v>
      </c>
      <c r="H1577">
        <v>20256</v>
      </c>
      <c r="I1577">
        <v>18952</v>
      </c>
      <c r="J1577">
        <v>126</v>
      </c>
      <c r="K1577">
        <f t="shared" si="48"/>
        <v>931573440</v>
      </c>
      <c r="L1577">
        <v>118</v>
      </c>
      <c r="M1577">
        <v>115</v>
      </c>
      <c r="N1577" t="s">
        <v>907</v>
      </c>
      <c r="Q1577" s="6">
        <v>42261</v>
      </c>
      <c r="R1577">
        <v>204</v>
      </c>
      <c r="S1577">
        <v>216</v>
      </c>
      <c r="T1577" t="s">
        <v>55</v>
      </c>
      <c r="V1577" s="3">
        <v>20463</v>
      </c>
      <c r="W1577">
        <v>97</v>
      </c>
      <c r="AB1577" s="3">
        <v>66460657</v>
      </c>
      <c r="AC1577" s="3">
        <v>70331772</v>
      </c>
      <c r="AD1577">
        <v>97.44</v>
      </c>
      <c r="AE1577" s="5">
        <f t="shared" si="49"/>
        <v>59814591.300000004</v>
      </c>
      <c r="AF1577">
        <v>103.11</v>
      </c>
      <c r="AG1577" s="4">
        <v>0.9</v>
      </c>
      <c r="AH1577" t="s">
        <v>33</v>
      </c>
      <c r="AI1577" t="s">
        <v>52</v>
      </c>
      <c r="AJ1577">
        <v>33.792239000000002</v>
      </c>
      <c r="AK1577">
        <v>-118.315072</v>
      </c>
    </row>
    <row r="1578" spans="1:37" ht="14.45" x14ac:dyDescent="0.3">
      <c r="A1578">
        <v>1576</v>
      </c>
      <c r="B1578">
        <v>663</v>
      </c>
      <c r="C1578" t="s">
        <v>907</v>
      </c>
      <c r="D1578" t="s">
        <v>52</v>
      </c>
      <c r="E1578" t="s">
        <v>53</v>
      </c>
      <c r="F1578" s="2">
        <v>35065</v>
      </c>
      <c r="G1578" s="2">
        <v>38717</v>
      </c>
      <c r="H1578">
        <v>20256</v>
      </c>
      <c r="I1578">
        <v>18952</v>
      </c>
      <c r="J1578">
        <v>126</v>
      </c>
      <c r="K1578">
        <f t="shared" si="48"/>
        <v>931573440</v>
      </c>
      <c r="L1578">
        <v>118</v>
      </c>
      <c r="M1578">
        <v>115</v>
      </c>
      <c r="N1578" t="s">
        <v>907</v>
      </c>
      <c r="Q1578" s="6">
        <v>42230</v>
      </c>
      <c r="R1578">
        <v>213</v>
      </c>
      <c r="S1578">
        <v>230</v>
      </c>
      <c r="T1578" t="s">
        <v>55</v>
      </c>
      <c r="V1578" s="3">
        <v>20463</v>
      </c>
      <c r="AB1578" s="3">
        <v>69539953</v>
      </c>
      <c r="AC1578" s="3">
        <v>74838297</v>
      </c>
      <c r="AD1578">
        <v>98.66</v>
      </c>
      <c r="AE1578" s="5">
        <f t="shared" si="49"/>
        <v>62585957.700000003</v>
      </c>
      <c r="AF1578">
        <v>106.18</v>
      </c>
      <c r="AG1578" s="4">
        <v>0.9</v>
      </c>
      <c r="AH1578" t="s">
        <v>33</v>
      </c>
      <c r="AI1578" t="s">
        <v>52</v>
      </c>
      <c r="AJ1578">
        <v>33.792239000000002</v>
      </c>
      <c r="AK1578">
        <v>-118.315072</v>
      </c>
    </row>
    <row r="1579" spans="1:37" ht="14.45" x14ac:dyDescent="0.3">
      <c r="A1579">
        <v>1577</v>
      </c>
      <c r="B1579">
        <v>663</v>
      </c>
      <c r="C1579" t="s">
        <v>907</v>
      </c>
      <c r="D1579" t="s">
        <v>52</v>
      </c>
      <c r="E1579" t="s">
        <v>53</v>
      </c>
      <c r="F1579" s="2">
        <v>35065</v>
      </c>
      <c r="G1579" s="2">
        <v>38717</v>
      </c>
      <c r="H1579">
        <v>20256</v>
      </c>
      <c r="I1579">
        <v>18952</v>
      </c>
      <c r="J1579">
        <v>126</v>
      </c>
      <c r="K1579">
        <f t="shared" si="48"/>
        <v>931573440</v>
      </c>
      <c r="L1579">
        <v>118</v>
      </c>
      <c r="M1579">
        <v>115</v>
      </c>
      <c r="N1579" t="s">
        <v>907</v>
      </c>
      <c r="O1579" t="s">
        <v>908</v>
      </c>
      <c r="P1579" t="s">
        <v>34</v>
      </c>
      <c r="Q1579" s="6">
        <v>42199</v>
      </c>
      <c r="R1579">
        <v>212</v>
      </c>
      <c r="S1579">
        <v>223</v>
      </c>
      <c r="T1579" t="s">
        <v>55</v>
      </c>
      <c r="V1579" s="3">
        <v>20300</v>
      </c>
      <c r="AB1579" s="3">
        <v>68986006</v>
      </c>
      <c r="AC1579" s="3">
        <v>72700712</v>
      </c>
      <c r="AD1579">
        <v>98.66</v>
      </c>
      <c r="AE1579" s="5">
        <f t="shared" si="49"/>
        <v>62087405.399999999</v>
      </c>
      <c r="AF1579">
        <v>103.97</v>
      </c>
      <c r="AG1579" s="4">
        <v>0.9</v>
      </c>
      <c r="AH1579" t="s">
        <v>33</v>
      </c>
      <c r="AI1579" t="s">
        <v>52</v>
      </c>
      <c r="AJ1579">
        <v>33.792239000000002</v>
      </c>
      <c r="AK1579">
        <v>-118.315072</v>
      </c>
    </row>
    <row r="1580" spans="1:37" ht="14.45" x14ac:dyDescent="0.3">
      <c r="A1580">
        <v>1578</v>
      </c>
      <c r="B1580">
        <v>663</v>
      </c>
      <c r="C1580" t="s">
        <v>907</v>
      </c>
      <c r="D1580" t="s">
        <v>52</v>
      </c>
      <c r="E1580" t="s">
        <v>53</v>
      </c>
      <c r="F1580" s="2">
        <v>35065</v>
      </c>
      <c r="G1580" s="2">
        <v>38717</v>
      </c>
      <c r="H1580">
        <v>20256</v>
      </c>
      <c r="I1580">
        <v>18952</v>
      </c>
      <c r="J1580">
        <v>126</v>
      </c>
      <c r="K1580">
        <f t="shared" si="48"/>
        <v>931573440</v>
      </c>
      <c r="L1580">
        <v>118</v>
      </c>
      <c r="M1580">
        <v>115</v>
      </c>
      <c r="N1580" t="s">
        <v>907</v>
      </c>
      <c r="O1580" t="s">
        <v>908</v>
      </c>
      <c r="P1580" t="s">
        <v>34</v>
      </c>
      <c r="Q1580" s="6">
        <v>42169</v>
      </c>
      <c r="R1580">
        <v>213</v>
      </c>
      <c r="S1580">
        <v>225</v>
      </c>
      <c r="T1580" t="s">
        <v>55</v>
      </c>
      <c r="V1580" s="3">
        <v>20300</v>
      </c>
      <c r="AB1580" s="3">
        <v>69432422</v>
      </c>
      <c r="AC1580" s="3">
        <v>73472980</v>
      </c>
      <c r="AD1580">
        <v>102.61</v>
      </c>
      <c r="AE1580" s="5">
        <f t="shared" si="49"/>
        <v>62489179.800000004</v>
      </c>
      <c r="AF1580">
        <v>108.58</v>
      </c>
      <c r="AG1580" s="4">
        <v>0.9</v>
      </c>
      <c r="AH1580" t="s">
        <v>33</v>
      </c>
      <c r="AI1580" t="s">
        <v>52</v>
      </c>
      <c r="AJ1580">
        <v>33.792239000000002</v>
      </c>
      <c r="AK1580">
        <v>-118.315072</v>
      </c>
    </row>
    <row r="1581" spans="1:37" ht="14.45" x14ac:dyDescent="0.3">
      <c r="A1581">
        <v>1579</v>
      </c>
      <c r="B1581">
        <v>419</v>
      </c>
      <c r="C1581" t="s">
        <v>909</v>
      </c>
      <c r="D1581" t="s">
        <v>108</v>
      </c>
      <c r="E1581" t="s">
        <v>53</v>
      </c>
      <c r="F1581" s="2">
        <v>34700</v>
      </c>
      <c r="G1581" s="2">
        <v>38352</v>
      </c>
      <c r="H1581">
        <v>39661</v>
      </c>
      <c r="I1581">
        <v>38817</v>
      </c>
      <c r="J1581">
        <v>124</v>
      </c>
      <c r="K1581">
        <f t="shared" si="48"/>
        <v>1795056860</v>
      </c>
      <c r="L1581">
        <v>121</v>
      </c>
      <c r="M1581">
        <v>117</v>
      </c>
      <c r="N1581" t="s">
        <v>909</v>
      </c>
      <c r="O1581" t="s">
        <v>96</v>
      </c>
      <c r="P1581" t="s">
        <v>39</v>
      </c>
      <c r="Q1581" s="6">
        <v>42050</v>
      </c>
      <c r="R1581">
        <v>93</v>
      </c>
      <c r="S1581">
        <v>96</v>
      </c>
      <c r="T1581" t="s">
        <v>40</v>
      </c>
      <c r="U1581" t="s">
        <v>2149</v>
      </c>
      <c r="V1581" s="3">
        <v>39846</v>
      </c>
      <c r="W1581">
        <v>62.5</v>
      </c>
      <c r="AB1581" s="3">
        <v>92900000</v>
      </c>
      <c r="AC1581" s="3">
        <v>96000000</v>
      </c>
      <c r="AD1581">
        <v>62.45</v>
      </c>
      <c r="AE1581" s="5">
        <f t="shared" si="49"/>
        <v>69675000</v>
      </c>
      <c r="AF1581">
        <v>64.53</v>
      </c>
      <c r="AG1581" s="4">
        <v>0.75</v>
      </c>
      <c r="AH1581" t="s">
        <v>33</v>
      </c>
      <c r="AI1581" t="s">
        <v>108</v>
      </c>
      <c r="AJ1581">
        <v>34.639150000000001</v>
      </c>
      <c r="AK1581">
        <v>-120.457940999999</v>
      </c>
    </row>
    <row r="1582" spans="1:37" ht="14.45" x14ac:dyDescent="0.3">
      <c r="A1582">
        <v>1580</v>
      </c>
      <c r="B1582">
        <v>419</v>
      </c>
      <c r="C1582" t="s">
        <v>909</v>
      </c>
      <c r="D1582" t="s">
        <v>108</v>
      </c>
      <c r="E1582" t="s">
        <v>53</v>
      </c>
      <c r="F1582" s="2">
        <v>34700</v>
      </c>
      <c r="G1582" s="2">
        <v>38352</v>
      </c>
      <c r="H1582">
        <v>39661</v>
      </c>
      <c r="I1582">
        <v>38817</v>
      </c>
      <c r="J1582">
        <v>124</v>
      </c>
      <c r="K1582">
        <f t="shared" si="48"/>
        <v>1795056860</v>
      </c>
      <c r="L1582">
        <v>121</v>
      </c>
      <c r="M1582">
        <v>117</v>
      </c>
      <c r="N1582" t="s">
        <v>909</v>
      </c>
      <c r="O1582" t="s">
        <v>96</v>
      </c>
      <c r="P1582" t="s">
        <v>39</v>
      </c>
      <c r="Q1582" s="6">
        <v>42019</v>
      </c>
      <c r="R1582">
        <v>102</v>
      </c>
      <c r="S1582">
        <v>132</v>
      </c>
      <c r="T1582" t="s">
        <v>40</v>
      </c>
      <c r="U1582" t="s">
        <v>910</v>
      </c>
      <c r="V1582" s="3">
        <v>39846</v>
      </c>
      <c r="W1582">
        <v>59</v>
      </c>
      <c r="AB1582" s="3">
        <v>101500000</v>
      </c>
      <c r="AC1582" s="3">
        <v>131700000</v>
      </c>
      <c r="AD1582">
        <v>59.16</v>
      </c>
      <c r="AE1582" s="5">
        <f t="shared" si="49"/>
        <v>73080000</v>
      </c>
      <c r="AF1582">
        <v>76.77</v>
      </c>
      <c r="AG1582" s="4">
        <v>0.72</v>
      </c>
      <c r="AH1582" t="s">
        <v>33</v>
      </c>
      <c r="AI1582" t="s">
        <v>108</v>
      </c>
      <c r="AJ1582">
        <v>34.639150000000001</v>
      </c>
      <c r="AK1582">
        <v>-120.457940999999</v>
      </c>
    </row>
    <row r="1583" spans="1:37" ht="14.45" x14ac:dyDescent="0.3">
      <c r="A1583">
        <v>1581</v>
      </c>
      <c r="B1583">
        <v>419</v>
      </c>
      <c r="C1583" t="s">
        <v>909</v>
      </c>
      <c r="D1583" t="s">
        <v>108</v>
      </c>
      <c r="E1583" t="s">
        <v>53</v>
      </c>
      <c r="F1583" s="2">
        <v>34700</v>
      </c>
      <c r="G1583" s="2">
        <v>38352</v>
      </c>
      <c r="H1583">
        <v>39661</v>
      </c>
      <c r="I1583">
        <v>38817</v>
      </c>
      <c r="J1583">
        <v>124</v>
      </c>
      <c r="K1583">
        <f t="shared" si="48"/>
        <v>1795056860</v>
      </c>
      <c r="L1583">
        <v>121</v>
      </c>
      <c r="M1583">
        <v>117</v>
      </c>
      <c r="N1583" t="s">
        <v>909</v>
      </c>
      <c r="O1583" t="s">
        <v>96</v>
      </c>
      <c r="P1583" t="s">
        <v>39</v>
      </c>
      <c r="Q1583" s="6">
        <v>42352</v>
      </c>
      <c r="R1583">
        <v>97</v>
      </c>
      <c r="S1583">
        <v>106</v>
      </c>
      <c r="T1583" t="s">
        <v>40</v>
      </c>
      <c r="U1583" t="s">
        <v>911</v>
      </c>
      <c r="V1583" s="3">
        <v>39846</v>
      </c>
      <c r="W1583">
        <v>54.1</v>
      </c>
      <c r="AB1583" s="3">
        <v>96800000</v>
      </c>
      <c r="AC1583" s="3">
        <v>106000000</v>
      </c>
      <c r="AD1583">
        <v>54.07</v>
      </c>
      <c r="AE1583" s="5">
        <f t="shared" si="49"/>
        <v>66791999.999999993</v>
      </c>
      <c r="AF1583">
        <v>59.21</v>
      </c>
      <c r="AG1583" s="4">
        <v>0.69</v>
      </c>
      <c r="AH1583" t="s">
        <v>33</v>
      </c>
      <c r="AI1583" t="s">
        <v>108</v>
      </c>
      <c r="AJ1583">
        <v>34.639150000000001</v>
      </c>
      <c r="AK1583">
        <v>-120.457940999999</v>
      </c>
    </row>
    <row r="1584" spans="1:37" ht="14.45" x14ac:dyDescent="0.3">
      <c r="A1584">
        <v>1582</v>
      </c>
      <c r="B1584">
        <v>419</v>
      </c>
      <c r="C1584" t="s">
        <v>909</v>
      </c>
      <c r="D1584" t="s">
        <v>108</v>
      </c>
      <c r="E1584" t="s">
        <v>53</v>
      </c>
      <c r="F1584" s="2">
        <v>34700</v>
      </c>
      <c r="G1584" s="2">
        <v>38352</v>
      </c>
      <c r="H1584">
        <v>39661</v>
      </c>
      <c r="I1584">
        <v>38817</v>
      </c>
      <c r="J1584">
        <v>124</v>
      </c>
      <c r="K1584">
        <f t="shared" si="48"/>
        <v>1795056860</v>
      </c>
      <c r="L1584">
        <v>121</v>
      </c>
      <c r="M1584">
        <v>117</v>
      </c>
      <c r="N1584" t="s">
        <v>909</v>
      </c>
      <c r="O1584" t="s">
        <v>96</v>
      </c>
      <c r="P1584" t="s">
        <v>39</v>
      </c>
      <c r="Q1584" s="6">
        <v>42322</v>
      </c>
      <c r="R1584">
        <v>111</v>
      </c>
      <c r="S1584">
        <v>138</v>
      </c>
      <c r="T1584" t="s">
        <v>40</v>
      </c>
      <c r="U1584" t="s">
        <v>912</v>
      </c>
      <c r="V1584" s="3">
        <v>39661</v>
      </c>
      <c r="W1584">
        <v>64.5</v>
      </c>
      <c r="AB1584" s="3">
        <v>111200000</v>
      </c>
      <c r="AC1584" s="3">
        <v>138000000</v>
      </c>
      <c r="AD1584">
        <v>64.489999999999995</v>
      </c>
      <c r="AE1584" s="5">
        <f t="shared" si="49"/>
        <v>76728000</v>
      </c>
      <c r="AF1584">
        <v>80.03</v>
      </c>
      <c r="AG1584" s="4">
        <v>0.69</v>
      </c>
      <c r="AH1584" t="s">
        <v>33</v>
      </c>
      <c r="AI1584" t="s">
        <v>108</v>
      </c>
      <c r="AJ1584">
        <v>34.639150000000001</v>
      </c>
      <c r="AK1584">
        <v>-120.457940999999</v>
      </c>
    </row>
    <row r="1585" spans="1:37" ht="14.45" x14ac:dyDescent="0.3">
      <c r="A1585">
        <v>1583</v>
      </c>
      <c r="B1585">
        <v>419</v>
      </c>
      <c r="C1585" t="s">
        <v>909</v>
      </c>
      <c r="D1585" t="s">
        <v>108</v>
      </c>
      <c r="E1585" t="s">
        <v>53</v>
      </c>
      <c r="F1585" s="2">
        <v>34700</v>
      </c>
      <c r="G1585" s="2">
        <v>38352</v>
      </c>
      <c r="H1585">
        <v>39661</v>
      </c>
      <c r="I1585">
        <v>38817</v>
      </c>
      <c r="J1585">
        <v>124</v>
      </c>
      <c r="K1585">
        <f t="shared" si="48"/>
        <v>1795056860</v>
      </c>
      <c r="L1585">
        <v>121</v>
      </c>
      <c r="M1585">
        <v>117</v>
      </c>
      <c r="N1585" t="s">
        <v>909</v>
      </c>
      <c r="O1585" t="s">
        <v>96</v>
      </c>
      <c r="P1585" t="s">
        <v>39</v>
      </c>
      <c r="Q1585" s="6">
        <v>42291</v>
      </c>
      <c r="R1585">
        <v>129</v>
      </c>
      <c r="S1585">
        <v>149</v>
      </c>
      <c r="T1585" t="s">
        <v>40</v>
      </c>
      <c r="U1585" t="s">
        <v>913</v>
      </c>
      <c r="V1585" s="3">
        <v>39661</v>
      </c>
      <c r="W1585">
        <v>72.900000000000006</v>
      </c>
      <c r="AB1585" s="3">
        <v>128900000</v>
      </c>
      <c r="AC1585" s="3">
        <v>149100000</v>
      </c>
      <c r="AD1585">
        <v>72.34</v>
      </c>
      <c r="AE1585" s="5">
        <f t="shared" si="49"/>
        <v>88941000</v>
      </c>
      <c r="AF1585">
        <v>83.68</v>
      </c>
      <c r="AG1585" s="4">
        <v>0.69</v>
      </c>
      <c r="AH1585" t="s">
        <v>33</v>
      </c>
      <c r="AI1585" t="s">
        <v>108</v>
      </c>
      <c r="AJ1585">
        <v>34.639150000000001</v>
      </c>
      <c r="AK1585">
        <v>-120.457940999999</v>
      </c>
    </row>
    <row r="1586" spans="1:37" ht="14.45" x14ac:dyDescent="0.3">
      <c r="A1586">
        <v>1584</v>
      </c>
      <c r="B1586">
        <v>419</v>
      </c>
      <c r="C1586" t="s">
        <v>909</v>
      </c>
      <c r="D1586" t="s">
        <v>108</v>
      </c>
      <c r="E1586" t="s">
        <v>53</v>
      </c>
      <c r="F1586" s="2">
        <v>34700</v>
      </c>
      <c r="G1586" s="2">
        <v>38352</v>
      </c>
      <c r="H1586">
        <v>39661</v>
      </c>
      <c r="I1586">
        <v>38817</v>
      </c>
      <c r="J1586">
        <v>124</v>
      </c>
      <c r="K1586">
        <f t="shared" si="48"/>
        <v>1795056860</v>
      </c>
      <c r="L1586">
        <v>121</v>
      </c>
      <c r="M1586">
        <v>117</v>
      </c>
      <c r="N1586" t="s">
        <v>909</v>
      </c>
      <c r="O1586" t="s">
        <v>96</v>
      </c>
      <c r="P1586" t="s">
        <v>39</v>
      </c>
      <c r="Q1586" s="6">
        <v>42261</v>
      </c>
      <c r="R1586">
        <v>129</v>
      </c>
      <c r="S1586">
        <v>137</v>
      </c>
      <c r="T1586" t="s">
        <v>40</v>
      </c>
      <c r="U1586" t="s">
        <v>914</v>
      </c>
      <c r="V1586" s="3">
        <v>39661</v>
      </c>
      <c r="W1586">
        <v>70.5</v>
      </c>
      <c r="Y1586" t="s">
        <v>915</v>
      </c>
      <c r="AB1586" s="3">
        <v>129000000</v>
      </c>
      <c r="AC1586" s="3">
        <v>136800000</v>
      </c>
      <c r="AD1586">
        <v>70.47</v>
      </c>
      <c r="AE1586" s="5">
        <f t="shared" si="49"/>
        <v>83850000</v>
      </c>
      <c r="AF1586">
        <v>74.73</v>
      </c>
      <c r="AG1586" s="4">
        <v>0.65</v>
      </c>
      <c r="AH1586" t="s">
        <v>33</v>
      </c>
      <c r="AI1586" t="s">
        <v>108</v>
      </c>
      <c r="AJ1586">
        <v>34.639150000000001</v>
      </c>
      <c r="AK1586">
        <v>-120.457940999999</v>
      </c>
    </row>
    <row r="1587" spans="1:37" ht="14.45" x14ac:dyDescent="0.3">
      <c r="A1587">
        <v>1585</v>
      </c>
      <c r="B1587">
        <v>419</v>
      </c>
      <c r="C1587" t="s">
        <v>909</v>
      </c>
      <c r="D1587" t="s">
        <v>108</v>
      </c>
      <c r="E1587" t="s">
        <v>53</v>
      </c>
      <c r="F1587" s="2">
        <v>34700</v>
      </c>
      <c r="G1587" s="2">
        <v>38352</v>
      </c>
      <c r="H1587">
        <v>39661</v>
      </c>
      <c r="I1587">
        <v>38817</v>
      </c>
      <c r="J1587">
        <v>124</v>
      </c>
      <c r="K1587">
        <f t="shared" si="48"/>
        <v>1795056860</v>
      </c>
      <c r="L1587">
        <v>121</v>
      </c>
      <c r="M1587">
        <v>117</v>
      </c>
      <c r="N1587" t="s">
        <v>909</v>
      </c>
      <c r="O1587" t="s">
        <v>96</v>
      </c>
      <c r="P1587" t="s">
        <v>39</v>
      </c>
      <c r="Q1587" s="6">
        <v>42230</v>
      </c>
      <c r="R1587">
        <v>150</v>
      </c>
      <c r="S1587">
        <v>170</v>
      </c>
      <c r="T1587" t="s">
        <v>40</v>
      </c>
      <c r="U1587" t="s">
        <v>916</v>
      </c>
      <c r="V1587" s="3">
        <v>39661</v>
      </c>
      <c r="X1587" t="s">
        <v>917</v>
      </c>
      <c r="AB1587" s="3">
        <v>150100000</v>
      </c>
      <c r="AC1587" s="3">
        <v>169700000</v>
      </c>
      <c r="AD1587">
        <v>79.349999999999994</v>
      </c>
      <c r="AE1587" s="5">
        <f t="shared" si="49"/>
        <v>97565000</v>
      </c>
      <c r="AF1587">
        <v>89.72</v>
      </c>
      <c r="AG1587" s="4">
        <v>0.65</v>
      </c>
      <c r="AH1587" t="s">
        <v>33</v>
      </c>
      <c r="AI1587" t="s">
        <v>108</v>
      </c>
      <c r="AJ1587">
        <v>34.639150000000001</v>
      </c>
      <c r="AK1587">
        <v>-120.457940999999</v>
      </c>
    </row>
    <row r="1588" spans="1:37" ht="14.45" x14ac:dyDescent="0.3">
      <c r="A1588">
        <v>1586</v>
      </c>
      <c r="B1588">
        <v>419</v>
      </c>
      <c r="C1588" t="s">
        <v>909</v>
      </c>
      <c r="D1588" t="s">
        <v>108</v>
      </c>
      <c r="E1588" t="s">
        <v>53</v>
      </c>
      <c r="F1588" s="2">
        <v>34700</v>
      </c>
      <c r="G1588" s="2">
        <v>38352</v>
      </c>
      <c r="H1588">
        <v>39661</v>
      </c>
      <c r="I1588">
        <v>38817</v>
      </c>
      <c r="J1588">
        <v>124</v>
      </c>
      <c r="K1588">
        <f t="shared" si="48"/>
        <v>1795056860</v>
      </c>
      <c r="L1588">
        <v>121</v>
      </c>
      <c r="M1588">
        <v>117</v>
      </c>
      <c r="N1588" t="s">
        <v>909</v>
      </c>
      <c r="O1588" t="s">
        <v>96</v>
      </c>
      <c r="P1588" t="s">
        <v>39</v>
      </c>
      <c r="Q1588" s="6">
        <v>42199</v>
      </c>
      <c r="R1588">
        <v>151</v>
      </c>
      <c r="S1588">
        <v>164</v>
      </c>
      <c r="T1588" t="s">
        <v>40</v>
      </c>
      <c r="U1588" t="s">
        <v>918</v>
      </c>
      <c r="V1588" s="3">
        <v>39661</v>
      </c>
      <c r="X1588" t="s">
        <v>919</v>
      </c>
      <c r="AB1588" s="3">
        <v>150800000</v>
      </c>
      <c r="AC1588" s="3">
        <v>163600000</v>
      </c>
      <c r="AD1588">
        <v>79.72</v>
      </c>
      <c r="AE1588" s="5">
        <f t="shared" si="49"/>
        <v>98020000</v>
      </c>
      <c r="AF1588">
        <v>86.49</v>
      </c>
      <c r="AG1588" s="4">
        <v>0.65</v>
      </c>
      <c r="AH1588" t="s">
        <v>33</v>
      </c>
      <c r="AI1588" t="s">
        <v>108</v>
      </c>
      <c r="AJ1588">
        <v>34.639150000000001</v>
      </c>
      <c r="AK1588">
        <v>-120.457940999999</v>
      </c>
    </row>
    <row r="1589" spans="1:37" ht="14.45" x14ac:dyDescent="0.3">
      <c r="A1589">
        <v>1587</v>
      </c>
      <c r="B1589">
        <v>419</v>
      </c>
      <c r="C1589" t="s">
        <v>909</v>
      </c>
      <c r="D1589" t="s">
        <v>108</v>
      </c>
      <c r="E1589" t="s">
        <v>53</v>
      </c>
      <c r="F1589" s="2">
        <v>34700</v>
      </c>
      <c r="G1589" s="2">
        <v>38352</v>
      </c>
      <c r="H1589">
        <v>39661</v>
      </c>
      <c r="I1589">
        <v>38817</v>
      </c>
      <c r="J1589">
        <v>124</v>
      </c>
      <c r="K1589">
        <f t="shared" si="48"/>
        <v>1795056860</v>
      </c>
      <c r="L1589">
        <v>121</v>
      </c>
      <c r="M1589">
        <v>117</v>
      </c>
      <c r="N1589" t="s">
        <v>909</v>
      </c>
      <c r="O1589" t="s">
        <v>96</v>
      </c>
      <c r="P1589" t="s">
        <v>39</v>
      </c>
      <c r="Q1589" s="6">
        <v>42169</v>
      </c>
      <c r="R1589">
        <v>146</v>
      </c>
      <c r="S1589">
        <v>162</v>
      </c>
      <c r="T1589" t="s">
        <v>40</v>
      </c>
      <c r="U1589" t="s">
        <v>920</v>
      </c>
      <c r="V1589" s="3">
        <v>39661</v>
      </c>
      <c r="AB1589" s="3">
        <v>145600000</v>
      </c>
      <c r="AC1589" s="3">
        <v>162300000</v>
      </c>
      <c r="AD1589">
        <v>79.540000000000006</v>
      </c>
      <c r="AE1589" s="5">
        <f t="shared" si="49"/>
        <v>94640000</v>
      </c>
      <c r="AF1589">
        <v>88.66</v>
      </c>
      <c r="AG1589" s="4">
        <v>0.65</v>
      </c>
      <c r="AH1589" t="s">
        <v>33</v>
      </c>
      <c r="AI1589" t="s">
        <v>108</v>
      </c>
      <c r="AJ1589">
        <v>34.639150000000001</v>
      </c>
      <c r="AK1589">
        <v>-120.457940999999</v>
      </c>
    </row>
    <row r="1590" spans="1:37" ht="14.45" x14ac:dyDescent="0.3">
      <c r="A1590">
        <v>1588</v>
      </c>
      <c r="B1590">
        <v>295</v>
      </c>
      <c r="C1590" t="s">
        <v>921</v>
      </c>
      <c r="D1590" t="s">
        <v>52</v>
      </c>
      <c r="E1590" t="s">
        <v>31</v>
      </c>
      <c r="F1590" s="2">
        <v>35247</v>
      </c>
      <c r="G1590" s="2">
        <v>38533</v>
      </c>
      <c r="H1590">
        <v>462257</v>
      </c>
      <c r="I1590">
        <v>458330</v>
      </c>
      <c r="J1590">
        <v>134</v>
      </c>
      <c r="K1590">
        <f t="shared" si="48"/>
        <v>22608989870</v>
      </c>
      <c r="L1590">
        <v>121</v>
      </c>
      <c r="M1590">
        <v>107</v>
      </c>
      <c r="N1590" t="s">
        <v>921</v>
      </c>
      <c r="O1590" t="s">
        <v>922</v>
      </c>
      <c r="P1590" t="s">
        <v>39</v>
      </c>
      <c r="Q1590" s="6">
        <v>42050</v>
      </c>
      <c r="R1590" s="3">
        <v>3967</v>
      </c>
      <c r="S1590" s="3">
        <v>4022</v>
      </c>
      <c r="T1590" t="s">
        <v>55</v>
      </c>
      <c r="V1590" s="3">
        <v>472853</v>
      </c>
      <c r="W1590">
        <v>67</v>
      </c>
      <c r="AB1590" s="3">
        <v>1292652611</v>
      </c>
      <c r="AC1590" s="3">
        <v>1310574439</v>
      </c>
      <c r="AD1590">
        <v>70.3</v>
      </c>
      <c r="AE1590" s="5">
        <f t="shared" si="49"/>
        <v>930709879.91999996</v>
      </c>
      <c r="AF1590">
        <v>71.27</v>
      </c>
      <c r="AG1590" s="4">
        <v>0.72</v>
      </c>
      <c r="AH1590" t="s">
        <v>33</v>
      </c>
      <c r="AI1590" t="s">
        <v>52</v>
      </c>
      <c r="AJ1590">
        <v>33.770049999999998</v>
      </c>
      <c r="AK1590">
        <v>-118.19373899999999</v>
      </c>
    </row>
    <row r="1591" spans="1:37" ht="14.45" x14ac:dyDescent="0.3">
      <c r="A1591">
        <v>1589</v>
      </c>
      <c r="B1591">
        <v>295</v>
      </c>
      <c r="C1591" t="s">
        <v>921</v>
      </c>
      <c r="D1591" t="s">
        <v>52</v>
      </c>
      <c r="E1591" t="s">
        <v>31</v>
      </c>
      <c r="F1591" s="2">
        <v>35247</v>
      </c>
      <c r="G1591" s="2">
        <v>38533</v>
      </c>
      <c r="H1591">
        <v>462257</v>
      </c>
      <c r="I1591">
        <v>458330</v>
      </c>
      <c r="J1591">
        <v>134</v>
      </c>
      <c r="K1591">
        <f t="shared" si="48"/>
        <v>22608989870</v>
      </c>
      <c r="L1591">
        <v>121</v>
      </c>
      <c r="M1591">
        <v>107</v>
      </c>
      <c r="N1591" t="s">
        <v>921</v>
      </c>
      <c r="O1591" t="s">
        <v>922</v>
      </c>
      <c r="Q1591" s="6">
        <v>42019</v>
      </c>
      <c r="R1591" s="3">
        <v>4189</v>
      </c>
      <c r="S1591" s="3">
        <v>4337</v>
      </c>
      <c r="T1591" t="s">
        <v>55</v>
      </c>
      <c r="V1591" s="3">
        <v>472656</v>
      </c>
      <c r="W1591">
        <v>69</v>
      </c>
      <c r="AB1591" s="3">
        <v>1364991628</v>
      </c>
      <c r="AC1591" s="3">
        <v>1413217639</v>
      </c>
      <c r="AD1591">
        <v>68.94</v>
      </c>
      <c r="AE1591" s="5">
        <f t="shared" si="49"/>
        <v>1010093804.72</v>
      </c>
      <c r="AF1591">
        <v>71.37</v>
      </c>
      <c r="AG1591" s="4">
        <v>0.74</v>
      </c>
      <c r="AH1591" t="s">
        <v>33</v>
      </c>
      <c r="AI1591" t="s">
        <v>52</v>
      </c>
      <c r="AJ1591">
        <v>33.770049999999998</v>
      </c>
      <c r="AK1591">
        <v>-118.19373899999999</v>
      </c>
    </row>
    <row r="1592" spans="1:37" ht="14.45" x14ac:dyDescent="0.3">
      <c r="A1592">
        <v>1590</v>
      </c>
      <c r="B1592">
        <v>295</v>
      </c>
      <c r="C1592" t="s">
        <v>921</v>
      </c>
      <c r="D1592" t="s">
        <v>52</v>
      </c>
      <c r="E1592" t="s">
        <v>31</v>
      </c>
      <c r="F1592" s="2">
        <v>35247</v>
      </c>
      <c r="G1592" s="2">
        <v>38533</v>
      </c>
      <c r="H1592">
        <v>462257</v>
      </c>
      <c r="I1592">
        <v>458330</v>
      </c>
      <c r="J1592">
        <v>134</v>
      </c>
      <c r="K1592">
        <f t="shared" si="48"/>
        <v>22608989870</v>
      </c>
      <c r="L1592">
        <v>121</v>
      </c>
      <c r="M1592">
        <v>107</v>
      </c>
      <c r="N1592" t="s">
        <v>921</v>
      </c>
      <c r="O1592" t="s">
        <v>923</v>
      </c>
      <c r="P1592" t="s">
        <v>39</v>
      </c>
      <c r="Q1592" s="6">
        <v>42352</v>
      </c>
      <c r="R1592" s="3">
        <v>3996</v>
      </c>
      <c r="S1592" s="3">
        <v>4488</v>
      </c>
      <c r="T1592" t="s">
        <v>55</v>
      </c>
      <c r="V1592" s="3">
        <v>472459</v>
      </c>
      <c r="W1592">
        <v>63</v>
      </c>
      <c r="AB1592" s="3">
        <v>1302102302</v>
      </c>
      <c r="AC1592" s="3">
        <v>1462421204</v>
      </c>
      <c r="AD1592">
        <v>63.12</v>
      </c>
      <c r="AE1592" s="5">
        <f t="shared" si="49"/>
        <v>924492634.41999996</v>
      </c>
      <c r="AF1592">
        <v>70.89</v>
      </c>
      <c r="AG1592" s="4">
        <v>0.71</v>
      </c>
      <c r="AH1592" t="s">
        <v>33</v>
      </c>
      <c r="AI1592" t="s">
        <v>52</v>
      </c>
      <c r="AJ1592">
        <v>33.770049999999998</v>
      </c>
      <c r="AK1592">
        <v>-118.19373899999999</v>
      </c>
    </row>
    <row r="1593" spans="1:37" ht="14.45" x14ac:dyDescent="0.3">
      <c r="A1593">
        <v>1591</v>
      </c>
      <c r="B1593">
        <v>295</v>
      </c>
      <c r="C1593" t="s">
        <v>921</v>
      </c>
      <c r="D1593" t="s">
        <v>52</v>
      </c>
      <c r="E1593" t="s">
        <v>31</v>
      </c>
      <c r="F1593" s="2">
        <v>35247</v>
      </c>
      <c r="G1593" s="2">
        <v>38533</v>
      </c>
      <c r="H1593">
        <v>462257</v>
      </c>
      <c r="I1593">
        <v>458330</v>
      </c>
      <c r="J1593">
        <v>134</v>
      </c>
      <c r="K1593">
        <f t="shared" si="48"/>
        <v>22608989870</v>
      </c>
      <c r="L1593">
        <v>121</v>
      </c>
      <c r="M1593">
        <v>107</v>
      </c>
      <c r="N1593" t="s">
        <v>921</v>
      </c>
      <c r="O1593" t="s">
        <v>923</v>
      </c>
      <c r="P1593" t="s">
        <v>39</v>
      </c>
      <c r="Q1593" s="6">
        <v>42322</v>
      </c>
      <c r="R1593" s="3">
        <v>4473</v>
      </c>
      <c r="S1593" s="3">
        <v>4715</v>
      </c>
      <c r="T1593" t="s">
        <v>55</v>
      </c>
      <c r="V1593" s="3">
        <v>472262</v>
      </c>
      <c r="W1593">
        <v>72</v>
      </c>
      <c r="X1593" t="s">
        <v>924</v>
      </c>
      <c r="Y1593" t="s">
        <v>924</v>
      </c>
      <c r="AB1593" s="3">
        <v>1457533433</v>
      </c>
      <c r="AC1593" s="3">
        <v>1536389478</v>
      </c>
      <c r="AD1593">
        <v>72.010000000000005</v>
      </c>
      <c r="AE1593" s="5">
        <f t="shared" si="49"/>
        <v>1020273403.0999999</v>
      </c>
      <c r="AF1593">
        <v>75.91</v>
      </c>
      <c r="AG1593" s="4">
        <v>0.7</v>
      </c>
      <c r="AH1593" t="s">
        <v>33</v>
      </c>
      <c r="AI1593" t="s">
        <v>52</v>
      </c>
      <c r="AJ1593">
        <v>33.770049999999998</v>
      </c>
      <c r="AK1593">
        <v>-118.19373899999999</v>
      </c>
    </row>
    <row r="1594" spans="1:37" ht="14.45" x14ac:dyDescent="0.3">
      <c r="A1594">
        <v>1592</v>
      </c>
      <c r="B1594">
        <v>295</v>
      </c>
      <c r="C1594" t="s">
        <v>921</v>
      </c>
      <c r="D1594" t="s">
        <v>52</v>
      </c>
      <c r="E1594" t="s">
        <v>31</v>
      </c>
      <c r="F1594" s="2">
        <v>35247</v>
      </c>
      <c r="G1594" s="2">
        <v>38533</v>
      </c>
      <c r="H1594">
        <v>462257</v>
      </c>
      <c r="I1594">
        <v>458330</v>
      </c>
      <c r="J1594">
        <v>134</v>
      </c>
      <c r="K1594">
        <f t="shared" si="48"/>
        <v>22608989870</v>
      </c>
      <c r="L1594">
        <v>121</v>
      </c>
      <c r="M1594">
        <v>107</v>
      </c>
      <c r="N1594" t="s">
        <v>921</v>
      </c>
      <c r="O1594" t="s">
        <v>925</v>
      </c>
      <c r="P1594" t="s">
        <v>39</v>
      </c>
      <c r="Q1594" s="6">
        <v>42291</v>
      </c>
      <c r="R1594" s="3">
        <v>4955</v>
      </c>
      <c r="S1594" s="3">
        <v>5324</v>
      </c>
      <c r="T1594" t="s">
        <v>55</v>
      </c>
      <c r="V1594" s="3">
        <v>472065</v>
      </c>
      <c r="W1594">
        <v>78</v>
      </c>
      <c r="X1594" t="s">
        <v>926</v>
      </c>
      <c r="AB1594" s="3">
        <v>1614593821</v>
      </c>
      <c r="AC1594" s="3">
        <v>1734832997</v>
      </c>
      <c r="AD1594">
        <v>75.03</v>
      </c>
      <c r="AE1594" s="5">
        <f t="shared" si="49"/>
        <v>1097923798.28</v>
      </c>
      <c r="AF1594">
        <v>80.61</v>
      </c>
      <c r="AG1594" s="4">
        <v>0.68</v>
      </c>
      <c r="AH1594" t="s">
        <v>33</v>
      </c>
      <c r="AI1594" t="s">
        <v>52</v>
      </c>
      <c r="AJ1594">
        <v>33.770049999999998</v>
      </c>
      <c r="AK1594">
        <v>-118.19373899999999</v>
      </c>
    </row>
    <row r="1595" spans="1:37" ht="14.45" x14ac:dyDescent="0.3">
      <c r="A1595">
        <v>1593</v>
      </c>
      <c r="B1595">
        <v>295</v>
      </c>
      <c r="C1595" t="s">
        <v>921</v>
      </c>
      <c r="D1595" t="s">
        <v>52</v>
      </c>
      <c r="E1595" t="s">
        <v>31</v>
      </c>
      <c r="F1595" s="2">
        <v>35247</v>
      </c>
      <c r="G1595" s="2">
        <v>38533</v>
      </c>
      <c r="H1595">
        <v>462257</v>
      </c>
      <c r="I1595">
        <v>458330</v>
      </c>
      <c r="J1595">
        <v>134</v>
      </c>
      <c r="K1595">
        <f t="shared" si="48"/>
        <v>22608989870</v>
      </c>
      <c r="L1595">
        <v>121</v>
      </c>
      <c r="M1595">
        <v>107</v>
      </c>
      <c r="N1595" t="s">
        <v>921</v>
      </c>
      <c r="O1595" t="s">
        <v>925</v>
      </c>
      <c r="P1595" t="s">
        <v>39</v>
      </c>
      <c r="Q1595" s="6">
        <v>42261</v>
      </c>
      <c r="R1595" s="3">
        <v>5113</v>
      </c>
      <c r="S1595" s="3">
        <v>5463</v>
      </c>
      <c r="T1595" t="s">
        <v>55</v>
      </c>
      <c r="V1595" s="3">
        <v>471868</v>
      </c>
      <c r="W1595">
        <v>80</v>
      </c>
      <c r="AB1595" s="3">
        <v>1666078346</v>
      </c>
      <c r="AC1595" s="3">
        <v>1780126346</v>
      </c>
      <c r="AD1595">
        <v>82.39</v>
      </c>
      <c r="AE1595" s="5">
        <f t="shared" si="49"/>
        <v>1166254842.1999998</v>
      </c>
      <c r="AF1595">
        <v>88.03</v>
      </c>
      <c r="AG1595" s="4">
        <v>0.7</v>
      </c>
      <c r="AH1595" t="s">
        <v>33</v>
      </c>
      <c r="AI1595" t="s">
        <v>52</v>
      </c>
      <c r="AJ1595">
        <v>33.770049999999998</v>
      </c>
      <c r="AK1595">
        <v>-118.19373899999999</v>
      </c>
    </row>
    <row r="1596" spans="1:37" ht="14.45" x14ac:dyDescent="0.3">
      <c r="A1596">
        <v>1594</v>
      </c>
      <c r="B1596">
        <v>295</v>
      </c>
      <c r="C1596" t="s">
        <v>921</v>
      </c>
      <c r="D1596" t="s">
        <v>52</v>
      </c>
      <c r="E1596" t="s">
        <v>31</v>
      </c>
      <c r="F1596" s="2">
        <v>35247</v>
      </c>
      <c r="G1596" s="2">
        <v>38533</v>
      </c>
      <c r="H1596">
        <v>462257</v>
      </c>
      <c r="I1596">
        <v>458330</v>
      </c>
      <c r="J1596">
        <v>134</v>
      </c>
      <c r="K1596">
        <f t="shared" si="48"/>
        <v>22608989870</v>
      </c>
      <c r="L1596">
        <v>121</v>
      </c>
      <c r="M1596">
        <v>107</v>
      </c>
      <c r="N1596" t="s">
        <v>921</v>
      </c>
      <c r="O1596" t="s">
        <v>927</v>
      </c>
      <c r="P1596" t="s">
        <v>39</v>
      </c>
      <c r="Q1596" s="6">
        <v>42230</v>
      </c>
      <c r="R1596" s="3">
        <v>5264</v>
      </c>
      <c r="S1596" s="3">
        <v>5648</v>
      </c>
      <c r="T1596" t="s">
        <v>55</v>
      </c>
      <c r="V1596" s="3">
        <v>471000</v>
      </c>
      <c r="AB1596" s="3">
        <v>1715281912</v>
      </c>
      <c r="AC1596" s="3">
        <v>1840408860</v>
      </c>
      <c r="AD1596">
        <v>81.06</v>
      </c>
      <c r="AE1596" s="5">
        <f t="shared" si="49"/>
        <v>1183544519.28</v>
      </c>
      <c r="AF1596">
        <v>86.97</v>
      </c>
      <c r="AG1596" s="4">
        <v>0.69</v>
      </c>
      <c r="AH1596" t="s">
        <v>33</v>
      </c>
      <c r="AI1596" t="s">
        <v>52</v>
      </c>
      <c r="AJ1596">
        <v>33.770049999999998</v>
      </c>
      <c r="AK1596">
        <v>-118.19373899999999</v>
      </c>
    </row>
    <row r="1597" spans="1:37" ht="14.45" x14ac:dyDescent="0.3">
      <c r="A1597">
        <v>1595</v>
      </c>
      <c r="B1597">
        <v>295</v>
      </c>
      <c r="C1597" t="s">
        <v>921</v>
      </c>
      <c r="D1597" t="s">
        <v>52</v>
      </c>
      <c r="E1597" t="s">
        <v>31</v>
      </c>
      <c r="F1597" s="2">
        <v>35247</v>
      </c>
      <c r="G1597" s="2">
        <v>38533</v>
      </c>
      <c r="H1597">
        <v>462257</v>
      </c>
      <c r="I1597">
        <v>458330</v>
      </c>
      <c r="J1597">
        <v>134</v>
      </c>
      <c r="K1597">
        <f t="shared" si="48"/>
        <v>22608989870</v>
      </c>
      <c r="L1597">
        <v>121</v>
      </c>
      <c r="M1597">
        <v>107</v>
      </c>
      <c r="N1597" t="s">
        <v>921</v>
      </c>
      <c r="O1597" t="s">
        <v>928</v>
      </c>
      <c r="P1597" t="s">
        <v>39</v>
      </c>
      <c r="Q1597" s="6">
        <v>42199</v>
      </c>
      <c r="R1597" s="3">
        <v>5346</v>
      </c>
      <c r="S1597" s="3">
        <v>5585</v>
      </c>
      <c r="T1597" t="s">
        <v>55</v>
      </c>
      <c r="V1597" s="3">
        <v>471000</v>
      </c>
      <c r="AB1597" s="3">
        <v>1742001729</v>
      </c>
      <c r="AC1597" s="3">
        <v>1819880220</v>
      </c>
      <c r="AD1597">
        <v>87.93</v>
      </c>
      <c r="AE1597" s="5">
        <f t="shared" si="49"/>
        <v>1289081279.46</v>
      </c>
      <c r="AF1597">
        <v>91.86</v>
      </c>
      <c r="AG1597" s="4">
        <v>0.74</v>
      </c>
      <c r="AH1597" t="s">
        <v>33</v>
      </c>
      <c r="AI1597" t="s">
        <v>52</v>
      </c>
      <c r="AJ1597">
        <v>33.770049999999998</v>
      </c>
      <c r="AK1597">
        <v>-118.19373899999999</v>
      </c>
    </row>
    <row r="1598" spans="1:37" ht="14.45" x14ac:dyDescent="0.3">
      <c r="A1598">
        <v>1596</v>
      </c>
      <c r="B1598">
        <v>295</v>
      </c>
      <c r="C1598" t="s">
        <v>921</v>
      </c>
      <c r="D1598" t="s">
        <v>52</v>
      </c>
      <c r="E1598" t="s">
        <v>31</v>
      </c>
      <c r="F1598" s="2">
        <v>35247</v>
      </c>
      <c r="G1598" s="2">
        <v>38533</v>
      </c>
      <c r="H1598">
        <v>462257</v>
      </c>
      <c r="I1598">
        <v>458330</v>
      </c>
      <c r="J1598">
        <v>134</v>
      </c>
      <c r="K1598">
        <f t="shared" si="48"/>
        <v>22608989870</v>
      </c>
      <c r="L1598">
        <v>121</v>
      </c>
      <c r="M1598">
        <v>107</v>
      </c>
      <c r="N1598" t="s">
        <v>921</v>
      </c>
      <c r="O1598" t="s">
        <v>928</v>
      </c>
      <c r="P1598" t="s">
        <v>39</v>
      </c>
      <c r="Q1598" s="6">
        <v>42169</v>
      </c>
      <c r="R1598" s="3">
        <v>5177</v>
      </c>
      <c r="S1598" s="3">
        <v>5402</v>
      </c>
      <c r="T1598" t="s">
        <v>55</v>
      </c>
      <c r="U1598" t="s">
        <v>929</v>
      </c>
      <c r="V1598" s="3">
        <v>471000</v>
      </c>
      <c r="X1598" t="s">
        <v>930</v>
      </c>
      <c r="Y1598" t="s">
        <v>931</v>
      </c>
      <c r="AB1598" s="3">
        <v>1686932838</v>
      </c>
      <c r="AC1598" s="3">
        <v>1760249409</v>
      </c>
      <c r="AD1598">
        <v>86.56</v>
      </c>
      <c r="AE1598" s="5">
        <f t="shared" si="49"/>
        <v>1231460971.74</v>
      </c>
      <c r="AF1598">
        <v>90.32</v>
      </c>
      <c r="AG1598" s="4">
        <v>0.73</v>
      </c>
      <c r="AH1598" t="s">
        <v>33</v>
      </c>
      <c r="AI1598" t="s">
        <v>52</v>
      </c>
      <c r="AJ1598">
        <v>33.770049999999998</v>
      </c>
      <c r="AK1598">
        <v>-118.19373899999999</v>
      </c>
    </row>
    <row r="1599" spans="1:37" ht="14.45" x14ac:dyDescent="0.3">
      <c r="A1599">
        <v>1597</v>
      </c>
      <c r="B1599">
        <v>381</v>
      </c>
      <c r="C1599" t="s">
        <v>932</v>
      </c>
      <c r="D1599" t="s">
        <v>52</v>
      </c>
      <c r="E1599" t="s">
        <v>31</v>
      </c>
      <c r="F1599" s="2">
        <v>36161</v>
      </c>
      <c r="G1599" s="2">
        <v>39813</v>
      </c>
      <c r="H1599">
        <v>31229</v>
      </c>
      <c r="I1599">
        <v>27788</v>
      </c>
      <c r="J1599">
        <v>319</v>
      </c>
      <c r="K1599">
        <f t="shared" si="48"/>
        <v>3636148615</v>
      </c>
      <c r="L1599">
        <v>288</v>
      </c>
      <c r="M1599">
        <v>256</v>
      </c>
      <c r="N1599" t="s">
        <v>932</v>
      </c>
      <c r="O1599" t="s">
        <v>933</v>
      </c>
      <c r="P1599" t="s">
        <v>39</v>
      </c>
      <c r="Q1599" s="6">
        <v>42050</v>
      </c>
      <c r="R1599">
        <v>625</v>
      </c>
      <c r="S1599">
        <v>584</v>
      </c>
      <c r="T1599" t="s">
        <v>55</v>
      </c>
      <c r="V1599" s="3">
        <v>31040</v>
      </c>
      <c r="W1599">
        <v>178</v>
      </c>
      <c r="AB1599" s="3">
        <v>203494216</v>
      </c>
      <c r="AC1599" s="3">
        <v>190437349</v>
      </c>
      <c r="AD1599">
        <v>177.95</v>
      </c>
      <c r="AE1599" s="5">
        <f t="shared" si="49"/>
        <v>154655604.16</v>
      </c>
      <c r="AF1599">
        <v>166.53</v>
      </c>
      <c r="AG1599" s="4">
        <v>0.76</v>
      </c>
      <c r="AH1599" t="s">
        <v>33</v>
      </c>
      <c r="AI1599" t="s">
        <v>52</v>
      </c>
      <c r="AJ1599">
        <v>36.778261000000001</v>
      </c>
      <c r="AK1599">
        <v>-119.41793199999999</v>
      </c>
    </row>
    <row r="1600" spans="1:37" ht="14.45" x14ac:dyDescent="0.3">
      <c r="A1600">
        <v>1598</v>
      </c>
      <c r="B1600">
        <v>381</v>
      </c>
      <c r="C1600" t="s">
        <v>932</v>
      </c>
      <c r="D1600" t="s">
        <v>52</v>
      </c>
      <c r="E1600" t="s">
        <v>31</v>
      </c>
      <c r="F1600" s="2">
        <v>36161</v>
      </c>
      <c r="G1600" s="2">
        <v>39813</v>
      </c>
      <c r="H1600">
        <v>31229</v>
      </c>
      <c r="I1600">
        <v>27788</v>
      </c>
      <c r="J1600">
        <v>319</v>
      </c>
      <c r="K1600">
        <f t="shared" si="48"/>
        <v>3636148615</v>
      </c>
      <c r="L1600">
        <v>288</v>
      </c>
      <c r="M1600">
        <v>256</v>
      </c>
      <c r="N1600" t="s">
        <v>932</v>
      </c>
      <c r="O1600" t="s">
        <v>933</v>
      </c>
      <c r="P1600" t="s">
        <v>39</v>
      </c>
      <c r="Q1600" s="6">
        <v>42019</v>
      </c>
      <c r="R1600">
        <v>640</v>
      </c>
      <c r="S1600">
        <v>602</v>
      </c>
      <c r="T1600" t="s">
        <v>55</v>
      </c>
      <c r="V1600" s="3">
        <v>31040</v>
      </c>
      <c r="W1600">
        <v>165</v>
      </c>
      <c r="AA1600" t="s">
        <v>55</v>
      </c>
      <c r="AB1600" s="3">
        <v>208544913</v>
      </c>
      <c r="AC1600" s="3">
        <v>196283124</v>
      </c>
      <c r="AD1600">
        <v>164.71</v>
      </c>
      <c r="AE1600" s="5">
        <f t="shared" si="49"/>
        <v>158494133.88</v>
      </c>
      <c r="AF1600">
        <v>155.03</v>
      </c>
      <c r="AG1600" s="4">
        <v>0.76</v>
      </c>
      <c r="AH1600" t="s">
        <v>33</v>
      </c>
      <c r="AI1600" t="s">
        <v>52</v>
      </c>
      <c r="AJ1600">
        <v>36.778261000000001</v>
      </c>
      <c r="AK1600">
        <v>-119.41793199999999</v>
      </c>
    </row>
    <row r="1601" spans="1:37" ht="14.45" x14ac:dyDescent="0.3">
      <c r="A1601">
        <v>1599</v>
      </c>
      <c r="B1601">
        <v>381</v>
      </c>
      <c r="C1601" t="s">
        <v>932</v>
      </c>
      <c r="D1601" t="s">
        <v>52</v>
      </c>
      <c r="E1601" t="s">
        <v>31</v>
      </c>
      <c r="F1601" s="2">
        <v>36161</v>
      </c>
      <c r="G1601" s="2">
        <v>39813</v>
      </c>
      <c r="H1601">
        <v>31229</v>
      </c>
      <c r="I1601">
        <v>27788</v>
      </c>
      <c r="J1601">
        <v>319</v>
      </c>
      <c r="K1601">
        <f t="shared" si="48"/>
        <v>3636148615</v>
      </c>
      <c r="L1601">
        <v>288</v>
      </c>
      <c r="M1601">
        <v>256</v>
      </c>
      <c r="N1601" t="s">
        <v>932</v>
      </c>
      <c r="O1601" t="s">
        <v>933</v>
      </c>
      <c r="P1601" t="s">
        <v>39</v>
      </c>
      <c r="Q1601" s="6">
        <v>42352</v>
      </c>
      <c r="R1601">
        <v>478</v>
      </c>
      <c r="S1601">
        <v>729</v>
      </c>
      <c r="T1601" t="s">
        <v>55</v>
      </c>
      <c r="V1601" s="3">
        <v>31053</v>
      </c>
      <c r="W1601">
        <v>123</v>
      </c>
      <c r="AB1601" s="3">
        <v>155691812</v>
      </c>
      <c r="AC1601" s="3">
        <v>237578275</v>
      </c>
      <c r="AD1601">
        <v>122.92</v>
      </c>
      <c r="AE1601" s="5">
        <f t="shared" si="49"/>
        <v>118325777.12</v>
      </c>
      <c r="AF1601">
        <v>187.57</v>
      </c>
      <c r="AG1601" s="4">
        <v>0.76</v>
      </c>
      <c r="AH1601" t="s">
        <v>33</v>
      </c>
      <c r="AI1601" t="s">
        <v>52</v>
      </c>
      <c r="AJ1601">
        <v>36.778261000000001</v>
      </c>
      <c r="AK1601">
        <v>-119.41793199999999</v>
      </c>
    </row>
    <row r="1602" spans="1:37" ht="14.45" x14ac:dyDescent="0.3">
      <c r="A1602">
        <v>1600</v>
      </c>
      <c r="B1602">
        <v>381</v>
      </c>
      <c r="C1602" t="s">
        <v>932</v>
      </c>
      <c r="D1602" t="s">
        <v>52</v>
      </c>
      <c r="E1602" t="s">
        <v>31</v>
      </c>
      <c r="F1602" s="2">
        <v>36161</v>
      </c>
      <c r="G1602" s="2">
        <v>39813</v>
      </c>
      <c r="H1602">
        <v>31229</v>
      </c>
      <c r="I1602">
        <v>27788</v>
      </c>
      <c r="J1602">
        <v>319</v>
      </c>
      <c r="K1602">
        <f t="shared" si="48"/>
        <v>3636148615</v>
      </c>
      <c r="L1602">
        <v>288</v>
      </c>
      <c r="M1602">
        <v>256</v>
      </c>
      <c r="N1602" t="s">
        <v>932</v>
      </c>
      <c r="O1602" t="s">
        <v>934</v>
      </c>
      <c r="P1602" t="s">
        <v>39</v>
      </c>
      <c r="Q1602" s="6">
        <v>42322</v>
      </c>
      <c r="R1602">
        <v>770</v>
      </c>
      <c r="S1602">
        <v>773</v>
      </c>
      <c r="T1602" t="s">
        <v>55</v>
      </c>
      <c r="V1602" s="3">
        <v>31034</v>
      </c>
      <c r="W1602">
        <v>205</v>
      </c>
      <c r="AB1602" s="3">
        <v>250905599</v>
      </c>
      <c r="AC1602" s="3">
        <v>251883153</v>
      </c>
      <c r="AD1602">
        <v>204.82</v>
      </c>
      <c r="AE1602" s="5">
        <f t="shared" si="49"/>
        <v>190688255.24000001</v>
      </c>
      <c r="AF1602">
        <v>205.61</v>
      </c>
      <c r="AG1602" s="4">
        <v>0.76</v>
      </c>
      <c r="AH1602" t="s">
        <v>33</v>
      </c>
      <c r="AI1602" t="s">
        <v>52</v>
      </c>
      <c r="AJ1602">
        <v>36.778261000000001</v>
      </c>
      <c r="AK1602">
        <v>-119.41793199999999</v>
      </c>
    </row>
    <row r="1603" spans="1:37" ht="14.45" x14ac:dyDescent="0.3">
      <c r="A1603">
        <v>1601</v>
      </c>
      <c r="B1603">
        <v>381</v>
      </c>
      <c r="C1603" t="s">
        <v>932</v>
      </c>
      <c r="D1603" t="s">
        <v>52</v>
      </c>
      <c r="E1603" t="s">
        <v>31</v>
      </c>
      <c r="F1603" s="2">
        <v>36161</v>
      </c>
      <c r="G1603" s="2">
        <v>39813</v>
      </c>
      <c r="H1603">
        <v>31229</v>
      </c>
      <c r="I1603">
        <v>27788</v>
      </c>
      <c r="J1603">
        <v>319</v>
      </c>
      <c r="K1603">
        <f t="shared" ref="K1603:K1666" si="50">J1603*H1603*365</f>
        <v>3636148615</v>
      </c>
      <c r="L1603">
        <v>288</v>
      </c>
      <c r="M1603">
        <v>256</v>
      </c>
      <c r="N1603" t="s">
        <v>932</v>
      </c>
      <c r="O1603" t="s">
        <v>933</v>
      </c>
      <c r="P1603" t="s">
        <v>39</v>
      </c>
      <c r="Q1603" s="6">
        <v>42291</v>
      </c>
      <c r="R1603">
        <v>895</v>
      </c>
      <c r="S1603">
        <v>889</v>
      </c>
      <c r="T1603" t="s">
        <v>55</v>
      </c>
      <c r="V1603" s="3">
        <v>31034</v>
      </c>
      <c r="W1603">
        <v>230</v>
      </c>
      <c r="AA1603" t="s">
        <v>55</v>
      </c>
      <c r="AB1603" s="3">
        <v>291637027</v>
      </c>
      <c r="AC1603" s="3">
        <v>289681919</v>
      </c>
      <c r="AD1603">
        <v>230.39</v>
      </c>
      <c r="AE1603" s="5">
        <f t="shared" ref="AE1603:AE1666" si="51">AB1603*AG1603</f>
        <v>221644140.52000001</v>
      </c>
      <c r="AF1603">
        <v>228.84</v>
      </c>
      <c r="AG1603" s="4">
        <v>0.76</v>
      </c>
      <c r="AH1603" t="s">
        <v>33</v>
      </c>
      <c r="AI1603" t="s">
        <v>52</v>
      </c>
      <c r="AJ1603">
        <v>36.778261000000001</v>
      </c>
      <c r="AK1603">
        <v>-119.41793199999999</v>
      </c>
    </row>
    <row r="1604" spans="1:37" ht="14.45" x14ac:dyDescent="0.3">
      <c r="A1604">
        <v>1602</v>
      </c>
      <c r="B1604">
        <v>381</v>
      </c>
      <c r="C1604" t="s">
        <v>932</v>
      </c>
      <c r="D1604" t="s">
        <v>52</v>
      </c>
      <c r="E1604" t="s">
        <v>31</v>
      </c>
      <c r="F1604" s="2">
        <v>36161</v>
      </c>
      <c r="G1604" s="2">
        <v>39813</v>
      </c>
      <c r="H1604">
        <v>31229</v>
      </c>
      <c r="I1604">
        <v>27788</v>
      </c>
      <c r="J1604">
        <v>319</v>
      </c>
      <c r="K1604">
        <f t="shared" si="50"/>
        <v>3636148615</v>
      </c>
      <c r="L1604">
        <v>288</v>
      </c>
      <c r="M1604">
        <v>256</v>
      </c>
      <c r="N1604" t="s">
        <v>932</v>
      </c>
      <c r="O1604" t="s">
        <v>933</v>
      </c>
      <c r="P1604" t="s">
        <v>39</v>
      </c>
      <c r="Q1604" s="6">
        <v>42261</v>
      </c>
      <c r="R1604">
        <v>913</v>
      </c>
      <c r="S1604">
        <v>943</v>
      </c>
      <c r="T1604" t="s">
        <v>55</v>
      </c>
      <c r="V1604" s="3">
        <v>31039</v>
      </c>
      <c r="W1604">
        <v>243</v>
      </c>
      <c r="AA1604" t="s">
        <v>55</v>
      </c>
      <c r="AB1604" s="3">
        <v>297502353</v>
      </c>
      <c r="AC1604" s="3">
        <v>307277896</v>
      </c>
      <c r="AD1604">
        <v>242.81</v>
      </c>
      <c r="AE1604" s="5">
        <f t="shared" si="51"/>
        <v>226101788.28</v>
      </c>
      <c r="AF1604">
        <v>250.79</v>
      </c>
      <c r="AG1604" s="4">
        <v>0.76</v>
      </c>
      <c r="AH1604" t="s">
        <v>33</v>
      </c>
      <c r="AI1604" t="s">
        <v>52</v>
      </c>
      <c r="AJ1604">
        <v>36.778261000000001</v>
      </c>
      <c r="AK1604">
        <v>-119.41793199999999</v>
      </c>
    </row>
    <row r="1605" spans="1:37" ht="14.45" x14ac:dyDescent="0.3">
      <c r="A1605">
        <v>1603</v>
      </c>
      <c r="B1605">
        <v>381</v>
      </c>
      <c r="C1605" t="s">
        <v>932</v>
      </c>
      <c r="D1605" t="s">
        <v>52</v>
      </c>
      <c r="E1605" t="s">
        <v>31</v>
      </c>
      <c r="F1605" s="2">
        <v>36161</v>
      </c>
      <c r="G1605" s="2">
        <v>39813</v>
      </c>
      <c r="H1605">
        <v>31229</v>
      </c>
      <c r="I1605">
        <v>27788</v>
      </c>
      <c r="J1605">
        <v>319</v>
      </c>
      <c r="K1605">
        <f t="shared" si="50"/>
        <v>3636148615</v>
      </c>
      <c r="L1605">
        <v>288</v>
      </c>
      <c r="M1605">
        <v>256</v>
      </c>
      <c r="N1605" t="s">
        <v>932</v>
      </c>
      <c r="O1605" t="s">
        <v>933</v>
      </c>
      <c r="P1605" t="s">
        <v>39</v>
      </c>
      <c r="Q1605" s="6">
        <v>42230</v>
      </c>
      <c r="R1605">
        <v>958</v>
      </c>
      <c r="S1605">
        <v>971</v>
      </c>
      <c r="T1605" t="s">
        <v>55</v>
      </c>
      <c r="V1605" s="3">
        <v>31039</v>
      </c>
      <c r="AA1605" t="s">
        <v>55</v>
      </c>
      <c r="AB1605" s="3">
        <v>312165667</v>
      </c>
      <c r="AC1605" s="3">
        <v>316401736</v>
      </c>
      <c r="AD1605">
        <v>246.56</v>
      </c>
      <c r="AE1605" s="5">
        <f t="shared" si="51"/>
        <v>237245906.92000002</v>
      </c>
      <c r="AF1605">
        <v>249.91</v>
      </c>
      <c r="AG1605" s="4">
        <v>0.76</v>
      </c>
      <c r="AH1605" t="s">
        <v>33</v>
      </c>
      <c r="AI1605" t="s">
        <v>52</v>
      </c>
      <c r="AJ1605">
        <v>36.778261000000001</v>
      </c>
      <c r="AK1605">
        <v>-119.41793199999999</v>
      </c>
    </row>
    <row r="1606" spans="1:37" ht="14.45" x14ac:dyDescent="0.3">
      <c r="A1606">
        <v>1604</v>
      </c>
      <c r="B1606">
        <v>381</v>
      </c>
      <c r="C1606" t="s">
        <v>932</v>
      </c>
      <c r="D1606" t="s">
        <v>52</v>
      </c>
      <c r="E1606" t="s">
        <v>31</v>
      </c>
      <c r="F1606" s="2">
        <v>36161</v>
      </c>
      <c r="G1606" s="2">
        <v>39813</v>
      </c>
      <c r="H1606">
        <v>31229</v>
      </c>
      <c r="I1606">
        <v>27788</v>
      </c>
      <c r="J1606">
        <v>319</v>
      </c>
      <c r="K1606">
        <f t="shared" si="50"/>
        <v>3636148615</v>
      </c>
      <c r="L1606">
        <v>288</v>
      </c>
      <c r="M1606">
        <v>256</v>
      </c>
      <c r="N1606" t="s">
        <v>932</v>
      </c>
      <c r="O1606" t="s">
        <v>933</v>
      </c>
      <c r="P1606" t="s">
        <v>39</v>
      </c>
      <c r="Q1606" s="6">
        <v>42199</v>
      </c>
      <c r="R1606">
        <v>998</v>
      </c>
      <c r="S1606">
        <v>951</v>
      </c>
      <c r="T1606" t="s">
        <v>55</v>
      </c>
      <c r="V1606" s="3">
        <v>31037</v>
      </c>
      <c r="AB1606" s="3">
        <v>325336582</v>
      </c>
      <c r="AC1606" s="3">
        <v>309930326</v>
      </c>
      <c r="AD1606">
        <v>256.98</v>
      </c>
      <c r="AE1606" s="5">
        <f t="shared" si="51"/>
        <v>247255802.31999999</v>
      </c>
      <c r="AF1606">
        <v>244.81</v>
      </c>
      <c r="AG1606" s="4">
        <v>0.76</v>
      </c>
      <c r="AH1606" t="s">
        <v>33</v>
      </c>
      <c r="AI1606" t="s">
        <v>52</v>
      </c>
      <c r="AJ1606">
        <v>36.778261000000001</v>
      </c>
      <c r="AK1606">
        <v>-119.41793199999999</v>
      </c>
    </row>
    <row r="1607" spans="1:37" ht="14.45" x14ac:dyDescent="0.3">
      <c r="A1607">
        <v>1605</v>
      </c>
      <c r="B1607">
        <v>381</v>
      </c>
      <c r="C1607" t="s">
        <v>932</v>
      </c>
      <c r="D1607" t="s">
        <v>52</v>
      </c>
      <c r="E1607" t="s">
        <v>31</v>
      </c>
      <c r="F1607" s="2">
        <v>36161</v>
      </c>
      <c r="G1607" s="2">
        <v>39813</v>
      </c>
      <c r="H1607">
        <v>31229</v>
      </c>
      <c r="I1607">
        <v>27788</v>
      </c>
      <c r="J1607">
        <v>319</v>
      </c>
      <c r="K1607">
        <f t="shared" si="50"/>
        <v>3636148615</v>
      </c>
      <c r="L1607">
        <v>288</v>
      </c>
      <c r="M1607">
        <v>256</v>
      </c>
      <c r="N1607" t="s">
        <v>932</v>
      </c>
      <c r="O1607" t="s">
        <v>933</v>
      </c>
      <c r="P1607" t="s">
        <v>39</v>
      </c>
      <c r="Q1607" s="6">
        <v>42169</v>
      </c>
      <c r="R1607">
        <v>954</v>
      </c>
      <c r="S1607">
        <v>871</v>
      </c>
      <c r="T1607" t="s">
        <v>55</v>
      </c>
      <c r="V1607" s="3">
        <v>31037</v>
      </c>
      <c r="AB1607" s="3">
        <v>310803608</v>
      </c>
      <c r="AC1607" s="3">
        <v>283953451</v>
      </c>
      <c r="AD1607">
        <v>253.69</v>
      </c>
      <c r="AE1607" s="5">
        <f t="shared" si="51"/>
        <v>236210742.08000001</v>
      </c>
      <c r="AF1607">
        <v>231.77</v>
      </c>
      <c r="AG1607" s="4">
        <v>0.76</v>
      </c>
      <c r="AH1607" t="s">
        <v>33</v>
      </c>
      <c r="AI1607" t="s">
        <v>52</v>
      </c>
      <c r="AJ1607">
        <v>36.778261000000001</v>
      </c>
      <c r="AK1607">
        <v>-119.41793199999999</v>
      </c>
    </row>
    <row r="1608" spans="1:37" ht="14.45" x14ac:dyDescent="0.3">
      <c r="A1608">
        <v>1606</v>
      </c>
      <c r="B1608">
        <v>399</v>
      </c>
      <c r="C1608" t="s">
        <v>935</v>
      </c>
      <c r="D1608" t="s">
        <v>30</v>
      </c>
      <c r="E1608" t="s">
        <v>31</v>
      </c>
      <c r="F1608" s="2">
        <v>34700</v>
      </c>
      <c r="G1608" s="2">
        <v>37987</v>
      </c>
      <c r="H1608">
        <v>261800</v>
      </c>
      <c r="I1608">
        <v>126716</v>
      </c>
      <c r="J1608">
        <v>353</v>
      </c>
      <c r="K1608">
        <f t="shared" si="50"/>
        <v>33731621000</v>
      </c>
      <c r="L1608">
        <v>336</v>
      </c>
      <c r="M1608">
        <v>282</v>
      </c>
      <c r="N1608" t="s">
        <v>935</v>
      </c>
      <c r="O1608" t="s">
        <v>933</v>
      </c>
      <c r="P1608" t="s">
        <v>39</v>
      </c>
      <c r="Q1608" s="6">
        <v>42050</v>
      </c>
      <c r="R1608" s="3">
        <v>2071</v>
      </c>
      <c r="S1608" s="3">
        <v>2207</v>
      </c>
      <c r="T1608" t="s">
        <v>55</v>
      </c>
      <c r="V1608" s="3">
        <v>206372</v>
      </c>
      <c r="W1608">
        <v>90</v>
      </c>
      <c r="AB1608" s="3">
        <v>674678638</v>
      </c>
      <c r="AC1608" s="3">
        <v>718997691</v>
      </c>
      <c r="AD1608">
        <v>89.9</v>
      </c>
      <c r="AE1608" s="5">
        <f t="shared" si="51"/>
        <v>519502551.25999999</v>
      </c>
      <c r="AF1608">
        <v>95.81</v>
      </c>
      <c r="AG1608" s="4">
        <v>0.77</v>
      </c>
      <c r="AH1608" t="s">
        <v>33</v>
      </c>
      <c r="AI1608" t="s">
        <v>30</v>
      </c>
      <c r="AJ1608">
        <v>36.778261000000001</v>
      </c>
      <c r="AK1608">
        <v>-119.41793199999999</v>
      </c>
    </row>
    <row r="1609" spans="1:37" ht="14.45" x14ac:dyDescent="0.3">
      <c r="A1609">
        <v>1607</v>
      </c>
      <c r="B1609">
        <v>399</v>
      </c>
      <c r="C1609" t="s">
        <v>935</v>
      </c>
      <c r="D1609" t="s">
        <v>30</v>
      </c>
      <c r="E1609" t="s">
        <v>31</v>
      </c>
      <c r="F1609" s="2">
        <v>34700</v>
      </c>
      <c r="G1609" s="2">
        <v>37987</v>
      </c>
      <c r="H1609">
        <v>261800</v>
      </c>
      <c r="I1609">
        <v>126716</v>
      </c>
      <c r="J1609">
        <v>353</v>
      </c>
      <c r="K1609">
        <f t="shared" si="50"/>
        <v>33731621000</v>
      </c>
      <c r="L1609">
        <v>336</v>
      </c>
      <c r="M1609">
        <v>282</v>
      </c>
      <c r="N1609" t="s">
        <v>935</v>
      </c>
      <c r="O1609" t="s">
        <v>933</v>
      </c>
      <c r="P1609" t="s">
        <v>39</v>
      </c>
      <c r="Q1609" s="6">
        <v>42019</v>
      </c>
      <c r="R1609" s="3">
        <v>2115</v>
      </c>
      <c r="S1609" s="3">
        <v>2342</v>
      </c>
      <c r="T1609" t="s">
        <v>55</v>
      </c>
      <c r="V1609" s="3">
        <v>206372</v>
      </c>
      <c r="W1609">
        <v>83</v>
      </c>
      <c r="AB1609" s="3">
        <v>689221387</v>
      </c>
      <c r="AC1609" s="3">
        <v>763205954</v>
      </c>
      <c r="AD1609">
        <v>82.95</v>
      </c>
      <c r="AE1609" s="5">
        <f t="shared" si="51"/>
        <v>530700467.99000001</v>
      </c>
      <c r="AF1609">
        <v>91.86</v>
      </c>
      <c r="AG1609" s="4">
        <v>0.77</v>
      </c>
      <c r="AH1609" t="s">
        <v>33</v>
      </c>
      <c r="AI1609" t="s">
        <v>30</v>
      </c>
      <c r="AJ1609">
        <v>36.778261000000001</v>
      </c>
      <c r="AK1609">
        <v>-119.41793199999999</v>
      </c>
    </row>
    <row r="1610" spans="1:37" ht="14.45" x14ac:dyDescent="0.3">
      <c r="A1610">
        <v>1608</v>
      </c>
      <c r="B1610">
        <v>399</v>
      </c>
      <c r="C1610" t="s">
        <v>935</v>
      </c>
      <c r="D1610" t="s">
        <v>30</v>
      </c>
      <c r="E1610" t="s">
        <v>31</v>
      </c>
      <c r="F1610" s="2">
        <v>34700</v>
      </c>
      <c r="G1610" s="2">
        <v>37987</v>
      </c>
      <c r="H1610">
        <v>261800</v>
      </c>
      <c r="I1610">
        <v>126716</v>
      </c>
      <c r="J1610">
        <v>353</v>
      </c>
      <c r="K1610">
        <f t="shared" si="50"/>
        <v>33731621000</v>
      </c>
      <c r="L1610">
        <v>336</v>
      </c>
      <c r="M1610">
        <v>282</v>
      </c>
      <c r="N1610" t="s">
        <v>935</v>
      </c>
      <c r="O1610" t="s">
        <v>933</v>
      </c>
      <c r="P1610" t="s">
        <v>39</v>
      </c>
      <c r="Q1610" s="6">
        <v>42352</v>
      </c>
      <c r="R1610" s="3">
        <v>2089</v>
      </c>
      <c r="S1610" s="3">
        <v>2180</v>
      </c>
      <c r="T1610" t="s">
        <v>55</v>
      </c>
      <c r="V1610" s="3">
        <v>206550</v>
      </c>
      <c r="W1610">
        <v>82</v>
      </c>
      <c r="AB1610" s="3">
        <v>680703631</v>
      </c>
      <c r="AC1610" s="3">
        <v>710356111</v>
      </c>
      <c r="AD1610">
        <v>81.86</v>
      </c>
      <c r="AE1610" s="5">
        <f t="shared" si="51"/>
        <v>524141795.87</v>
      </c>
      <c r="AF1610">
        <v>85.42</v>
      </c>
      <c r="AG1610" s="4">
        <v>0.77</v>
      </c>
      <c r="AH1610" t="s">
        <v>33</v>
      </c>
      <c r="AI1610" t="s">
        <v>30</v>
      </c>
      <c r="AJ1610">
        <v>36.778261000000001</v>
      </c>
      <c r="AK1610">
        <v>-119.41793199999999</v>
      </c>
    </row>
    <row r="1611" spans="1:37" ht="14.45" x14ac:dyDescent="0.3">
      <c r="A1611">
        <v>1609</v>
      </c>
      <c r="B1611">
        <v>399</v>
      </c>
      <c r="C1611" t="s">
        <v>935</v>
      </c>
      <c r="D1611" t="s">
        <v>30</v>
      </c>
      <c r="E1611" t="s">
        <v>31</v>
      </c>
      <c r="F1611" s="2">
        <v>34700</v>
      </c>
      <c r="G1611" s="2">
        <v>37987</v>
      </c>
      <c r="H1611">
        <v>261800</v>
      </c>
      <c r="I1611">
        <v>126716</v>
      </c>
      <c r="J1611">
        <v>353</v>
      </c>
      <c r="K1611">
        <f t="shared" si="50"/>
        <v>33731621000</v>
      </c>
      <c r="L1611">
        <v>336</v>
      </c>
      <c r="M1611">
        <v>282</v>
      </c>
      <c r="N1611" t="s">
        <v>935</v>
      </c>
      <c r="O1611" t="s">
        <v>933</v>
      </c>
      <c r="P1611" t="s">
        <v>39</v>
      </c>
      <c r="Q1611" s="6">
        <v>42322</v>
      </c>
      <c r="R1611" s="3">
        <v>3464</v>
      </c>
      <c r="S1611" s="3">
        <v>3598</v>
      </c>
      <c r="T1611" t="s">
        <v>55</v>
      </c>
      <c r="V1611" s="3">
        <v>206616</v>
      </c>
      <c r="W1611">
        <v>140</v>
      </c>
      <c r="AA1611" t="s">
        <v>55</v>
      </c>
      <c r="AB1611" s="3">
        <v>1128749343</v>
      </c>
      <c r="AC1611" s="3">
        <v>1172413434</v>
      </c>
      <c r="AD1611">
        <v>140.22</v>
      </c>
      <c r="AE1611" s="5">
        <f t="shared" si="51"/>
        <v>869136994.11000001</v>
      </c>
      <c r="AF1611">
        <v>145.63999999999999</v>
      </c>
      <c r="AG1611" s="4">
        <v>0.77</v>
      </c>
      <c r="AH1611" t="s">
        <v>33</v>
      </c>
      <c r="AI1611" t="s">
        <v>30</v>
      </c>
      <c r="AJ1611">
        <v>36.778261000000001</v>
      </c>
      <c r="AK1611">
        <v>-119.41793199999999</v>
      </c>
    </row>
    <row r="1612" spans="1:37" ht="14.45" x14ac:dyDescent="0.3">
      <c r="A1612">
        <v>1610</v>
      </c>
      <c r="B1612">
        <v>399</v>
      </c>
      <c r="C1612" t="s">
        <v>935</v>
      </c>
      <c r="D1612" t="s">
        <v>30</v>
      </c>
      <c r="E1612" t="s">
        <v>31</v>
      </c>
      <c r="F1612" s="2">
        <v>34700</v>
      </c>
      <c r="G1612" s="2">
        <v>37987</v>
      </c>
      <c r="H1612">
        <v>261800</v>
      </c>
      <c r="I1612">
        <v>126716</v>
      </c>
      <c r="J1612">
        <v>353</v>
      </c>
      <c r="K1612">
        <f t="shared" si="50"/>
        <v>33731621000</v>
      </c>
      <c r="L1612">
        <v>336</v>
      </c>
      <c r="M1612">
        <v>282</v>
      </c>
      <c r="N1612" t="s">
        <v>935</v>
      </c>
      <c r="O1612" t="s">
        <v>933</v>
      </c>
      <c r="P1612" t="s">
        <v>39</v>
      </c>
      <c r="Q1612" s="6">
        <v>42291</v>
      </c>
      <c r="R1612" s="3">
        <v>4309</v>
      </c>
      <c r="S1612" s="3">
        <v>4259</v>
      </c>
      <c r="T1612" t="s">
        <v>55</v>
      </c>
      <c r="V1612" s="3">
        <v>206554</v>
      </c>
      <c r="W1612">
        <v>169</v>
      </c>
      <c r="AA1612" t="s">
        <v>55</v>
      </c>
      <c r="AB1612" s="3">
        <v>1404093799</v>
      </c>
      <c r="AC1612" s="3">
        <v>1387801228</v>
      </c>
      <c r="AD1612">
        <v>168.85</v>
      </c>
      <c r="AE1612" s="5">
        <f t="shared" si="51"/>
        <v>1081152225.23</v>
      </c>
      <c r="AF1612">
        <v>166.89</v>
      </c>
      <c r="AG1612" s="4">
        <v>0.77</v>
      </c>
      <c r="AH1612" t="s">
        <v>33</v>
      </c>
      <c r="AI1612" t="s">
        <v>30</v>
      </c>
      <c r="AJ1612">
        <v>36.778261000000001</v>
      </c>
      <c r="AK1612">
        <v>-119.41793199999999</v>
      </c>
    </row>
    <row r="1613" spans="1:37" ht="14.45" x14ac:dyDescent="0.3">
      <c r="A1613">
        <v>1611</v>
      </c>
      <c r="B1613">
        <v>399</v>
      </c>
      <c r="C1613" t="s">
        <v>935</v>
      </c>
      <c r="D1613" t="s">
        <v>30</v>
      </c>
      <c r="E1613" t="s">
        <v>31</v>
      </c>
      <c r="F1613" s="2">
        <v>34700</v>
      </c>
      <c r="G1613" s="2">
        <v>37987</v>
      </c>
      <c r="H1613">
        <v>261800</v>
      </c>
      <c r="I1613">
        <v>126716</v>
      </c>
      <c r="J1613">
        <v>353</v>
      </c>
      <c r="K1613">
        <f t="shared" si="50"/>
        <v>33731621000</v>
      </c>
      <c r="L1613">
        <v>336</v>
      </c>
      <c r="M1613">
        <v>282</v>
      </c>
      <c r="N1613" t="s">
        <v>935</v>
      </c>
      <c r="O1613" t="s">
        <v>933</v>
      </c>
      <c r="P1613" t="s">
        <v>39</v>
      </c>
      <c r="Q1613" s="6">
        <v>42261</v>
      </c>
      <c r="R1613" s="3">
        <v>4583</v>
      </c>
      <c r="S1613" s="3">
        <v>5071</v>
      </c>
      <c r="T1613" t="s">
        <v>55</v>
      </c>
      <c r="V1613" s="3">
        <v>206554</v>
      </c>
      <c r="W1613">
        <v>186</v>
      </c>
      <c r="AA1613" t="s">
        <v>55</v>
      </c>
      <c r="AB1613" s="3">
        <v>1493377090</v>
      </c>
      <c r="AC1613" s="3">
        <v>1652392586</v>
      </c>
      <c r="AD1613">
        <v>185.57</v>
      </c>
      <c r="AE1613" s="5">
        <f t="shared" si="51"/>
        <v>1149900359.3</v>
      </c>
      <c r="AF1613">
        <v>205.33</v>
      </c>
      <c r="AG1613" s="4">
        <v>0.77</v>
      </c>
      <c r="AH1613" t="s">
        <v>33</v>
      </c>
      <c r="AI1613" t="s">
        <v>30</v>
      </c>
      <c r="AJ1613">
        <v>36.778261000000001</v>
      </c>
      <c r="AK1613">
        <v>-119.41793199999999</v>
      </c>
    </row>
    <row r="1614" spans="1:37" ht="14.45" x14ac:dyDescent="0.3">
      <c r="A1614">
        <v>1612</v>
      </c>
      <c r="B1614">
        <v>399</v>
      </c>
      <c r="C1614" t="s">
        <v>935</v>
      </c>
      <c r="D1614" t="s">
        <v>30</v>
      </c>
      <c r="E1614" t="s">
        <v>31</v>
      </c>
      <c r="F1614" s="2">
        <v>34700</v>
      </c>
      <c r="G1614" s="2">
        <v>37987</v>
      </c>
      <c r="H1614">
        <v>261800</v>
      </c>
      <c r="I1614">
        <v>126716</v>
      </c>
      <c r="J1614">
        <v>353</v>
      </c>
      <c r="K1614">
        <f t="shared" si="50"/>
        <v>33731621000</v>
      </c>
      <c r="L1614">
        <v>336</v>
      </c>
      <c r="M1614">
        <v>282</v>
      </c>
      <c r="N1614" t="s">
        <v>935</v>
      </c>
      <c r="O1614" t="s">
        <v>933</v>
      </c>
      <c r="P1614" t="s">
        <v>39</v>
      </c>
      <c r="Q1614" s="6">
        <v>42230</v>
      </c>
      <c r="R1614" s="3">
        <v>6375</v>
      </c>
      <c r="S1614" s="3">
        <v>7165</v>
      </c>
      <c r="T1614" t="s">
        <v>55</v>
      </c>
      <c r="V1614" s="3">
        <v>206526</v>
      </c>
      <c r="AA1614" t="s">
        <v>55</v>
      </c>
      <c r="AB1614" s="3">
        <v>2077302847</v>
      </c>
      <c r="AC1614" s="3">
        <v>2334725474</v>
      </c>
      <c r="AD1614">
        <v>249.84</v>
      </c>
      <c r="AE1614" s="5">
        <f t="shared" si="51"/>
        <v>1599523192.1900001</v>
      </c>
      <c r="AF1614">
        <v>280.8</v>
      </c>
      <c r="AG1614" s="4">
        <v>0.77</v>
      </c>
      <c r="AH1614" t="s">
        <v>33</v>
      </c>
      <c r="AI1614" t="s">
        <v>30</v>
      </c>
      <c r="AJ1614">
        <v>36.778261000000001</v>
      </c>
      <c r="AK1614">
        <v>-119.41793199999999</v>
      </c>
    </row>
    <row r="1615" spans="1:37" ht="14.45" x14ac:dyDescent="0.3">
      <c r="A1615">
        <v>1613</v>
      </c>
      <c r="B1615">
        <v>399</v>
      </c>
      <c r="C1615" t="s">
        <v>935</v>
      </c>
      <c r="D1615" t="s">
        <v>30</v>
      </c>
      <c r="E1615" t="s">
        <v>31</v>
      </c>
      <c r="F1615" s="2">
        <v>34700</v>
      </c>
      <c r="G1615" s="2">
        <v>37987</v>
      </c>
      <c r="H1615">
        <v>261800</v>
      </c>
      <c r="I1615">
        <v>126716</v>
      </c>
      <c r="J1615">
        <v>353</v>
      </c>
      <c r="K1615">
        <f t="shared" si="50"/>
        <v>33731621000</v>
      </c>
      <c r="L1615">
        <v>336</v>
      </c>
      <c r="M1615">
        <v>282</v>
      </c>
      <c r="N1615" t="s">
        <v>935</v>
      </c>
      <c r="O1615" t="s">
        <v>934</v>
      </c>
      <c r="P1615" t="s">
        <v>39</v>
      </c>
      <c r="Q1615" s="6">
        <v>42199</v>
      </c>
      <c r="R1615" s="3">
        <v>5931</v>
      </c>
      <c r="S1615" s="3">
        <v>6049</v>
      </c>
      <c r="T1615" t="s">
        <v>55</v>
      </c>
      <c r="U1615" t="s">
        <v>936</v>
      </c>
      <c r="V1615" s="3">
        <v>206324</v>
      </c>
      <c r="AB1615" s="3">
        <v>1932624814</v>
      </c>
      <c r="AC1615" s="3">
        <v>1971075282</v>
      </c>
      <c r="AD1615">
        <v>232.66</v>
      </c>
      <c r="AE1615" s="5">
        <f t="shared" si="51"/>
        <v>1488121106.78</v>
      </c>
      <c r="AF1615">
        <v>237.29</v>
      </c>
      <c r="AG1615" s="4">
        <v>0.77</v>
      </c>
      <c r="AH1615" t="s">
        <v>33</v>
      </c>
      <c r="AI1615" t="s">
        <v>30</v>
      </c>
      <c r="AJ1615">
        <v>36.778261000000001</v>
      </c>
      <c r="AK1615">
        <v>-119.41793199999999</v>
      </c>
    </row>
    <row r="1616" spans="1:37" ht="14.45" x14ac:dyDescent="0.3">
      <c r="A1616">
        <v>1614</v>
      </c>
      <c r="B1616">
        <v>399</v>
      </c>
      <c r="C1616" t="s">
        <v>935</v>
      </c>
      <c r="D1616" t="s">
        <v>30</v>
      </c>
      <c r="E1616" t="s">
        <v>31</v>
      </c>
      <c r="F1616" s="2">
        <v>34700</v>
      </c>
      <c r="G1616" s="2">
        <v>37987</v>
      </c>
      <c r="H1616">
        <v>261800</v>
      </c>
      <c r="I1616">
        <v>126716</v>
      </c>
      <c r="J1616">
        <v>353</v>
      </c>
      <c r="K1616">
        <f t="shared" si="50"/>
        <v>33731621000</v>
      </c>
      <c r="L1616">
        <v>336</v>
      </c>
      <c r="M1616">
        <v>282</v>
      </c>
      <c r="N1616" t="s">
        <v>935</v>
      </c>
      <c r="O1616" t="s">
        <v>933</v>
      </c>
      <c r="P1616" t="s">
        <v>39</v>
      </c>
      <c r="Q1616" s="6">
        <v>42169</v>
      </c>
      <c r="R1616" s="3">
        <v>5831</v>
      </c>
      <c r="S1616" s="3">
        <v>6628</v>
      </c>
      <c r="T1616" t="s">
        <v>55</v>
      </c>
      <c r="V1616" s="3">
        <v>206324</v>
      </c>
      <c r="AB1616" s="3">
        <v>1900039671</v>
      </c>
      <c r="AC1616" s="3">
        <v>2159743258</v>
      </c>
      <c r="AD1616">
        <v>236.36</v>
      </c>
      <c r="AE1616" s="5">
        <f t="shared" si="51"/>
        <v>1463030546.6700001</v>
      </c>
      <c r="AF1616">
        <v>268.67</v>
      </c>
      <c r="AG1616" s="4">
        <v>0.77</v>
      </c>
      <c r="AH1616" t="s">
        <v>33</v>
      </c>
      <c r="AI1616" t="s">
        <v>30</v>
      </c>
      <c r="AJ1616">
        <v>36.778261000000001</v>
      </c>
      <c r="AK1616">
        <v>-119.41793199999999</v>
      </c>
    </row>
    <row r="1617" spans="1:37" x14ac:dyDescent="0.25">
      <c r="A1617">
        <v>1615</v>
      </c>
      <c r="B1617">
        <v>309</v>
      </c>
      <c r="C1617" t="s">
        <v>937</v>
      </c>
      <c r="D1617" t="s">
        <v>52</v>
      </c>
      <c r="E1617" t="s">
        <v>53</v>
      </c>
      <c r="F1617" s="2">
        <v>34881</v>
      </c>
      <c r="G1617" s="2">
        <v>38533</v>
      </c>
      <c r="H1617">
        <v>4100260</v>
      </c>
      <c r="I1617">
        <v>3748723</v>
      </c>
      <c r="J1617">
        <v>152</v>
      </c>
      <c r="K1617">
        <f t="shared" si="50"/>
        <v>227482424800</v>
      </c>
      <c r="L1617">
        <v>145</v>
      </c>
      <c r="M1617">
        <v>138</v>
      </c>
      <c r="N1617" t="s">
        <v>937</v>
      </c>
      <c r="O1617" t="s">
        <v>867</v>
      </c>
      <c r="P1617" t="s">
        <v>39</v>
      </c>
      <c r="Q1617" s="6">
        <v>42050</v>
      </c>
      <c r="R1617" s="3">
        <v>34543</v>
      </c>
      <c r="S1617" s="3">
        <v>36726</v>
      </c>
      <c r="T1617" t="s">
        <v>55</v>
      </c>
      <c r="U1617" t="s">
        <v>2150</v>
      </c>
      <c r="V1617" s="3">
        <v>3935257</v>
      </c>
      <c r="W1617">
        <v>69.5</v>
      </c>
      <c r="X1617" t="s">
        <v>2151</v>
      </c>
      <c r="Y1617" t="s">
        <v>2152</v>
      </c>
      <c r="Z1617">
        <v>835</v>
      </c>
      <c r="AA1617" t="s">
        <v>55</v>
      </c>
      <c r="AB1617" s="3">
        <v>11255885843</v>
      </c>
      <c r="AC1617" s="3">
        <v>11967219508</v>
      </c>
      <c r="AD1617">
        <v>69.459999999999994</v>
      </c>
      <c r="AE1617" s="5">
        <f t="shared" si="51"/>
        <v>7654002373.2400007</v>
      </c>
      <c r="AF1617">
        <v>73.849999999999994</v>
      </c>
      <c r="AG1617" s="4">
        <v>0.68</v>
      </c>
      <c r="AH1617" t="s">
        <v>33</v>
      </c>
      <c r="AI1617" t="s">
        <v>52</v>
      </c>
      <c r="AJ1617">
        <v>34.032946000000003</v>
      </c>
      <c r="AK1617">
        <v>-118.25768100000001</v>
      </c>
    </row>
    <row r="1618" spans="1:37" x14ac:dyDescent="0.25">
      <c r="A1618">
        <v>1616</v>
      </c>
      <c r="B1618">
        <v>309</v>
      </c>
      <c r="C1618" t="s">
        <v>937</v>
      </c>
      <c r="D1618" t="s">
        <v>52</v>
      </c>
      <c r="E1618" t="s">
        <v>53</v>
      </c>
      <c r="F1618" s="2">
        <v>34881</v>
      </c>
      <c r="G1618" s="2">
        <v>38533</v>
      </c>
      <c r="H1618">
        <v>4100260</v>
      </c>
      <c r="I1618">
        <v>3748723</v>
      </c>
      <c r="J1618">
        <v>152</v>
      </c>
      <c r="K1618">
        <f t="shared" si="50"/>
        <v>227482424800</v>
      </c>
      <c r="L1618">
        <v>145</v>
      </c>
      <c r="M1618">
        <v>138</v>
      </c>
      <c r="N1618" t="s">
        <v>937</v>
      </c>
      <c r="O1618" t="s">
        <v>867</v>
      </c>
      <c r="P1618" t="s">
        <v>39</v>
      </c>
      <c r="Q1618" s="6">
        <v>42019</v>
      </c>
      <c r="R1618" s="3">
        <v>38388</v>
      </c>
      <c r="S1618" s="3">
        <v>38831</v>
      </c>
      <c r="T1618" t="s">
        <v>55</v>
      </c>
      <c r="U1618" t="s">
        <v>938</v>
      </c>
      <c r="V1618" s="3">
        <v>3935257</v>
      </c>
      <c r="W1618">
        <v>69.7</v>
      </c>
      <c r="X1618" t="s">
        <v>939</v>
      </c>
      <c r="Y1618" t="s">
        <v>940</v>
      </c>
      <c r="Z1618">
        <v>327</v>
      </c>
      <c r="AA1618" t="s">
        <v>55</v>
      </c>
      <c r="AB1618" s="3">
        <v>12508784580</v>
      </c>
      <c r="AC1618" s="3">
        <v>12653136762</v>
      </c>
      <c r="AD1618">
        <v>69.73</v>
      </c>
      <c r="AE1618" s="5">
        <f t="shared" si="51"/>
        <v>8505973514.4000006</v>
      </c>
      <c r="AF1618">
        <v>70.53</v>
      </c>
      <c r="AG1618" s="4">
        <v>0.68</v>
      </c>
      <c r="AH1618" t="s">
        <v>33</v>
      </c>
      <c r="AI1618" t="s">
        <v>52</v>
      </c>
      <c r="AJ1618">
        <v>34.032946000000003</v>
      </c>
      <c r="AK1618">
        <v>-118.25768100000001</v>
      </c>
    </row>
    <row r="1619" spans="1:37" x14ac:dyDescent="0.25">
      <c r="A1619">
        <v>1617</v>
      </c>
      <c r="B1619">
        <v>309</v>
      </c>
      <c r="C1619" t="s">
        <v>937</v>
      </c>
      <c r="D1619" t="s">
        <v>52</v>
      </c>
      <c r="E1619" t="s">
        <v>53</v>
      </c>
      <c r="F1619" s="2">
        <v>34881</v>
      </c>
      <c r="G1619" s="2">
        <v>38533</v>
      </c>
      <c r="H1619">
        <v>4100260</v>
      </c>
      <c r="I1619">
        <v>3748723</v>
      </c>
      <c r="J1619">
        <v>152</v>
      </c>
      <c r="K1619">
        <f t="shared" si="50"/>
        <v>227482424800</v>
      </c>
      <c r="L1619">
        <v>145</v>
      </c>
      <c r="M1619">
        <v>138</v>
      </c>
      <c r="N1619" t="s">
        <v>937</v>
      </c>
      <c r="O1619">
        <v>2</v>
      </c>
      <c r="P1619" t="s">
        <v>39</v>
      </c>
      <c r="Q1619" s="6">
        <v>42352</v>
      </c>
      <c r="R1619" s="3">
        <v>33871</v>
      </c>
      <c r="S1619" s="3">
        <v>42813</v>
      </c>
      <c r="T1619" t="s">
        <v>55</v>
      </c>
      <c r="V1619" s="3">
        <v>3935257</v>
      </c>
      <c r="W1619">
        <v>63.6</v>
      </c>
      <c r="X1619" t="s">
        <v>941</v>
      </c>
      <c r="Y1619" t="s">
        <v>942</v>
      </c>
      <c r="Z1619">
        <v>665</v>
      </c>
      <c r="AA1619" t="s">
        <v>55</v>
      </c>
      <c r="AB1619" s="3">
        <v>11036913684</v>
      </c>
      <c r="AC1619" s="3">
        <v>13950677144</v>
      </c>
      <c r="AD1619">
        <v>61.52</v>
      </c>
      <c r="AE1619" s="5">
        <f t="shared" si="51"/>
        <v>7505101305.1200008</v>
      </c>
      <c r="AF1619">
        <v>77.760000000000005</v>
      </c>
      <c r="AG1619" s="4">
        <v>0.68</v>
      </c>
      <c r="AH1619" t="s">
        <v>33</v>
      </c>
      <c r="AI1619" t="s">
        <v>52</v>
      </c>
      <c r="AJ1619">
        <v>34.032946000000003</v>
      </c>
      <c r="AK1619">
        <v>-118.25768100000001</v>
      </c>
    </row>
    <row r="1620" spans="1:37" x14ac:dyDescent="0.25">
      <c r="A1620">
        <v>1618</v>
      </c>
      <c r="B1620">
        <v>309</v>
      </c>
      <c r="C1620" t="s">
        <v>937</v>
      </c>
      <c r="D1620" t="s">
        <v>52</v>
      </c>
      <c r="E1620" t="s">
        <v>53</v>
      </c>
      <c r="F1620" s="2">
        <v>34881</v>
      </c>
      <c r="G1620" s="2">
        <v>38533</v>
      </c>
      <c r="H1620">
        <v>4100260</v>
      </c>
      <c r="I1620">
        <v>3748723</v>
      </c>
      <c r="J1620">
        <v>152</v>
      </c>
      <c r="K1620">
        <f t="shared" si="50"/>
        <v>227482424800</v>
      </c>
      <c r="L1620">
        <v>145</v>
      </c>
      <c r="M1620">
        <v>138</v>
      </c>
      <c r="N1620" t="s">
        <v>937</v>
      </c>
      <c r="O1620" t="s">
        <v>867</v>
      </c>
      <c r="P1620" t="s">
        <v>39</v>
      </c>
      <c r="Q1620" s="6">
        <v>42322</v>
      </c>
      <c r="R1620" s="3">
        <v>41093</v>
      </c>
      <c r="S1620" s="3">
        <v>44121</v>
      </c>
      <c r="T1620" t="s">
        <v>55</v>
      </c>
      <c r="U1620" t="s">
        <v>943</v>
      </c>
      <c r="V1620" s="3">
        <v>3935257</v>
      </c>
      <c r="W1620">
        <v>77.099999999999994</v>
      </c>
      <c r="X1620" t="s">
        <v>944</v>
      </c>
      <c r="Y1620" t="s">
        <v>945</v>
      </c>
      <c r="Z1620">
        <v>749</v>
      </c>
      <c r="AA1620" t="s">
        <v>55</v>
      </c>
      <c r="AB1620" s="3">
        <v>13390212690</v>
      </c>
      <c r="AC1620" s="3">
        <v>14376890811</v>
      </c>
      <c r="AD1620">
        <v>77.13</v>
      </c>
      <c r="AE1620" s="5">
        <f t="shared" si="51"/>
        <v>9105344629.2000008</v>
      </c>
      <c r="AF1620">
        <v>82.81</v>
      </c>
      <c r="AG1620" s="4">
        <v>0.68</v>
      </c>
      <c r="AH1620" t="s">
        <v>33</v>
      </c>
      <c r="AI1620" t="s">
        <v>52</v>
      </c>
      <c r="AJ1620">
        <v>34.032946000000003</v>
      </c>
      <c r="AK1620">
        <v>-118.25768100000001</v>
      </c>
    </row>
    <row r="1621" spans="1:37" x14ac:dyDescent="0.25">
      <c r="A1621">
        <v>1619</v>
      </c>
      <c r="B1621">
        <v>309</v>
      </c>
      <c r="C1621" t="s">
        <v>937</v>
      </c>
      <c r="D1621" t="s">
        <v>52</v>
      </c>
      <c r="E1621" t="s">
        <v>53</v>
      </c>
      <c r="F1621" s="2">
        <v>34881</v>
      </c>
      <c r="G1621" s="2">
        <v>38533</v>
      </c>
      <c r="H1621">
        <v>4100260</v>
      </c>
      <c r="I1621">
        <v>3748723</v>
      </c>
      <c r="J1621">
        <v>152</v>
      </c>
      <c r="K1621">
        <f t="shared" si="50"/>
        <v>227482424800</v>
      </c>
      <c r="L1621">
        <v>145</v>
      </c>
      <c r="M1621">
        <v>138</v>
      </c>
      <c r="N1621" t="s">
        <v>937</v>
      </c>
      <c r="O1621" t="s">
        <v>867</v>
      </c>
      <c r="P1621" t="s">
        <v>39</v>
      </c>
      <c r="Q1621" s="6">
        <v>42291</v>
      </c>
      <c r="R1621" s="3">
        <v>48737</v>
      </c>
      <c r="S1621" s="3">
        <v>49957</v>
      </c>
      <c r="T1621" t="s">
        <v>55</v>
      </c>
      <c r="U1621" t="s">
        <v>946</v>
      </c>
      <c r="V1621" s="3">
        <v>3935257</v>
      </c>
      <c r="W1621">
        <v>88.5</v>
      </c>
      <c r="X1621" t="s">
        <v>947</v>
      </c>
      <c r="Y1621" t="s">
        <v>948</v>
      </c>
      <c r="Z1621">
        <v>716</v>
      </c>
      <c r="AA1621" t="s">
        <v>55</v>
      </c>
      <c r="AB1621" s="3">
        <v>15881020998</v>
      </c>
      <c r="AC1621" s="3">
        <v>16278559739</v>
      </c>
      <c r="AD1621">
        <v>88.52</v>
      </c>
      <c r="AE1621" s="5">
        <f t="shared" si="51"/>
        <v>10799094278.640001</v>
      </c>
      <c r="AF1621">
        <v>90.74</v>
      </c>
      <c r="AG1621" s="4">
        <v>0.68</v>
      </c>
      <c r="AH1621" t="s">
        <v>33</v>
      </c>
      <c r="AI1621" t="s">
        <v>52</v>
      </c>
      <c r="AJ1621">
        <v>34.032946000000003</v>
      </c>
      <c r="AK1621">
        <v>-118.25768100000001</v>
      </c>
    </row>
    <row r="1622" spans="1:37" x14ac:dyDescent="0.25">
      <c r="A1622">
        <v>1620</v>
      </c>
      <c r="B1622">
        <v>309</v>
      </c>
      <c r="C1622" t="s">
        <v>937</v>
      </c>
      <c r="D1622" t="s">
        <v>52</v>
      </c>
      <c r="E1622" t="s">
        <v>53</v>
      </c>
      <c r="F1622" s="2">
        <v>34881</v>
      </c>
      <c r="G1622" s="2">
        <v>38533</v>
      </c>
      <c r="H1622">
        <v>4100260</v>
      </c>
      <c r="I1622">
        <v>3748723</v>
      </c>
      <c r="J1622">
        <v>152</v>
      </c>
      <c r="K1622">
        <f t="shared" si="50"/>
        <v>227482424800</v>
      </c>
      <c r="L1622">
        <v>145</v>
      </c>
      <c r="M1622">
        <v>138</v>
      </c>
      <c r="N1622" t="s">
        <v>937</v>
      </c>
      <c r="O1622" t="s">
        <v>867</v>
      </c>
      <c r="P1622" t="s">
        <v>39</v>
      </c>
      <c r="Q1622" s="6">
        <v>42261</v>
      </c>
      <c r="R1622" s="3">
        <v>49421</v>
      </c>
      <c r="S1622" s="3">
        <v>53900</v>
      </c>
      <c r="T1622" t="s">
        <v>55</v>
      </c>
      <c r="U1622" t="s">
        <v>949</v>
      </c>
      <c r="V1622" s="3">
        <v>3935257</v>
      </c>
      <c r="W1622">
        <v>92.8</v>
      </c>
      <c r="X1622" t="s">
        <v>950</v>
      </c>
      <c r="Y1622" t="s">
        <v>951</v>
      </c>
      <c r="Z1622">
        <v>1040</v>
      </c>
      <c r="AA1622" t="s">
        <v>55</v>
      </c>
      <c r="AB1622" s="3">
        <v>16103903374</v>
      </c>
      <c r="AC1622" s="3">
        <v>17563391915</v>
      </c>
      <c r="AD1622">
        <v>92.76</v>
      </c>
      <c r="AE1622" s="5">
        <f t="shared" si="51"/>
        <v>10950654294.320002</v>
      </c>
      <c r="AF1622">
        <v>101.16</v>
      </c>
      <c r="AG1622" s="4">
        <v>0.68</v>
      </c>
      <c r="AH1622" t="s">
        <v>33</v>
      </c>
      <c r="AI1622" t="s">
        <v>52</v>
      </c>
      <c r="AJ1622">
        <v>34.032946000000003</v>
      </c>
      <c r="AK1622">
        <v>-118.25768100000001</v>
      </c>
    </row>
    <row r="1623" spans="1:37" x14ac:dyDescent="0.25">
      <c r="A1623">
        <v>1621</v>
      </c>
      <c r="B1623">
        <v>309</v>
      </c>
      <c r="C1623" t="s">
        <v>937</v>
      </c>
      <c r="D1623" t="s">
        <v>52</v>
      </c>
      <c r="E1623" t="s">
        <v>53</v>
      </c>
      <c r="F1623" s="2">
        <v>34881</v>
      </c>
      <c r="G1623" s="2">
        <v>38533</v>
      </c>
      <c r="H1623">
        <v>4100260</v>
      </c>
      <c r="I1623">
        <v>3748723</v>
      </c>
      <c r="J1623">
        <v>152</v>
      </c>
      <c r="K1623">
        <f t="shared" si="50"/>
        <v>227482424800</v>
      </c>
      <c r="L1623">
        <v>145</v>
      </c>
      <c r="M1623">
        <v>138</v>
      </c>
      <c r="N1623" t="s">
        <v>937</v>
      </c>
      <c r="O1623" t="s">
        <v>867</v>
      </c>
      <c r="P1623" t="s">
        <v>39</v>
      </c>
      <c r="Q1623" s="6">
        <v>42230</v>
      </c>
      <c r="R1623" s="3">
        <v>50504</v>
      </c>
      <c r="S1623" s="3">
        <v>55384</v>
      </c>
      <c r="T1623" t="s">
        <v>55</v>
      </c>
      <c r="U1623" t="s">
        <v>952</v>
      </c>
      <c r="V1623" s="3">
        <v>3935257</v>
      </c>
      <c r="X1623" t="s">
        <v>953</v>
      </c>
      <c r="Y1623" t="s">
        <v>954</v>
      </c>
      <c r="Z1623">
        <v>1100</v>
      </c>
      <c r="AA1623" t="s">
        <v>55</v>
      </c>
      <c r="AB1623" s="3">
        <v>16456800469</v>
      </c>
      <c r="AC1623" s="3">
        <v>18046955433</v>
      </c>
      <c r="AD1623">
        <v>89.03</v>
      </c>
      <c r="AE1623" s="5">
        <f t="shared" si="51"/>
        <v>10861488309.540001</v>
      </c>
      <c r="AF1623">
        <v>97.64</v>
      </c>
      <c r="AG1623" s="4">
        <v>0.66</v>
      </c>
      <c r="AH1623" t="s">
        <v>33</v>
      </c>
      <c r="AI1623" t="s">
        <v>52</v>
      </c>
      <c r="AJ1623">
        <v>34.032946000000003</v>
      </c>
      <c r="AK1623">
        <v>-118.25768100000001</v>
      </c>
    </row>
    <row r="1624" spans="1:37" x14ac:dyDescent="0.25">
      <c r="A1624">
        <v>1622</v>
      </c>
      <c r="B1624">
        <v>309</v>
      </c>
      <c r="C1624" t="s">
        <v>937</v>
      </c>
      <c r="D1624" t="s">
        <v>52</v>
      </c>
      <c r="E1624" t="s">
        <v>53</v>
      </c>
      <c r="F1624" s="2">
        <v>34881</v>
      </c>
      <c r="G1624" s="2">
        <v>38533</v>
      </c>
      <c r="H1624">
        <v>4100260</v>
      </c>
      <c r="I1624">
        <v>3748723</v>
      </c>
      <c r="J1624">
        <v>152</v>
      </c>
      <c r="K1624">
        <f t="shared" si="50"/>
        <v>227482424800</v>
      </c>
      <c r="L1624">
        <v>145</v>
      </c>
      <c r="M1624">
        <v>138</v>
      </c>
      <c r="N1624" t="s">
        <v>937</v>
      </c>
      <c r="O1624" t="s">
        <v>867</v>
      </c>
      <c r="P1624" t="s">
        <v>39</v>
      </c>
      <c r="Q1624" s="6">
        <v>42199</v>
      </c>
      <c r="R1624" s="3">
        <v>52469</v>
      </c>
      <c r="S1624" s="3">
        <v>54905</v>
      </c>
      <c r="T1624" t="s">
        <v>55</v>
      </c>
      <c r="U1624" t="s">
        <v>955</v>
      </c>
      <c r="V1624" s="3">
        <v>3935257</v>
      </c>
      <c r="X1624" t="s">
        <v>956</v>
      </c>
      <c r="Y1624" t="s">
        <v>957</v>
      </c>
      <c r="Z1624">
        <v>1283</v>
      </c>
      <c r="AA1624" t="s">
        <v>55</v>
      </c>
      <c r="AB1624" s="3">
        <v>17097098523</v>
      </c>
      <c r="AC1624" s="3">
        <v>17890872599</v>
      </c>
      <c r="AD1624">
        <v>91.1</v>
      </c>
      <c r="AE1624" s="5">
        <f t="shared" si="51"/>
        <v>11113114039.950001</v>
      </c>
      <c r="AF1624">
        <v>95.33</v>
      </c>
      <c r="AG1624" s="4">
        <v>0.65</v>
      </c>
      <c r="AH1624" t="s">
        <v>33</v>
      </c>
      <c r="AI1624" t="s">
        <v>52</v>
      </c>
      <c r="AJ1624">
        <v>34.032946000000003</v>
      </c>
      <c r="AK1624">
        <v>-118.25768100000001</v>
      </c>
    </row>
    <row r="1625" spans="1:37" x14ac:dyDescent="0.25">
      <c r="A1625">
        <v>1623</v>
      </c>
      <c r="B1625">
        <v>309</v>
      </c>
      <c r="C1625" t="s">
        <v>937</v>
      </c>
      <c r="D1625" t="s">
        <v>52</v>
      </c>
      <c r="E1625" t="s">
        <v>53</v>
      </c>
      <c r="F1625" s="2">
        <v>34881</v>
      </c>
      <c r="G1625" s="2">
        <v>38533</v>
      </c>
      <c r="H1625">
        <v>4100260</v>
      </c>
      <c r="I1625">
        <v>3748723</v>
      </c>
      <c r="J1625">
        <v>152</v>
      </c>
      <c r="K1625">
        <f t="shared" si="50"/>
        <v>227482424800</v>
      </c>
      <c r="L1625">
        <v>145</v>
      </c>
      <c r="M1625">
        <v>138</v>
      </c>
      <c r="N1625" t="s">
        <v>937</v>
      </c>
      <c r="O1625" t="s">
        <v>867</v>
      </c>
      <c r="P1625" t="s">
        <v>39</v>
      </c>
      <c r="Q1625" s="6">
        <v>42169</v>
      </c>
      <c r="R1625" s="3">
        <v>50983</v>
      </c>
      <c r="S1625" s="3">
        <v>51327</v>
      </c>
      <c r="T1625" t="s">
        <v>55</v>
      </c>
      <c r="U1625" t="s">
        <v>958</v>
      </c>
      <c r="V1625" s="3">
        <v>3935257</v>
      </c>
      <c r="X1625" t="s">
        <v>956</v>
      </c>
      <c r="Y1625" t="s">
        <v>957</v>
      </c>
      <c r="Z1625">
        <v>1119</v>
      </c>
      <c r="AA1625" t="s">
        <v>55</v>
      </c>
      <c r="AB1625" s="3">
        <v>16612883303</v>
      </c>
      <c r="AC1625" s="3">
        <v>16724976194</v>
      </c>
      <c r="AD1625">
        <v>92.87</v>
      </c>
      <c r="AE1625" s="5">
        <f t="shared" si="51"/>
        <v>10964502979.980001</v>
      </c>
      <c r="AF1625">
        <v>93.5</v>
      </c>
      <c r="AG1625" s="4">
        <v>0.66</v>
      </c>
      <c r="AH1625" t="s">
        <v>33</v>
      </c>
      <c r="AI1625" t="s">
        <v>52</v>
      </c>
      <c r="AJ1625">
        <v>34.032946000000003</v>
      </c>
      <c r="AK1625">
        <v>-118.25768100000001</v>
      </c>
    </row>
    <row r="1626" spans="1:37" ht="14.45" x14ac:dyDescent="0.3">
      <c r="A1626">
        <v>1624</v>
      </c>
      <c r="B1626">
        <v>297</v>
      </c>
      <c r="C1626" t="s">
        <v>959</v>
      </c>
      <c r="D1626" t="s">
        <v>59</v>
      </c>
      <c r="E1626" t="s">
        <v>31</v>
      </c>
      <c r="F1626" s="2">
        <v>36161</v>
      </c>
      <c r="G1626" s="2">
        <v>39448</v>
      </c>
      <c r="H1626">
        <v>35972</v>
      </c>
      <c r="I1626">
        <v>30304</v>
      </c>
      <c r="J1626">
        <v>233</v>
      </c>
      <c r="K1626">
        <f t="shared" si="50"/>
        <v>3059238740</v>
      </c>
      <c r="L1626">
        <v>210</v>
      </c>
      <c r="M1626">
        <v>186</v>
      </c>
      <c r="N1626" t="s">
        <v>959</v>
      </c>
      <c r="O1626">
        <v>3</v>
      </c>
      <c r="P1626" t="s">
        <v>39</v>
      </c>
      <c r="Q1626" s="6">
        <v>42050</v>
      </c>
      <c r="R1626" s="3">
        <v>117939000</v>
      </c>
      <c r="S1626" s="3">
        <v>123565000</v>
      </c>
      <c r="T1626" t="s">
        <v>32</v>
      </c>
      <c r="V1626" s="3">
        <v>37168</v>
      </c>
      <c r="AB1626" s="3">
        <v>117939000</v>
      </c>
      <c r="AC1626" s="3">
        <v>123565000</v>
      </c>
      <c r="AD1626">
        <v>113.33</v>
      </c>
      <c r="AE1626" s="5">
        <f t="shared" si="51"/>
        <v>117939000</v>
      </c>
      <c r="AF1626">
        <v>118.73</v>
      </c>
      <c r="AG1626" s="4">
        <v>1</v>
      </c>
      <c r="AH1626" t="s">
        <v>33</v>
      </c>
      <c r="AI1626" t="s">
        <v>59</v>
      </c>
      <c r="AJ1626">
        <v>37.058278999999999</v>
      </c>
      <c r="AK1626">
        <v>-120.849915</v>
      </c>
    </row>
    <row r="1627" spans="1:37" ht="14.45" x14ac:dyDescent="0.3">
      <c r="A1627">
        <v>1625</v>
      </c>
      <c r="B1627">
        <v>297</v>
      </c>
      <c r="C1627" t="s">
        <v>959</v>
      </c>
      <c r="D1627" t="s">
        <v>59</v>
      </c>
      <c r="E1627" t="s">
        <v>31</v>
      </c>
      <c r="F1627" s="2">
        <v>36161</v>
      </c>
      <c r="G1627" s="2">
        <v>39448</v>
      </c>
      <c r="H1627">
        <v>35972</v>
      </c>
      <c r="I1627">
        <v>30304</v>
      </c>
      <c r="J1627">
        <v>233</v>
      </c>
      <c r="K1627">
        <f t="shared" si="50"/>
        <v>3059238740</v>
      </c>
      <c r="L1627">
        <v>210</v>
      </c>
      <c r="M1627">
        <v>186</v>
      </c>
      <c r="N1627" t="s">
        <v>959</v>
      </c>
      <c r="O1627">
        <v>3</v>
      </c>
      <c r="P1627" t="s">
        <v>39</v>
      </c>
      <c r="Q1627" s="6">
        <v>42019</v>
      </c>
      <c r="R1627" s="3">
        <v>127196000</v>
      </c>
      <c r="S1627" s="3">
        <v>121426000</v>
      </c>
      <c r="T1627" t="s">
        <v>32</v>
      </c>
      <c r="V1627" s="3">
        <v>37168</v>
      </c>
      <c r="AB1627" s="3">
        <v>127196000</v>
      </c>
      <c r="AC1627" s="3">
        <v>121426000</v>
      </c>
      <c r="AD1627">
        <v>110.39</v>
      </c>
      <c r="AE1627" s="5">
        <f t="shared" si="51"/>
        <v>127196000</v>
      </c>
      <c r="AF1627">
        <v>105.39</v>
      </c>
      <c r="AG1627" s="4">
        <v>1</v>
      </c>
      <c r="AH1627" t="s">
        <v>33</v>
      </c>
      <c r="AI1627" t="s">
        <v>59</v>
      </c>
      <c r="AJ1627">
        <v>37.058278999999999</v>
      </c>
      <c r="AK1627">
        <v>-120.849915</v>
      </c>
    </row>
    <row r="1628" spans="1:37" ht="14.45" x14ac:dyDescent="0.3">
      <c r="A1628">
        <v>1626</v>
      </c>
      <c r="B1628">
        <v>297</v>
      </c>
      <c r="C1628" t="s">
        <v>959</v>
      </c>
      <c r="D1628" t="s">
        <v>59</v>
      </c>
      <c r="E1628" t="s">
        <v>31</v>
      </c>
      <c r="F1628" s="2">
        <v>36161</v>
      </c>
      <c r="G1628" s="2">
        <v>39448</v>
      </c>
      <c r="H1628">
        <v>35972</v>
      </c>
      <c r="I1628">
        <v>30304</v>
      </c>
      <c r="J1628">
        <v>233</v>
      </c>
      <c r="K1628">
        <f t="shared" si="50"/>
        <v>3059238740</v>
      </c>
      <c r="L1628">
        <v>210</v>
      </c>
      <c r="M1628">
        <v>186</v>
      </c>
      <c r="N1628" t="s">
        <v>959</v>
      </c>
      <c r="O1628">
        <v>3</v>
      </c>
      <c r="P1628" t="s">
        <v>39</v>
      </c>
      <c r="Q1628" s="6">
        <v>42352</v>
      </c>
      <c r="R1628" s="3">
        <v>127370000</v>
      </c>
      <c r="S1628" s="3">
        <v>124110000</v>
      </c>
      <c r="T1628" t="s">
        <v>32</v>
      </c>
      <c r="V1628" s="3">
        <v>36757</v>
      </c>
      <c r="AB1628" s="3">
        <v>127370000</v>
      </c>
      <c r="AC1628" s="3">
        <v>124110000</v>
      </c>
      <c r="AD1628">
        <v>111.78</v>
      </c>
      <c r="AE1628" s="5">
        <f t="shared" si="51"/>
        <v>127370000</v>
      </c>
      <c r="AF1628">
        <v>108.92</v>
      </c>
      <c r="AG1628" s="4">
        <v>1</v>
      </c>
      <c r="AH1628" t="s">
        <v>33</v>
      </c>
      <c r="AI1628" t="s">
        <v>59</v>
      </c>
      <c r="AJ1628">
        <v>37.058278999999999</v>
      </c>
      <c r="AK1628">
        <v>-120.849915</v>
      </c>
    </row>
    <row r="1629" spans="1:37" ht="14.45" x14ac:dyDescent="0.3">
      <c r="A1629">
        <v>1627</v>
      </c>
      <c r="B1629">
        <v>297</v>
      </c>
      <c r="C1629" t="s">
        <v>959</v>
      </c>
      <c r="D1629" t="s">
        <v>59</v>
      </c>
      <c r="E1629" t="s">
        <v>31</v>
      </c>
      <c r="F1629" s="2">
        <v>36161</v>
      </c>
      <c r="G1629" s="2">
        <v>39448</v>
      </c>
      <c r="H1629">
        <v>35972</v>
      </c>
      <c r="I1629">
        <v>30304</v>
      </c>
      <c r="J1629">
        <v>233</v>
      </c>
      <c r="K1629">
        <f t="shared" si="50"/>
        <v>3059238740</v>
      </c>
      <c r="L1629">
        <v>210</v>
      </c>
      <c r="M1629">
        <v>186</v>
      </c>
      <c r="N1629" t="s">
        <v>959</v>
      </c>
      <c r="O1629">
        <v>3</v>
      </c>
      <c r="P1629" t="s">
        <v>39</v>
      </c>
      <c r="Q1629" s="6">
        <v>42322</v>
      </c>
      <c r="R1629" s="3">
        <v>148411000</v>
      </c>
      <c r="S1629" s="3">
        <v>180075000</v>
      </c>
      <c r="T1629" t="s">
        <v>32</v>
      </c>
      <c r="V1629" s="3">
        <v>36757</v>
      </c>
      <c r="AB1629" s="3">
        <v>148411000</v>
      </c>
      <c r="AC1629" s="3">
        <v>180075000</v>
      </c>
      <c r="AD1629">
        <v>134.59</v>
      </c>
      <c r="AE1629" s="5">
        <f t="shared" si="51"/>
        <v>148411000</v>
      </c>
      <c r="AF1629">
        <v>163.30000000000001</v>
      </c>
      <c r="AG1629" s="4">
        <v>1</v>
      </c>
      <c r="AH1629" t="s">
        <v>33</v>
      </c>
      <c r="AI1629" t="s">
        <v>59</v>
      </c>
      <c r="AJ1629">
        <v>37.058278999999999</v>
      </c>
      <c r="AK1629">
        <v>-120.849915</v>
      </c>
    </row>
    <row r="1630" spans="1:37" ht="14.45" x14ac:dyDescent="0.3">
      <c r="A1630">
        <v>1628</v>
      </c>
      <c r="B1630">
        <v>297</v>
      </c>
      <c r="C1630" t="s">
        <v>959</v>
      </c>
      <c r="D1630" t="s">
        <v>59</v>
      </c>
      <c r="E1630" t="s">
        <v>31</v>
      </c>
      <c r="F1630" s="2">
        <v>36161</v>
      </c>
      <c r="G1630" s="2">
        <v>39448</v>
      </c>
      <c r="H1630">
        <v>35972</v>
      </c>
      <c r="I1630">
        <v>30304</v>
      </c>
      <c r="J1630">
        <v>233</v>
      </c>
      <c r="K1630">
        <f t="shared" si="50"/>
        <v>3059238740</v>
      </c>
      <c r="L1630">
        <v>210</v>
      </c>
      <c r="M1630">
        <v>186</v>
      </c>
      <c r="N1630" t="s">
        <v>959</v>
      </c>
      <c r="O1630">
        <v>3</v>
      </c>
      <c r="P1630" t="s">
        <v>39</v>
      </c>
      <c r="Q1630" s="6">
        <v>42291</v>
      </c>
      <c r="R1630" s="3">
        <v>227812000</v>
      </c>
      <c r="S1630" s="3">
        <v>234625000</v>
      </c>
      <c r="T1630" t="s">
        <v>32</v>
      </c>
      <c r="V1630" s="3">
        <v>36757</v>
      </c>
      <c r="AB1630" s="3">
        <v>227812000</v>
      </c>
      <c r="AC1630" s="3">
        <v>234625000</v>
      </c>
      <c r="AD1630">
        <v>199.93</v>
      </c>
      <c r="AE1630" s="5">
        <f t="shared" si="51"/>
        <v>227812000</v>
      </c>
      <c r="AF1630">
        <v>205.91</v>
      </c>
      <c r="AG1630" s="4">
        <v>1</v>
      </c>
      <c r="AH1630" t="s">
        <v>33</v>
      </c>
      <c r="AI1630" t="s">
        <v>59</v>
      </c>
      <c r="AJ1630">
        <v>37.058278999999999</v>
      </c>
      <c r="AK1630">
        <v>-120.849915</v>
      </c>
    </row>
    <row r="1631" spans="1:37" ht="14.45" x14ac:dyDescent="0.3">
      <c r="A1631">
        <v>1629</v>
      </c>
      <c r="B1631">
        <v>297</v>
      </c>
      <c r="C1631" t="s">
        <v>959</v>
      </c>
      <c r="D1631" t="s">
        <v>59</v>
      </c>
      <c r="E1631" t="s">
        <v>31</v>
      </c>
      <c r="F1631" s="2">
        <v>36161</v>
      </c>
      <c r="G1631" s="2">
        <v>39448</v>
      </c>
      <c r="H1631">
        <v>35972</v>
      </c>
      <c r="I1631">
        <v>30304</v>
      </c>
      <c r="J1631">
        <v>233</v>
      </c>
      <c r="K1631">
        <f t="shared" si="50"/>
        <v>3059238740</v>
      </c>
      <c r="L1631">
        <v>210</v>
      </c>
      <c r="M1631">
        <v>186</v>
      </c>
      <c r="N1631" t="s">
        <v>959</v>
      </c>
      <c r="O1631">
        <v>3</v>
      </c>
      <c r="P1631" t="s">
        <v>39</v>
      </c>
      <c r="Q1631" s="6">
        <v>42261</v>
      </c>
      <c r="R1631" s="3">
        <v>252715000</v>
      </c>
      <c r="S1631" s="3">
        <v>285980000</v>
      </c>
      <c r="T1631" t="s">
        <v>32</v>
      </c>
      <c r="V1631" s="3">
        <v>36757</v>
      </c>
      <c r="AB1631" s="3">
        <v>252715000</v>
      </c>
      <c r="AC1631" s="3">
        <v>285980000</v>
      </c>
      <c r="AD1631">
        <v>229.18</v>
      </c>
      <c r="AE1631" s="5">
        <f t="shared" si="51"/>
        <v>252715000</v>
      </c>
      <c r="AF1631">
        <v>259.33999999999997</v>
      </c>
      <c r="AG1631" s="4">
        <v>1</v>
      </c>
      <c r="AH1631" t="s">
        <v>33</v>
      </c>
      <c r="AI1631" t="s">
        <v>59</v>
      </c>
      <c r="AJ1631">
        <v>37.058278999999999</v>
      </c>
      <c r="AK1631">
        <v>-120.849915</v>
      </c>
    </row>
    <row r="1632" spans="1:37" ht="14.45" x14ac:dyDescent="0.3">
      <c r="A1632">
        <v>1630</v>
      </c>
      <c r="B1632">
        <v>297</v>
      </c>
      <c r="C1632" t="s">
        <v>959</v>
      </c>
      <c r="D1632" t="s">
        <v>59</v>
      </c>
      <c r="E1632" t="s">
        <v>31</v>
      </c>
      <c r="F1632" s="2">
        <v>36161</v>
      </c>
      <c r="G1632" s="2">
        <v>39448</v>
      </c>
      <c r="H1632">
        <v>35972</v>
      </c>
      <c r="I1632">
        <v>30304</v>
      </c>
      <c r="J1632">
        <v>233</v>
      </c>
      <c r="K1632">
        <f t="shared" si="50"/>
        <v>3059238740</v>
      </c>
      <c r="L1632">
        <v>210</v>
      </c>
      <c r="M1632">
        <v>186</v>
      </c>
      <c r="N1632" t="s">
        <v>959</v>
      </c>
      <c r="O1632">
        <v>3</v>
      </c>
      <c r="P1632" t="s">
        <v>39</v>
      </c>
      <c r="Q1632" s="6">
        <v>42230</v>
      </c>
      <c r="R1632" s="3">
        <v>291669000</v>
      </c>
      <c r="S1632" s="3">
        <v>324811000</v>
      </c>
      <c r="T1632" t="s">
        <v>32</v>
      </c>
      <c r="V1632" s="3">
        <v>36757</v>
      </c>
      <c r="AB1632" s="3">
        <v>291669000</v>
      </c>
      <c r="AC1632" s="3">
        <v>324811000</v>
      </c>
      <c r="AD1632">
        <v>255.97</v>
      </c>
      <c r="AE1632" s="5">
        <f t="shared" si="51"/>
        <v>291669000</v>
      </c>
      <c r="AF1632">
        <v>285.06</v>
      </c>
      <c r="AG1632" s="4">
        <v>1</v>
      </c>
      <c r="AH1632" t="s">
        <v>33</v>
      </c>
      <c r="AI1632" t="s">
        <v>59</v>
      </c>
      <c r="AJ1632">
        <v>37.058278999999999</v>
      </c>
      <c r="AK1632">
        <v>-120.849915</v>
      </c>
    </row>
    <row r="1633" spans="1:37" ht="14.45" x14ac:dyDescent="0.3">
      <c r="A1633">
        <v>1631</v>
      </c>
      <c r="B1633">
        <v>297</v>
      </c>
      <c r="C1633" t="s">
        <v>959</v>
      </c>
      <c r="D1633" t="s">
        <v>59</v>
      </c>
      <c r="E1633" t="s">
        <v>31</v>
      </c>
      <c r="F1633" s="2">
        <v>36161</v>
      </c>
      <c r="G1633" s="2">
        <v>39448</v>
      </c>
      <c r="H1633">
        <v>35972</v>
      </c>
      <c r="I1633">
        <v>30304</v>
      </c>
      <c r="J1633">
        <v>233</v>
      </c>
      <c r="K1633">
        <f t="shared" si="50"/>
        <v>3059238740</v>
      </c>
      <c r="L1633">
        <v>210</v>
      </c>
      <c r="M1633">
        <v>186</v>
      </c>
      <c r="N1633" t="s">
        <v>959</v>
      </c>
      <c r="O1633">
        <v>3</v>
      </c>
      <c r="P1633" t="s">
        <v>39</v>
      </c>
      <c r="Q1633" s="6">
        <v>42199</v>
      </c>
      <c r="R1633" s="3">
        <v>311181000</v>
      </c>
      <c r="S1633" s="3">
        <v>337551000</v>
      </c>
      <c r="T1633" t="s">
        <v>32</v>
      </c>
      <c r="V1633" s="3">
        <v>36757</v>
      </c>
      <c r="AB1633" s="3">
        <v>311181000</v>
      </c>
      <c r="AC1633" s="3">
        <v>337551000</v>
      </c>
      <c r="AD1633">
        <v>273.08999999999997</v>
      </c>
      <c r="AE1633" s="5">
        <f t="shared" si="51"/>
        <v>311181000</v>
      </c>
      <c r="AF1633">
        <v>296.24</v>
      </c>
      <c r="AG1633" s="4">
        <v>1</v>
      </c>
      <c r="AH1633" t="s">
        <v>33</v>
      </c>
      <c r="AI1633" t="s">
        <v>59</v>
      </c>
      <c r="AJ1633">
        <v>37.058278999999999</v>
      </c>
      <c r="AK1633">
        <v>-120.849915</v>
      </c>
    </row>
    <row r="1634" spans="1:37" ht="14.45" x14ac:dyDescent="0.3">
      <c r="A1634">
        <v>1632</v>
      </c>
      <c r="B1634">
        <v>297</v>
      </c>
      <c r="C1634" t="s">
        <v>959</v>
      </c>
      <c r="D1634" t="s">
        <v>59</v>
      </c>
      <c r="E1634" t="s">
        <v>31</v>
      </c>
      <c r="F1634" s="2">
        <v>36161</v>
      </c>
      <c r="G1634" s="2">
        <v>39448</v>
      </c>
      <c r="H1634">
        <v>35972</v>
      </c>
      <c r="I1634">
        <v>30304</v>
      </c>
      <c r="J1634">
        <v>233</v>
      </c>
      <c r="K1634">
        <f t="shared" si="50"/>
        <v>3059238740</v>
      </c>
      <c r="L1634">
        <v>210</v>
      </c>
      <c r="M1634">
        <v>186</v>
      </c>
      <c r="N1634" t="s">
        <v>959</v>
      </c>
      <c r="O1634">
        <v>3</v>
      </c>
      <c r="P1634" t="s">
        <v>39</v>
      </c>
      <c r="Q1634" s="6">
        <v>42169</v>
      </c>
      <c r="R1634" s="3">
        <v>300808000</v>
      </c>
      <c r="S1634" s="3">
        <v>321727000</v>
      </c>
      <c r="T1634" t="s">
        <v>32</v>
      </c>
      <c r="V1634" s="3">
        <v>35972</v>
      </c>
      <c r="AB1634" s="3">
        <v>300808000</v>
      </c>
      <c r="AC1634" s="3">
        <v>321727000</v>
      </c>
      <c r="AD1634">
        <v>278.74</v>
      </c>
      <c r="AE1634" s="5">
        <f t="shared" si="51"/>
        <v>300808000</v>
      </c>
      <c r="AF1634">
        <v>298.13</v>
      </c>
      <c r="AG1634" s="4">
        <v>1</v>
      </c>
      <c r="AH1634" t="s">
        <v>33</v>
      </c>
      <c r="AI1634" t="s">
        <v>59</v>
      </c>
      <c r="AJ1634">
        <v>37.058278999999999</v>
      </c>
      <c r="AK1634">
        <v>-120.849915</v>
      </c>
    </row>
    <row r="1635" spans="1:37" ht="14.45" x14ac:dyDescent="0.3">
      <c r="A1635">
        <v>1633</v>
      </c>
      <c r="B1635">
        <v>658</v>
      </c>
      <c r="C1635" t="s">
        <v>960</v>
      </c>
      <c r="D1635" t="s">
        <v>52</v>
      </c>
      <c r="E1635" t="s">
        <v>53</v>
      </c>
      <c r="F1635" s="2">
        <v>34700</v>
      </c>
      <c r="G1635" s="2">
        <v>37987</v>
      </c>
      <c r="H1635">
        <v>65965</v>
      </c>
      <c r="I1635">
        <v>62203</v>
      </c>
      <c r="J1635">
        <v>99</v>
      </c>
      <c r="K1635">
        <f t="shared" si="50"/>
        <v>2383645275</v>
      </c>
      <c r="L1635">
        <v>88</v>
      </c>
      <c r="M1635">
        <v>88</v>
      </c>
      <c r="N1635" t="s">
        <v>960</v>
      </c>
      <c r="O1635" t="s">
        <v>1498</v>
      </c>
      <c r="P1635" t="s">
        <v>39</v>
      </c>
      <c r="Q1635" s="6">
        <v>42050</v>
      </c>
      <c r="R1635">
        <v>397</v>
      </c>
      <c r="S1635">
        <v>397</v>
      </c>
      <c r="T1635" t="s">
        <v>55</v>
      </c>
      <c r="V1635" s="3">
        <v>65965</v>
      </c>
      <c r="W1635">
        <v>70</v>
      </c>
      <c r="AB1635" s="3">
        <v>129402119</v>
      </c>
      <c r="AC1635" s="3">
        <v>129418411</v>
      </c>
      <c r="AD1635">
        <v>70.06</v>
      </c>
      <c r="AE1635" s="5">
        <f t="shared" si="51"/>
        <v>129402119</v>
      </c>
      <c r="AF1635">
        <v>70.069999999999993</v>
      </c>
      <c r="AG1635" s="4">
        <v>1</v>
      </c>
      <c r="AH1635" t="s">
        <v>33</v>
      </c>
      <c r="AI1635" t="s">
        <v>52</v>
      </c>
      <c r="AJ1635">
        <v>33.930292999999999</v>
      </c>
      <c r="AK1635">
        <v>-118.21146</v>
      </c>
    </row>
    <row r="1636" spans="1:37" ht="14.45" x14ac:dyDescent="0.3">
      <c r="A1636">
        <v>1634</v>
      </c>
      <c r="B1636">
        <v>658</v>
      </c>
      <c r="C1636" t="s">
        <v>960</v>
      </c>
      <c r="D1636" t="s">
        <v>52</v>
      </c>
      <c r="E1636" t="s">
        <v>53</v>
      </c>
      <c r="F1636" s="2">
        <v>34700</v>
      </c>
      <c r="G1636" s="2">
        <v>37987</v>
      </c>
      <c r="H1636">
        <v>65965</v>
      </c>
      <c r="I1636">
        <v>62203</v>
      </c>
      <c r="J1636">
        <v>99</v>
      </c>
      <c r="K1636">
        <f t="shared" si="50"/>
        <v>2383645275</v>
      </c>
      <c r="L1636">
        <v>88</v>
      </c>
      <c r="M1636">
        <v>88</v>
      </c>
      <c r="N1636" t="s">
        <v>960</v>
      </c>
      <c r="O1636" t="s">
        <v>1498</v>
      </c>
      <c r="P1636" t="s">
        <v>39</v>
      </c>
      <c r="Q1636" s="6">
        <v>42019</v>
      </c>
      <c r="R1636">
        <v>433</v>
      </c>
      <c r="S1636">
        <v>413</v>
      </c>
      <c r="T1636" t="s">
        <v>55</v>
      </c>
      <c r="V1636" s="3">
        <v>65965</v>
      </c>
      <c r="W1636">
        <v>69.05</v>
      </c>
      <c r="AB1636" s="3">
        <v>141201199</v>
      </c>
      <c r="AC1636" s="3">
        <v>134654844</v>
      </c>
      <c r="AD1636">
        <v>69.05</v>
      </c>
      <c r="AE1636" s="5">
        <f t="shared" si="51"/>
        <v>141201199</v>
      </c>
      <c r="AF1636">
        <v>65.849999999999994</v>
      </c>
      <c r="AG1636" s="4">
        <v>1</v>
      </c>
      <c r="AH1636" t="s">
        <v>33</v>
      </c>
      <c r="AI1636" t="s">
        <v>52</v>
      </c>
      <c r="AJ1636">
        <v>33.930292999999999</v>
      </c>
      <c r="AK1636">
        <v>-118.21146</v>
      </c>
    </row>
    <row r="1637" spans="1:37" ht="14.45" x14ac:dyDescent="0.3">
      <c r="A1637">
        <v>1635</v>
      </c>
      <c r="B1637">
        <v>658</v>
      </c>
      <c r="C1637" t="s">
        <v>960</v>
      </c>
      <c r="D1637" t="s">
        <v>52</v>
      </c>
      <c r="E1637" t="s">
        <v>53</v>
      </c>
      <c r="F1637" s="2">
        <v>34700</v>
      </c>
      <c r="G1637" s="2">
        <v>37987</v>
      </c>
      <c r="H1637">
        <v>65965</v>
      </c>
      <c r="I1637">
        <v>62203</v>
      </c>
      <c r="J1637">
        <v>99</v>
      </c>
      <c r="K1637">
        <f t="shared" si="50"/>
        <v>2383645275</v>
      </c>
      <c r="L1637">
        <v>88</v>
      </c>
      <c r="M1637">
        <v>88</v>
      </c>
      <c r="N1637" t="s">
        <v>960</v>
      </c>
      <c r="O1637" t="s">
        <v>2153</v>
      </c>
      <c r="P1637" t="s">
        <v>39</v>
      </c>
      <c r="Q1637" s="6">
        <v>42352</v>
      </c>
      <c r="R1637">
        <v>410</v>
      </c>
      <c r="S1637">
        <v>412</v>
      </c>
      <c r="T1637" t="s">
        <v>55</v>
      </c>
      <c r="V1637" s="3">
        <v>65965</v>
      </c>
      <c r="W1637">
        <v>65.38</v>
      </c>
      <c r="AB1637" s="3">
        <v>133700099</v>
      </c>
      <c r="AC1637" s="3">
        <v>134390904</v>
      </c>
      <c r="AD1637">
        <v>65.38</v>
      </c>
      <c r="AE1637" s="5">
        <f t="shared" si="51"/>
        <v>133700099</v>
      </c>
      <c r="AF1637">
        <v>65.72</v>
      </c>
      <c r="AG1637" s="4">
        <v>1</v>
      </c>
      <c r="AH1637" t="s">
        <v>33</v>
      </c>
      <c r="AI1637" t="s">
        <v>52</v>
      </c>
      <c r="AJ1637">
        <v>33.930292999999999</v>
      </c>
      <c r="AK1637">
        <v>-118.21146</v>
      </c>
    </row>
    <row r="1638" spans="1:37" ht="14.45" x14ac:dyDescent="0.3">
      <c r="A1638">
        <v>1636</v>
      </c>
      <c r="B1638">
        <v>658</v>
      </c>
      <c r="C1638" t="s">
        <v>960</v>
      </c>
      <c r="D1638" t="s">
        <v>52</v>
      </c>
      <c r="E1638" t="s">
        <v>53</v>
      </c>
      <c r="F1638" s="2">
        <v>34700</v>
      </c>
      <c r="G1638" s="2">
        <v>37987</v>
      </c>
      <c r="H1638">
        <v>65965</v>
      </c>
      <c r="I1638">
        <v>62203</v>
      </c>
      <c r="J1638">
        <v>99</v>
      </c>
      <c r="K1638">
        <f t="shared" si="50"/>
        <v>2383645275</v>
      </c>
      <c r="L1638">
        <v>88</v>
      </c>
      <c r="M1638">
        <v>88</v>
      </c>
      <c r="N1638" t="s">
        <v>960</v>
      </c>
      <c r="O1638" t="s">
        <v>1498</v>
      </c>
      <c r="P1638" t="s">
        <v>39</v>
      </c>
      <c r="Q1638" s="6">
        <v>42322</v>
      </c>
      <c r="R1638">
        <v>449</v>
      </c>
      <c r="S1638">
        <v>424</v>
      </c>
      <c r="T1638" t="s">
        <v>55</v>
      </c>
      <c r="V1638" s="3">
        <v>65965</v>
      </c>
      <c r="W1638">
        <v>73.95</v>
      </c>
      <c r="AB1638" s="3">
        <v>146346393</v>
      </c>
      <c r="AC1638" s="3">
        <v>138001338</v>
      </c>
      <c r="AD1638">
        <v>73.95</v>
      </c>
      <c r="AE1638" s="5">
        <f t="shared" si="51"/>
        <v>146346393</v>
      </c>
      <c r="AF1638">
        <v>69.73</v>
      </c>
      <c r="AG1638" s="4">
        <v>1</v>
      </c>
      <c r="AH1638" t="s">
        <v>33</v>
      </c>
      <c r="AI1638" t="s">
        <v>52</v>
      </c>
      <c r="AJ1638">
        <v>33.930292999999999</v>
      </c>
      <c r="AK1638">
        <v>-118.21146</v>
      </c>
    </row>
    <row r="1639" spans="1:37" ht="14.45" x14ac:dyDescent="0.3">
      <c r="A1639">
        <v>1637</v>
      </c>
      <c r="B1639">
        <v>658</v>
      </c>
      <c r="C1639" t="s">
        <v>960</v>
      </c>
      <c r="D1639" t="s">
        <v>52</v>
      </c>
      <c r="E1639" t="s">
        <v>53</v>
      </c>
      <c r="F1639" s="2">
        <v>34700</v>
      </c>
      <c r="G1639" s="2">
        <v>37987</v>
      </c>
      <c r="H1639">
        <v>65965</v>
      </c>
      <c r="I1639">
        <v>62203</v>
      </c>
      <c r="J1639">
        <v>99</v>
      </c>
      <c r="K1639">
        <f t="shared" si="50"/>
        <v>2383645275</v>
      </c>
      <c r="L1639">
        <v>88</v>
      </c>
      <c r="M1639">
        <v>88</v>
      </c>
      <c r="N1639" t="s">
        <v>960</v>
      </c>
      <c r="O1639" t="s">
        <v>961</v>
      </c>
      <c r="P1639" t="s">
        <v>39</v>
      </c>
      <c r="Q1639" s="6">
        <v>42291</v>
      </c>
      <c r="R1639">
        <v>500</v>
      </c>
      <c r="S1639">
        <v>564</v>
      </c>
      <c r="T1639" t="s">
        <v>55</v>
      </c>
      <c r="V1639" s="3">
        <v>65965</v>
      </c>
      <c r="W1639">
        <v>82.3</v>
      </c>
      <c r="AB1639" s="3">
        <v>162889870</v>
      </c>
      <c r="AC1639" s="3">
        <v>183698742</v>
      </c>
      <c r="AD1639">
        <v>79.66</v>
      </c>
      <c r="AE1639" s="5">
        <f t="shared" si="51"/>
        <v>162889870</v>
      </c>
      <c r="AF1639">
        <v>89.83</v>
      </c>
      <c r="AG1639" s="4">
        <v>1</v>
      </c>
      <c r="AH1639" t="s">
        <v>33</v>
      </c>
      <c r="AI1639" t="s">
        <v>52</v>
      </c>
      <c r="AJ1639">
        <v>33.930292999999999</v>
      </c>
      <c r="AK1639">
        <v>-118.21146</v>
      </c>
    </row>
    <row r="1640" spans="1:37" ht="14.45" x14ac:dyDescent="0.3">
      <c r="A1640">
        <v>1638</v>
      </c>
      <c r="B1640">
        <v>658</v>
      </c>
      <c r="C1640" t="s">
        <v>960</v>
      </c>
      <c r="D1640" t="s">
        <v>52</v>
      </c>
      <c r="E1640" t="s">
        <v>53</v>
      </c>
      <c r="F1640" s="2">
        <v>34700</v>
      </c>
      <c r="G1640" s="2">
        <v>37987</v>
      </c>
      <c r="H1640">
        <v>65965</v>
      </c>
      <c r="I1640">
        <v>62203</v>
      </c>
      <c r="J1640">
        <v>99</v>
      </c>
      <c r="K1640">
        <f t="shared" si="50"/>
        <v>2383645275</v>
      </c>
      <c r="L1640">
        <v>88</v>
      </c>
      <c r="M1640">
        <v>88</v>
      </c>
      <c r="N1640" t="s">
        <v>960</v>
      </c>
      <c r="O1640" t="s">
        <v>961</v>
      </c>
      <c r="P1640" t="s">
        <v>39</v>
      </c>
      <c r="Q1640" s="6">
        <v>42261</v>
      </c>
      <c r="R1640">
        <v>513</v>
      </c>
      <c r="S1640">
        <v>501</v>
      </c>
      <c r="T1640" t="s">
        <v>55</v>
      </c>
      <c r="V1640" s="3">
        <v>65965</v>
      </c>
      <c r="AB1640" s="3">
        <v>167103129</v>
      </c>
      <c r="AC1640" s="3">
        <v>163232014</v>
      </c>
      <c r="AD1640">
        <v>84.44</v>
      </c>
      <c r="AE1640" s="5">
        <f t="shared" si="51"/>
        <v>167103129</v>
      </c>
      <c r="AF1640">
        <v>82.48</v>
      </c>
      <c r="AG1640" s="4">
        <v>1</v>
      </c>
      <c r="AH1640" t="s">
        <v>33</v>
      </c>
      <c r="AI1640" t="s">
        <v>52</v>
      </c>
      <c r="AJ1640">
        <v>33.930292999999999</v>
      </c>
      <c r="AK1640">
        <v>-118.21146</v>
      </c>
    </row>
    <row r="1641" spans="1:37" ht="14.45" x14ac:dyDescent="0.3">
      <c r="A1641">
        <v>1639</v>
      </c>
      <c r="B1641">
        <v>658</v>
      </c>
      <c r="C1641" t="s">
        <v>960</v>
      </c>
      <c r="D1641" t="s">
        <v>52</v>
      </c>
      <c r="E1641" t="s">
        <v>53</v>
      </c>
      <c r="F1641" s="2">
        <v>34700</v>
      </c>
      <c r="G1641" s="2">
        <v>37987</v>
      </c>
      <c r="H1641">
        <v>65965</v>
      </c>
      <c r="I1641">
        <v>62203</v>
      </c>
      <c r="J1641">
        <v>99</v>
      </c>
      <c r="K1641">
        <f t="shared" si="50"/>
        <v>2383645275</v>
      </c>
      <c r="L1641">
        <v>88</v>
      </c>
      <c r="M1641">
        <v>88</v>
      </c>
      <c r="N1641" t="s">
        <v>960</v>
      </c>
      <c r="O1641" t="s">
        <v>962</v>
      </c>
      <c r="P1641" t="s">
        <v>39</v>
      </c>
      <c r="Q1641" s="6">
        <v>42230</v>
      </c>
      <c r="R1641">
        <v>534</v>
      </c>
      <c r="S1641">
        <v>602</v>
      </c>
      <c r="T1641" t="s">
        <v>55</v>
      </c>
      <c r="V1641" s="3">
        <v>65965</v>
      </c>
      <c r="AB1641" s="3">
        <v>173962301</v>
      </c>
      <c r="AC1641" s="3">
        <v>196289641</v>
      </c>
      <c r="AD1641">
        <v>85.07</v>
      </c>
      <c r="AE1641" s="5">
        <f t="shared" si="51"/>
        <v>173962301</v>
      </c>
      <c r="AF1641">
        <v>95.99</v>
      </c>
      <c r="AG1641" s="4">
        <v>1</v>
      </c>
      <c r="AH1641" t="s">
        <v>33</v>
      </c>
      <c r="AI1641" t="s">
        <v>52</v>
      </c>
      <c r="AJ1641">
        <v>33.930292999999999</v>
      </c>
      <c r="AK1641">
        <v>-118.21146</v>
      </c>
    </row>
    <row r="1642" spans="1:37" ht="14.45" x14ac:dyDescent="0.3">
      <c r="A1642">
        <v>1640</v>
      </c>
      <c r="B1642">
        <v>658</v>
      </c>
      <c r="C1642" t="s">
        <v>960</v>
      </c>
      <c r="D1642" t="s">
        <v>52</v>
      </c>
      <c r="E1642" t="s">
        <v>53</v>
      </c>
      <c r="F1642" s="2">
        <v>34700</v>
      </c>
      <c r="G1642" s="2">
        <v>37987</v>
      </c>
      <c r="H1642">
        <v>65965</v>
      </c>
      <c r="I1642">
        <v>62203</v>
      </c>
      <c r="J1642">
        <v>99</v>
      </c>
      <c r="K1642">
        <f t="shared" si="50"/>
        <v>2383645275</v>
      </c>
      <c r="L1642">
        <v>88</v>
      </c>
      <c r="M1642">
        <v>88</v>
      </c>
      <c r="N1642" t="s">
        <v>960</v>
      </c>
      <c r="O1642" t="s">
        <v>961</v>
      </c>
      <c r="P1642" t="s">
        <v>39</v>
      </c>
      <c r="Q1642" s="6">
        <v>42199</v>
      </c>
      <c r="R1642">
        <v>561</v>
      </c>
      <c r="S1642">
        <v>567</v>
      </c>
      <c r="T1642" t="s">
        <v>55</v>
      </c>
      <c r="V1642" s="3">
        <v>65965</v>
      </c>
      <c r="AB1642" s="3">
        <v>182766807</v>
      </c>
      <c r="AC1642" s="3">
        <v>184663262</v>
      </c>
      <c r="AD1642">
        <v>89.38</v>
      </c>
      <c r="AE1642" s="5">
        <f t="shared" si="51"/>
        <v>182766807</v>
      </c>
      <c r="AF1642">
        <v>90.3</v>
      </c>
      <c r="AG1642" s="4">
        <v>1</v>
      </c>
      <c r="AH1642" t="s">
        <v>33</v>
      </c>
      <c r="AI1642" t="s">
        <v>52</v>
      </c>
      <c r="AJ1642">
        <v>33.930292999999999</v>
      </c>
      <c r="AK1642">
        <v>-118.21146</v>
      </c>
    </row>
    <row r="1643" spans="1:37" ht="14.45" x14ac:dyDescent="0.3">
      <c r="A1643">
        <v>1641</v>
      </c>
      <c r="B1643">
        <v>482</v>
      </c>
      <c r="C1643" t="s">
        <v>963</v>
      </c>
      <c r="D1643" t="s">
        <v>59</v>
      </c>
      <c r="E1643" t="s">
        <v>31</v>
      </c>
      <c r="F1643" s="2">
        <v>34700</v>
      </c>
      <c r="G1643" s="2">
        <v>38352</v>
      </c>
      <c r="H1643">
        <v>58243</v>
      </c>
      <c r="I1643">
        <v>42464</v>
      </c>
      <c r="J1643">
        <v>247</v>
      </c>
      <c r="K1643">
        <f t="shared" si="50"/>
        <v>5250897665</v>
      </c>
      <c r="L1643">
        <v>222</v>
      </c>
      <c r="M1643">
        <v>197</v>
      </c>
      <c r="N1643" t="s">
        <v>963</v>
      </c>
      <c r="O1643">
        <v>3</v>
      </c>
      <c r="P1643" t="s">
        <v>39</v>
      </c>
      <c r="Q1643" s="6">
        <v>42050</v>
      </c>
      <c r="R1643">
        <v>157</v>
      </c>
      <c r="S1643">
        <v>161</v>
      </c>
      <c r="T1643" t="s">
        <v>40</v>
      </c>
      <c r="V1643" s="3">
        <v>63105</v>
      </c>
      <c r="W1643">
        <v>75.33</v>
      </c>
      <c r="AB1643" s="3">
        <v>156598000</v>
      </c>
      <c r="AC1643" s="3">
        <v>161001000</v>
      </c>
      <c r="AD1643">
        <v>75.33</v>
      </c>
      <c r="AE1643" s="5">
        <f t="shared" si="51"/>
        <v>133108300</v>
      </c>
      <c r="AF1643">
        <v>77.45</v>
      </c>
      <c r="AG1643" s="4">
        <v>0.85</v>
      </c>
      <c r="AH1643" t="s">
        <v>33</v>
      </c>
      <c r="AI1643" t="s">
        <v>59</v>
      </c>
      <c r="AJ1643">
        <v>36.961335999999903</v>
      </c>
      <c r="AK1643">
        <v>-120.06071799999999</v>
      </c>
    </row>
    <row r="1644" spans="1:37" ht="14.45" x14ac:dyDescent="0.3">
      <c r="A1644">
        <v>1642</v>
      </c>
      <c r="B1644">
        <v>482</v>
      </c>
      <c r="C1644" t="s">
        <v>963</v>
      </c>
      <c r="D1644" t="s">
        <v>59</v>
      </c>
      <c r="E1644" t="s">
        <v>31</v>
      </c>
      <c r="F1644" s="2">
        <v>34700</v>
      </c>
      <c r="G1644" s="2">
        <v>38352</v>
      </c>
      <c r="H1644">
        <v>58243</v>
      </c>
      <c r="I1644">
        <v>42464</v>
      </c>
      <c r="J1644">
        <v>247</v>
      </c>
      <c r="K1644">
        <f t="shared" si="50"/>
        <v>5250897665</v>
      </c>
      <c r="L1644">
        <v>222</v>
      </c>
      <c r="M1644">
        <v>197</v>
      </c>
      <c r="N1644" t="s">
        <v>963</v>
      </c>
      <c r="O1644">
        <v>3</v>
      </c>
      <c r="P1644" t="s">
        <v>39</v>
      </c>
      <c r="Q1644" s="6">
        <v>42019</v>
      </c>
      <c r="R1644">
        <v>168</v>
      </c>
      <c r="S1644">
        <v>173</v>
      </c>
      <c r="T1644" t="s">
        <v>40</v>
      </c>
      <c r="V1644" s="3">
        <v>58243</v>
      </c>
      <c r="W1644">
        <v>79.05</v>
      </c>
      <c r="AB1644" s="3">
        <v>167925000</v>
      </c>
      <c r="AC1644" s="3">
        <v>172585000</v>
      </c>
      <c r="AD1644">
        <v>79.05</v>
      </c>
      <c r="AE1644" s="5">
        <f t="shared" si="51"/>
        <v>142736250</v>
      </c>
      <c r="AF1644">
        <v>81.25</v>
      </c>
      <c r="AG1644" s="4">
        <v>0.85</v>
      </c>
      <c r="AH1644" t="s">
        <v>33</v>
      </c>
      <c r="AI1644" t="s">
        <v>59</v>
      </c>
      <c r="AJ1644">
        <v>36.961335999999903</v>
      </c>
      <c r="AK1644">
        <v>-120.06071799999999</v>
      </c>
    </row>
    <row r="1645" spans="1:37" ht="14.45" x14ac:dyDescent="0.3">
      <c r="A1645">
        <v>1643</v>
      </c>
      <c r="B1645">
        <v>482</v>
      </c>
      <c r="C1645" t="s">
        <v>963</v>
      </c>
      <c r="D1645" t="s">
        <v>59</v>
      </c>
      <c r="E1645" t="s">
        <v>31</v>
      </c>
      <c r="F1645" s="2">
        <v>34700</v>
      </c>
      <c r="G1645" s="2">
        <v>38352</v>
      </c>
      <c r="H1645">
        <v>58243</v>
      </c>
      <c r="I1645">
        <v>42464</v>
      </c>
      <c r="J1645">
        <v>247</v>
      </c>
      <c r="K1645">
        <f t="shared" si="50"/>
        <v>5250897665</v>
      </c>
      <c r="L1645">
        <v>222</v>
      </c>
      <c r="M1645">
        <v>197</v>
      </c>
      <c r="N1645" t="s">
        <v>963</v>
      </c>
      <c r="O1645">
        <v>3</v>
      </c>
      <c r="P1645" t="s">
        <v>39</v>
      </c>
      <c r="Q1645" s="6">
        <v>42352</v>
      </c>
      <c r="R1645">
        <v>169</v>
      </c>
      <c r="S1645">
        <v>253</v>
      </c>
      <c r="T1645" t="s">
        <v>40</v>
      </c>
      <c r="V1645" s="3">
        <v>58243</v>
      </c>
      <c r="W1645">
        <v>79.69</v>
      </c>
      <c r="AB1645" s="3">
        <v>169276000</v>
      </c>
      <c r="AC1645" s="3">
        <v>252689000</v>
      </c>
      <c r="AD1645">
        <v>79.69</v>
      </c>
      <c r="AE1645" s="5">
        <f t="shared" si="51"/>
        <v>143884600</v>
      </c>
      <c r="AF1645">
        <v>118.96</v>
      </c>
      <c r="AG1645" s="4">
        <v>0.85</v>
      </c>
      <c r="AH1645" t="s">
        <v>33</v>
      </c>
      <c r="AI1645" t="s">
        <v>59</v>
      </c>
      <c r="AJ1645">
        <v>36.961335999999903</v>
      </c>
      <c r="AK1645">
        <v>-120.06071799999999</v>
      </c>
    </row>
    <row r="1646" spans="1:37" ht="14.45" x14ac:dyDescent="0.3">
      <c r="A1646">
        <v>1644</v>
      </c>
      <c r="B1646">
        <v>482</v>
      </c>
      <c r="C1646" t="s">
        <v>963</v>
      </c>
      <c r="D1646" t="s">
        <v>59</v>
      </c>
      <c r="E1646" t="s">
        <v>31</v>
      </c>
      <c r="F1646" s="2">
        <v>34700</v>
      </c>
      <c r="G1646" s="2">
        <v>38352</v>
      </c>
      <c r="H1646">
        <v>58243</v>
      </c>
      <c r="I1646">
        <v>42464</v>
      </c>
      <c r="J1646">
        <v>247</v>
      </c>
      <c r="K1646">
        <f t="shared" si="50"/>
        <v>5250897665</v>
      </c>
      <c r="L1646">
        <v>222</v>
      </c>
      <c r="M1646">
        <v>197</v>
      </c>
      <c r="N1646" t="s">
        <v>963</v>
      </c>
      <c r="O1646">
        <v>3</v>
      </c>
      <c r="P1646" t="s">
        <v>39</v>
      </c>
      <c r="Q1646" s="6">
        <v>42322</v>
      </c>
      <c r="R1646">
        <v>213</v>
      </c>
      <c r="S1646">
        <v>253</v>
      </c>
      <c r="T1646" t="s">
        <v>40</v>
      </c>
      <c r="V1646" s="3">
        <v>58243</v>
      </c>
      <c r="W1646">
        <v>104</v>
      </c>
      <c r="AB1646" s="3">
        <v>213133000</v>
      </c>
      <c r="AC1646" s="3">
        <v>252689000</v>
      </c>
      <c r="AD1646">
        <v>103.68</v>
      </c>
      <c r="AE1646" s="5">
        <f t="shared" si="51"/>
        <v>181163050</v>
      </c>
      <c r="AF1646">
        <v>122.93</v>
      </c>
      <c r="AG1646" s="4">
        <v>0.85</v>
      </c>
      <c r="AH1646" t="s">
        <v>33</v>
      </c>
      <c r="AI1646" t="s">
        <v>59</v>
      </c>
      <c r="AJ1646">
        <v>36.961335999999903</v>
      </c>
      <c r="AK1646">
        <v>-120.06071799999999</v>
      </c>
    </row>
    <row r="1647" spans="1:37" ht="14.45" x14ac:dyDescent="0.3">
      <c r="A1647">
        <v>1645</v>
      </c>
      <c r="B1647">
        <v>482</v>
      </c>
      <c r="C1647" t="s">
        <v>963</v>
      </c>
      <c r="D1647" t="s">
        <v>59</v>
      </c>
      <c r="E1647" t="s">
        <v>31</v>
      </c>
      <c r="F1647" s="2">
        <v>34700</v>
      </c>
      <c r="G1647" s="2">
        <v>38352</v>
      </c>
      <c r="H1647">
        <v>58243</v>
      </c>
      <c r="I1647">
        <v>42464</v>
      </c>
      <c r="J1647">
        <v>247</v>
      </c>
      <c r="K1647">
        <f t="shared" si="50"/>
        <v>5250897665</v>
      </c>
      <c r="L1647">
        <v>222</v>
      </c>
      <c r="M1647">
        <v>197</v>
      </c>
      <c r="N1647" t="s">
        <v>963</v>
      </c>
      <c r="O1647" t="s">
        <v>112</v>
      </c>
      <c r="P1647" t="s">
        <v>39</v>
      </c>
      <c r="Q1647" s="6">
        <v>42291</v>
      </c>
      <c r="R1647">
        <v>315</v>
      </c>
      <c r="S1647">
        <v>332</v>
      </c>
      <c r="T1647" t="s">
        <v>40</v>
      </c>
      <c r="V1647" s="3">
        <v>58243</v>
      </c>
      <c r="W1647">
        <v>148</v>
      </c>
      <c r="AB1647" s="3">
        <v>314922000</v>
      </c>
      <c r="AC1647" s="3">
        <v>331816000</v>
      </c>
      <c r="AD1647">
        <v>148.26</v>
      </c>
      <c r="AE1647" s="5">
        <f t="shared" si="51"/>
        <v>267683700</v>
      </c>
      <c r="AF1647">
        <v>156.21</v>
      </c>
      <c r="AG1647" s="4">
        <v>0.85</v>
      </c>
      <c r="AH1647" t="s">
        <v>33</v>
      </c>
      <c r="AI1647" t="s">
        <v>59</v>
      </c>
      <c r="AJ1647">
        <v>36.961335999999903</v>
      </c>
      <c r="AK1647">
        <v>-120.06071799999999</v>
      </c>
    </row>
    <row r="1648" spans="1:37" ht="14.45" x14ac:dyDescent="0.3">
      <c r="A1648">
        <v>1646</v>
      </c>
      <c r="B1648">
        <v>482</v>
      </c>
      <c r="C1648" t="s">
        <v>963</v>
      </c>
      <c r="D1648" t="s">
        <v>59</v>
      </c>
      <c r="E1648" t="s">
        <v>31</v>
      </c>
      <c r="F1648" s="2">
        <v>34700</v>
      </c>
      <c r="G1648" s="2">
        <v>38352</v>
      </c>
      <c r="H1648">
        <v>58243</v>
      </c>
      <c r="I1648">
        <v>42464</v>
      </c>
      <c r="J1648">
        <v>247</v>
      </c>
      <c r="K1648">
        <f t="shared" si="50"/>
        <v>5250897665</v>
      </c>
      <c r="L1648">
        <v>222</v>
      </c>
      <c r="M1648">
        <v>197</v>
      </c>
      <c r="N1648" t="s">
        <v>963</v>
      </c>
      <c r="O1648" t="s">
        <v>112</v>
      </c>
      <c r="P1648" t="s">
        <v>39</v>
      </c>
      <c r="Q1648" s="6">
        <v>42261</v>
      </c>
      <c r="R1648">
        <v>339</v>
      </c>
      <c r="S1648">
        <v>236</v>
      </c>
      <c r="T1648" t="s">
        <v>40</v>
      </c>
      <c r="V1648" s="3">
        <v>58243</v>
      </c>
      <c r="W1648">
        <v>165</v>
      </c>
      <c r="AB1648" s="3">
        <v>338785000</v>
      </c>
      <c r="AC1648" s="3">
        <v>236384000</v>
      </c>
      <c r="AD1648">
        <v>164.81</v>
      </c>
      <c r="AE1648" s="5">
        <f t="shared" si="51"/>
        <v>287967250</v>
      </c>
      <c r="AF1648">
        <v>114.99</v>
      </c>
      <c r="AG1648" s="4">
        <v>0.85</v>
      </c>
      <c r="AH1648" t="s">
        <v>33</v>
      </c>
      <c r="AI1648" t="s">
        <v>59</v>
      </c>
      <c r="AJ1648">
        <v>36.961335999999903</v>
      </c>
      <c r="AK1648">
        <v>-120.06071799999999</v>
      </c>
    </row>
    <row r="1649" spans="1:37" ht="14.45" x14ac:dyDescent="0.3">
      <c r="A1649">
        <v>1647</v>
      </c>
      <c r="B1649">
        <v>482</v>
      </c>
      <c r="C1649" t="s">
        <v>963</v>
      </c>
      <c r="D1649" t="s">
        <v>59</v>
      </c>
      <c r="E1649" t="s">
        <v>31</v>
      </c>
      <c r="F1649" s="2">
        <v>34700</v>
      </c>
      <c r="G1649" s="2">
        <v>38352</v>
      </c>
      <c r="H1649">
        <v>58243</v>
      </c>
      <c r="I1649">
        <v>42464</v>
      </c>
      <c r="J1649">
        <v>247</v>
      </c>
      <c r="K1649">
        <f t="shared" si="50"/>
        <v>5250897665</v>
      </c>
      <c r="L1649">
        <v>222</v>
      </c>
      <c r="M1649">
        <v>197</v>
      </c>
      <c r="N1649" t="s">
        <v>963</v>
      </c>
      <c r="O1649" t="s">
        <v>112</v>
      </c>
      <c r="P1649" t="s">
        <v>39</v>
      </c>
      <c r="Q1649" s="6">
        <v>42230</v>
      </c>
      <c r="R1649">
        <v>381</v>
      </c>
      <c r="S1649">
        <v>413</v>
      </c>
      <c r="T1649" t="s">
        <v>40</v>
      </c>
      <c r="V1649" s="3">
        <v>58243</v>
      </c>
      <c r="W1649">
        <v>179</v>
      </c>
      <c r="AB1649" s="3">
        <v>380986000</v>
      </c>
      <c r="AC1649" s="3">
        <v>413016000</v>
      </c>
      <c r="AD1649">
        <v>179.36</v>
      </c>
      <c r="AE1649" s="5">
        <f t="shared" si="51"/>
        <v>323838100</v>
      </c>
      <c r="AF1649">
        <v>194.44</v>
      </c>
      <c r="AG1649" s="4">
        <v>0.85</v>
      </c>
      <c r="AH1649" t="s">
        <v>33</v>
      </c>
      <c r="AI1649" t="s">
        <v>59</v>
      </c>
      <c r="AJ1649">
        <v>36.961335999999903</v>
      </c>
      <c r="AK1649">
        <v>-120.06071799999999</v>
      </c>
    </row>
    <row r="1650" spans="1:37" ht="14.45" x14ac:dyDescent="0.3">
      <c r="A1650">
        <v>1648</v>
      </c>
      <c r="B1650">
        <v>482</v>
      </c>
      <c r="C1650" t="s">
        <v>963</v>
      </c>
      <c r="D1650" t="s">
        <v>59</v>
      </c>
      <c r="E1650" t="s">
        <v>31</v>
      </c>
      <c r="F1650" s="2">
        <v>34700</v>
      </c>
      <c r="G1650" s="2">
        <v>38352</v>
      </c>
      <c r="H1650">
        <v>58243</v>
      </c>
      <c r="I1650">
        <v>42464</v>
      </c>
      <c r="J1650">
        <v>247</v>
      </c>
      <c r="K1650">
        <f t="shared" si="50"/>
        <v>5250897665</v>
      </c>
      <c r="L1650">
        <v>222</v>
      </c>
      <c r="M1650">
        <v>197</v>
      </c>
      <c r="N1650" t="s">
        <v>963</v>
      </c>
      <c r="O1650" t="s">
        <v>264</v>
      </c>
      <c r="P1650" t="s">
        <v>39</v>
      </c>
      <c r="Q1650" s="6">
        <v>42199</v>
      </c>
      <c r="R1650">
        <v>374</v>
      </c>
      <c r="S1650">
        <v>448</v>
      </c>
      <c r="T1650" t="s">
        <v>40</v>
      </c>
      <c r="V1650" s="3">
        <v>58243</v>
      </c>
      <c r="W1650">
        <v>176</v>
      </c>
      <c r="AB1650" s="3">
        <v>374090000</v>
      </c>
      <c r="AC1650" s="3">
        <v>448055000</v>
      </c>
      <c r="AD1650">
        <v>176.11</v>
      </c>
      <c r="AE1650" s="5">
        <f t="shared" si="51"/>
        <v>317976500</v>
      </c>
      <c r="AF1650">
        <v>210.93</v>
      </c>
      <c r="AG1650" s="4">
        <v>0.85</v>
      </c>
      <c r="AH1650" t="s">
        <v>33</v>
      </c>
      <c r="AI1650" t="s">
        <v>59</v>
      </c>
      <c r="AJ1650">
        <v>36.961335999999903</v>
      </c>
      <c r="AK1650">
        <v>-120.06071799999999</v>
      </c>
    </row>
    <row r="1651" spans="1:37" ht="14.45" x14ac:dyDescent="0.3">
      <c r="A1651">
        <v>1649</v>
      </c>
      <c r="B1651">
        <v>515</v>
      </c>
      <c r="C1651" t="s">
        <v>964</v>
      </c>
      <c r="D1651" t="s">
        <v>30</v>
      </c>
      <c r="E1651" t="s">
        <v>31</v>
      </c>
      <c r="F1651" s="2">
        <v>36892</v>
      </c>
      <c r="G1651" s="2">
        <v>40178</v>
      </c>
      <c r="H1651">
        <v>16739</v>
      </c>
      <c r="I1651">
        <v>15905</v>
      </c>
      <c r="J1651">
        <v>176</v>
      </c>
      <c r="K1651">
        <f t="shared" si="50"/>
        <v>1075313360</v>
      </c>
      <c r="L1651">
        <v>159</v>
      </c>
      <c r="M1651">
        <v>141</v>
      </c>
      <c r="N1651" t="s">
        <v>964</v>
      </c>
      <c r="O1651" t="s">
        <v>474</v>
      </c>
      <c r="P1651" t="s">
        <v>39</v>
      </c>
      <c r="Q1651" s="6">
        <v>42050</v>
      </c>
      <c r="R1651">
        <v>34</v>
      </c>
      <c r="S1651">
        <v>46</v>
      </c>
      <c r="T1651" t="s">
        <v>40</v>
      </c>
      <c r="V1651" s="3">
        <v>8253</v>
      </c>
      <c r="W1651">
        <v>89</v>
      </c>
      <c r="AB1651" s="3">
        <v>34176000</v>
      </c>
      <c r="AC1651" s="3">
        <v>45587000</v>
      </c>
      <c r="AD1651">
        <v>88.74</v>
      </c>
      <c r="AE1651" s="5">
        <f t="shared" si="51"/>
        <v>20505600</v>
      </c>
      <c r="AF1651">
        <v>118.36</v>
      </c>
      <c r="AG1651" s="4">
        <v>0.6</v>
      </c>
      <c r="AH1651" t="s">
        <v>33</v>
      </c>
      <c r="AI1651" t="s">
        <v>30</v>
      </c>
      <c r="AJ1651">
        <v>36.778261000000001</v>
      </c>
      <c r="AK1651">
        <v>-119.41793199999999</v>
      </c>
    </row>
    <row r="1652" spans="1:37" ht="14.45" x14ac:dyDescent="0.3">
      <c r="A1652">
        <v>1650</v>
      </c>
      <c r="B1652">
        <v>515</v>
      </c>
      <c r="C1652" t="s">
        <v>964</v>
      </c>
      <c r="D1652" t="s">
        <v>30</v>
      </c>
      <c r="E1652" t="s">
        <v>31</v>
      </c>
      <c r="F1652" s="2">
        <v>36892</v>
      </c>
      <c r="G1652" s="2">
        <v>40178</v>
      </c>
      <c r="H1652">
        <v>16739</v>
      </c>
      <c r="I1652">
        <v>15905</v>
      </c>
      <c r="J1652">
        <v>176</v>
      </c>
      <c r="K1652">
        <f t="shared" si="50"/>
        <v>1075313360</v>
      </c>
      <c r="L1652">
        <v>159</v>
      </c>
      <c r="M1652">
        <v>141</v>
      </c>
      <c r="N1652" t="s">
        <v>964</v>
      </c>
      <c r="O1652" t="s">
        <v>474</v>
      </c>
      <c r="P1652" t="s">
        <v>39</v>
      </c>
      <c r="Q1652" s="6">
        <v>42019</v>
      </c>
      <c r="R1652">
        <v>41</v>
      </c>
      <c r="S1652">
        <v>47</v>
      </c>
      <c r="T1652" t="s">
        <v>40</v>
      </c>
      <c r="V1652" s="3">
        <v>8253</v>
      </c>
      <c r="W1652">
        <v>95</v>
      </c>
      <c r="AB1652" s="3">
        <v>40616000</v>
      </c>
      <c r="AC1652" s="3">
        <v>47353000</v>
      </c>
      <c r="AD1652">
        <v>158.75</v>
      </c>
      <c r="AE1652" s="5">
        <f t="shared" si="51"/>
        <v>40616000</v>
      </c>
      <c r="AF1652">
        <v>185.09</v>
      </c>
      <c r="AG1652" s="4">
        <v>1</v>
      </c>
      <c r="AH1652" t="s">
        <v>33</v>
      </c>
      <c r="AI1652" t="s">
        <v>30</v>
      </c>
      <c r="AJ1652">
        <v>36.778261000000001</v>
      </c>
      <c r="AK1652">
        <v>-119.41793199999999</v>
      </c>
    </row>
    <row r="1653" spans="1:37" ht="14.45" x14ac:dyDescent="0.3">
      <c r="A1653">
        <v>1651</v>
      </c>
      <c r="B1653">
        <v>515</v>
      </c>
      <c r="C1653" t="s">
        <v>964</v>
      </c>
      <c r="D1653" t="s">
        <v>30</v>
      </c>
      <c r="E1653" t="s">
        <v>31</v>
      </c>
      <c r="F1653" s="2">
        <v>36892</v>
      </c>
      <c r="G1653" s="2">
        <v>40178</v>
      </c>
      <c r="H1653">
        <v>16739</v>
      </c>
      <c r="I1653">
        <v>15905</v>
      </c>
      <c r="J1653">
        <v>176</v>
      </c>
      <c r="K1653">
        <f t="shared" si="50"/>
        <v>1075313360</v>
      </c>
      <c r="L1653">
        <v>159</v>
      </c>
      <c r="M1653">
        <v>141</v>
      </c>
      <c r="N1653" t="s">
        <v>964</v>
      </c>
      <c r="O1653" t="s">
        <v>781</v>
      </c>
      <c r="P1653" t="s">
        <v>39</v>
      </c>
      <c r="Q1653" s="6">
        <v>42352</v>
      </c>
      <c r="R1653">
        <v>38</v>
      </c>
      <c r="S1653">
        <v>41</v>
      </c>
      <c r="T1653" t="s">
        <v>40</v>
      </c>
      <c r="V1653" s="3">
        <v>8253</v>
      </c>
      <c r="W1653">
        <v>89</v>
      </c>
      <c r="AB1653" s="3">
        <v>38107000</v>
      </c>
      <c r="AC1653" s="3">
        <v>40540000</v>
      </c>
      <c r="AD1653">
        <v>89.37</v>
      </c>
      <c r="AE1653" s="5">
        <f t="shared" si="51"/>
        <v>22864200</v>
      </c>
      <c r="AF1653">
        <v>95.07</v>
      </c>
      <c r="AG1653" s="4">
        <v>0.6</v>
      </c>
      <c r="AH1653" t="s">
        <v>33</v>
      </c>
      <c r="AI1653" t="s">
        <v>30</v>
      </c>
      <c r="AJ1653">
        <v>36.778261000000001</v>
      </c>
      <c r="AK1653">
        <v>-119.41793199999999</v>
      </c>
    </row>
    <row r="1654" spans="1:37" ht="14.45" x14ac:dyDescent="0.3">
      <c r="A1654">
        <v>1652</v>
      </c>
      <c r="B1654">
        <v>515</v>
      </c>
      <c r="C1654" t="s">
        <v>964</v>
      </c>
      <c r="D1654" t="s">
        <v>30</v>
      </c>
      <c r="E1654" t="s">
        <v>31</v>
      </c>
      <c r="F1654" s="2">
        <v>36892</v>
      </c>
      <c r="G1654" s="2">
        <v>40178</v>
      </c>
      <c r="H1654">
        <v>16739</v>
      </c>
      <c r="I1654">
        <v>15905</v>
      </c>
      <c r="J1654">
        <v>176</v>
      </c>
      <c r="K1654">
        <f t="shared" si="50"/>
        <v>1075313360</v>
      </c>
      <c r="L1654">
        <v>159</v>
      </c>
      <c r="M1654">
        <v>141</v>
      </c>
      <c r="N1654" t="s">
        <v>964</v>
      </c>
      <c r="O1654" t="s">
        <v>474</v>
      </c>
      <c r="P1654" t="s">
        <v>39</v>
      </c>
      <c r="Q1654" s="6">
        <v>42322</v>
      </c>
      <c r="R1654">
        <v>27</v>
      </c>
      <c r="S1654">
        <v>28</v>
      </c>
      <c r="T1654" t="s">
        <v>40</v>
      </c>
      <c r="V1654" s="3">
        <v>8253</v>
      </c>
      <c r="W1654">
        <v>66</v>
      </c>
      <c r="AB1654" s="3">
        <v>27333000</v>
      </c>
      <c r="AC1654" s="3">
        <v>27982000</v>
      </c>
      <c r="AD1654">
        <v>66.239999999999995</v>
      </c>
      <c r="AE1654" s="5">
        <f t="shared" si="51"/>
        <v>16399800</v>
      </c>
      <c r="AF1654">
        <v>67.81</v>
      </c>
      <c r="AG1654" s="4">
        <v>0.6</v>
      </c>
      <c r="AH1654" t="s">
        <v>33</v>
      </c>
      <c r="AI1654" t="s">
        <v>30</v>
      </c>
      <c r="AJ1654">
        <v>36.778261000000001</v>
      </c>
      <c r="AK1654">
        <v>-119.41793199999999</v>
      </c>
    </row>
    <row r="1655" spans="1:37" ht="14.45" x14ac:dyDescent="0.3">
      <c r="A1655">
        <v>1653</v>
      </c>
      <c r="B1655">
        <v>515</v>
      </c>
      <c r="C1655" t="s">
        <v>964</v>
      </c>
      <c r="D1655" t="s">
        <v>30</v>
      </c>
      <c r="E1655" t="s">
        <v>31</v>
      </c>
      <c r="F1655" s="2">
        <v>36892</v>
      </c>
      <c r="G1655" s="2">
        <v>40178</v>
      </c>
      <c r="H1655">
        <v>16739</v>
      </c>
      <c r="I1655">
        <v>15905</v>
      </c>
      <c r="J1655">
        <v>176</v>
      </c>
      <c r="K1655">
        <f t="shared" si="50"/>
        <v>1075313360</v>
      </c>
      <c r="L1655">
        <v>159</v>
      </c>
      <c r="M1655">
        <v>141</v>
      </c>
      <c r="N1655" t="s">
        <v>964</v>
      </c>
      <c r="O1655" t="s">
        <v>474</v>
      </c>
      <c r="P1655" t="s">
        <v>39</v>
      </c>
      <c r="Q1655" s="6">
        <v>42291</v>
      </c>
      <c r="R1655">
        <v>43</v>
      </c>
      <c r="S1655">
        <v>37</v>
      </c>
      <c r="T1655" t="s">
        <v>40</v>
      </c>
      <c r="U1655" t="s">
        <v>965</v>
      </c>
      <c r="V1655" s="3">
        <v>8253</v>
      </c>
      <c r="W1655">
        <v>101</v>
      </c>
      <c r="AB1655" s="3">
        <v>42956000</v>
      </c>
      <c r="AC1655" s="3">
        <v>37342000</v>
      </c>
      <c r="AD1655">
        <v>100.74</v>
      </c>
      <c r="AE1655" s="5">
        <f t="shared" si="51"/>
        <v>25773600</v>
      </c>
      <c r="AF1655">
        <v>87.57</v>
      </c>
      <c r="AG1655" s="4">
        <v>0.6</v>
      </c>
      <c r="AH1655" t="s">
        <v>33</v>
      </c>
      <c r="AI1655" t="s">
        <v>30</v>
      </c>
      <c r="AJ1655">
        <v>36.778261000000001</v>
      </c>
      <c r="AK1655">
        <v>-119.41793199999999</v>
      </c>
    </row>
    <row r="1656" spans="1:37" ht="14.45" x14ac:dyDescent="0.3">
      <c r="A1656">
        <v>1654</v>
      </c>
      <c r="B1656">
        <v>515</v>
      </c>
      <c r="C1656" t="s">
        <v>964</v>
      </c>
      <c r="D1656" t="s">
        <v>30</v>
      </c>
      <c r="E1656" t="s">
        <v>31</v>
      </c>
      <c r="F1656" s="2">
        <v>36892</v>
      </c>
      <c r="G1656" s="2">
        <v>40178</v>
      </c>
      <c r="H1656">
        <v>16739</v>
      </c>
      <c r="I1656">
        <v>15905</v>
      </c>
      <c r="J1656">
        <v>176</v>
      </c>
      <c r="K1656">
        <f t="shared" si="50"/>
        <v>1075313360</v>
      </c>
      <c r="L1656">
        <v>159</v>
      </c>
      <c r="M1656">
        <v>141</v>
      </c>
      <c r="N1656" t="s">
        <v>964</v>
      </c>
      <c r="O1656" t="s">
        <v>781</v>
      </c>
      <c r="P1656" t="s">
        <v>39</v>
      </c>
      <c r="Q1656" s="6">
        <v>42261</v>
      </c>
      <c r="R1656">
        <v>72</v>
      </c>
      <c r="S1656">
        <v>79</v>
      </c>
      <c r="T1656" t="s">
        <v>40</v>
      </c>
      <c r="V1656" s="3">
        <v>8253</v>
      </c>
      <c r="W1656">
        <v>176</v>
      </c>
      <c r="AB1656" s="3">
        <v>72459000</v>
      </c>
      <c r="AC1656" s="3">
        <v>78788000</v>
      </c>
      <c r="AD1656">
        <v>175.59</v>
      </c>
      <c r="AE1656" s="5">
        <f t="shared" si="51"/>
        <v>43475400</v>
      </c>
      <c r="AF1656">
        <v>190.93</v>
      </c>
      <c r="AG1656" s="4">
        <v>0.6</v>
      </c>
      <c r="AH1656" t="s">
        <v>33</v>
      </c>
      <c r="AI1656" t="s">
        <v>30</v>
      </c>
      <c r="AJ1656">
        <v>36.778261000000001</v>
      </c>
      <c r="AK1656">
        <v>-119.41793199999999</v>
      </c>
    </row>
    <row r="1657" spans="1:37" ht="14.45" x14ac:dyDescent="0.3">
      <c r="A1657">
        <v>1655</v>
      </c>
      <c r="B1657">
        <v>515</v>
      </c>
      <c r="C1657" t="s">
        <v>964</v>
      </c>
      <c r="D1657" t="s">
        <v>30</v>
      </c>
      <c r="E1657" t="s">
        <v>31</v>
      </c>
      <c r="F1657" s="2">
        <v>36892</v>
      </c>
      <c r="G1657" s="2">
        <v>40178</v>
      </c>
      <c r="H1657">
        <v>16739</v>
      </c>
      <c r="I1657">
        <v>15905</v>
      </c>
      <c r="J1657">
        <v>176</v>
      </c>
      <c r="K1657">
        <f t="shared" si="50"/>
        <v>1075313360</v>
      </c>
      <c r="L1657">
        <v>159</v>
      </c>
      <c r="M1657">
        <v>141</v>
      </c>
      <c r="N1657" t="s">
        <v>964</v>
      </c>
      <c r="O1657" t="s">
        <v>781</v>
      </c>
      <c r="P1657" t="s">
        <v>39</v>
      </c>
      <c r="Q1657" s="6">
        <v>42230</v>
      </c>
      <c r="R1657">
        <v>98</v>
      </c>
      <c r="S1657">
        <v>112</v>
      </c>
      <c r="T1657" t="s">
        <v>40</v>
      </c>
      <c r="V1657" s="3">
        <v>8253</v>
      </c>
      <c r="Z1657">
        <v>8.0690000000000008</v>
      </c>
      <c r="AA1657" t="s">
        <v>40</v>
      </c>
      <c r="AB1657" s="3">
        <v>97880000</v>
      </c>
      <c r="AC1657" s="3">
        <v>112416000</v>
      </c>
      <c r="AD1657">
        <v>306.06</v>
      </c>
      <c r="AE1657" s="5">
        <f t="shared" si="51"/>
        <v>78304000</v>
      </c>
      <c r="AF1657">
        <v>351.52</v>
      </c>
      <c r="AG1657" s="4">
        <v>0.8</v>
      </c>
      <c r="AH1657" t="s">
        <v>33</v>
      </c>
      <c r="AI1657" t="s">
        <v>30</v>
      </c>
      <c r="AJ1657">
        <v>36.778261000000001</v>
      </c>
      <c r="AK1657">
        <v>-119.41793199999999</v>
      </c>
    </row>
    <row r="1658" spans="1:37" ht="14.45" x14ac:dyDescent="0.3">
      <c r="A1658">
        <v>1656</v>
      </c>
      <c r="B1658">
        <v>515</v>
      </c>
      <c r="C1658" t="s">
        <v>964</v>
      </c>
      <c r="D1658" t="s">
        <v>30</v>
      </c>
      <c r="E1658" t="s">
        <v>31</v>
      </c>
      <c r="F1658" s="2">
        <v>36892</v>
      </c>
      <c r="G1658" s="2">
        <v>40178</v>
      </c>
      <c r="H1658">
        <v>16739</v>
      </c>
      <c r="I1658">
        <v>15905</v>
      </c>
      <c r="J1658">
        <v>176</v>
      </c>
      <c r="K1658">
        <f t="shared" si="50"/>
        <v>1075313360</v>
      </c>
      <c r="L1658">
        <v>159</v>
      </c>
      <c r="M1658">
        <v>141</v>
      </c>
      <c r="N1658" t="s">
        <v>964</v>
      </c>
      <c r="O1658" t="s">
        <v>781</v>
      </c>
      <c r="P1658" t="s">
        <v>39</v>
      </c>
      <c r="Q1658" s="6">
        <v>42199</v>
      </c>
      <c r="R1658">
        <v>94</v>
      </c>
      <c r="S1658">
        <v>109</v>
      </c>
      <c r="T1658" t="s">
        <v>40</v>
      </c>
      <c r="V1658" s="3">
        <v>8253</v>
      </c>
      <c r="Z1658">
        <v>9.1329999999999991</v>
      </c>
      <c r="AA1658" t="s">
        <v>40</v>
      </c>
      <c r="AB1658" s="3">
        <v>93880000</v>
      </c>
      <c r="AC1658" s="3">
        <v>109475000</v>
      </c>
      <c r="AD1658">
        <v>293.56</v>
      </c>
      <c r="AE1658" s="5">
        <f t="shared" si="51"/>
        <v>75104000</v>
      </c>
      <c r="AF1658">
        <v>342.32</v>
      </c>
      <c r="AG1658" s="4">
        <v>0.8</v>
      </c>
      <c r="AH1658" t="s">
        <v>33</v>
      </c>
      <c r="AI1658" t="s">
        <v>30</v>
      </c>
      <c r="AJ1658">
        <v>36.778261000000001</v>
      </c>
      <c r="AK1658">
        <v>-119.41793199999999</v>
      </c>
    </row>
    <row r="1659" spans="1:37" ht="14.45" x14ac:dyDescent="0.3">
      <c r="A1659">
        <v>1657</v>
      </c>
      <c r="B1659">
        <v>654</v>
      </c>
      <c r="C1659" t="s">
        <v>966</v>
      </c>
      <c r="D1659" t="s">
        <v>52</v>
      </c>
      <c r="E1659" t="s">
        <v>53</v>
      </c>
      <c r="F1659" s="2">
        <v>34700</v>
      </c>
      <c r="G1659" s="2">
        <v>38352</v>
      </c>
      <c r="H1659">
        <v>35135</v>
      </c>
      <c r="I1659">
        <v>33626</v>
      </c>
      <c r="J1659">
        <v>176</v>
      </c>
      <c r="K1659">
        <f t="shared" si="50"/>
        <v>2257072400</v>
      </c>
      <c r="L1659">
        <v>159</v>
      </c>
      <c r="M1659">
        <v>142</v>
      </c>
      <c r="N1659" t="s">
        <v>966</v>
      </c>
      <c r="O1659" t="s">
        <v>967</v>
      </c>
      <c r="P1659" t="s">
        <v>39</v>
      </c>
      <c r="Q1659" s="6">
        <v>42050</v>
      </c>
      <c r="R1659">
        <v>344</v>
      </c>
      <c r="S1659">
        <v>356</v>
      </c>
      <c r="T1659" t="s">
        <v>55</v>
      </c>
      <c r="V1659" s="3">
        <v>35726</v>
      </c>
      <c r="W1659">
        <v>86</v>
      </c>
      <c r="AB1659" s="3">
        <v>112092891</v>
      </c>
      <c r="AC1659" s="3">
        <v>116003108</v>
      </c>
      <c r="AD1659">
        <v>86.28</v>
      </c>
      <c r="AE1659" s="5">
        <f t="shared" si="51"/>
        <v>86311526.070000008</v>
      </c>
      <c r="AF1659">
        <v>89.29</v>
      </c>
      <c r="AG1659" s="4">
        <v>0.77</v>
      </c>
      <c r="AH1659" t="s">
        <v>33</v>
      </c>
      <c r="AI1659" t="s">
        <v>52</v>
      </c>
      <c r="AJ1659">
        <v>33.884735999999997</v>
      </c>
      <c r="AK1659">
        <v>-118.410909</v>
      </c>
    </row>
    <row r="1660" spans="1:37" ht="14.45" x14ac:dyDescent="0.3">
      <c r="A1660">
        <v>1658</v>
      </c>
      <c r="B1660">
        <v>654</v>
      </c>
      <c r="C1660" t="s">
        <v>966</v>
      </c>
      <c r="D1660" t="s">
        <v>52</v>
      </c>
      <c r="E1660" t="s">
        <v>53</v>
      </c>
      <c r="F1660" s="2">
        <v>34700</v>
      </c>
      <c r="G1660" s="2">
        <v>38352</v>
      </c>
      <c r="H1660">
        <v>35135</v>
      </c>
      <c r="I1660">
        <v>33626</v>
      </c>
      <c r="J1660">
        <v>176</v>
      </c>
      <c r="K1660">
        <f t="shared" si="50"/>
        <v>2257072400</v>
      </c>
      <c r="L1660">
        <v>159</v>
      </c>
      <c r="M1660">
        <v>142</v>
      </c>
      <c r="N1660" t="s">
        <v>966</v>
      </c>
      <c r="O1660" t="s">
        <v>967</v>
      </c>
      <c r="P1660" t="s">
        <v>39</v>
      </c>
      <c r="Q1660" s="6">
        <v>42352</v>
      </c>
      <c r="R1660">
        <v>344</v>
      </c>
      <c r="S1660">
        <v>410</v>
      </c>
      <c r="T1660" t="s">
        <v>55</v>
      </c>
      <c r="V1660" s="3">
        <v>35135</v>
      </c>
      <c r="W1660">
        <v>80</v>
      </c>
      <c r="AB1660" s="3">
        <v>112092891</v>
      </c>
      <c r="AC1660" s="3">
        <v>133599085</v>
      </c>
      <c r="AD1660">
        <v>80.27</v>
      </c>
      <c r="AE1660" s="5">
        <f t="shared" si="51"/>
        <v>87432454.980000004</v>
      </c>
      <c r="AF1660">
        <v>95.67</v>
      </c>
      <c r="AG1660" s="4">
        <v>0.78</v>
      </c>
      <c r="AH1660" t="s">
        <v>33</v>
      </c>
      <c r="AI1660" t="s">
        <v>52</v>
      </c>
      <c r="AJ1660">
        <v>33.884735999999997</v>
      </c>
      <c r="AK1660">
        <v>-118.410909</v>
      </c>
    </row>
    <row r="1661" spans="1:37" ht="14.45" x14ac:dyDescent="0.3">
      <c r="A1661">
        <v>1659</v>
      </c>
      <c r="B1661">
        <v>654</v>
      </c>
      <c r="C1661" t="s">
        <v>966</v>
      </c>
      <c r="D1661" t="s">
        <v>52</v>
      </c>
      <c r="E1661" t="s">
        <v>53</v>
      </c>
      <c r="F1661" s="2">
        <v>34700</v>
      </c>
      <c r="G1661" s="2">
        <v>38352</v>
      </c>
      <c r="H1661">
        <v>35135</v>
      </c>
      <c r="I1661">
        <v>33626</v>
      </c>
      <c r="J1661">
        <v>176</v>
      </c>
      <c r="K1661">
        <f t="shared" si="50"/>
        <v>2257072400</v>
      </c>
      <c r="L1661">
        <v>159</v>
      </c>
      <c r="M1661">
        <v>142</v>
      </c>
      <c r="N1661" t="s">
        <v>966</v>
      </c>
      <c r="O1661" t="s">
        <v>968</v>
      </c>
      <c r="P1661" t="s">
        <v>39</v>
      </c>
      <c r="Q1661" s="6">
        <v>42322</v>
      </c>
      <c r="R1661">
        <v>404</v>
      </c>
      <c r="S1661">
        <v>436</v>
      </c>
      <c r="T1661" t="s">
        <v>55</v>
      </c>
      <c r="V1661" s="3">
        <v>35135</v>
      </c>
      <c r="W1661">
        <v>125</v>
      </c>
      <c r="Y1661" t="s">
        <v>969</v>
      </c>
      <c r="AB1661" s="3">
        <v>131643977</v>
      </c>
      <c r="AC1661" s="3">
        <v>142071222</v>
      </c>
      <c r="AD1661">
        <v>97.42</v>
      </c>
      <c r="AE1661" s="5">
        <f t="shared" si="51"/>
        <v>102682302.06</v>
      </c>
      <c r="AF1661">
        <v>105.13</v>
      </c>
      <c r="AG1661" s="4">
        <v>0.78</v>
      </c>
      <c r="AH1661" t="s">
        <v>33</v>
      </c>
      <c r="AI1661" t="s">
        <v>52</v>
      </c>
      <c r="AJ1661">
        <v>33.884735999999997</v>
      </c>
      <c r="AK1661">
        <v>-118.410909</v>
      </c>
    </row>
    <row r="1662" spans="1:37" ht="14.45" x14ac:dyDescent="0.3">
      <c r="A1662">
        <v>1660</v>
      </c>
      <c r="B1662">
        <v>654</v>
      </c>
      <c r="C1662" t="s">
        <v>966</v>
      </c>
      <c r="D1662" t="s">
        <v>52</v>
      </c>
      <c r="E1662" t="s">
        <v>53</v>
      </c>
      <c r="F1662" s="2">
        <v>34700</v>
      </c>
      <c r="G1662" s="2">
        <v>38352</v>
      </c>
      <c r="H1662">
        <v>35135</v>
      </c>
      <c r="I1662">
        <v>33626</v>
      </c>
      <c r="J1662">
        <v>176</v>
      </c>
      <c r="K1662">
        <f t="shared" si="50"/>
        <v>2257072400</v>
      </c>
      <c r="L1662">
        <v>159</v>
      </c>
      <c r="M1662">
        <v>142</v>
      </c>
      <c r="N1662" t="s">
        <v>966</v>
      </c>
      <c r="O1662" t="s">
        <v>970</v>
      </c>
      <c r="P1662" t="s">
        <v>39</v>
      </c>
      <c r="Q1662" s="6">
        <v>42291</v>
      </c>
      <c r="R1662">
        <v>457</v>
      </c>
      <c r="S1662">
        <v>484</v>
      </c>
      <c r="T1662" t="s">
        <v>55</v>
      </c>
      <c r="V1662" s="3">
        <v>35135</v>
      </c>
      <c r="W1662">
        <v>137</v>
      </c>
      <c r="AB1662" s="3">
        <v>148914102</v>
      </c>
      <c r="AC1662" s="3">
        <v>157712091</v>
      </c>
      <c r="AD1662">
        <v>106.64</v>
      </c>
      <c r="AE1662" s="5">
        <f t="shared" si="51"/>
        <v>116152999.56</v>
      </c>
      <c r="AF1662">
        <v>112.94</v>
      </c>
      <c r="AG1662" s="4">
        <v>0.78</v>
      </c>
      <c r="AH1662" t="s">
        <v>33</v>
      </c>
      <c r="AI1662" t="s">
        <v>52</v>
      </c>
      <c r="AJ1662">
        <v>33.884735999999997</v>
      </c>
      <c r="AK1662">
        <v>-118.410909</v>
      </c>
    </row>
    <row r="1663" spans="1:37" ht="14.45" x14ac:dyDescent="0.3">
      <c r="A1663">
        <v>1661</v>
      </c>
      <c r="B1663">
        <v>654</v>
      </c>
      <c r="C1663" t="s">
        <v>966</v>
      </c>
      <c r="D1663" t="s">
        <v>52</v>
      </c>
      <c r="E1663" t="s">
        <v>53</v>
      </c>
      <c r="F1663" s="2">
        <v>34700</v>
      </c>
      <c r="G1663" s="2">
        <v>38352</v>
      </c>
      <c r="H1663">
        <v>35135</v>
      </c>
      <c r="I1663">
        <v>33626</v>
      </c>
      <c r="J1663">
        <v>176</v>
      </c>
      <c r="K1663">
        <f t="shared" si="50"/>
        <v>2257072400</v>
      </c>
      <c r="L1663">
        <v>159</v>
      </c>
      <c r="M1663">
        <v>142</v>
      </c>
      <c r="N1663" t="s">
        <v>966</v>
      </c>
      <c r="O1663" t="s">
        <v>968</v>
      </c>
      <c r="P1663" t="s">
        <v>39</v>
      </c>
      <c r="Q1663" s="6">
        <v>42261</v>
      </c>
      <c r="R1663">
        <v>474</v>
      </c>
      <c r="S1663">
        <v>502</v>
      </c>
      <c r="T1663" t="s">
        <v>55</v>
      </c>
      <c r="V1663" s="3">
        <v>35135</v>
      </c>
      <c r="W1663">
        <v>146</v>
      </c>
      <c r="Y1663" t="s">
        <v>971</v>
      </c>
      <c r="AB1663" s="3">
        <v>154453576</v>
      </c>
      <c r="AC1663" s="3">
        <v>163577416</v>
      </c>
      <c r="AD1663">
        <v>113.27</v>
      </c>
      <c r="AE1663" s="5">
        <f t="shared" si="51"/>
        <v>118929253.52</v>
      </c>
      <c r="AF1663">
        <v>119.96</v>
      </c>
      <c r="AG1663" s="4">
        <v>0.77</v>
      </c>
      <c r="AH1663" t="s">
        <v>33</v>
      </c>
      <c r="AI1663" t="s">
        <v>52</v>
      </c>
      <c r="AJ1663">
        <v>33.884735999999997</v>
      </c>
      <c r="AK1663">
        <v>-118.410909</v>
      </c>
    </row>
    <row r="1664" spans="1:37" ht="14.45" x14ac:dyDescent="0.3">
      <c r="A1664">
        <v>1662</v>
      </c>
      <c r="B1664">
        <v>654</v>
      </c>
      <c r="C1664" t="s">
        <v>966</v>
      </c>
      <c r="D1664" t="s">
        <v>52</v>
      </c>
      <c r="E1664" t="s">
        <v>53</v>
      </c>
      <c r="F1664" s="2">
        <v>34700</v>
      </c>
      <c r="G1664" s="2">
        <v>38352</v>
      </c>
      <c r="H1664">
        <v>35135</v>
      </c>
      <c r="I1664">
        <v>33626</v>
      </c>
      <c r="J1664">
        <v>176</v>
      </c>
      <c r="K1664">
        <f t="shared" si="50"/>
        <v>2257072400</v>
      </c>
      <c r="L1664">
        <v>159</v>
      </c>
      <c r="M1664">
        <v>142</v>
      </c>
      <c r="N1664" t="s">
        <v>966</v>
      </c>
      <c r="O1664" t="s">
        <v>967</v>
      </c>
      <c r="P1664" t="s">
        <v>39</v>
      </c>
      <c r="Q1664" s="6">
        <v>42230</v>
      </c>
      <c r="R1664">
        <v>494</v>
      </c>
      <c r="S1664">
        <v>519</v>
      </c>
      <c r="T1664" t="s">
        <v>55</v>
      </c>
      <c r="V1664" s="3">
        <v>35135</v>
      </c>
      <c r="Z1664">
        <v>41.5</v>
      </c>
      <c r="AA1664" t="s">
        <v>55</v>
      </c>
      <c r="AB1664" s="3">
        <v>160970605</v>
      </c>
      <c r="AC1664" s="3">
        <v>169116891</v>
      </c>
      <c r="AD1664">
        <v>115.28</v>
      </c>
      <c r="AE1664" s="5">
        <f t="shared" si="51"/>
        <v>125557071.90000001</v>
      </c>
      <c r="AF1664">
        <v>121.11</v>
      </c>
      <c r="AG1664" s="4">
        <v>0.78</v>
      </c>
      <c r="AH1664" t="s">
        <v>33</v>
      </c>
      <c r="AI1664" t="s">
        <v>52</v>
      </c>
      <c r="AJ1664">
        <v>33.884735999999997</v>
      </c>
      <c r="AK1664">
        <v>-118.410909</v>
      </c>
    </row>
    <row r="1665" spans="1:37" ht="14.45" x14ac:dyDescent="0.3">
      <c r="A1665">
        <v>1663</v>
      </c>
      <c r="B1665">
        <v>654</v>
      </c>
      <c r="C1665" t="s">
        <v>966</v>
      </c>
      <c r="D1665" t="s">
        <v>52</v>
      </c>
      <c r="E1665" t="s">
        <v>53</v>
      </c>
      <c r="F1665" s="2">
        <v>34700</v>
      </c>
      <c r="G1665" s="2">
        <v>38352</v>
      </c>
      <c r="H1665">
        <v>35135</v>
      </c>
      <c r="I1665">
        <v>33626</v>
      </c>
      <c r="J1665">
        <v>176</v>
      </c>
      <c r="K1665">
        <f t="shared" si="50"/>
        <v>2257072400</v>
      </c>
      <c r="L1665">
        <v>159</v>
      </c>
      <c r="M1665">
        <v>142</v>
      </c>
      <c r="N1665" t="s">
        <v>966</v>
      </c>
      <c r="O1665" t="s">
        <v>968</v>
      </c>
      <c r="P1665" t="s">
        <v>39</v>
      </c>
      <c r="Q1665" s="6">
        <v>42199</v>
      </c>
      <c r="R1665">
        <v>520</v>
      </c>
      <c r="S1665">
        <v>529</v>
      </c>
      <c r="T1665" t="s">
        <v>55</v>
      </c>
      <c r="V1665" s="3">
        <v>35135</v>
      </c>
      <c r="AB1665" s="3">
        <v>169442742</v>
      </c>
      <c r="AC1665" s="3">
        <v>172375405</v>
      </c>
      <c r="AD1665">
        <v>121.34</v>
      </c>
      <c r="AE1665" s="5">
        <f t="shared" si="51"/>
        <v>132165338.76000001</v>
      </c>
      <c r="AF1665">
        <v>123.44</v>
      </c>
      <c r="AG1665" s="4">
        <v>0.78</v>
      </c>
      <c r="AH1665" t="s">
        <v>33</v>
      </c>
      <c r="AI1665" t="s">
        <v>52</v>
      </c>
      <c r="AJ1665">
        <v>33.884735999999997</v>
      </c>
      <c r="AK1665">
        <v>-118.410909</v>
      </c>
    </row>
    <row r="1666" spans="1:37" ht="14.45" x14ac:dyDescent="0.3">
      <c r="A1666">
        <v>1664</v>
      </c>
      <c r="B1666">
        <v>654</v>
      </c>
      <c r="C1666" t="s">
        <v>966</v>
      </c>
      <c r="D1666" t="s">
        <v>52</v>
      </c>
      <c r="E1666" t="s">
        <v>53</v>
      </c>
      <c r="F1666" s="2">
        <v>34700</v>
      </c>
      <c r="G1666" s="2">
        <v>38352</v>
      </c>
      <c r="H1666">
        <v>35135</v>
      </c>
      <c r="I1666">
        <v>33626</v>
      </c>
      <c r="J1666">
        <v>176</v>
      </c>
      <c r="K1666">
        <f t="shared" si="50"/>
        <v>2257072400</v>
      </c>
      <c r="L1666">
        <v>159</v>
      </c>
      <c r="M1666">
        <v>142</v>
      </c>
      <c r="N1666" t="s">
        <v>966</v>
      </c>
      <c r="O1666" t="s">
        <v>968</v>
      </c>
      <c r="P1666" t="s">
        <v>39</v>
      </c>
      <c r="Q1666" s="6">
        <v>42169</v>
      </c>
      <c r="R1666">
        <v>502</v>
      </c>
      <c r="S1666">
        <v>507</v>
      </c>
      <c r="T1666" t="s">
        <v>55</v>
      </c>
      <c r="V1666" s="3">
        <v>35135</v>
      </c>
      <c r="AB1666" s="3">
        <v>163577416</v>
      </c>
      <c r="AC1666" s="3">
        <v>165206673</v>
      </c>
      <c r="AD1666">
        <v>121.05</v>
      </c>
      <c r="AE1666" s="5">
        <f t="shared" si="51"/>
        <v>127590384.48</v>
      </c>
      <c r="AF1666">
        <v>122.25</v>
      </c>
      <c r="AG1666" s="4">
        <v>0.78</v>
      </c>
      <c r="AH1666" t="s">
        <v>33</v>
      </c>
      <c r="AI1666" t="s">
        <v>52</v>
      </c>
      <c r="AJ1666">
        <v>33.884735999999997</v>
      </c>
      <c r="AK1666">
        <v>-118.410909</v>
      </c>
    </row>
    <row r="1667" spans="1:37" ht="14.45" x14ac:dyDescent="0.3">
      <c r="A1667">
        <v>1665</v>
      </c>
      <c r="B1667">
        <v>363</v>
      </c>
      <c r="C1667" t="s">
        <v>972</v>
      </c>
      <c r="D1667" t="s">
        <v>36</v>
      </c>
      <c r="E1667" t="s">
        <v>53</v>
      </c>
      <c r="F1667" s="2">
        <v>34700</v>
      </c>
      <c r="G1667" s="2">
        <v>38352</v>
      </c>
      <c r="H1667">
        <v>190600</v>
      </c>
      <c r="I1667">
        <v>182750</v>
      </c>
      <c r="J1667">
        <v>146</v>
      </c>
      <c r="K1667">
        <f t="shared" ref="K1667:K1730" si="52">J1667*H1667*365</f>
        <v>10157074000</v>
      </c>
      <c r="L1667">
        <v>137</v>
      </c>
      <c r="M1667">
        <v>124</v>
      </c>
      <c r="N1667" t="s">
        <v>972</v>
      </c>
      <c r="O1667">
        <v>1</v>
      </c>
      <c r="P1667" t="s">
        <v>39</v>
      </c>
      <c r="Q1667" s="6">
        <v>42050</v>
      </c>
      <c r="R1667" s="3">
        <v>1409</v>
      </c>
      <c r="S1667" s="3">
        <v>1530</v>
      </c>
      <c r="T1667" t="s">
        <v>55</v>
      </c>
      <c r="U1667" t="s">
        <v>2154</v>
      </c>
      <c r="V1667" s="3">
        <v>188200</v>
      </c>
      <c r="W1667">
        <v>64.8</v>
      </c>
      <c r="Z1667">
        <v>0</v>
      </c>
      <c r="AA1667" t="s">
        <v>55</v>
      </c>
      <c r="AB1667" s="3">
        <v>459121402</v>
      </c>
      <c r="AC1667" s="3">
        <v>498432118</v>
      </c>
      <c r="AD1667">
        <v>65.34</v>
      </c>
      <c r="AE1667" s="5">
        <f t="shared" ref="AE1667:AE1730" si="53">AB1667*AG1667</f>
        <v>344341051.5</v>
      </c>
      <c r="AF1667">
        <v>70.94</v>
      </c>
      <c r="AG1667" s="4">
        <v>0.75</v>
      </c>
      <c r="AH1667" t="s">
        <v>33</v>
      </c>
      <c r="AI1667" t="s">
        <v>36</v>
      </c>
      <c r="AJ1667">
        <v>36.778261000000001</v>
      </c>
      <c r="AK1667">
        <v>-119.41793199999999</v>
      </c>
    </row>
    <row r="1668" spans="1:37" ht="14.45" x14ac:dyDescent="0.3">
      <c r="A1668">
        <v>1666</v>
      </c>
      <c r="B1668">
        <v>363</v>
      </c>
      <c r="C1668" t="s">
        <v>972</v>
      </c>
      <c r="D1668" t="s">
        <v>36</v>
      </c>
      <c r="E1668" t="s">
        <v>53</v>
      </c>
      <c r="F1668" s="2">
        <v>34700</v>
      </c>
      <c r="G1668" s="2">
        <v>38352</v>
      </c>
      <c r="H1668">
        <v>190600</v>
      </c>
      <c r="I1668">
        <v>182750</v>
      </c>
      <c r="J1668">
        <v>146</v>
      </c>
      <c r="K1668">
        <f t="shared" si="52"/>
        <v>10157074000</v>
      </c>
      <c r="L1668">
        <v>137</v>
      </c>
      <c r="M1668">
        <v>124</v>
      </c>
      <c r="N1668" t="s">
        <v>972</v>
      </c>
      <c r="O1668">
        <v>1</v>
      </c>
      <c r="P1668" t="s">
        <v>39</v>
      </c>
      <c r="Q1668" s="6">
        <v>42019</v>
      </c>
      <c r="R1668" s="3">
        <v>1547</v>
      </c>
      <c r="S1668" s="3">
        <v>1881</v>
      </c>
      <c r="T1668" t="s">
        <v>55</v>
      </c>
      <c r="U1668" t="s">
        <v>973</v>
      </c>
      <c r="V1668" s="3">
        <v>188200</v>
      </c>
      <c r="W1668">
        <v>65</v>
      </c>
      <c r="Z1668">
        <v>0</v>
      </c>
      <c r="AA1668" t="s">
        <v>55</v>
      </c>
      <c r="AB1668" s="3">
        <v>504092158</v>
      </c>
      <c r="AC1668" s="3">
        <v>612926534</v>
      </c>
      <c r="AD1668">
        <v>64.8</v>
      </c>
      <c r="AE1668" s="5">
        <f t="shared" si="53"/>
        <v>378069118.5</v>
      </c>
      <c r="AF1668">
        <v>78.790000000000006</v>
      </c>
      <c r="AG1668" s="4">
        <v>0.75</v>
      </c>
      <c r="AH1668" t="s">
        <v>33</v>
      </c>
      <c r="AI1668" t="s">
        <v>36</v>
      </c>
      <c r="AJ1668">
        <v>36.778261000000001</v>
      </c>
      <c r="AK1668">
        <v>-119.41793199999999</v>
      </c>
    </row>
    <row r="1669" spans="1:37" ht="14.45" x14ac:dyDescent="0.3">
      <c r="A1669">
        <v>1667</v>
      </c>
      <c r="B1669">
        <v>363</v>
      </c>
      <c r="C1669" t="s">
        <v>972</v>
      </c>
      <c r="D1669" t="s">
        <v>36</v>
      </c>
      <c r="E1669" t="s">
        <v>53</v>
      </c>
      <c r="F1669" s="2">
        <v>34700</v>
      </c>
      <c r="G1669" s="2">
        <v>38352</v>
      </c>
      <c r="H1669">
        <v>190600</v>
      </c>
      <c r="I1669">
        <v>182750</v>
      </c>
      <c r="J1669">
        <v>146</v>
      </c>
      <c r="K1669">
        <f t="shared" si="52"/>
        <v>10157074000</v>
      </c>
      <c r="L1669">
        <v>137</v>
      </c>
      <c r="M1669">
        <v>124</v>
      </c>
      <c r="N1669" t="s">
        <v>972</v>
      </c>
      <c r="O1669">
        <v>1</v>
      </c>
      <c r="P1669" t="s">
        <v>34</v>
      </c>
      <c r="Q1669" s="6">
        <v>42352</v>
      </c>
      <c r="R1669" s="3">
        <v>1408</v>
      </c>
      <c r="S1669" s="3">
        <v>1888</v>
      </c>
      <c r="T1669" t="s">
        <v>55</v>
      </c>
      <c r="U1669" t="s">
        <v>974</v>
      </c>
      <c r="V1669" s="3">
        <v>187500</v>
      </c>
      <c r="W1669">
        <v>59</v>
      </c>
      <c r="Z1669">
        <v>6</v>
      </c>
      <c r="AA1669" t="s">
        <v>55</v>
      </c>
      <c r="AB1669" s="3">
        <v>458798809</v>
      </c>
      <c r="AC1669" s="3">
        <v>615207494</v>
      </c>
      <c r="AD1669">
        <v>59.2</v>
      </c>
      <c r="AE1669" s="5">
        <f t="shared" si="53"/>
        <v>344099106.75</v>
      </c>
      <c r="AF1669">
        <v>79.38</v>
      </c>
      <c r="AG1669" s="4">
        <v>0.75</v>
      </c>
      <c r="AH1669" t="s">
        <v>33</v>
      </c>
      <c r="AI1669" t="s">
        <v>36</v>
      </c>
      <c r="AJ1669">
        <v>36.778261000000001</v>
      </c>
      <c r="AK1669">
        <v>-119.41793199999999</v>
      </c>
    </row>
    <row r="1670" spans="1:37" ht="14.45" x14ac:dyDescent="0.3">
      <c r="A1670">
        <v>1668</v>
      </c>
      <c r="B1670">
        <v>363</v>
      </c>
      <c r="C1670" t="s">
        <v>972</v>
      </c>
      <c r="D1670" t="s">
        <v>36</v>
      </c>
      <c r="E1670" t="s">
        <v>53</v>
      </c>
      <c r="F1670" s="2">
        <v>34700</v>
      </c>
      <c r="G1670" s="2">
        <v>38352</v>
      </c>
      <c r="H1670">
        <v>190600</v>
      </c>
      <c r="I1670">
        <v>182750</v>
      </c>
      <c r="J1670">
        <v>146</v>
      </c>
      <c r="K1670">
        <f t="shared" si="52"/>
        <v>10157074000</v>
      </c>
      <c r="L1670">
        <v>137</v>
      </c>
      <c r="M1670">
        <v>124</v>
      </c>
      <c r="N1670" t="s">
        <v>972</v>
      </c>
      <c r="O1670">
        <v>1</v>
      </c>
      <c r="P1670" t="s">
        <v>34</v>
      </c>
      <c r="Q1670" s="6">
        <v>42322</v>
      </c>
      <c r="R1670" s="3">
        <v>1641</v>
      </c>
      <c r="S1670" s="3">
        <v>2090</v>
      </c>
      <c r="T1670" t="s">
        <v>55</v>
      </c>
      <c r="U1670" t="s">
        <v>975</v>
      </c>
      <c r="V1670" s="3">
        <v>187500</v>
      </c>
      <c r="W1670">
        <v>71</v>
      </c>
      <c r="Z1670">
        <v>23</v>
      </c>
      <c r="AA1670" t="s">
        <v>55</v>
      </c>
      <c r="AB1670" s="3">
        <v>534722192</v>
      </c>
      <c r="AC1670" s="3">
        <v>681029482</v>
      </c>
      <c r="AD1670">
        <v>71.3</v>
      </c>
      <c r="AE1670" s="5">
        <f t="shared" si="53"/>
        <v>401041644</v>
      </c>
      <c r="AF1670">
        <v>90.8</v>
      </c>
      <c r="AG1670" s="4">
        <v>0.75</v>
      </c>
      <c r="AH1670" t="s">
        <v>33</v>
      </c>
      <c r="AI1670" t="s">
        <v>36</v>
      </c>
      <c r="AJ1670">
        <v>36.778261000000001</v>
      </c>
      <c r="AK1670">
        <v>-119.41793199999999</v>
      </c>
    </row>
    <row r="1671" spans="1:37" ht="14.45" x14ac:dyDescent="0.3">
      <c r="A1671">
        <v>1669</v>
      </c>
      <c r="B1671">
        <v>363</v>
      </c>
      <c r="C1671" t="s">
        <v>972</v>
      </c>
      <c r="D1671" t="s">
        <v>36</v>
      </c>
      <c r="E1671" t="s">
        <v>53</v>
      </c>
      <c r="F1671" s="2">
        <v>34700</v>
      </c>
      <c r="G1671" s="2">
        <v>38352</v>
      </c>
      <c r="H1671">
        <v>190600</v>
      </c>
      <c r="I1671">
        <v>182750</v>
      </c>
      <c r="J1671">
        <v>146</v>
      </c>
      <c r="K1671">
        <f t="shared" si="52"/>
        <v>10157074000</v>
      </c>
      <c r="L1671">
        <v>137</v>
      </c>
      <c r="M1671">
        <v>124</v>
      </c>
      <c r="N1671" t="s">
        <v>972</v>
      </c>
      <c r="O1671">
        <v>1</v>
      </c>
      <c r="P1671" t="s">
        <v>39</v>
      </c>
      <c r="Q1671" s="6">
        <v>42291</v>
      </c>
      <c r="R1671" s="3">
        <v>2118</v>
      </c>
      <c r="S1671" s="3">
        <v>2599</v>
      </c>
      <c r="T1671" t="s">
        <v>55</v>
      </c>
      <c r="U1671" t="s">
        <v>976</v>
      </c>
      <c r="V1671" s="3">
        <v>187500</v>
      </c>
      <c r="W1671">
        <v>89</v>
      </c>
      <c r="Z1671">
        <v>55</v>
      </c>
      <c r="AA1671" t="s">
        <v>55</v>
      </c>
      <c r="AB1671" s="3">
        <v>690153322</v>
      </c>
      <c r="AC1671" s="3">
        <v>846887859</v>
      </c>
      <c r="AD1671">
        <v>89.05</v>
      </c>
      <c r="AE1671" s="5">
        <f t="shared" si="53"/>
        <v>517614991.5</v>
      </c>
      <c r="AF1671">
        <v>109.28</v>
      </c>
      <c r="AG1671" s="4">
        <v>0.75</v>
      </c>
      <c r="AH1671" t="s">
        <v>33</v>
      </c>
      <c r="AI1671" t="s">
        <v>36</v>
      </c>
      <c r="AJ1671">
        <v>36.778261000000001</v>
      </c>
      <c r="AK1671">
        <v>-119.41793199999999</v>
      </c>
    </row>
    <row r="1672" spans="1:37" ht="14.45" x14ac:dyDescent="0.3">
      <c r="A1672">
        <v>1670</v>
      </c>
      <c r="B1672">
        <v>363</v>
      </c>
      <c r="C1672" t="s">
        <v>972</v>
      </c>
      <c r="D1672" t="s">
        <v>36</v>
      </c>
      <c r="E1672" t="s">
        <v>53</v>
      </c>
      <c r="F1672" s="2">
        <v>34700</v>
      </c>
      <c r="G1672" s="2">
        <v>38352</v>
      </c>
      <c r="H1672">
        <v>190600</v>
      </c>
      <c r="I1672">
        <v>182750</v>
      </c>
      <c r="J1672">
        <v>146</v>
      </c>
      <c r="K1672">
        <f t="shared" si="52"/>
        <v>10157074000</v>
      </c>
      <c r="L1672">
        <v>137</v>
      </c>
      <c r="M1672">
        <v>124</v>
      </c>
      <c r="N1672" t="s">
        <v>972</v>
      </c>
      <c r="O1672">
        <v>1</v>
      </c>
      <c r="P1672" t="s">
        <v>39</v>
      </c>
      <c r="Q1672" s="6">
        <v>42261</v>
      </c>
      <c r="R1672" s="3">
        <v>2298</v>
      </c>
      <c r="S1672" s="3">
        <v>2742</v>
      </c>
      <c r="T1672" t="s">
        <v>55</v>
      </c>
      <c r="U1672" t="s">
        <v>976</v>
      </c>
      <c r="V1672" s="3">
        <v>187500</v>
      </c>
      <c r="W1672">
        <v>99.8</v>
      </c>
      <c r="Z1672">
        <v>78.3</v>
      </c>
      <c r="AA1672" t="s">
        <v>55</v>
      </c>
      <c r="AB1672" s="3">
        <v>748806579</v>
      </c>
      <c r="AC1672" s="3">
        <v>893484613</v>
      </c>
      <c r="AD1672">
        <v>99.84</v>
      </c>
      <c r="AE1672" s="5">
        <f t="shared" si="53"/>
        <v>561604934.25</v>
      </c>
      <c r="AF1672">
        <v>119.13</v>
      </c>
      <c r="AG1672" s="4">
        <v>0.75</v>
      </c>
      <c r="AH1672" t="s">
        <v>33</v>
      </c>
      <c r="AI1672" t="s">
        <v>36</v>
      </c>
      <c r="AJ1672">
        <v>36.778261000000001</v>
      </c>
      <c r="AK1672">
        <v>-119.41793199999999</v>
      </c>
    </row>
    <row r="1673" spans="1:37" ht="14.45" x14ac:dyDescent="0.3">
      <c r="A1673">
        <v>1671</v>
      </c>
      <c r="B1673">
        <v>363</v>
      </c>
      <c r="C1673" t="s">
        <v>972</v>
      </c>
      <c r="D1673" t="s">
        <v>36</v>
      </c>
      <c r="E1673" t="s">
        <v>53</v>
      </c>
      <c r="F1673" s="2">
        <v>34700</v>
      </c>
      <c r="G1673" s="2">
        <v>38352</v>
      </c>
      <c r="H1673">
        <v>190600</v>
      </c>
      <c r="I1673">
        <v>182750</v>
      </c>
      <c r="J1673">
        <v>146</v>
      </c>
      <c r="K1673">
        <f t="shared" si="52"/>
        <v>10157074000</v>
      </c>
      <c r="L1673">
        <v>137</v>
      </c>
      <c r="M1673">
        <v>124</v>
      </c>
      <c r="N1673" t="s">
        <v>972</v>
      </c>
      <c r="O1673">
        <v>1</v>
      </c>
      <c r="P1673" t="s">
        <v>39</v>
      </c>
      <c r="Q1673" s="6">
        <v>42230</v>
      </c>
      <c r="R1673" s="3">
        <v>2590</v>
      </c>
      <c r="S1673" s="3">
        <v>2960</v>
      </c>
      <c r="T1673" t="s">
        <v>55</v>
      </c>
      <c r="U1673" t="s">
        <v>976</v>
      </c>
      <c r="V1673" s="3">
        <v>187500</v>
      </c>
      <c r="Z1673">
        <v>80.2</v>
      </c>
      <c r="AA1673" t="s">
        <v>55</v>
      </c>
      <c r="AB1673" s="3">
        <v>843955196</v>
      </c>
      <c r="AC1673" s="3">
        <v>964520224</v>
      </c>
      <c r="AD1673">
        <v>108.9</v>
      </c>
      <c r="AE1673" s="5">
        <f t="shared" si="53"/>
        <v>632966397</v>
      </c>
      <c r="AF1673">
        <v>124.45</v>
      </c>
      <c r="AG1673" s="4">
        <v>0.75</v>
      </c>
      <c r="AH1673" t="s">
        <v>33</v>
      </c>
      <c r="AI1673" t="s">
        <v>36</v>
      </c>
      <c r="AJ1673">
        <v>36.778261000000001</v>
      </c>
      <c r="AK1673">
        <v>-119.41793199999999</v>
      </c>
    </row>
    <row r="1674" spans="1:37" ht="14.45" x14ac:dyDescent="0.3">
      <c r="A1674">
        <v>1672</v>
      </c>
      <c r="B1674">
        <v>363</v>
      </c>
      <c r="C1674" t="s">
        <v>972</v>
      </c>
      <c r="D1674" t="s">
        <v>36</v>
      </c>
      <c r="E1674" t="s">
        <v>53</v>
      </c>
      <c r="F1674" s="2">
        <v>34700</v>
      </c>
      <c r="G1674" s="2">
        <v>38352</v>
      </c>
      <c r="H1674">
        <v>190600</v>
      </c>
      <c r="I1674">
        <v>182750</v>
      </c>
      <c r="J1674">
        <v>146</v>
      </c>
      <c r="K1674">
        <f t="shared" si="52"/>
        <v>10157074000</v>
      </c>
      <c r="L1674">
        <v>137</v>
      </c>
      <c r="M1674">
        <v>124</v>
      </c>
      <c r="N1674" t="s">
        <v>972</v>
      </c>
      <c r="O1674">
        <v>1</v>
      </c>
      <c r="P1674" t="s">
        <v>39</v>
      </c>
      <c r="Q1674" s="6">
        <v>42199</v>
      </c>
      <c r="R1674" s="3">
        <v>2690</v>
      </c>
      <c r="S1674" s="3">
        <v>2977</v>
      </c>
      <c r="T1674" t="s">
        <v>55</v>
      </c>
      <c r="U1674" t="s">
        <v>976</v>
      </c>
      <c r="V1674" s="3">
        <v>187500</v>
      </c>
      <c r="Z1674">
        <v>103</v>
      </c>
      <c r="AA1674" t="s">
        <v>55</v>
      </c>
      <c r="AB1674" s="3">
        <v>876540339</v>
      </c>
      <c r="AC1674" s="3">
        <v>970059698</v>
      </c>
      <c r="AD1674">
        <v>113.1</v>
      </c>
      <c r="AE1674" s="5">
        <f t="shared" si="53"/>
        <v>657405254.25</v>
      </c>
      <c r="AF1674">
        <v>125.17</v>
      </c>
      <c r="AG1674" s="4">
        <v>0.75</v>
      </c>
      <c r="AH1674" t="s">
        <v>33</v>
      </c>
      <c r="AI1674" t="s">
        <v>36</v>
      </c>
      <c r="AJ1674">
        <v>36.778261000000001</v>
      </c>
      <c r="AK1674">
        <v>-119.41793199999999</v>
      </c>
    </row>
    <row r="1675" spans="1:37" ht="14.45" x14ac:dyDescent="0.3">
      <c r="A1675">
        <v>1673</v>
      </c>
      <c r="B1675">
        <v>363</v>
      </c>
      <c r="C1675" t="s">
        <v>972</v>
      </c>
      <c r="D1675" t="s">
        <v>36</v>
      </c>
      <c r="E1675" t="s">
        <v>53</v>
      </c>
      <c r="F1675" s="2">
        <v>34700</v>
      </c>
      <c r="G1675" s="2">
        <v>38352</v>
      </c>
      <c r="H1675">
        <v>190600</v>
      </c>
      <c r="I1675">
        <v>182750</v>
      </c>
      <c r="J1675">
        <v>146</v>
      </c>
      <c r="K1675">
        <f t="shared" si="52"/>
        <v>10157074000</v>
      </c>
      <c r="L1675">
        <v>137</v>
      </c>
      <c r="M1675">
        <v>124</v>
      </c>
      <c r="N1675" t="s">
        <v>972</v>
      </c>
      <c r="O1675">
        <v>1</v>
      </c>
      <c r="P1675" t="s">
        <v>34</v>
      </c>
      <c r="Q1675" s="6">
        <v>42169</v>
      </c>
      <c r="R1675" s="3">
        <v>2610</v>
      </c>
      <c r="S1675" s="3">
        <v>2836</v>
      </c>
      <c r="T1675" t="s">
        <v>55</v>
      </c>
      <c r="U1675" t="s">
        <v>976</v>
      </c>
      <c r="V1675" s="3">
        <v>187500</v>
      </c>
      <c r="Z1675">
        <v>93</v>
      </c>
      <c r="AA1675" t="s">
        <v>55</v>
      </c>
      <c r="AB1675" s="3">
        <v>850472224</v>
      </c>
      <c r="AC1675" s="3">
        <v>924114647</v>
      </c>
      <c r="AD1675">
        <v>113.4</v>
      </c>
      <c r="AE1675" s="5">
        <f t="shared" si="53"/>
        <v>637854168</v>
      </c>
      <c r="AF1675">
        <v>123.22</v>
      </c>
      <c r="AG1675" s="4">
        <v>0.75</v>
      </c>
      <c r="AH1675" t="s">
        <v>33</v>
      </c>
      <c r="AI1675" t="s">
        <v>36</v>
      </c>
      <c r="AJ1675">
        <v>36.778261000000001</v>
      </c>
      <c r="AK1675">
        <v>-119.41793199999999</v>
      </c>
    </row>
    <row r="1676" spans="1:37" ht="14.45" x14ac:dyDescent="0.3">
      <c r="A1676">
        <v>1674</v>
      </c>
      <c r="B1676">
        <v>533</v>
      </c>
      <c r="C1676" t="s">
        <v>977</v>
      </c>
      <c r="D1676" t="s">
        <v>108</v>
      </c>
      <c r="E1676" t="s">
        <v>53</v>
      </c>
      <c r="F1676" s="2">
        <v>36161</v>
      </c>
      <c r="G1676" s="2">
        <v>39813</v>
      </c>
      <c r="H1676">
        <v>32184</v>
      </c>
      <c r="I1676">
        <v>29801</v>
      </c>
      <c r="J1676">
        <v>133</v>
      </c>
      <c r="K1676">
        <f t="shared" si="52"/>
        <v>1562372280</v>
      </c>
      <c r="L1676">
        <v>125</v>
      </c>
      <c r="M1676">
        <v>117</v>
      </c>
      <c r="N1676" t="s">
        <v>977</v>
      </c>
      <c r="O1676">
        <v>3</v>
      </c>
      <c r="P1676" t="s">
        <v>39</v>
      </c>
      <c r="Q1676" s="6">
        <v>42050</v>
      </c>
      <c r="R1676">
        <v>241</v>
      </c>
      <c r="S1676">
        <v>279</v>
      </c>
      <c r="T1676" t="s">
        <v>55</v>
      </c>
      <c r="V1676" s="3">
        <v>31405</v>
      </c>
      <c r="W1676">
        <v>62.17</v>
      </c>
      <c r="AB1676" s="3">
        <v>78640983</v>
      </c>
      <c r="AC1676" s="3">
        <v>90938616</v>
      </c>
      <c r="AD1676">
        <v>62.16</v>
      </c>
      <c r="AE1676" s="5">
        <f t="shared" si="53"/>
        <v>55048688.099999994</v>
      </c>
      <c r="AF1676">
        <v>71.89</v>
      </c>
      <c r="AG1676" s="4">
        <v>0.7</v>
      </c>
      <c r="AH1676" t="s">
        <v>33</v>
      </c>
      <c r="AI1676" t="s">
        <v>108</v>
      </c>
      <c r="AJ1676">
        <v>36.778261000000001</v>
      </c>
      <c r="AK1676">
        <v>-119.41793199999999</v>
      </c>
    </row>
    <row r="1677" spans="1:37" ht="14.45" x14ac:dyDescent="0.3">
      <c r="A1677">
        <v>1675</v>
      </c>
      <c r="B1677">
        <v>533</v>
      </c>
      <c r="C1677" t="s">
        <v>977</v>
      </c>
      <c r="D1677" t="s">
        <v>108</v>
      </c>
      <c r="E1677" t="s">
        <v>53</v>
      </c>
      <c r="F1677" s="2">
        <v>36161</v>
      </c>
      <c r="G1677" s="2">
        <v>39813</v>
      </c>
      <c r="H1677">
        <v>32184</v>
      </c>
      <c r="I1677">
        <v>29801</v>
      </c>
      <c r="J1677">
        <v>133</v>
      </c>
      <c r="K1677">
        <f t="shared" si="52"/>
        <v>1562372280</v>
      </c>
      <c r="L1677">
        <v>125</v>
      </c>
      <c r="M1677">
        <v>117</v>
      </c>
      <c r="N1677" t="s">
        <v>977</v>
      </c>
      <c r="O1677">
        <v>3</v>
      </c>
      <c r="P1677" t="s">
        <v>39</v>
      </c>
      <c r="Q1677" s="6">
        <v>42019</v>
      </c>
      <c r="R1677">
        <v>248</v>
      </c>
      <c r="S1677">
        <v>243</v>
      </c>
      <c r="T1677" t="s">
        <v>55</v>
      </c>
      <c r="V1677" s="3">
        <v>31405</v>
      </c>
      <c r="W1677">
        <v>68.03</v>
      </c>
      <c r="AB1677" s="3">
        <v>80700364</v>
      </c>
      <c r="AC1677" s="3">
        <v>79201448</v>
      </c>
      <c r="AD1677">
        <v>68.03</v>
      </c>
      <c r="AE1677" s="5">
        <f t="shared" si="53"/>
        <v>66174298.479999997</v>
      </c>
      <c r="AF1677">
        <v>66.77</v>
      </c>
      <c r="AG1677" s="4">
        <v>0.82</v>
      </c>
      <c r="AH1677" t="s">
        <v>33</v>
      </c>
      <c r="AI1677" t="s">
        <v>108</v>
      </c>
      <c r="AJ1677">
        <v>36.778261000000001</v>
      </c>
      <c r="AK1677">
        <v>-119.41793199999999</v>
      </c>
    </row>
    <row r="1678" spans="1:37" ht="14.45" x14ac:dyDescent="0.3">
      <c r="A1678">
        <v>1676</v>
      </c>
      <c r="B1678">
        <v>533</v>
      </c>
      <c r="C1678" t="s">
        <v>977</v>
      </c>
      <c r="D1678" t="s">
        <v>108</v>
      </c>
      <c r="E1678" t="s">
        <v>53</v>
      </c>
      <c r="F1678" s="2">
        <v>36161</v>
      </c>
      <c r="G1678" s="2">
        <v>39813</v>
      </c>
      <c r="H1678">
        <v>32184</v>
      </c>
      <c r="I1678">
        <v>29801</v>
      </c>
      <c r="J1678">
        <v>133</v>
      </c>
      <c r="K1678">
        <f t="shared" si="52"/>
        <v>1562372280</v>
      </c>
      <c r="L1678">
        <v>125</v>
      </c>
      <c r="M1678">
        <v>117</v>
      </c>
      <c r="N1678" t="s">
        <v>977</v>
      </c>
      <c r="O1678">
        <v>3</v>
      </c>
      <c r="P1678" t="s">
        <v>39</v>
      </c>
      <c r="Q1678" s="6">
        <v>42352</v>
      </c>
      <c r="R1678">
        <v>207</v>
      </c>
      <c r="S1678">
        <v>293</v>
      </c>
      <c r="T1678" t="s">
        <v>55</v>
      </c>
      <c r="V1678" s="3">
        <v>31218</v>
      </c>
      <c r="W1678">
        <v>55.15</v>
      </c>
      <c r="AB1678" s="3">
        <v>67350231</v>
      </c>
      <c r="AC1678" s="3">
        <v>95559189</v>
      </c>
      <c r="AD1678">
        <v>55.15</v>
      </c>
      <c r="AE1678" s="5">
        <f t="shared" si="53"/>
        <v>53206682.490000002</v>
      </c>
      <c r="AF1678">
        <v>78.239999999999995</v>
      </c>
      <c r="AG1678" s="4">
        <v>0.79</v>
      </c>
      <c r="AH1678" t="s">
        <v>33</v>
      </c>
      <c r="AI1678" t="s">
        <v>108</v>
      </c>
      <c r="AJ1678">
        <v>36.778261000000001</v>
      </c>
      <c r="AK1678">
        <v>-119.41793199999999</v>
      </c>
    </row>
    <row r="1679" spans="1:37" ht="14.45" x14ac:dyDescent="0.3">
      <c r="A1679">
        <v>1677</v>
      </c>
      <c r="B1679">
        <v>533</v>
      </c>
      <c r="C1679" t="s">
        <v>977</v>
      </c>
      <c r="D1679" t="s">
        <v>108</v>
      </c>
      <c r="E1679" t="s">
        <v>53</v>
      </c>
      <c r="F1679" s="2">
        <v>36161</v>
      </c>
      <c r="G1679" s="2">
        <v>39813</v>
      </c>
      <c r="H1679">
        <v>32184</v>
      </c>
      <c r="I1679">
        <v>29801</v>
      </c>
      <c r="J1679">
        <v>133</v>
      </c>
      <c r="K1679">
        <f t="shared" si="52"/>
        <v>1562372280</v>
      </c>
      <c r="L1679">
        <v>125</v>
      </c>
      <c r="M1679">
        <v>117</v>
      </c>
      <c r="N1679" t="s">
        <v>977</v>
      </c>
      <c r="O1679">
        <v>3</v>
      </c>
      <c r="P1679" t="s">
        <v>39</v>
      </c>
      <c r="Q1679" s="6">
        <v>42322</v>
      </c>
      <c r="R1679">
        <v>246</v>
      </c>
      <c r="S1679">
        <v>330</v>
      </c>
      <c r="T1679" t="s">
        <v>55</v>
      </c>
      <c r="V1679" s="3">
        <v>31218</v>
      </c>
      <c r="W1679">
        <v>62.42</v>
      </c>
      <c r="AB1679" s="3">
        <v>80198553</v>
      </c>
      <c r="AC1679" s="3">
        <v>107599400</v>
      </c>
      <c r="AD1679">
        <v>62.42</v>
      </c>
      <c r="AE1679" s="5">
        <f t="shared" si="53"/>
        <v>58544943.689999998</v>
      </c>
      <c r="AF1679">
        <v>83.74</v>
      </c>
      <c r="AG1679" s="4">
        <v>0.73</v>
      </c>
      <c r="AH1679" t="s">
        <v>33</v>
      </c>
      <c r="AI1679" t="s">
        <v>108</v>
      </c>
      <c r="AJ1679">
        <v>36.778261000000001</v>
      </c>
      <c r="AK1679">
        <v>-119.41793199999999</v>
      </c>
    </row>
    <row r="1680" spans="1:37" ht="14.45" x14ac:dyDescent="0.3">
      <c r="A1680">
        <v>1678</v>
      </c>
      <c r="B1680">
        <v>533</v>
      </c>
      <c r="C1680" t="s">
        <v>977</v>
      </c>
      <c r="D1680" t="s">
        <v>108</v>
      </c>
      <c r="E1680" t="s">
        <v>53</v>
      </c>
      <c r="F1680" s="2">
        <v>36161</v>
      </c>
      <c r="G1680" s="2">
        <v>39813</v>
      </c>
      <c r="H1680">
        <v>32184</v>
      </c>
      <c r="I1680">
        <v>29801</v>
      </c>
      <c r="J1680">
        <v>133</v>
      </c>
      <c r="K1680">
        <f t="shared" si="52"/>
        <v>1562372280</v>
      </c>
      <c r="L1680">
        <v>125</v>
      </c>
      <c r="M1680">
        <v>117</v>
      </c>
      <c r="N1680" t="s">
        <v>977</v>
      </c>
      <c r="O1680">
        <v>3</v>
      </c>
      <c r="P1680" t="s">
        <v>39</v>
      </c>
      <c r="Q1680" s="6">
        <v>42291</v>
      </c>
      <c r="R1680">
        <v>347</v>
      </c>
      <c r="S1680">
        <v>396</v>
      </c>
      <c r="T1680" t="s">
        <v>55</v>
      </c>
      <c r="V1680" s="3">
        <v>31218</v>
      </c>
      <c r="W1680">
        <v>68.92</v>
      </c>
      <c r="AB1680" s="3">
        <v>113200786</v>
      </c>
      <c r="AC1680" s="3">
        <v>129125145</v>
      </c>
      <c r="AD1680">
        <v>68.92</v>
      </c>
      <c r="AE1680" s="5">
        <f t="shared" si="53"/>
        <v>66788463.739999995</v>
      </c>
      <c r="AF1680">
        <v>78.62</v>
      </c>
      <c r="AG1680" s="4">
        <v>0.59</v>
      </c>
      <c r="AH1680" t="s">
        <v>33</v>
      </c>
      <c r="AI1680" t="s">
        <v>108</v>
      </c>
      <c r="AJ1680">
        <v>36.778261000000001</v>
      </c>
      <c r="AK1680">
        <v>-119.41793199999999</v>
      </c>
    </row>
    <row r="1681" spans="1:37" ht="14.45" x14ac:dyDescent="0.3">
      <c r="A1681">
        <v>1679</v>
      </c>
      <c r="B1681">
        <v>533</v>
      </c>
      <c r="C1681" t="s">
        <v>977</v>
      </c>
      <c r="D1681" t="s">
        <v>108</v>
      </c>
      <c r="E1681" t="s">
        <v>53</v>
      </c>
      <c r="F1681" s="2">
        <v>36161</v>
      </c>
      <c r="G1681" s="2">
        <v>39813</v>
      </c>
      <c r="H1681">
        <v>32184</v>
      </c>
      <c r="I1681">
        <v>29801</v>
      </c>
      <c r="J1681">
        <v>133</v>
      </c>
      <c r="K1681">
        <f t="shared" si="52"/>
        <v>1562372280</v>
      </c>
      <c r="L1681">
        <v>125</v>
      </c>
      <c r="M1681">
        <v>117</v>
      </c>
      <c r="N1681" t="s">
        <v>977</v>
      </c>
      <c r="O1681">
        <v>1</v>
      </c>
      <c r="P1681" t="s">
        <v>34</v>
      </c>
      <c r="Q1681" s="6">
        <v>42261</v>
      </c>
      <c r="R1681">
        <v>365</v>
      </c>
      <c r="S1681">
        <v>420</v>
      </c>
      <c r="T1681" t="s">
        <v>55</v>
      </c>
      <c r="V1681" s="3">
        <v>31218</v>
      </c>
      <c r="W1681">
        <v>74.78</v>
      </c>
      <c r="AB1681" s="3">
        <v>119000941</v>
      </c>
      <c r="AC1681" s="3">
        <v>137000974</v>
      </c>
      <c r="AD1681">
        <v>74.78</v>
      </c>
      <c r="AE1681" s="5">
        <f t="shared" si="53"/>
        <v>70210555.189999998</v>
      </c>
      <c r="AF1681">
        <v>86.09</v>
      </c>
      <c r="AG1681" s="4">
        <v>0.59</v>
      </c>
      <c r="AH1681" t="s">
        <v>33</v>
      </c>
      <c r="AI1681" t="s">
        <v>108</v>
      </c>
      <c r="AJ1681">
        <v>36.778261000000001</v>
      </c>
      <c r="AK1681">
        <v>-119.41793199999999</v>
      </c>
    </row>
    <row r="1682" spans="1:37" ht="14.45" x14ac:dyDescent="0.3">
      <c r="A1682">
        <v>1680</v>
      </c>
      <c r="B1682">
        <v>533</v>
      </c>
      <c r="C1682" t="s">
        <v>977</v>
      </c>
      <c r="D1682" t="s">
        <v>108</v>
      </c>
      <c r="E1682" t="s">
        <v>53</v>
      </c>
      <c r="F1682" s="2">
        <v>36161</v>
      </c>
      <c r="G1682" s="2">
        <v>39813</v>
      </c>
      <c r="H1682">
        <v>32184</v>
      </c>
      <c r="I1682">
        <v>29801</v>
      </c>
      <c r="J1682">
        <v>133</v>
      </c>
      <c r="K1682">
        <f t="shared" si="52"/>
        <v>1562372280</v>
      </c>
      <c r="L1682">
        <v>125</v>
      </c>
      <c r="M1682">
        <v>117</v>
      </c>
      <c r="N1682" t="s">
        <v>977</v>
      </c>
      <c r="O1682">
        <v>1</v>
      </c>
      <c r="P1682" t="s">
        <v>34</v>
      </c>
      <c r="Q1682" s="6">
        <v>42230</v>
      </c>
      <c r="R1682">
        <v>413</v>
      </c>
      <c r="S1682">
        <v>439</v>
      </c>
      <c r="T1682" t="s">
        <v>55</v>
      </c>
      <c r="V1682" s="3">
        <v>31218</v>
      </c>
      <c r="AB1682" s="3">
        <v>134501694</v>
      </c>
      <c r="AC1682" s="3">
        <v>142999899</v>
      </c>
      <c r="AD1682">
        <v>75.13</v>
      </c>
      <c r="AE1682" s="5">
        <f t="shared" si="53"/>
        <v>72630914.760000005</v>
      </c>
      <c r="AF1682">
        <v>79.88</v>
      </c>
      <c r="AG1682" s="4">
        <v>0.54</v>
      </c>
      <c r="AH1682" t="s">
        <v>33</v>
      </c>
      <c r="AI1682" t="s">
        <v>108</v>
      </c>
      <c r="AJ1682">
        <v>36.778261000000001</v>
      </c>
      <c r="AK1682">
        <v>-119.41793199999999</v>
      </c>
    </row>
    <row r="1683" spans="1:37" ht="14.45" x14ac:dyDescent="0.3">
      <c r="A1683">
        <v>1681</v>
      </c>
      <c r="B1683">
        <v>533</v>
      </c>
      <c r="C1683" t="s">
        <v>977</v>
      </c>
      <c r="D1683" t="s">
        <v>108</v>
      </c>
      <c r="E1683" t="s">
        <v>53</v>
      </c>
      <c r="F1683" s="2">
        <v>36161</v>
      </c>
      <c r="G1683" s="2">
        <v>39813</v>
      </c>
      <c r="H1683">
        <v>32184</v>
      </c>
      <c r="I1683">
        <v>29801</v>
      </c>
      <c r="J1683">
        <v>133</v>
      </c>
      <c r="K1683">
        <f t="shared" si="52"/>
        <v>1562372280</v>
      </c>
      <c r="L1683">
        <v>125</v>
      </c>
      <c r="M1683">
        <v>117</v>
      </c>
      <c r="N1683" t="s">
        <v>977</v>
      </c>
      <c r="O1683" t="s">
        <v>96</v>
      </c>
      <c r="P1683" t="s">
        <v>34</v>
      </c>
      <c r="Q1683" s="6">
        <v>42199</v>
      </c>
      <c r="R1683">
        <v>427</v>
      </c>
      <c r="S1683">
        <v>434</v>
      </c>
      <c r="T1683" t="s">
        <v>55</v>
      </c>
      <c r="V1683" s="3">
        <v>32184</v>
      </c>
      <c r="AB1683" s="3">
        <v>139001702</v>
      </c>
      <c r="AC1683" s="3">
        <v>141500982</v>
      </c>
      <c r="AD1683">
        <v>77.77</v>
      </c>
      <c r="AE1683" s="5">
        <f t="shared" si="53"/>
        <v>77840953.120000005</v>
      </c>
      <c r="AF1683">
        <v>79.17</v>
      </c>
      <c r="AG1683" s="4">
        <v>0.56000000000000005</v>
      </c>
      <c r="AH1683" t="s">
        <v>33</v>
      </c>
      <c r="AI1683" t="s">
        <v>108</v>
      </c>
      <c r="AJ1683">
        <v>36.778261000000001</v>
      </c>
      <c r="AK1683">
        <v>-119.41793199999999</v>
      </c>
    </row>
    <row r="1684" spans="1:37" ht="14.45" x14ac:dyDescent="0.3">
      <c r="A1684">
        <v>1682</v>
      </c>
      <c r="B1684">
        <v>533</v>
      </c>
      <c r="C1684" t="s">
        <v>977</v>
      </c>
      <c r="D1684" t="s">
        <v>108</v>
      </c>
      <c r="E1684" t="s">
        <v>53</v>
      </c>
      <c r="F1684" s="2">
        <v>36161</v>
      </c>
      <c r="G1684" s="2">
        <v>39813</v>
      </c>
      <c r="H1684">
        <v>32184</v>
      </c>
      <c r="I1684">
        <v>29801</v>
      </c>
      <c r="J1684">
        <v>133</v>
      </c>
      <c r="K1684">
        <f t="shared" si="52"/>
        <v>1562372280</v>
      </c>
      <c r="L1684">
        <v>125</v>
      </c>
      <c r="M1684">
        <v>117</v>
      </c>
      <c r="N1684" t="s">
        <v>977</v>
      </c>
      <c r="O1684" t="s">
        <v>96</v>
      </c>
      <c r="P1684" t="s">
        <v>34</v>
      </c>
      <c r="Q1684" s="6">
        <v>42169</v>
      </c>
      <c r="R1684">
        <v>411</v>
      </c>
      <c r="S1684">
        <v>428</v>
      </c>
      <c r="T1684" t="s">
        <v>55</v>
      </c>
      <c r="V1684" s="3">
        <v>32184</v>
      </c>
      <c r="AB1684" s="3">
        <v>133801113</v>
      </c>
      <c r="AC1684" s="3">
        <v>139500254</v>
      </c>
      <c r="AD1684">
        <v>76.91</v>
      </c>
      <c r="AE1684" s="5">
        <f t="shared" si="53"/>
        <v>74928623.280000001</v>
      </c>
      <c r="AF1684">
        <v>80.19</v>
      </c>
      <c r="AG1684" s="4">
        <v>0.56000000000000005</v>
      </c>
      <c r="AH1684" t="s">
        <v>33</v>
      </c>
      <c r="AI1684" t="s">
        <v>108</v>
      </c>
      <c r="AJ1684">
        <v>36.778261000000001</v>
      </c>
      <c r="AK1684">
        <v>-119.41793199999999</v>
      </c>
    </row>
    <row r="1685" spans="1:37" ht="14.45" x14ac:dyDescent="0.3">
      <c r="A1685">
        <v>1683</v>
      </c>
      <c r="B1685">
        <v>531</v>
      </c>
      <c r="C1685" t="s">
        <v>978</v>
      </c>
      <c r="D1685" t="s">
        <v>36</v>
      </c>
      <c r="E1685" t="s">
        <v>31</v>
      </c>
      <c r="F1685" s="2">
        <v>35431</v>
      </c>
      <c r="G1685" s="2">
        <v>38718</v>
      </c>
      <c r="H1685">
        <v>30191</v>
      </c>
      <c r="I1685">
        <v>29675</v>
      </c>
      <c r="J1685">
        <v>160</v>
      </c>
      <c r="K1685">
        <f t="shared" si="52"/>
        <v>1763154400</v>
      </c>
      <c r="L1685">
        <v>144</v>
      </c>
      <c r="M1685">
        <v>128</v>
      </c>
      <c r="N1685" t="s">
        <v>978</v>
      </c>
      <c r="O1685">
        <v>1</v>
      </c>
      <c r="P1685" t="s">
        <v>39</v>
      </c>
      <c r="Q1685" s="6">
        <v>42050</v>
      </c>
      <c r="R1685" s="3">
        <v>88947</v>
      </c>
      <c r="S1685" s="3">
        <v>97558</v>
      </c>
      <c r="T1685" t="s">
        <v>91</v>
      </c>
      <c r="V1685" s="3">
        <v>30191</v>
      </c>
      <c r="AB1685" s="3">
        <v>66536977</v>
      </c>
      <c r="AC1685" s="3">
        <v>72978452</v>
      </c>
      <c r="AD1685">
        <v>42.5</v>
      </c>
      <c r="AE1685" s="5">
        <f t="shared" si="53"/>
        <v>35929967.580000006</v>
      </c>
      <c r="AF1685">
        <v>46.62</v>
      </c>
      <c r="AG1685" s="4">
        <v>0.54</v>
      </c>
      <c r="AH1685" t="s">
        <v>33</v>
      </c>
      <c r="AI1685" t="s">
        <v>36</v>
      </c>
      <c r="AJ1685">
        <v>38.019365999999998</v>
      </c>
      <c r="AK1685">
        <v>-122.13413199999999</v>
      </c>
    </row>
    <row r="1686" spans="1:37" ht="14.45" x14ac:dyDescent="0.3">
      <c r="A1686">
        <v>1684</v>
      </c>
      <c r="B1686">
        <v>531</v>
      </c>
      <c r="C1686" t="s">
        <v>978</v>
      </c>
      <c r="D1686" t="s">
        <v>36</v>
      </c>
      <c r="E1686" t="s">
        <v>31</v>
      </c>
      <c r="F1686" s="2">
        <v>35431</v>
      </c>
      <c r="G1686" s="2">
        <v>38718</v>
      </c>
      <c r="H1686">
        <v>30191</v>
      </c>
      <c r="I1686">
        <v>29675</v>
      </c>
      <c r="J1686">
        <v>160</v>
      </c>
      <c r="K1686">
        <f t="shared" si="52"/>
        <v>1763154400</v>
      </c>
      <c r="L1686">
        <v>144</v>
      </c>
      <c r="M1686">
        <v>128</v>
      </c>
      <c r="N1686" t="s">
        <v>978</v>
      </c>
      <c r="O1686">
        <v>1</v>
      </c>
      <c r="P1686" t="s">
        <v>39</v>
      </c>
      <c r="Q1686" s="6">
        <v>42019</v>
      </c>
      <c r="R1686" s="3">
        <v>93920</v>
      </c>
      <c r="S1686" s="3">
        <v>130150</v>
      </c>
      <c r="T1686" t="s">
        <v>91</v>
      </c>
      <c r="V1686" s="3">
        <v>30191</v>
      </c>
      <c r="AB1686" s="3">
        <v>70257039</v>
      </c>
      <c r="AC1686" s="3">
        <v>97358961</v>
      </c>
      <c r="AD1686">
        <v>46.54</v>
      </c>
      <c r="AE1686" s="5">
        <f t="shared" si="53"/>
        <v>43559364.18</v>
      </c>
      <c r="AF1686">
        <v>64.5</v>
      </c>
      <c r="AG1686" s="4">
        <v>0.62</v>
      </c>
      <c r="AH1686" t="s">
        <v>33</v>
      </c>
      <c r="AI1686" t="s">
        <v>36</v>
      </c>
      <c r="AJ1686">
        <v>38.019365999999998</v>
      </c>
      <c r="AK1686">
        <v>-122.13413199999999</v>
      </c>
    </row>
    <row r="1687" spans="1:37" ht="14.45" x14ac:dyDescent="0.3">
      <c r="A1687">
        <v>1685</v>
      </c>
      <c r="B1687">
        <v>531</v>
      </c>
      <c r="C1687" t="s">
        <v>978</v>
      </c>
      <c r="D1687" t="s">
        <v>36</v>
      </c>
      <c r="E1687" t="s">
        <v>31</v>
      </c>
      <c r="F1687" s="2">
        <v>35431</v>
      </c>
      <c r="G1687" s="2">
        <v>38718</v>
      </c>
      <c r="H1687">
        <v>30191</v>
      </c>
      <c r="I1687">
        <v>29675</v>
      </c>
      <c r="J1687">
        <v>160</v>
      </c>
      <c r="K1687">
        <f t="shared" si="52"/>
        <v>1763154400</v>
      </c>
      <c r="L1687">
        <v>144</v>
      </c>
      <c r="M1687">
        <v>128</v>
      </c>
      <c r="N1687" t="s">
        <v>978</v>
      </c>
      <c r="O1687">
        <v>1</v>
      </c>
      <c r="P1687" t="s">
        <v>39</v>
      </c>
      <c r="Q1687" s="6">
        <v>42352</v>
      </c>
      <c r="R1687" s="3">
        <v>101073</v>
      </c>
      <c r="S1687" s="3">
        <v>121871</v>
      </c>
      <c r="T1687" t="s">
        <v>91</v>
      </c>
      <c r="V1687" s="3">
        <v>30191</v>
      </c>
      <c r="AB1687" s="3">
        <v>75607855</v>
      </c>
      <c r="AC1687" s="3">
        <v>91165839</v>
      </c>
      <c r="AD1687">
        <v>46.05</v>
      </c>
      <c r="AE1687" s="5">
        <f t="shared" si="53"/>
        <v>43096477.349999994</v>
      </c>
      <c r="AF1687">
        <v>55.52</v>
      </c>
      <c r="AG1687" s="4">
        <v>0.56999999999999995</v>
      </c>
      <c r="AH1687" t="s">
        <v>33</v>
      </c>
      <c r="AI1687" t="s">
        <v>36</v>
      </c>
      <c r="AJ1687">
        <v>38.019365999999998</v>
      </c>
      <c r="AK1687">
        <v>-122.13413199999999</v>
      </c>
    </row>
    <row r="1688" spans="1:37" ht="14.45" x14ac:dyDescent="0.3">
      <c r="A1688">
        <v>1686</v>
      </c>
      <c r="B1688">
        <v>531</v>
      </c>
      <c r="C1688" t="s">
        <v>978</v>
      </c>
      <c r="D1688" t="s">
        <v>36</v>
      </c>
      <c r="E1688" t="s">
        <v>31</v>
      </c>
      <c r="F1688" s="2">
        <v>35431</v>
      </c>
      <c r="G1688" s="2">
        <v>38718</v>
      </c>
      <c r="H1688">
        <v>30191</v>
      </c>
      <c r="I1688">
        <v>29675</v>
      </c>
      <c r="J1688">
        <v>160</v>
      </c>
      <c r="K1688">
        <f t="shared" si="52"/>
        <v>1763154400</v>
      </c>
      <c r="L1688">
        <v>144</v>
      </c>
      <c r="M1688">
        <v>128</v>
      </c>
      <c r="N1688" t="s">
        <v>978</v>
      </c>
      <c r="O1688">
        <v>1</v>
      </c>
      <c r="P1688" t="s">
        <v>39</v>
      </c>
      <c r="Q1688" s="6">
        <v>42322</v>
      </c>
      <c r="R1688" s="3">
        <v>159248</v>
      </c>
      <c r="S1688" s="3">
        <v>185156</v>
      </c>
      <c r="T1688" t="s">
        <v>91</v>
      </c>
      <c r="V1688" s="3">
        <v>30191</v>
      </c>
      <c r="AB1688" s="3">
        <v>119125777</v>
      </c>
      <c r="AC1688" s="3">
        <v>138506306</v>
      </c>
      <c r="AD1688">
        <v>98.64</v>
      </c>
      <c r="AE1688" s="5">
        <f t="shared" si="53"/>
        <v>89344332.75</v>
      </c>
      <c r="AF1688">
        <v>114.69</v>
      </c>
      <c r="AG1688" s="4">
        <v>0.75</v>
      </c>
      <c r="AH1688" t="s">
        <v>33</v>
      </c>
      <c r="AI1688" t="s">
        <v>36</v>
      </c>
      <c r="AJ1688">
        <v>38.019365999999998</v>
      </c>
      <c r="AK1688">
        <v>-122.13413199999999</v>
      </c>
    </row>
    <row r="1689" spans="1:37" ht="14.45" x14ac:dyDescent="0.3">
      <c r="A1689">
        <v>1687</v>
      </c>
      <c r="B1689">
        <v>531</v>
      </c>
      <c r="C1689" t="s">
        <v>978</v>
      </c>
      <c r="D1689" t="s">
        <v>36</v>
      </c>
      <c r="E1689" t="s">
        <v>31</v>
      </c>
      <c r="F1689" s="2">
        <v>35431</v>
      </c>
      <c r="G1689" s="2">
        <v>38718</v>
      </c>
      <c r="H1689">
        <v>30191</v>
      </c>
      <c r="I1689">
        <v>29675</v>
      </c>
      <c r="J1689">
        <v>160</v>
      </c>
      <c r="K1689">
        <f t="shared" si="52"/>
        <v>1763154400</v>
      </c>
      <c r="L1689">
        <v>144</v>
      </c>
      <c r="M1689">
        <v>128</v>
      </c>
      <c r="N1689" t="s">
        <v>978</v>
      </c>
      <c r="O1689">
        <v>1</v>
      </c>
      <c r="P1689" t="s">
        <v>39</v>
      </c>
      <c r="Q1689" s="6">
        <v>42291</v>
      </c>
      <c r="R1689" s="3">
        <v>143706</v>
      </c>
      <c r="S1689" s="3">
        <v>164317</v>
      </c>
      <c r="T1689" t="s">
        <v>91</v>
      </c>
      <c r="V1689" s="3">
        <v>30191</v>
      </c>
      <c r="AB1689" s="3">
        <v>107499553</v>
      </c>
      <c r="AC1689" s="3">
        <v>122917652</v>
      </c>
      <c r="AD1689">
        <v>71.209999999999994</v>
      </c>
      <c r="AE1689" s="5">
        <f t="shared" si="53"/>
        <v>66649722.859999999</v>
      </c>
      <c r="AF1689">
        <v>81.430000000000007</v>
      </c>
      <c r="AG1689" s="4">
        <v>0.62</v>
      </c>
      <c r="AH1689" t="s">
        <v>33</v>
      </c>
      <c r="AI1689" t="s">
        <v>36</v>
      </c>
      <c r="AJ1689">
        <v>38.019365999999998</v>
      </c>
      <c r="AK1689">
        <v>-122.13413199999999</v>
      </c>
    </row>
    <row r="1690" spans="1:37" ht="14.45" x14ac:dyDescent="0.3">
      <c r="A1690">
        <v>1688</v>
      </c>
      <c r="B1690">
        <v>531</v>
      </c>
      <c r="C1690" t="s">
        <v>978</v>
      </c>
      <c r="D1690" t="s">
        <v>36</v>
      </c>
      <c r="E1690" t="s">
        <v>31</v>
      </c>
      <c r="F1690" s="2">
        <v>35431</v>
      </c>
      <c r="G1690" s="2">
        <v>38718</v>
      </c>
      <c r="H1690">
        <v>30191</v>
      </c>
      <c r="I1690">
        <v>29675</v>
      </c>
      <c r="J1690">
        <v>160</v>
      </c>
      <c r="K1690">
        <f t="shared" si="52"/>
        <v>1763154400</v>
      </c>
      <c r="L1690">
        <v>144</v>
      </c>
      <c r="M1690">
        <v>128</v>
      </c>
      <c r="N1690" t="s">
        <v>978</v>
      </c>
      <c r="O1690">
        <v>1</v>
      </c>
      <c r="P1690" t="s">
        <v>39</v>
      </c>
      <c r="Q1690" s="6">
        <v>42261</v>
      </c>
      <c r="R1690" s="3">
        <v>201490</v>
      </c>
      <c r="S1690" s="3">
        <v>253208</v>
      </c>
      <c r="T1690" t="s">
        <v>91</v>
      </c>
      <c r="V1690" s="3">
        <v>30191</v>
      </c>
      <c r="AB1690" s="3">
        <v>150724987</v>
      </c>
      <c r="AC1690" s="3">
        <v>189412738</v>
      </c>
      <c r="AD1690">
        <v>128.13999999999999</v>
      </c>
      <c r="AE1690" s="5">
        <f t="shared" si="53"/>
        <v>116058239.99000001</v>
      </c>
      <c r="AF1690">
        <v>161.03</v>
      </c>
      <c r="AG1690" s="4">
        <v>0.77</v>
      </c>
      <c r="AH1690" t="s">
        <v>33</v>
      </c>
      <c r="AI1690" t="s">
        <v>36</v>
      </c>
      <c r="AJ1690">
        <v>38.019365999999998</v>
      </c>
      <c r="AK1690">
        <v>-122.13413199999999</v>
      </c>
    </row>
    <row r="1691" spans="1:37" ht="14.45" x14ac:dyDescent="0.3">
      <c r="A1691">
        <v>1689</v>
      </c>
      <c r="B1691">
        <v>531</v>
      </c>
      <c r="C1691" t="s">
        <v>978</v>
      </c>
      <c r="D1691" t="s">
        <v>36</v>
      </c>
      <c r="E1691" t="s">
        <v>31</v>
      </c>
      <c r="F1691" s="2">
        <v>35431</v>
      </c>
      <c r="G1691" s="2">
        <v>38718</v>
      </c>
      <c r="H1691">
        <v>30191</v>
      </c>
      <c r="I1691">
        <v>29675</v>
      </c>
      <c r="J1691">
        <v>160</v>
      </c>
      <c r="K1691">
        <f t="shared" si="52"/>
        <v>1763154400</v>
      </c>
      <c r="L1691">
        <v>144</v>
      </c>
      <c r="M1691">
        <v>128</v>
      </c>
      <c r="N1691" t="s">
        <v>978</v>
      </c>
      <c r="O1691">
        <v>1</v>
      </c>
      <c r="P1691" t="s">
        <v>39</v>
      </c>
      <c r="Q1691" s="6">
        <v>42230</v>
      </c>
      <c r="R1691" s="3">
        <v>157141</v>
      </c>
      <c r="S1691" s="3">
        <v>173691</v>
      </c>
      <c r="T1691" t="s">
        <v>91</v>
      </c>
      <c r="V1691" s="3">
        <v>30191</v>
      </c>
      <c r="AB1691" s="3">
        <v>117549631</v>
      </c>
      <c r="AC1691" s="3">
        <v>129929891</v>
      </c>
      <c r="AD1691">
        <v>79.13</v>
      </c>
      <c r="AE1691" s="5">
        <f t="shared" si="53"/>
        <v>74056267.530000001</v>
      </c>
      <c r="AF1691">
        <v>87.46</v>
      </c>
      <c r="AG1691" s="4">
        <v>0.63</v>
      </c>
      <c r="AH1691" t="s">
        <v>33</v>
      </c>
      <c r="AI1691" t="s">
        <v>36</v>
      </c>
      <c r="AJ1691">
        <v>38.019365999999998</v>
      </c>
      <c r="AK1691">
        <v>-122.13413199999999</v>
      </c>
    </row>
    <row r="1692" spans="1:37" ht="14.45" x14ac:dyDescent="0.3">
      <c r="A1692">
        <v>1690</v>
      </c>
      <c r="B1692">
        <v>531</v>
      </c>
      <c r="C1692" t="s">
        <v>978</v>
      </c>
      <c r="D1692" t="s">
        <v>36</v>
      </c>
      <c r="E1692" t="s">
        <v>31</v>
      </c>
      <c r="F1692" s="2">
        <v>35431</v>
      </c>
      <c r="G1692" s="2">
        <v>38718</v>
      </c>
      <c r="H1692">
        <v>30191</v>
      </c>
      <c r="I1692">
        <v>29675</v>
      </c>
      <c r="J1692">
        <v>160</v>
      </c>
      <c r="K1692">
        <f t="shared" si="52"/>
        <v>1763154400</v>
      </c>
      <c r="L1692">
        <v>144</v>
      </c>
      <c r="M1692">
        <v>128</v>
      </c>
      <c r="N1692" t="s">
        <v>978</v>
      </c>
      <c r="O1692">
        <v>1</v>
      </c>
      <c r="P1692" t="s">
        <v>39</v>
      </c>
      <c r="Q1692" s="6">
        <v>42199</v>
      </c>
      <c r="R1692" s="3">
        <v>219762</v>
      </c>
      <c r="S1692" s="3">
        <v>247857</v>
      </c>
      <c r="T1692" t="s">
        <v>91</v>
      </c>
      <c r="V1692" s="3">
        <v>30191</v>
      </c>
      <c r="AB1692" s="3">
        <v>164393392</v>
      </c>
      <c r="AC1692" s="3">
        <v>185409912</v>
      </c>
      <c r="AD1692">
        <v>128.22</v>
      </c>
      <c r="AE1692" s="5">
        <f t="shared" si="53"/>
        <v>120007176.16</v>
      </c>
      <c r="AF1692">
        <v>144.62</v>
      </c>
      <c r="AG1692" s="4">
        <v>0.73</v>
      </c>
      <c r="AH1692" t="s">
        <v>33</v>
      </c>
      <c r="AI1692" t="s">
        <v>36</v>
      </c>
      <c r="AJ1692">
        <v>38.019365999999998</v>
      </c>
      <c r="AK1692">
        <v>-122.13413199999999</v>
      </c>
    </row>
    <row r="1693" spans="1:37" ht="14.45" x14ac:dyDescent="0.3">
      <c r="A1693">
        <v>1691</v>
      </c>
      <c r="B1693">
        <v>550</v>
      </c>
      <c r="C1693" t="s">
        <v>979</v>
      </c>
      <c r="D1693" t="s">
        <v>100</v>
      </c>
      <c r="E1693" t="s">
        <v>53</v>
      </c>
      <c r="F1693" s="2">
        <v>36892</v>
      </c>
      <c r="G1693" s="2">
        <v>40179</v>
      </c>
      <c r="H1693">
        <v>15998</v>
      </c>
      <c r="I1693">
        <v>14155</v>
      </c>
      <c r="J1693">
        <v>110</v>
      </c>
      <c r="K1693">
        <f t="shared" si="52"/>
        <v>642319700</v>
      </c>
      <c r="L1693">
        <v>110</v>
      </c>
      <c r="M1693">
        <v>107</v>
      </c>
      <c r="N1693" t="s">
        <v>979</v>
      </c>
      <c r="O1693">
        <v>2</v>
      </c>
      <c r="P1693" t="s">
        <v>39</v>
      </c>
      <c r="Q1693" s="6">
        <v>42050</v>
      </c>
      <c r="R1693">
        <v>30</v>
      </c>
      <c r="S1693">
        <v>34</v>
      </c>
      <c r="T1693" t="s">
        <v>40</v>
      </c>
      <c r="U1693" t="s">
        <v>980</v>
      </c>
      <c r="V1693" s="3">
        <v>16900</v>
      </c>
      <c r="W1693">
        <v>79</v>
      </c>
      <c r="Y1693" t="s">
        <v>2155</v>
      </c>
      <c r="AB1693" s="3">
        <v>29867000</v>
      </c>
      <c r="AC1693" s="3">
        <v>33751000</v>
      </c>
      <c r="AD1693">
        <v>56.81</v>
      </c>
      <c r="AE1693" s="5">
        <f t="shared" si="53"/>
        <v>26880300</v>
      </c>
      <c r="AF1693">
        <v>64.19</v>
      </c>
      <c r="AG1693" s="4">
        <v>0.9</v>
      </c>
      <c r="AH1693" t="s">
        <v>33</v>
      </c>
      <c r="AI1693" t="s">
        <v>100</v>
      </c>
      <c r="AJ1693">
        <v>40.935809999999996</v>
      </c>
      <c r="AK1693">
        <v>-124.099919</v>
      </c>
    </row>
    <row r="1694" spans="1:37" ht="14.45" x14ac:dyDescent="0.3">
      <c r="A1694">
        <v>1692</v>
      </c>
      <c r="B1694">
        <v>550</v>
      </c>
      <c r="C1694" t="s">
        <v>979</v>
      </c>
      <c r="D1694" t="s">
        <v>100</v>
      </c>
      <c r="E1694" t="s">
        <v>53</v>
      </c>
      <c r="F1694" s="2">
        <v>36892</v>
      </c>
      <c r="G1694" s="2">
        <v>40179</v>
      </c>
      <c r="H1694">
        <v>15998</v>
      </c>
      <c r="I1694">
        <v>14155</v>
      </c>
      <c r="J1694">
        <v>110</v>
      </c>
      <c r="K1694">
        <f t="shared" si="52"/>
        <v>642319700</v>
      </c>
      <c r="L1694">
        <v>110</v>
      </c>
      <c r="M1694">
        <v>107</v>
      </c>
      <c r="N1694" t="s">
        <v>979</v>
      </c>
      <c r="O1694">
        <v>2</v>
      </c>
      <c r="P1694" t="s">
        <v>39</v>
      </c>
      <c r="Q1694" s="6">
        <v>42019</v>
      </c>
      <c r="R1694">
        <v>33</v>
      </c>
      <c r="S1694">
        <v>38</v>
      </c>
      <c r="T1694" t="s">
        <v>40</v>
      </c>
      <c r="U1694" t="s">
        <v>980</v>
      </c>
      <c r="V1694" s="3">
        <v>16900</v>
      </c>
      <c r="W1694">
        <v>78</v>
      </c>
      <c r="AB1694" s="3">
        <v>32781000</v>
      </c>
      <c r="AC1694" s="3">
        <v>38263000</v>
      </c>
      <c r="AD1694">
        <v>56.31</v>
      </c>
      <c r="AE1694" s="5">
        <f t="shared" si="53"/>
        <v>29502900</v>
      </c>
      <c r="AF1694">
        <v>65.73</v>
      </c>
      <c r="AG1694" s="4">
        <v>0.9</v>
      </c>
      <c r="AH1694" t="s">
        <v>33</v>
      </c>
      <c r="AI1694" t="s">
        <v>100</v>
      </c>
      <c r="AJ1694">
        <v>40.935809999999996</v>
      </c>
      <c r="AK1694">
        <v>-124.099919</v>
      </c>
    </row>
    <row r="1695" spans="1:37" ht="14.45" x14ac:dyDescent="0.3">
      <c r="A1695">
        <v>1693</v>
      </c>
      <c r="B1695">
        <v>550</v>
      </c>
      <c r="C1695" t="s">
        <v>979</v>
      </c>
      <c r="D1695" t="s">
        <v>100</v>
      </c>
      <c r="E1695" t="s">
        <v>53</v>
      </c>
      <c r="F1695" s="2">
        <v>36892</v>
      </c>
      <c r="G1695" s="2">
        <v>40179</v>
      </c>
      <c r="H1695">
        <v>15998</v>
      </c>
      <c r="I1695">
        <v>14155</v>
      </c>
      <c r="J1695">
        <v>110</v>
      </c>
      <c r="K1695">
        <f t="shared" si="52"/>
        <v>642319700</v>
      </c>
      <c r="L1695">
        <v>110</v>
      </c>
      <c r="M1695">
        <v>107</v>
      </c>
      <c r="N1695" t="s">
        <v>979</v>
      </c>
      <c r="O1695">
        <v>2</v>
      </c>
      <c r="P1695" t="s">
        <v>39</v>
      </c>
      <c r="Q1695" s="6">
        <v>42352</v>
      </c>
      <c r="R1695">
        <v>33</v>
      </c>
      <c r="S1695">
        <v>35</v>
      </c>
      <c r="T1695" t="s">
        <v>40</v>
      </c>
      <c r="U1695" t="s">
        <v>980</v>
      </c>
      <c r="V1695" s="3">
        <v>16900</v>
      </c>
      <c r="W1695">
        <v>72</v>
      </c>
      <c r="AB1695" s="3">
        <v>33146000</v>
      </c>
      <c r="AC1695" s="3">
        <v>35203000</v>
      </c>
      <c r="AD1695">
        <v>56.94</v>
      </c>
      <c r="AE1695" s="5">
        <f t="shared" si="53"/>
        <v>29831400</v>
      </c>
      <c r="AF1695">
        <v>60.47</v>
      </c>
      <c r="AG1695" s="4">
        <v>0.9</v>
      </c>
      <c r="AH1695" t="s">
        <v>33</v>
      </c>
      <c r="AI1695" t="s">
        <v>100</v>
      </c>
      <c r="AJ1695">
        <v>40.935809999999996</v>
      </c>
      <c r="AK1695">
        <v>-124.099919</v>
      </c>
    </row>
    <row r="1696" spans="1:37" ht="14.45" x14ac:dyDescent="0.3">
      <c r="A1696">
        <v>1694</v>
      </c>
      <c r="B1696">
        <v>550</v>
      </c>
      <c r="C1696" t="s">
        <v>979</v>
      </c>
      <c r="D1696" t="s">
        <v>100</v>
      </c>
      <c r="E1696" t="s">
        <v>53</v>
      </c>
      <c r="F1696" s="2">
        <v>36892</v>
      </c>
      <c r="G1696" s="2">
        <v>40179</v>
      </c>
      <c r="H1696">
        <v>15998</v>
      </c>
      <c r="I1696">
        <v>14155</v>
      </c>
      <c r="J1696">
        <v>110</v>
      </c>
      <c r="K1696">
        <f t="shared" si="52"/>
        <v>642319700</v>
      </c>
      <c r="L1696">
        <v>110</v>
      </c>
      <c r="M1696">
        <v>107</v>
      </c>
      <c r="N1696" t="s">
        <v>979</v>
      </c>
      <c r="O1696">
        <v>2</v>
      </c>
      <c r="P1696" t="s">
        <v>39</v>
      </c>
      <c r="Q1696" s="6">
        <v>42322</v>
      </c>
      <c r="R1696">
        <v>31</v>
      </c>
      <c r="S1696">
        <v>35</v>
      </c>
      <c r="T1696" t="s">
        <v>40</v>
      </c>
      <c r="U1696" t="s">
        <v>980</v>
      </c>
      <c r="V1696" s="3">
        <v>16900</v>
      </c>
      <c r="W1696">
        <v>76</v>
      </c>
      <c r="Z1696">
        <v>13.807</v>
      </c>
      <c r="AA1696" t="s">
        <v>40</v>
      </c>
      <c r="AB1696" s="3">
        <v>30795000</v>
      </c>
      <c r="AC1696" s="3">
        <v>34879000</v>
      </c>
      <c r="AD1696">
        <v>54.67</v>
      </c>
      <c r="AE1696" s="5">
        <f t="shared" si="53"/>
        <v>27715500</v>
      </c>
      <c r="AF1696">
        <v>61.92</v>
      </c>
      <c r="AG1696" s="4">
        <v>0.9</v>
      </c>
      <c r="AH1696" t="s">
        <v>33</v>
      </c>
      <c r="AI1696" t="s">
        <v>100</v>
      </c>
      <c r="AJ1696">
        <v>40.935809999999996</v>
      </c>
      <c r="AK1696">
        <v>-124.099919</v>
      </c>
    </row>
    <row r="1697" spans="1:37" ht="14.45" x14ac:dyDescent="0.3">
      <c r="A1697">
        <v>1695</v>
      </c>
      <c r="B1697">
        <v>550</v>
      </c>
      <c r="C1697" t="s">
        <v>979</v>
      </c>
      <c r="D1697" t="s">
        <v>100</v>
      </c>
      <c r="E1697" t="s">
        <v>53</v>
      </c>
      <c r="F1697" s="2">
        <v>36892</v>
      </c>
      <c r="G1697" s="2">
        <v>40179</v>
      </c>
      <c r="H1697">
        <v>15998</v>
      </c>
      <c r="I1697">
        <v>14155</v>
      </c>
      <c r="J1697">
        <v>110</v>
      </c>
      <c r="K1697">
        <f t="shared" si="52"/>
        <v>642319700</v>
      </c>
      <c r="L1697">
        <v>110</v>
      </c>
      <c r="M1697">
        <v>107</v>
      </c>
      <c r="N1697" t="s">
        <v>979</v>
      </c>
      <c r="O1697">
        <v>2</v>
      </c>
      <c r="P1697" t="s">
        <v>39</v>
      </c>
      <c r="Q1697" s="6">
        <v>42291</v>
      </c>
      <c r="R1697">
        <v>36</v>
      </c>
      <c r="S1697">
        <v>39</v>
      </c>
      <c r="T1697" t="s">
        <v>40</v>
      </c>
      <c r="U1697" t="s">
        <v>980</v>
      </c>
      <c r="V1697" s="3">
        <v>16900</v>
      </c>
      <c r="W1697">
        <v>84</v>
      </c>
      <c r="Z1697">
        <v>16.067</v>
      </c>
      <c r="AA1697" t="s">
        <v>40</v>
      </c>
      <c r="AB1697" s="3">
        <v>36393000</v>
      </c>
      <c r="AC1697" s="3">
        <v>39439000</v>
      </c>
      <c r="AD1697">
        <v>62.52</v>
      </c>
      <c r="AE1697" s="5">
        <f t="shared" si="53"/>
        <v>32753700</v>
      </c>
      <c r="AF1697">
        <v>67.75</v>
      </c>
      <c r="AG1697" s="4">
        <v>0.9</v>
      </c>
      <c r="AH1697" t="s">
        <v>33</v>
      </c>
      <c r="AI1697" t="s">
        <v>100</v>
      </c>
      <c r="AJ1697">
        <v>40.935809999999996</v>
      </c>
      <c r="AK1697">
        <v>-124.099919</v>
      </c>
    </row>
    <row r="1698" spans="1:37" ht="14.45" x14ac:dyDescent="0.3">
      <c r="A1698">
        <v>1696</v>
      </c>
      <c r="B1698">
        <v>550</v>
      </c>
      <c r="C1698" t="s">
        <v>979</v>
      </c>
      <c r="D1698" t="s">
        <v>100</v>
      </c>
      <c r="E1698" t="s">
        <v>53</v>
      </c>
      <c r="F1698" s="2">
        <v>36892</v>
      </c>
      <c r="G1698" s="2">
        <v>40179</v>
      </c>
      <c r="H1698">
        <v>15998</v>
      </c>
      <c r="I1698">
        <v>14155</v>
      </c>
      <c r="J1698">
        <v>110</v>
      </c>
      <c r="K1698">
        <f t="shared" si="52"/>
        <v>642319700</v>
      </c>
      <c r="L1698">
        <v>110</v>
      </c>
      <c r="M1698">
        <v>107</v>
      </c>
      <c r="N1698" t="s">
        <v>979</v>
      </c>
      <c r="O1698">
        <v>2</v>
      </c>
      <c r="Q1698" s="6">
        <v>42261</v>
      </c>
      <c r="R1698">
        <v>41</v>
      </c>
      <c r="S1698">
        <v>46</v>
      </c>
      <c r="T1698" t="s">
        <v>40</v>
      </c>
      <c r="U1698" t="s">
        <v>981</v>
      </c>
      <c r="V1698" s="3">
        <v>16900</v>
      </c>
      <c r="W1698">
        <v>79</v>
      </c>
      <c r="Z1698">
        <v>17.434000000000001</v>
      </c>
      <c r="AA1698" t="s">
        <v>40</v>
      </c>
      <c r="AB1698" s="3">
        <v>40619000</v>
      </c>
      <c r="AC1698" s="3">
        <v>45702000</v>
      </c>
      <c r="AD1698">
        <v>72.099999999999994</v>
      </c>
      <c r="AE1698" s="5">
        <f t="shared" si="53"/>
        <v>36557100</v>
      </c>
      <c r="AF1698">
        <v>81.13</v>
      </c>
      <c r="AG1698" s="4">
        <v>0.9</v>
      </c>
      <c r="AH1698" t="s">
        <v>33</v>
      </c>
      <c r="AI1698" t="s">
        <v>100</v>
      </c>
      <c r="AJ1698">
        <v>40.935809999999996</v>
      </c>
      <c r="AK1698">
        <v>-124.099919</v>
      </c>
    </row>
    <row r="1699" spans="1:37" ht="14.45" x14ac:dyDescent="0.3">
      <c r="A1699">
        <v>1697</v>
      </c>
      <c r="B1699">
        <v>550</v>
      </c>
      <c r="C1699" t="s">
        <v>979</v>
      </c>
      <c r="D1699" t="s">
        <v>100</v>
      </c>
      <c r="E1699" t="s">
        <v>53</v>
      </c>
      <c r="F1699" s="2">
        <v>36892</v>
      </c>
      <c r="G1699" s="2">
        <v>40179</v>
      </c>
      <c r="H1699">
        <v>15998</v>
      </c>
      <c r="I1699">
        <v>14155</v>
      </c>
      <c r="J1699">
        <v>110</v>
      </c>
      <c r="K1699">
        <f t="shared" si="52"/>
        <v>642319700</v>
      </c>
      <c r="L1699">
        <v>110</v>
      </c>
      <c r="M1699">
        <v>107</v>
      </c>
      <c r="N1699" t="s">
        <v>979</v>
      </c>
      <c r="O1699">
        <v>2</v>
      </c>
      <c r="P1699" t="s">
        <v>39</v>
      </c>
      <c r="Q1699" s="6">
        <v>42230</v>
      </c>
      <c r="R1699">
        <v>47</v>
      </c>
      <c r="S1699">
        <v>56</v>
      </c>
      <c r="T1699" t="s">
        <v>40</v>
      </c>
      <c r="U1699" t="s">
        <v>982</v>
      </c>
      <c r="V1699" s="3">
        <v>16900</v>
      </c>
      <c r="Z1699">
        <v>13.04</v>
      </c>
      <c r="AA1699" t="s">
        <v>40</v>
      </c>
      <c r="AB1699" s="3">
        <v>46600000</v>
      </c>
      <c r="AC1699" s="3">
        <v>55908000</v>
      </c>
      <c r="AD1699">
        <v>80.05</v>
      </c>
      <c r="AE1699" s="5">
        <f t="shared" si="53"/>
        <v>41940000</v>
      </c>
      <c r="AF1699">
        <v>96.04</v>
      </c>
      <c r="AG1699" s="4">
        <v>0.9</v>
      </c>
      <c r="AH1699" t="s">
        <v>33</v>
      </c>
      <c r="AI1699" t="s">
        <v>100</v>
      </c>
      <c r="AJ1699">
        <v>40.935809999999996</v>
      </c>
      <c r="AK1699">
        <v>-124.099919</v>
      </c>
    </row>
    <row r="1700" spans="1:37" ht="14.45" x14ac:dyDescent="0.3">
      <c r="A1700">
        <v>1698</v>
      </c>
      <c r="B1700">
        <v>550</v>
      </c>
      <c r="C1700" t="s">
        <v>979</v>
      </c>
      <c r="D1700" t="s">
        <v>100</v>
      </c>
      <c r="E1700" t="s">
        <v>53</v>
      </c>
      <c r="F1700" s="2">
        <v>36892</v>
      </c>
      <c r="G1700" s="2">
        <v>40179</v>
      </c>
      <c r="H1700">
        <v>15998</v>
      </c>
      <c r="I1700">
        <v>14155</v>
      </c>
      <c r="J1700">
        <v>110</v>
      </c>
      <c r="K1700">
        <f t="shared" si="52"/>
        <v>642319700</v>
      </c>
      <c r="L1700">
        <v>110</v>
      </c>
      <c r="M1700">
        <v>107</v>
      </c>
      <c r="N1700" t="s">
        <v>979</v>
      </c>
      <c r="O1700">
        <v>2</v>
      </c>
      <c r="P1700" t="s">
        <v>39</v>
      </c>
      <c r="Q1700" s="6">
        <v>42199</v>
      </c>
      <c r="R1700">
        <v>51</v>
      </c>
      <c r="S1700">
        <v>61</v>
      </c>
      <c r="T1700" t="s">
        <v>40</v>
      </c>
      <c r="U1700" t="s">
        <v>980</v>
      </c>
      <c r="V1700" s="3">
        <v>16900</v>
      </c>
      <c r="Z1700">
        <v>14.297000000000001</v>
      </c>
      <c r="AA1700" t="s">
        <v>40</v>
      </c>
      <c r="AB1700" s="3">
        <v>50668000</v>
      </c>
      <c r="AC1700" s="3">
        <v>61303000</v>
      </c>
      <c r="AD1700">
        <v>87.04</v>
      </c>
      <c r="AE1700" s="5">
        <f t="shared" si="53"/>
        <v>45601200</v>
      </c>
      <c r="AF1700">
        <v>105.31</v>
      </c>
      <c r="AG1700" s="4">
        <v>0.9</v>
      </c>
      <c r="AH1700" t="s">
        <v>33</v>
      </c>
      <c r="AI1700" t="s">
        <v>100</v>
      </c>
      <c r="AJ1700">
        <v>40.935809999999996</v>
      </c>
      <c r="AK1700">
        <v>-124.099919</v>
      </c>
    </row>
    <row r="1701" spans="1:37" ht="14.45" x14ac:dyDescent="0.3">
      <c r="A1701">
        <v>1699</v>
      </c>
      <c r="B1701">
        <v>566</v>
      </c>
      <c r="C1701" t="s">
        <v>983</v>
      </c>
      <c r="D1701" t="s">
        <v>36</v>
      </c>
      <c r="E1701" t="s">
        <v>31</v>
      </c>
      <c r="F1701" s="2">
        <v>35065</v>
      </c>
      <c r="G1701" s="2">
        <v>38717</v>
      </c>
      <c r="H1701">
        <v>14198</v>
      </c>
      <c r="I1701">
        <v>13645</v>
      </c>
      <c r="J1701">
        <v>262</v>
      </c>
      <c r="K1701">
        <f t="shared" si="52"/>
        <v>1357754740</v>
      </c>
      <c r="L1701">
        <v>236</v>
      </c>
      <c r="M1701">
        <v>210</v>
      </c>
      <c r="N1701" t="s">
        <v>983</v>
      </c>
      <c r="O1701" t="s">
        <v>984</v>
      </c>
      <c r="P1701" t="s">
        <v>39</v>
      </c>
      <c r="Q1701" s="6">
        <v>42050</v>
      </c>
      <c r="R1701" s="3">
        <v>75688</v>
      </c>
      <c r="S1701" s="3">
        <v>81143</v>
      </c>
      <c r="T1701" t="s">
        <v>91</v>
      </c>
      <c r="U1701" t="s">
        <v>2156</v>
      </c>
      <c r="V1701" s="3">
        <v>16066</v>
      </c>
      <c r="W1701">
        <v>52</v>
      </c>
      <c r="AB1701" s="3">
        <v>56618556</v>
      </c>
      <c r="AC1701" s="3">
        <v>60699179</v>
      </c>
      <c r="AD1701">
        <v>56.64</v>
      </c>
      <c r="AE1701" s="5">
        <f t="shared" si="53"/>
        <v>25478350.199999999</v>
      </c>
      <c r="AF1701">
        <v>60.72</v>
      </c>
      <c r="AG1701" s="4">
        <v>0.45</v>
      </c>
      <c r="AH1701" t="s">
        <v>33</v>
      </c>
      <c r="AI1701" t="s">
        <v>36</v>
      </c>
      <c r="AJ1701">
        <v>37.452959999999997</v>
      </c>
      <c r="AK1701">
        <v>-122.181725</v>
      </c>
    </row>
    <row r="1702" spans="1:37" ht="14.45" x14ac:dyDescent="0.3">
      <c r="A1702">
        <v>1700</v>
      </c>
      <c r="B1702">
        <v>566</v>
      </c>
      <c r="C1702" t="s">
        <v>983</v>
      </c>
      <c r="D1702" t="s">
        <v>36</v>
      </c>
      <c r="E1702" t="s">
        <v>31</v>
      </c>
      <c r="F1702" s="2">
        <v>35065</v>
      </c>
      <c r="G1702" s="2">
        <v>38717</v>
      </c>
      <c r="H1702">
        <v>14198</v>
      </c>
      <c r="I1702">
        <v>13645</v>
      </c>
      <c r="J1702">
        <v>262</v>
      </c>
      <c r="K1702">
        <f t="shared" si="52"/>
        <v>1357754740</v>
      </c>
      <c r="L1702">
        <v>236</v>
      </c>
      <c r="M1702">
        <v>210</v>
      </c>
      <c r="N1702" t="s">
        <v>983</v>
      </c>
      <c r="O1702" t="s">
        <v>984</v>
      </c>
      <c r="P1702" t="s">
        <v>39</v>
      </c>
      <c r="Q1702" s="6">
        <v>42019</v>
      </c>
      <c r="R1702" s="3">
        <v>84984</v>
      </c>
      <c r="S1702" s="3">
        <v>61572</v>
      </c>
      <c r="T1702" t="s">
        <v>91</v>
      </c>
      <c r="V1702" s="3">
        <v>16066</v>
      </c>
      <c r="W1702">
        <v>43</v>
      </c>
      <c r="AB1702" s="3">
        <v>63572447</v>
      </c>
      <c r="AC1702" s="3">
        <v>46059055</v>
      </c>
      <c r="AD1702">
        <v>68.930000000000007</v>
      </c>
      <c r="AE1702" s="5">
        <f t="shared" si="53"/>
        <v>34329121.380000003</v>
      </c>
      <c r="AF1702">
        <v>49.94</v>
      </c>
      <c r="AG1702" s="4">
        <v>0.54</v>
      </c>
      <c r="AH1702" t="s">
        <v>33</v>
      </c>
      <c r="AI1702" t="s">
        <v>36</v>
      </c>
      <c r="AJ1702">
        <v>37.452959999999997</v>
      </c>
      <c r="AK1702">
        <v>-122.181725</v>
      </c>
    </row>
    <row r="1703" spans="1:37" ht="14.45" x14ac:dyDescent="0.3">
      <c r="A1703">
        <v>1701</v>
      </c>
      <c r="B1703">
        <v>566</v>
      </c>
      <c r="C1703" t="s">
        <v>983</v>
      </c>
      <c r="D1703" t="s">
        <v>36</v>
      </c>
      <c r="E1703" t="s">
        <v>31</v>
      </c>
      <c r="F1703" s="2">
        <v>35065</v>
      </c>
      <c r="G1703" s="2">
        <v>38717</v>
      </c>
      <c r="H1703">
        <v>14198</v>
      </c>
      <c r="I1703">
        <v>13645</v>
      </c>
      <c r="J1703">
        <v>262</v>
      </c>
      <c r="K1703">
        <f t="shared" si="52"/>
        <v>1357754740</v>
      </c>
      <c r="L1703">
        <v>236</v>
      </c>
      <c r="M1703">
        <v>210</v>
      </c>
      <c r="N1703" t="s">
        <v>983</v>
      </c>
      <c r="O1703" t="s">
        <v>984</v>
      </c>
      <c r="P1703" t="s">
        <v>39</v>
      </c>
      <c r="Q1703" s="6">
        <v>42352</v>
      </c>
      <c r="R1703" s="3">
        <v>62995</v>
      </c>
      <c r="S1703" s="3">
        <v>92056</v>
      </c>
      <c r="T1703" t="s">
        <v>91</v>
      </c>
      <c r="U1703" t="s">
        <v>985</v>
      </c>
      <c r="V1703" s="3">
        <v>16066</v>
      </c>
      <c r="W1703">
        <v>60</v>
      </c>
      <c r="AB1703" s="3">
        <v>47123532</v>
      </c>
      <c r="AC1703" s="3">
        <v>68862670</v>
      </c>
      <c r="AD1703">
        <v>45.42</v>
      </c>
      <c r="AE1703" s="5">
        <f t="shared" si="53"/>
        <v>22619295.359999999</v>
      </c>
      <c r="AF1703">
        <v>66.37</v>
      </c>
      <c r="AG1703" s="4">
        <v>0.48</v>
      </c>
      <c r="AH1703" t="s">
        <v>33</v>
      </c>
      <c r="AI1703" t="s">
        <v>36</v>
      </c>
      <c r="AJ1703">
        <v>37.452959999999997</v>
      </c>
      <c r="AK1703">
        <v>-122.181725</v>
      </c>
    </row>
    <row r="1704" spans="1:37" ht="14.45" x14ac:dyDescent="0.3">
      <c r="A1704">
        <v>1702</v>
      </c>
      <c r="B1704">
        <v>566</v>
      </c>
      <c r="C1704" t="s">
        <v>983</v>
      </c>
      <c r="D1704" t="s">
        <v>36</v>
      </c>
      <c r="E1704" t="s">
        <v>31</v>
      </c>
      <c r="F1704" s="2">
        <v>35065</v>
      </c>
      <c r="G1704" s="2">
        <v>38717</v>
      </c>
      <c r="H1704">
        <v>14198</v>
      </c>
      <c r="I1704">
        <v>13645</v>
      </c>
      <c r="J1704">
        <v>262</v>
      </c>
      <c r="K1704">
        <f t="shared" si="52"/>
        <v>1357754740</v>
      </c>
      <c r="L1704">
        <v>236</v>
      </c>
      <c r="M1704">
        <v>210</v>
      </c>
      <c r="N1704" t="s">
        <v>983</v>
      </c>
      <c r="O1704" t="s">
        <v>986</v>
      </c>
      <c r="P1704" t="s">
        <v>39</v>
      </c>
      <c r="Q1704" s="6">
        <v>42322</v>
      </c>
      <c r="R1704" s="3">
        <v>113905</v>
      </c>
      <c r="S1704" s="3">
        <v>120729</v>
      </c>
      <c r="T1704" t="s">
        <v>91</v>
      </c>
      <c r="U1704" t="s">
        <v>987</v>
      </c>
      <c r="V1704" s="3">
        <v>16066</v>
      </c>
      <c r="W1704">
        <v>78.5</v>
      </c>
      <c r="AB1704" s="3">
        <v>85206857</v>
      </c>
      <c r="AC1704" s="3">
        <v>90311564</v>
      </c>
      <c r="AD1704">
        <v>80.790000000000006</v>
      </c>
      <c r="AE1704" s="5">
        <f t="shared" si="53"/>
        <v>39195154.219999999</v>
      </c>
      <c r="AF1704">
        <v>85.63</v>
      </c>
      <c r="AG1704" s="4">
        <v>0.46</v>
      </c>
      <c r="AH1704" t="s">
        <v>33</v>
      </c>
      <c r="AI1704" t="s">
        <v>36</v>
      </c>
      <c r="AJ1704">
        <v>37.452959999999997</v>
      </c>
      <c r="AK1704">
        <v>-122.181725</v>
      </c>
    </row>
    <row r="1705" spans="1:37" ht="14.45" x14ac:dyDescent="0.3">
      <c r="A1705">
        <v>1703</v>
      </c>
      <c r="B1705">
        <v>566</v>
      </c>
      <c r="C1705" t="s">
        <v>983</v>
      </c>
      <c r="D1705" t="s">
        <v>36</v>
      </c>
      <c r="E1705" t="s">
        <v>31</v>
      </c>
      <c r="F1705" s="2">
        <v>35065</v>
      </c>
      <c r="G1705" s="2">
        <v>38717</v>
      </c>
      <c r="H1705">
        <v>14198</v>
      </c>
      <c r="I1705">
        <v>13645</v>
      </c>
      <c r="J1705">
        <v>262</v>
      </c>
      <c r="K1705">
        <f t="shared" si="52"/>
        <v>1357754740</v>
      </c>
      <c r="L1705">
        <v>236</v>
      </c>
      <c r="M1705">
        <v>210</v>
      </c>
      <c r="N1705" t="s">
        <v>983</v>
      </c>
      <c r="O1705" t="s">
        <v>988</v>
      </c>
      <c r="P1705" t="s">
        <v>39</v>
      </c>
      <c r="Q1705" s="6">
        <v>42291</v>
      </c>
      <c r="R1705" s="3">
        <v>111722</v>
      </c>
      <c r="S1705" s="3">
        <v>149750</v>
      </c>
      <c r="T1705" t="s">
        <v>91</v>
      </c>
      <c r="U1705" t="s">
        <v>989</v>
      </c>
      <c r="V1705" s="3">
        <v>16066</v>
      </c>
      <c r="W1705">
        <v>74.099999999999994</v>
      </c>
      <c r="AB1705" s="3">
        <v>83573860</v>
      </c>
      <c r="AC1705" s="3">
        <v>112020779</v>
      </c>
      <c r="AD1705">
        <v>66.790000000000006</v>
      </c>
      <c r="AE1705" s="5">
        <f t="shared" si="53"/>
        <v>33429544</v>
      </c>
      <c r="AF1705">
        <v>89.52</v>
      </c>
      <c r="AG1705" s="4">
        <v>0.4</v>
      </c>
      <c r="AH1705" t="s">
        <v>33</v>
      </c>
      <c r="AI1705" t="s">
        <v>36</v>
      </c>
      <c r="AJ1705">
        <v>37.452959999999997</v>
      </c>
      <c r="AK1705">
        <v>-122.181725</v>
      </c>
    </row>
    <row r="1706" spans="1:37" ht="14.45" x14ac:dyDescent="0.3">
      <c r="A1706">
        <v>1704</v>
      </c>
      <c r="B1706">
        <v>566</v>
      </c>
      <c r="C1706" t="s">
        <v>983</v>
      </c>
      <c r="D1706" t="s">
        <v>36</v>
      </c>
      <c r="E1706" t="s">
        <v>31</v>
      </c>
      <c r="F1706" s="2">
        <v>35065</v>
      </c>
      <c r="G1706" s="2">
        <v>38717</v>
      </c>
      <c r="H1706">
        <v>14198</v>
      </c>
      <c r="I1706">
        <v>13645</v>
      </c>
      <c r="J1706">
        <v>262</v>
      </c>
      <c r="K1706">
        <f t="shared" si="52"/>
        <v>1357754740</v>
      </c>
      <c r="L1706">
        <v>236</v>
      </c>
      <c r="M1706">
        <v>210</v>
      </c>
      <c r="N1706" t="s">
        <v>983</v>
      </c>
      <c r="O1706" t="s">
        <v>988</v>
      </c>
      <c r="P1706" t="s">
        <v>39</v>
      </c>
      <c r="Q1706" s="6">
        <v>42261</v>
      </c>
      <c r="R1706" s="3">
        <v>109081</v>
      </c>
      <c r="S1706" s="3">
        <v>245428</v>
      </c>
      <c r="T1706" t="s">
        <v>91</v>
      </c>
      <c r="U1706" t="s">
        <v>990</v>
      </c>
      <c r="V1706" s="3">
        <v>16066</v>
      </c>
      <c r="W1706">
        <v>92.9</v>
      </c>
      <c r="AB1706" s="3">
        <v>81598255</v>
      </c>
      <c r="AC1706" s="3">
        <v>183592893</v>
      </c>
      <c r="AD1706">
        <v>67.72</v>
      </c>
      <c r="AE1706" s="5">
        <f t="shared" si="53"/>
        <v>32639302</v>
      </c>
      <c r="AF1706">
        <v>152.37</v>
      </c>
      <c r="AG1706" s="4">
        <v>0.4</v>
      </c>
      <c r="AH1706" t="s">
        <v>33</v>
      </c>
      <c r="AI1706" t="s">
        <v>36</v>
      </c>
      <c r="AJ1706">
        <v>37.452959999999997</v>
      </c>
      <c r="AK1706">
        <v>-122.181725</v>
      </c>
    </row>
    <row r="1707" spans="1:37" ht="14.45" x14ac:dyDescent="0.3">
      <c r="A1707">
        <v>1705</v>
      </c>
      <c r="B1707">
        <v>566</v>
      </c>
      <c r="C1707" t="s">
        <v>983</v>
      </c>
      <c r="D1707" t="s">
        <v>36</v>
      </c>
      <c r="E1707" t="s">
        <v>31</v>
      </c>
      <c r="F1707" s="2">
        <v>35065</v>
      </c>
      <c r="G1707" s="2">
        <v>38717</v>
      </c>
      <c r="H1707">
        <v>14198</v>
      </c>
      <c r="I1707">
        <v>13645</v>
      </c>
      <c r="J1707">
        <v>262</v>
      </c>
      <c r="K1707">
        <f t="shared" si="52"/>
        <v>1357754740</v>
      </c>
      <c r="L1707">
        <v>236</v>
      </c>
      <c r="M1707">
        <v>210</v>
      </c>
      <c r="N1707" t="s">
        <v>983</v>
      </c>
      <c r="O1707" t="s">
        <v>991</v>
      </c>
      <c r="P1707" t="s">
        <v>39</v>
      </c>
      <c r="Q1707" s="6">
        <v>42230</v>
      </c>
      <c r="R1707" s="3">
        <v>150967</v>
      </c>
      <c r="S1707" s="3">
        <v>227726</v>
      </c>
      <c r="T1707" t="s">
        <v>91</v>
      </c>
      <c r="U1707" t="s">
        <v>992</v>
      </c>
      <c r="V1707" s="3">
        <v>16066</v>
      </c>
      <c r="AB1707" s="3">
        <v>112931158</v>
      </c>
      <c r="AC1707" s="3">
        <v>170350878</v>
      </c>
      <c r="AD1707">
        <v>69.39</v>
      </c>
      <c r="AE1707" s="5">
        <f t="shared" si="53"/>
        <v>35008658.979999997</v>
      </c>
      <c r="AF1707">
        <v>104.66</v>
      </c>
      <c r="AG1707" s="4">
        <v>0.31</v>
      </c>
      <c r="AH1707" t="s">
        <v>33</v>
      </c>
      <c r="AI1707" t="s">
        <v>36</v>
      </c>
      <c r="AJ1707">
        <v>37.452959999999997</v>
      </c>
      <c r="AK1707">
        <v>-122.181725</v>
      </c>
    </row>
    <row r="1708" spans="1:37" ht="14.45" x14ac:dyDescent="0.3">
      <c r="A1708">
        <v>1706</v>
      </c>
      <c r="B1708">
        <v>566</v>
      </c>
      <c r="C1708" t="s">
        <v>983</v>
      </c>
      <c r="D1708" t="s">
        <v>36</v>
      </c>
      <c r="E1708" t="s">
        <v>31</v>
      </c>
      <c r="F1708" s="2">
        <v>35065</v>
      </c>
      <c r="G1708" s="2">
        <v>38717</v>
      </c>
      <c r="H1708">
        <v>14198</v>
      </c>
      <c r="I1708">
        <v>13645</v>
      </c>
      <c r="J1708">
        <v>262</v>
      </c>
      <c r="K1708">
        <f t="shared" si="52"/>
        <v>1357754740</v>
      </c>
      <c r="L1708">
        <v>236</v>
      </c>
      <c r="M1708">
        <v>210</v>
      </c>
      <c r="N1708" t="s">
        <v>983</v>
      </c>
      <c r="O1708" t="s">
        <v>993</v>
      </c>
      <c r="P1708" t="s">
        <v>39</v>
      </c>
      <c r="Q1708" s="6">
        <v>42199</v>
      </c>
      <c r="R1708" s="3">
        <v>164221</v>
      </c>
      <c r="S1708" s="3">
        <v>240851</v>
      </c>
      <c r="T1708" t="s">
        <v>91</v>
      </c>
      <c r="U1708" t="s">
        <v>994</v>
      </c>
      <c r="V1708" s="3">
        <v>16000</v>
      </c>
      <c r="Y1708" t="s">
        <v>995</v>
      </c>
      <c r="AB1708" s="3">
        <v>122845839</v>
      </c>
      <c r="AC1708" s="3">
        <v>180169060</v>
      </c>
      <c r="AD1708">
        <v>128.05000000000001</v>
      </c>
      <c r="AE1708" s="5">
        <f t="shared" si="53"/>
        <v>63879836.280000001</v>
      </c>
      <c r="AF1708">
        <v>187.8</v>
      </c>
      <c r="AG1708" s="4">
        <v>0.52</v>
      </c>
      <c r="AH1708" t="s">
        <v>33</v>
      </c>
      <c r="AI1708" t="s">
        <v>36</v>
      </c>
      <c r="AJ1708">
        <v>37.452959999999997</v>
      </c>
      <c r="AK1708">
        <v>-122.181725</v>
      </c>
    </row>
    <row r="1709" spans="1:37" ht="14.45" x14ac:dyDescent="0.3">
      <c r="A1709">
        <v>1707</v>
      </c>
      <c r="B1709">
        <v>566</v>
      </c>
      <c r="C1709" t="s">
        <v>983</v>
      </c>
      <c r="D1709" t="s">
        <v>36</v>
      </c>
      <c r="E1709" t="s">
        <v>31</v>
      </c>
      <c r="F1709" s="2">
        <v>35065</v>
      </c>
      <c r="G1709" s="2">
        <v>38717</v>
      </c>
      <c r="H1709">
        <v>14198</v>
      </c>
      <c r="I1709">
        <v>13645</v>
      </c>
      <c r="J1709">
        <v>262</v>
      </c>
      <c r="K1709">
        <f t="shared" si="52"/>
        <v>1357754740</v>
      </c>
      <c r="L1709">
        <v>236</v>
      </c>
      <c r="M1709">
        <v>210</v>
      </c>
      <c r="N1709" t="s">
        <v>983</v>
      </c>
      <c r="O1709" t="s">
        <v>996</v>
      </c>
      <c r="P1709" t="s">
        <v>39</v>
      </c>
      <c r="Q1709" s="6">
        <v>42169</v>
      </c>
      <c r="R1709" s="3">
        <v>154568</v>
      </c>
      <c r="S1709" s="3">
        <v>195407</v>
      </c>
      <c r="T1709" t="s">
        <v>91</v>
      </c>
      <c r="U1709" t="s">
        <v>997</v>
      </c>
      <c r="V1709" s="3">
        <v>14198</v>
      </c>
      <c r="AB1709" s="3">
        <v>115624893</v>
      </c>
      <c r="AC1709" s="3">
        <v>146174587</v>
      </c>
      <c r="AD1709">
        <v>120.8</v>
      </c>
      <c r="AE1709" s="5">
        <f t="shared" si="53"/>
        <v>52031201.850000001</v>
      </c>
      <c r="AF1709">
        <v>152.72</v>
      </c>
      <c r="AG1709" s="4">
        <v>0.45</v>
      </c>
      <c r="AH1709" t="s">
        <v>33</v>
      </c>
      <c r="AI1709" t="s">
        <v>36</v>
      </c>
      <c r="AJ1709">
        <v>37.452959999999997</v>
      </c>
      <c r="AK1709">
        <v>-122.181725</v>
      </c>
    </row>
    <row r="1710" spans="1:37" ht="14.45" x14ac:dyDescent="0.3">
      <c r="A1710">
        <v>1708</v>
      </c>
      <c r="B1710">
        <v>570</v>
      </c>
      <c r="C1710" t="s">
        <v>998</v>
      </c>
      <c r="D1710" t="s">
        <v>59</v>
      </c>
      <c r="E1710" t="s">
        <v>31</v>
      </c>
      <c r="F1710" s="2">
        <v>35065</v>
      </c>
      <c r="G1710" s="2">
        <v>38717</v>
      </c>
      <c r="H1710">
        <v>83400</v>
      </c>
      <c r="I1710">
        <v>65519</v>
      </c>
      <c r="J1710">
        <v>310</v>
      </c>
      <c r="K1710">
        <f t="shared" si="52"/>
        <v>9436710000</v>
      </c>
      <c r="L1710">
        <v>279</v>
      </c>
      <c r="M1710">
        <v>248</v>
      </c>
      <c r="N1710" t="s">
        <v>998</v>
      </c>
      <c r="O1710">
        <v>2</v>
      </c>
      <c r="P1710" t="s">
        <v>39</v>
      </c>
      <c r="Q1710" s="6">
        <v>42050</v>
      </c>
      <c r="R1710">
        <v>320</v>
      </c>
      <c r="S1710">
        <v>352</v>
      </c>
      <c r="T1710" t="s">
        <v>40</v>
      </c>
      <c r="U1710" t="s">
        <v>2157</v>
      </c>
      <c r="V1710" s="3">
        <v>83400</v>
      </c>
      <c r="W1710">
        <v>98.73</v>
      </c>
      <c r="AB1710" s="3">
        <v>320210000</v>
      </c>
      <c r="AC1710" s="3">
        <v>351680000</v>
      </c>
      <c r="AD1710">
        <v>98.73</v>
      </c>
      <c r="AE1710" s="5">
        <f t="shared" si="53"/>
        <v>230551200</v>
      </c>
      <c r="AF1710">
        <v>108.43</v>
      </c>
      <c r="AG1710" s="4">
        <v>0.72</v>
      </c>
      <c r="AH1710" t="s">
        <v>33</v>
      </c>
      <c r="AI1710" t="s">
        <v>59</v>
      </c>
      <c r="AJ1710">
        <v>37.302163</v>
      </c>
      <c r="AK1710">
        <v>-120.482968</v>
      </c>
    </row>
    <row r="1711" spans="1:37" ht="14.45" x14ac:dyDescent="0.3">
      <c r="A1711">
        <v>1709</v>
      </c>
      <c r="B1711">
        <v>570</v>
      </c>
      <c r="C1711" t="s">
        <v>998</v>
      </c>
      <c r="D1711" t="s">
        <v>59</v>
      </c>
      <c r="E1711" t="s">
        <v>31</v>
      </c>
      <c r="F1711" s="2">
        <v>35065</v>
      </c>
      <c r="G1711" s="2">
        <v>38717</v>
      </c>
      <c r="H1711">
        <v>83400</v>
      </c>
      <c r="I1711">
        <v>65519</v>
      </c>
      <c r="J1711">
        <v>310</v>
      </c>
      <c r="K1711">
        <f t="shared" si="52"/>
        <v>9436710000</v>
      </c>
      <c r="L1711">
        <v>279</v>
      </c>
      <c r="M1711">
        <v>248</v>
      </c>
      <c r="N1711" t="s">
        <v>998</v>
      </c>
      <c r="O1711">
        <v>2</v>
      </c>
      <c r="P1711" t="s">
        <v>39</v>
      </c>
      <c r="Q1711" s="6">
        <v>42019</v>
      </c>
      <c r="R1711">
        <v>335</v>
      </c>
      <c r="S1711">
        <v>389</v>
      </c>
      <c r="T1711" t="s">
        <v>40</v>
      </c>
      <c r="U1711" t="s">
        <v>999</v>
      </c>
      <c r="V1711" s="3">
        <v>83400</v>
      </c>
      <c r="W1711">
        <v>93.39</v>
      </c>
      <c r="AB1711" s="3">
        <v>335350000</v>
      </c>
      <c r="AC1711" s="3">
        <v>389480000</v>
      </c>
      <c r="AD1711">
        <v>93.39</v>
      </c>
      <c r="AE1711" s="5">
        <f t="shared" si="53"/>
        <v>241452000</v>
      </c>
      <c r="AF1711">
        <v>108.47</v>
      </c>
      <c r="AG1711" s="4">
        <v>0.72</v>
      </c>
      <c r="AH1711" t="s">
        <v>33</v>
      </c>
      <c r="AI1711" t="s">
        <v>59</v>
      </c>
      <c r="AJ1711">
        <v>37.302163</v>
      </c>
      <c r="AK1711">
        <v>-120.482968</v>
      </c>
    </row>
    <row r="1712" spans="1:37" ht="14.45" x14ac:dyDescent="0.3">
      <c r="A1712">
        <v>1710</v>
      </c>
      <c r="B1712">
        <v>570</v>
      </c>
      <c r="C1712" t="s">
        <v>998</v>
      </c>
      <c r="D1712" t="s">
        <v>59</v>
      </c>
      <c r="E1712" t="s">
        <v>31</v>
      </c>
      <c r="F1712" s="2">
        <v>35065</v>
      </c>
      <c r="G1712" s="2">
        <v>38717</v>
      </c>
      <c r="H1712">
        <v>83400</v>
      </c>
      <c r="I1712">
        <v>65519</v>
      </c>
      <c r="J1712">
        <v>310</v>
      </c>
      <c r="K1712">
        <f t="shared" si="52"/>
        <v>9436710000</v>
      </c>
      <c r="L1712">
        <v>279</v>
      </c>
      <c r="M1712">
        <v>248</v>
      </c>
      <c r="N1712" t="s">
        <v>998</v>
      </c>
      <c r="O1712">
        <v>2</v>
      </c>
      <c r="P1712" t="s">
        <v>39</v>
      </c>
      <c r="Q1712" s="6">
        <v>42352</v>
      </c>
      <c r="R1712">
        <v>350</v>
      </c>
      <c r="S1712">
        <v>406</v>
      </c>
      <c r="T1712" t="s">
        <v>40</v>
      </c>
      <c r="U1712" t="s">
        <v>1000</v>
      </c>
      <c r="V1712" s="3">
        <v>83400</v>
      </c>
      <c r="W1712">
        <v>97.58</v>
      </c>
      <c r="AB1712" s="3">
        <v>350400000</v>
      </c>
      <c r="AC1712" s="3">
        <v>406140000</v>
      </c>
      <c r="AD1712">
        <v>97.58</v>
      </c>
      <c r="AE1712" s="5">
        <f t="shared" si="53"/>
        <v>252288000</v>
      </c>
      <c r="AF1712">
        <v>113.1</v>
      </c>
      <c r="AG1712" s="4">
        <v>0.72</v>
      </c>
      <c r="AH1712" t="s">
        <v>33</v>
      </c>
      <c r="AI1712" t="s">
        <v>59</v>
      </c>
      <c r="AJ1712">
        <v>37.302163</v>
      </c>
      <c r="AK1712">
        <v>-120.482968</v>
      </c>
    </row>
    <row r="1713" spans="1:37" ht="14.45" x14ac:dyDescent="0.3">
      <c r="A1713">
        <v>1711</v>
      </c>
      <c r="B1713">
        <v>570</v>
      </c>
      <c r="C1713" t="s">
        <v>998</v>
      </c>
      <c r="D1713" t="s">
        <v>59</v>
      </c>
      <c r="E1713" t="s">
        <v>31</v>
      </c>
      <c r="F1713" s="2">
        <v>35065</v>
      </c>
      <c r="G1713" s="2">
        <v>38717</v>
      </c>
      <c r="H1713">
        <v>83400</v>
      </c>
      <c r="I1713">
        <v>65519</v>
      </c>
      <c r="J1713">
        <v>310</v>
      </c>
      <c r="K1713">
        <f t="shared" si="52"/>
        <v>9436710000</v>
      </c>
      <c r="L1713">
        <v>279</v>
      </c>
      <c r="M1713">
        <v>248</v>
      </c>
      <c r="N1713" t="s">
        <v>998</v>
      </c>
      <c r="O1713">
        <v>2</v>
      </c>
      <c r="P1713" t="s">
        <v>39</v>
      </c>
      <c r="Q1713" s="6">
        <v>42322</v>
      </c>
      <c r="R1713">
        <v>443</v>
      </c>
      <c r="S1713">
        <v>547</v>
      </c>
      <c r="T1713" t="s">
        <v>40</v>
      </c>
      <c r="U1713" t="s">
        <v>1001</v>
      </c>
      <c r="V1713" s="3">
        <v>83400</v>
      </c>
      <c r="W1713">
        <v>127.39</v>
      </c>
      <c r="AB1713" s="3">
        <v>442680000</v>
      </c>
      <c r="AC1713" s="3">
        <v>547270000</v>
      </c>
      <c r="AD1713">
        <v>127.39</v>
      </c>
      <c r="AE1713" s="5">
        <f t="shared" si="53"/>
        <v>318729600</v>
      </c>
      <c r="AF1713">
        <v>157.49</v>
      </c>
      <c r="AG1713" s="4">
        <v>0.72</v>
      </c>
      <c r="AH1713" t="s">
        <v>33</v>
      </c>
      <c r="AI1713" t="s">
        <v>59</v>
      </c>
      <c r="AJ1713">
        <v>37.302163</v>
      </c>
      <c r="AK1713">
        <v>-120.482968</v>
      </c>
    </row>
    <row r="1714" spans="1:37" ht="14.45" x14ac:dyDescent="0.3">
      <c r="A1714">
        <v>1712</v>
      </c>
      <c r="B1714">
        <v>570</v>
      </c>
      <c r="C1714" t="s">
        <v>998</v>
      </c>
      <c r="D1714" t="s">
        <v>59</v>
      </c>
      <c r="E1714" t="s">
        <v>31</v>
      </c>
      <c r="F1714" s="2">
        <v>35065</v>
      </c>
      <c r="G1714" s="2">
        <v>38717</v>
      </c>
      <c r="H1714">
        <v>83400</v>
      </c>
      <c r="I1714">
        <v>65519</v>
      </c>
      <c r="J1714">
        <v>310</v>
      </c>
      <c r="K1714">
        <f t="shared" si="52"/>
        <v>9436710000</v>
      </c>
      <c r="L1714">
        <v>279</v>
      </c>
      <c r="M1714">
        <v>248</v>
      </c>
      <c r="N1714" t="s">
        <v>998</v>
      </c>
      <c r="O1714">
        <v>2</v>
      </c>
      <c r="P1714" t="s">
        <v>39</v>
      </c>
      <c r="Q1714" s="6">
        <v>42291</v>
      </c>
      <c r="R1714">
        <v>777</v>
      </c>
      <c r="S1714">
        <v>782</v>
      </c>
      <c r="T1714" t="s">
        <v>40</v>
      </c>
      <c r="U1714" t="s">
        <v>1002</v>
      </c>
      <c r="V1714" s="3">
        <v>83400</v>
      </c>
      <c r="W1714">
        <v>216.26</v>
      </c>
      <c r="AB1714" s="3">
        <v>776570000</v>
      </c>
      <c r="AC1714" s="3">
        <v>781840000</v>
      </c>
      <c r="AD1714">
        <v>216.26</v>
      </c>
      <c r="AE1714" s="5">
        <f t="shared" si="53"/>
        <v>559130400</v>
      </c>
      <c r="AF1714">
        <v>217.73</v>
      </c>
      <c r="AG1714" s="4">
        <v>0.72</v>
      </c>
      <c r="AH1714" t="s">
        <v>33</v>
      </c>
      <c r="AI1714" t="s">
        <v>59</v>
      </c>
      <c r="AJ1714">
        <v>37.302163</v>
      </c>
      <c r="AK1714">
        <v>-120.482968</v>
      </c>
    </row>
    <row r="1715" spans="1:37" ht="14.45" x14ac:dyDescent="0.3">
      <c r="A1715">
        <v>1713</v>
      </c>
      <c r="B1715">
        <v>570</v>
      </c>
      <c r="C1715" t="s">
        <v>998</v>
      </c>
      <c r="D1715" t="s">
        <v>59</v>
      </c>
      <c r="E1715" t="s">
        <v>31</v>
      </c>
      <c r="F1715" s="2">
        <v>35065</v>
      </c>
      <c r="G1715" s="2">
        <v>38717</v>
      </c>
      <c r="H1715">
        <v>83400</v>
      </c>
      <c r="I1715">
        <v>65519</v>
      </c>
      <c r="J1715">
        <v>310</v>
      </c>
      <c r="K1715">
        <f t="shared" si="52"/>
        <v>9436710000</v>
      </c>
      <c r="L1715">
        <v>279</v>
      </c>
      <c r="M1715">
        <v>248</v>
      </c>
      <c r="N1715" t="s">
        <v>998</v>
      </c>
      <c r="O1715">
        <v>2</v>
      </c>
      <c r="P1715" t="s">
        <v>39</v>
      </c>
      <c r="Q1715" s="6">
        <v>42261</v>
      </c>
      <c r="R1715">
        <v>933</v>
      </c>
      <c r="S1715">
        <v>971</v>
      </c>
      <c r="T1715" t="s">
        <v>40</v>
      </c>
      <c r="U1715" t="s">
        <v>1003</v>
      </c>
      <c r="V1715" s="3">
        <v>83400</v>
      </c>
      <c r="AB1715" s="3">
        <v>932870000</v>
      </c>
      <c r="AC1715" s="3">
        <v>970910000</v>
      </c>
      <c r="AD1715">
        <v>279.64</v>
      </c>
      <c r="AE1715" s="5">
        <f t="shared" si="53"/>
        <v>699652500</v>
      </c>
      <c r="AF1715">
        <v>291.04000000000002</v>
      </c>
      <c r="AG1715" s="4">
        <v>0.75</v>
      </c>
      <c r="AH1715" t="s">
        <v>33</v>
      </c>
      <c r="AI1715" t="s">
        <v>59</v>
      </c>
      <c r="AJ1715">
        <v>37.302163</v>
      </c>
      <c r="AK1715">
        <v>-120.482968</v>
      </c>
    </row>
    <row r="1716" spans="1:37" ht="14.45" x14ac:dyDescent="0.3">
      <c r="A1716">
        <v>1714</v>
      </c>
      <c r="B1716">
        <v>570</v>
      </c>
      <c r="C1716" t="s">
        <v>998</v>
      </c>
      <c r="D1716" t="s">
        <v>59</v>
      </c>
      <c r="E1716" t="s">
        <v>31</v>
      </c>
      <c r="F1716" s="2">
        <v>35065</v>
      </c>
      <c r="G1716" s="2">
        <v>38717</v>
      </c>
      <c r="H1716">
        <v>83400</v>
      </c>
      <c r="I1716">
        <v>65519</v>
      </c>
      <c r="J1716">
        <v>310</v>
      </c>
      <c r="K1716">
        <f t="shared" si="52"/>
        <v>9436710000</v>
      </c>
      <c r="L1716">
        <v>279</v>
      </c>
      <c r="M1716">
        <v>248</v>
      </c>
      <c r="N1716" t="s">
        <v>998</v>
      </c>
      <c r="O1716">
        <v>2</v>
      </c>
      <c r="P1716" t="s">
        <v>39</v>
      </c>
      <c r="Q1716" s="6">
        <v>42230</v>
      </c>
      <c r="R1716" s="3">
        <v>1034</v>
      </c>
      <c r="S1716" s="3">
        <v>1156</v>
      </c>
      <c r="T1716" t="s">
        <v>40</v>
      </c>
      <c r="U1716" t="s">
        <v>1003</v>
      </c>
      <c r="V1716" s="3">
        <v>83400</v>
      </c>
      <c r="AB1716" s="3">
        <v>1034100000</v>
      </c>
      <c r="AC1716" s="3">
        <v>1155680000</v>
      </c>
      <c r="AD1716">
        <v>299.98</v>
      </c>
      <c r="AE1716" s="5">
        <f t="shared" si="53"/>
        <v>775575000</v>
      </c>
      <c r="AF1716">
        <v>335.25</v>
      </c>
      <c r="AG1716" s="4">
        <v>0.75</v>
      </c>
      <c r="AH1716" t="s">
        <v>33</v>
      </c>
      <c r="AI1716" t="s">
        <v>59</v>
      </c>
      <c r="AJ1716">
        <v>37.302163</v>
      </c>
      <c r="AK1716">
        <v>-120.482968</v>
      </c>
    </row>
    <row r="1717" spans="1:37" ht="14.45" x14ac:dyDescent="0.3">
      <c r="A1717">
        <v>1715</v>
      </c>
      <c r="B1717">
        <v>570</v>
      </c>
      <c r="C1717" t="s">
        <v>998</v>
      </c>
      <c r="D1717" t="s">
        <v>59</v>
      </c>
      <c r="E1717" t="s">
        <v>31</v>
      </c>
      <c r="F1717" s="2">
        <v>35065</v>
      </c>
      <c r="G1717" s="2">
        <v>38717</v>
      </c>
      <c r="H1717">
        <v>83400</v>
      </c>
      <c r="I1717">
        <v>65519</v>
      </c>
      <c r="J1717">
        <v>310</v>
      </c>
      <c r="K1717">
        <f t="shared" si="52"/>
        <v>9436710000</v>
      </c>
      <c r="L1717">
        <v>279</v>
      </c>
      <c r="M1717">
        <v>248</v>
      </c>
      <c r="N1717" t="s">
        <v>998</v>
      </c>
      <c r="O1717">
        <v>2</v>
      </c>
      <c r="P1717" t="s">
        <v>39</v>
      </c>
      <c r="Q1717" s="6">
        <v>42199</v>
      </c>
      <c r="R1717" s="3">
        <v>1090</v>
      </c>
      <c r="S1717" s="3">
        <v>1197</v>
      </c>
      <c r="T1717" t="s">
        <v>40</v>
      </c>
      <c r="U1717" t="s">
        <v>1004</v>
      </c>
      <c r="V1717" s="3">
        <v>83400</v>
      </c>
      <c r="AB1717" s="3">
        <v>1089540000</v>
      </c>
      <c r="AC1717" s="3">
        <v>1197140000</v>
      </c>
      <c r="AD1717">
        <v>316.07</v>
      </c>
      <c r="AE1717" s="5">
        <f t="shared" si="53"/>
        <v>817155000</v>
      </c>
      <c r="AF1717">
        <v>347.28</v>
      </c>
      <c r="AG1717" s="4">
        <v>0.75</v>
      </c>
      <c r="AH1717" t="s">
        <v>33</v>
      </c>
      <c r="AI1717" t="s">
        <v>59</v>
      </c>
      <c r="AJ1717">
        <v>37.302163</v>
      </c>
      <c r="AK1717">
        <v>-120.482968</v>
      </c>
    </row>
    <row r="1718" spans="1:37" ht="14.45" x14ac:dyDescent="0.3">
      <c r="A1718">
        <v>1716</v>
      </c>
      <c r="B1718">
        <v>570</v>
      </c>
      <c r="C1718" t="s">
        <v>998</v>
      </c>
      <c r="D1718" t="s">
        <v>59</v>
      </c>
      <c r="E1718" t="s">
        <v>31</v>
      </c>
      <c r="F1718" s="2">
        <v>35065</v>
      </c>
      <c r="G1718" s="2">
        <v>38717</v>
      </c>
      <c r="H1718">
        <v>83400</v>
      </c>
      <c r="I1718">
        <v>65519</v>
      </c>
      <c r="J1718">
        <v>310</v>
      </c>
      <c r="K1718">
        <f t="shared" si="52"/>
        <v>9436710000</v>
      </c>
      <c r="L1718">
        <v>279</v>
      </c>
      <c r="M1718">
        <v>248</v>
      </c>
      <c r="N1718" t="s">
        <v>998</v>
      </c>
      <c r="O1718">
        <v>2</v>
      </c>
      <c r="P1718" t="s">
        <v>39</v>
      </c>
      <c r="Q1718" s="6">
        <v>42169</v>
      </c>
      <c r="R1718">
        <v>990</v>
      </c>
      <c r="S1718" s="3">
        <v>1072</v>
      </c>
      <c r="T1718" t="s">
        <v>40</v>
      </c>
      <c r="U1718" t="s">
        <v>1003</v>
      </c>
      <c r="V1718" s="3">
        <v>83400</v>
      </c>
      <c r="AB1718" s="3">
        <v>990190000</v>
      </c>
      <c r="AC1718" s="3">
        <v>1071990000</v>
      </c>
      <c r="AD1718">
        <v>296.82</v>
      </c>
      <c r="AE1718" s="5">
        <f t="shared" si="53"/>
        <v>742642500</v>
      </c>
      <c r="AF1718">
        <v>321.33999999999997</v>
      </c>
      <c r="AG1718" s="4">
        <v>0.75</v>
      </c>
      <c r="AH1718" t="s">
        <v>33</v>
      </c>
      <c r="AI1718" t="s">
        <v>59</v>
      </c>
      <c r="AJ1718">
        <v>37.302163</v>
      </c>
      <c r="AK1718">
        <v>-120.482968</v>
      </c>
    </row>
    <row r="1719" spans="1:37" x14ac:dyDescent="0.25">
      <c r="A1719">
        <v>1717</v>
      </c>
      <c r="B1719">
        <v>605</v>
      </c>
      <c r="C1719" t="s">
        <v>2262</v>
      </c>
      <c r="D1719" t="s">
        <v>52</v>
      </c>
      <c r="E1719" t="s">
        <v>31</v>
      </c>
      <c r="F1719" s="2">
        <v>34881</v>
      </c>
      <c r="G1719" s="2">
        <v>38533</v>
      </c>
      <c r="H1719">
        <v>111166</v>
      </c>
      <c r="I1719">
        <v>104141</v>
      </c>
      <c r="J1719">
        <v>179</v>
      </c>
      <c r="K1719">
        <f t="shared" si="52"/>
        <v>7263030610</v>
      </c>
      <c r="L1719">
        <v>161</v>
      </c>
      <c r="M1719">
        <v>143</v>
      </c>
      <c r="N1719" t="s">
        <v>2262</v>
      </c>
      <c r="O1719" t="s">
        <v>2274</v>
      </c>
      <c r="P1719" t="s">
        <v>39</v>
      </c>
      <c r="Q1719" s="6">
        <v>42050</v>
      </c>
      <c r="R1719" s="3">
        <v>1119</v>
      </c>
      <c r="S1719" s="3">
        <v>1197</v>
      </c>
      <c r="T1719" t="s">
        <v>55</v>
      </c>
      <c r="U1719" t="s">
        <v>2275</v>
      </c>
      <c r="V1719" s="3">
        <v>108000</v>
      </c>
      <c r="X1719" t="s">
        <v>2276</v>
      </c>
      <c r="Y1719" t="s">
        <v>2277</v>
      </c>
      <c r="Z1719" t="s">
        <v>2278</v>
      </c>
      <c r="AB1719" s="3">
        <v>364627747</v>
      </c>
      <c r="AC1719" s="3">
        <v>390076743</v>
      </c>
      <c r="AD1719">
        <v>77.89</v>
      </c>
      <c r="AE1719" s="5">
        <f t="shared" si="53"/>
        <v>237008035.55000001</v>
      </c>
      <c r="AF1719">
        <v>83.33</v>
      </c>
      <c r="AG1719" s="4">
        <v>0.65</v>
      </c>
      <c r="AH1719" t="s">
        <v>376</v>
      </c>
      <c r="AI1719" t="s">
        <v>52</v>
      </c>
      <c r="AJ1719">
        <v>33.664999999999999</v>
      </c>
      <c r="AK1719">
        <v>-117.9122</v>
      </c>
    </row>
    <row r="1720" spans="1:37" x14ac:dyDescent="0.25">
      <c r="A1720">
        <v>1718</v>
      </c>
      <c r="B1720">
        <v>605</v>
      </c>
      <c r="C1720" t="s">
        <v>2262</v>
      </c>
      <c r="D1720" t="s">
        <v>52</v>
      </c>
      <c r="E1720" t="s">
        <v>31</v>
      </c>
      <c r="F1720" s="2">
        <v>34881</v>
      </c>
      <c r="G1720" s="2">
        <v>38533</v>
      </c>
      <c r="H1720">
        <v>111166</v>
      </c>
      <c r="I1720">
        <v>104141</v>
      </c>
      <c r="J1720">
        <v>179</v>
      </c>
      <c r="K1720">
        <f t="shared" si="52"/>
        <v>7263030610</v>
      </c>
      <c r="L1720">
        <v>161</v>
      </c>
      <c r="M1720">
        <v>143</v>
      </c>
      <c r="N1720" t="s">
        <v>2262</v>
      </c>
      <c r="O1720" t="s">
        <v>2279</v>
      </c>
      <c r="P1720" t="s">
        <v>39</v>
      </c>
      <c r="Q1720" s="6">
        <v>42019</v>
      </c>
      <c r="R1720" s="3">
        <v>1182</v>
      </c>
      <c r="S1720" s="3">
        <v>1564</v>
      </c>
      <c r="T1720" t="s">
        <v>55</v>
      </c>
      <c r="U1720" t="s">
        <v>2280</v>
      </c>
      <c r="V1720" s="3">
        <v>108000</v>
      </c>
      <c r="W1720">
        <v>71.42</v>
      </c>
      <c r="Y1720" t="s">
        <v>2281</v>
      </c>
      <c r="AB1720" s="3">
        <v>385058631</v>
      </c>
      <c r="AC1720" s="3">
        <v>509468706</v>
      </c>
      <c r="AD1720">
        <v>71.42</v>
      </c>
      <c r="AE1720" s="5">
        <f t="shared" si="53"/>
        <v>238736351.22</v>
      </c>
      <c r="AF1720">
        <v>94.5</v>
      </c>
      <c r="AG1720" s="4">
        <v>0.62</v>
      </c>
      <c r="AH1720" t="s">
        <v>33</v>
      </c>
      <c r="AI1720" t="s">
        <v>52</v>
      </c>
      <c r="AJ1720">
        <v>33.664999999999999</v>
      </c>
      <c r="AK1720">
        <v>-117.9122</v>
      </c>
    </row>
    <row r="1721" spans="1:37" x14ac:dyDescent="0.25">
      <c r="A1721">
        <v>1719</v>
      </c>
      <c r="B1721">
        <v>605</v>
      </c>
      <c r="C1721" t="s">
        <v>2262</v>
      </c>
      <c r="D1721" t="s">
        <v>52</v>
      </c>
      <c r="E1721" t="s">
        <v>31</v>
      </c>
      <c r="F1721" s="2">
        <v>34881</v>
      </c>
      <c r="G1721" s="2">
        <v>38533</v>
      </c>
      <c r="H1721">
        <v>111166</v>
      </c>
      <c r="I1721">
        <v>104141</v>
      </c>
      <c r="J1721">
        <v>179</v>
      </c>
      <c r="K1721">
        <f t="shared" si="52"/>
        <v>7263030610</v>
      </c>
      <c r="L1721">
        <v>161</v>
      </c>
      <c r="M1721">
        <v>143</v>
      </c>
      <c r="N1721" t="s">
        <v>2262</v>
      </c>
      <c r="O1721" t="s">
        <v>2279</v>
      </c>
      <c r="P1721" t="s">
        <v>39</v>
      </c>
      <c r="Q1721" s="6">
        <v>42352</v>
      </c>
      <c r="R1721" s="3">
        <v>1021</v>
      </c>
      <c r="S1721" s="3">
        <v>1250</v>
      </c>
      <c r="T1721" t="s">
        <v>55</v>
      </c>
      <c r="U1721" t="s">
        <v>2282</v>
      </c>
      <c r="V1721" s="3">
        <v>108000</v>
      </c>
      <c r="W1721">
        <v>66.150000000000006</v>
      </c>
      <c r="AB1721" s="3">
        <v>332694307</v>
      </c>
      <c r="AC1721" s="3">
        <v>407412039</v>
      </c>
      <c r="AD1721">
        <v>63.99</v>
      </c>
      <c r="AE1721" s="5">
        <f t="shared" si="53"/>
        <v>212924356.48000002</v>
      </c>
      <c r="AF1721">
        <v>78.37</v>
      </c>
      <c r="AG1721" s="4">
        <v>0.64</v>
      </c>
      <c r="AH1721" t="s">
        <v>33</v>
      </c>
      <c r="AI1721" t="s">
        <v>52</v>
      </c>
      <c r="AJ1721">
        <v>33.664999999999999</v>
      </c>
      <c r="AK1721">
        <v>-117.9122</v>
      </c>
    </row>
    <row r="1722" spans="1:37" x14ac:dyDescent="0.25">
      <c r="A1722">
        <v>1720</v>
      </c>
      <c r="B1722">
        <v>605</v>
      </c>
      <c r="C1722" t="s">
        <v>2262</v>
      </c>
      <c r="D1722" t="s">
        <v>52</v>
      </c>
      <c r="E1722" t="s">
        <v>31</v>
      </c>
      <c r="F1722" s="2">
        <v>34881</v>
      </c>
      <c r="G1722" s="2">
        <v>38533</v>
      </c>
      <c r="H1722">
        <v>111166</v>
      </c>
      <c r="I1722">
        <v>104141</v>
      </c>
      <c r="J1722">
        <v>179</v>
      </c>
      <c r="K1722">
        <f t="shared" si="52"/>
        <v>7263030610</v>
      </c>
      <c r="L1722">
        <v>161</v>
      </c>
      <c r="M1722">
        <v>143</v>
      </c>
      <c r="N1722" t="s">
        <v>2262</v>
      </c>
      <c r="O1722" t="s">
        <v>1271</v>
      </c>
      <c r="P1722" t="s">
        <v>39</v>
      </c>
      <c r="Q1722" s="6">
        <v>42322</v>
      </c>
      <c r="R1722" s="3">
        <v>1366</v>
      </c>
      <c r="S1722" s="3">
        <v>1254</v>
      </c>
      <c r="T1722" t="s">
        <v>55</v>
      </c>
      <c r="U1722" t="s">
        <v>2283</v>
      </c>
      <c r="V1722" s="3">
        <v>108000</v>
      </c>
      <c r="W1722">
        <v>83.59</v>
      </c>
      <c r="Y1722" t="s">
        <v>2284</v>
      </c>
      <c r="AB1722" s="3">
        <v>445145634</v>
      </c>
      <c r="AC1722" s="3">
        <v>408454764</v>
      </c>
      <c r="AD1722">
        <v>83.53</v>
      </c>
      <c r="AE1722" s="5">
        <f t="shared" si="53"/>
        <v>271538836.74000001</v>
      </c>
      <c r="AF1722">
        <v>76.650000000000006</v>
      </c>
      <c r="AG1722" s="4">
        <v>0.61</v>
      </c>
      <c r="AH1722" t="s">
        <v>33</v>
      </c>
      <c r="AI1722" t="s">
        <v>52</v>
      </c>
      <c r="AJ1722">
        <v>33.664999999999999</v>
      </c>
      <c r="AK1722">
        <v>-117.9122</v>
      </c>
    </row>
    <row r="1723" spans="1:37" x14ac:dyDescent="0.25">
      <c r="A1723">
        <v>1721</v>
      </c>
      <c r="B1723">
        <v>605</v>
      </c>
      <c r="C1723" t="s">
        <v>2262</v>
      </c>
      <c r="D1723" t="s">
        <v>52</v>
      </c>
      <c r="E1723" t="s">
        <v>31</v>
      </c>
      <c r="F1723" s="2">
        <v>34881</v>
      </c>
      <c r="G1723" s="2">
        <v>38533</v>
      </c>
      <c r="H1723">
        <v>111166</v>
      </c>
      <c r="I1723">
        <v>104141</v>
      </c>
      <c r="J1723">
        <v>179</v>
      </c>
      <c r="K1723">
        <f t="shared" si="52"/>
        <v>7263030610</v>
      </c>
      <c r="L1723">
        <v>161</v>
      </c>
      <c r="M1723">
        <v>143</v>
      </c>
      <c r="N1723" t="s">
        <v>2262</v>
      </c>
      <c r="O1723" t="s">
        <v>2274</v>
      </c>
      <c r="P1723" t="s">
        <v>39</v>
      </c>
      <c r="Q1723" s="6">
        <v>42291</v>
      </c>
      <c r="R1723" s="3">
        <v>1562</v>
      </c>
      <c r="S1723" s="3">
        <v>1386</v>
      </c>
      <c r="T1723" t="s">
        <v>55</v>
      </c>
      <c r="U1723" t="s">
        <v>2285</v>
      </c>
      <c r="V1723" s="3">
        <v>108000</v>
      </c>
      <c r="W1723">
        <v>93.03</v>
      </c>
      <c r="Y1723" t="s">
        <v>2286</v>
      </c>
      <c r="AB1723" s="3">
        <v>508882174</v>
      </c>
      <c r="AC1723" s="3">
        <v>451630078</v>
      </c>
      <c r="AD1723">
        <v>90.44</v>
      </c>
      <c r="AE1723" s="5">
        <f t="shared" si="53"/>
        <v>305329304.39999998</v>
      </c>
      <c r="AF1723">
        <v>80.260000000000005</v>
      </c>
      <c r="AG1723" s="4">
        <v>0.6</v>
      </c>
      <c r="AH1723" t="s">
        <v>33</v>
      </c>
      <c r="AI1723" t="s">
        <v>52</v>
      </c>
      <c r="AJ1723">
        <v>33.664999999999999</v>
      </c>
      <c r="AK1723">
        <v>-117.9122</v>
      </c>
    </row>
    <row r="1724" spans="1:37" x14ac:dyDescent="0.25">
      <c r="A1724">
        <v>1722</v>
      </c>
      <c r="B1724">
        <v>605</v>
      </c>
      <c r="C1724" t="s">
        <v>2262</v>
      </c>
      <c r="D1724" t="s">
        <v>52</v>
      </c>
      <c r="E1724" t="s">
        <v>31</v>
      </c>
      <c r="F1724" s="2">
        <v>34881</v>
      </c>
      <c r="G1724" s="2">
        <v>38533</v>
      </c>
      <c r="H1724">
        <v>111166</v>
      </c>
      <c r="I1724">
        <v>104141</v>
      </c>
      <c r="J1724">
        <v>179</v>
      </c>
      <c r="K1724">
        <f t="shared" si="52"/>
        <v>7263030610</v>
      </c>
      <c r="L1724">
        <v>161</v>
      </c>
      <c r="M1724">
        <v>143</v>
      </c>
      <c r="N1724" t="s">
        <v>2262</v>
      </c>
      <c r="O1724" t="s">
        <v>2287</v>
      </c>
      <c r="P1724" t="s">
        <v>39</v>
      </c>
      <c r="Q1724" s="6">
        <v>42261</v>
      </c>
      <c r="R1724" s="3">
        <v>1579</v>
      </c>
      <c r="S1724" s="3">
        <v>1567</v>
      </c>
      <c r="T1724" t="s">
        <v>55</v>
      </c>
      <c r="U1724" t="s">
        <v>2288</v>
      </c>
      <c r="V1724" s="3">
        <v>108000</v>
      </c>
      <c r="W1724">
        <v>106.59</v>
      </c>
      <c r="Y1724" t="s">
        <v>2289</v>
      </c>
      <c r="AB1724" s="3">
        <v>514519403</v>
      </c>
      <c r="AC1724" s="3">
        <v>510544016</v>
      </c>
      <c r="AD1724">
        <v>92.9</v>
      </c>
      <c r="AE1724" s="5">
        <f t="shared" si="53"/>
        <v>303566447.76999998</v>
      </c>
      <c r="AF1724">
        <v>92.18</v>
      </c>
      <c r="AG1724" s="4">
        <v>0.59</v>
      </c>
      <c r="AH1724" t="s">
        <v>33</v>
      </c>
      <c r="AI1724" t="s">
        <v>52</v>
      </c>
      <c r="AJ1724">
        <v>33.664999999999999</v>
      </c>
      <c r="AK1724">
        <v>-117.9122</v>
      </c>
    </row>
    <row r="1725" spans="1:37" x14ac:dyDescent="0.25">
      <c r="A1725">
        <v>1723</v>
      </c>
      <c r="B1725">
        <v>605</v>
      </c>
      <c r="C1725" t="s">
        <v>2262</v>
      </c>
      <c r="D1725" t="s">
        <v>52</v>
      </c>
      <c r="E1725" t="s">
        <v>31</v>
      </c>
      <c r="F1725" s="2">
        <v>34881</v>
      </c>
      <c r="G1725" s="2">
        <v>38533</v>
      </c>
      <c r="H1725">
        <v>111166</v>
      </c>
      <c r="I1725">
        <v>104141</v>
      </c>
      <c r="J1725">
        <v>179</v>
      </c>
      <c r="K1725">
        <f t="shared" si="52"/>
        <v>7263030610</v>
      </c>
      <c r="L1725">
        <v>161</v>
      </c>
      <c r="M1725">
        <v>143</v>
      </c>
      <c r="N1725" t="s">
        <v>2262</v>
      </c>
      <c r="O1725" t="s">
        <v>2287</v>
      </c>
      <c r="P1725" t="s">
        <v>39</v>
      </c>
      <c r="Q1725" s="6">
        <v>42230</v>
      </c>
      <c r="R1725" s="3">
        <v>1727</v>
      </c>
      <c r="S1725" s="3">
        <v>1854</v>
      </c>
      <c r="T1725" t="s">
        <v>55</v>
      </c>
      <c r="V1725" s="3">
        <v>108000</v>
      </c>
      <c r="Y1725" t="s">
        <v>2290</v>
      </c>
      <c r="AB1725" s="3">
        <v>562875755</v>
      </c>
      <c r="AC1725" s="3">
        <v>604258886</v>
      </c>
      <c r="AD1725">
        <v>151.24</v>
      </c>
      <c r="AE1725" s="5">
        <f t="shared" si="53"/>
        <v>506588179.5</v>
      </c>
      <c r="AF1725">
        <v>162.36000000000001</v>
      </c>
      <c r="AG1725" s="4">
        <v>0.9</v>
      </c>
      <c r="AH1725" t="s">
        <v>33</v>
      </c>
      <c r="AI1725" t="s">
        <v>52</v>
      </c>
      <c r="AJ1725">
        <v>33.664999999999999</v>
      </c>
      <c r="AK1725">
        <v>-117.9122</v>
      </c>
    </row>
    <row r="1726" spans="1:37" x14ac:dyDescent="0.25">
      <c r="A1726">
        <v>1724</v>
      </c>
      <c r="B1726">
        <v>605</v>
      </c>
      <c r="C1726" t="s">
        <v>2262</v>
      </c>
      <c r="D1726" t="s">
        <v>52</v>
      </c>
      <c r="E1726" t="s">
        <v>31</v>
      </c>
      <c r="F1726" s="2">
        <v>34881</v>
      </c>
      <c r="G1726" s="2">
        <v>38533</v>
      </c>
      <c r="H1726">
        <v>111166</v>
      </c>
      <c r="I1726">
        <v>104141</v>
      </c>
      <c r="J1726">
        <v>179</v>
      </c>
      <c r="K1726">
        <f t="shared" si="52"/>
        <v>7263030610</v>
      </c>
      <c r="L1726">
        <v>161</v>
      </c>
      <c r="M1726">
        <v>143</v>
      </c>
      <c r="N1726" t="s">
        <v>2262</v>
      </c>
      <c r="O1726" t="s">
        <v>2287</v>
      </c>
      <c r="P1726" t="s">
        <v>39</v>
      </c>
      <c r="Q1726" s="6">
        <v>42199</v>
      </c>
      <c r="R1726" s="3">
        <v>1842</v>
      </c>
      <c r="S1726" s="3">
        <v>1796</v>
      </c>
      <c r="T1726" t="s">
        <v>55</v>
      </c>
      <c r="U1726" t="s">
        <v>2291</v>
      </c>
      <c r="V1726" s="3">
        <v>108000</v>
      </c>
      <c r="Y1726" t="s">
        <v>2290</v>
      </c>
      <c r="AB1726" s="3">
        <v>600218329</v>
      </c>
      <c r="AC1726" s="3">
        <v>585229163</v>
      </c>
      <c r="AD1726">
        <v>105.41</v>
      </c>
      <c r="AE1726" s="5">
        <f t="shared" si="53"/>
        <v>354128814.10999995</v>
      </c>
      <c r="AF1726">
        <v>102.78</v>
      </c>
      <c r="AG1726" s="4">
        <v>0.59</v>
      </c>
      <c r="AH1726" t="s">
        <v>33</v>
      </c>
      <c r="AI1726" t="s">
        <v>52</v>
      </c>
      <c r="AJ1726">
        <v>33.664999999999999</v>
      </c>
      <c r="AK1726">
        <v>-117.9122</v>
      </c>
    </row>
    <row r="1727" spans="1:37" x14ac:dyDescent="0.25">
      <c r="A1727">
        <v>1725</v>
      </c>
      <c r="B1727">
        <v>605</v>
      </c>
      <c r="C1727" t="s">
        <v>2262</v>
      </c>
      <c r="D1727" t="s">
        <v>52</v>
      </c>
      <c r="E1727" t="s">
        <v>31</v>
      </c>
      <c r="F1727" s="2">
        <v>34881</v>
      </c>
      <c r="G1727" s="2">
        <v>38533</v>
      </c>
      <c r="H1727">
        <v>111166</v>
      </c>
      <c r="I1727">
        <v>104141</v>
      </c>
      <c r="J1727">
        <v>179</v>
      </c>
      <c r="K1727">
        <f t="shared" si="52"/>
        <v>7263030610</v>
      </c>
      <c r="L1727">
        <v>161</v>
      </c>
      <c r="M1727">
        <v>143</v>
      </c>
      <c r="N1727" t="s">
        <v>2262</v>
      </c>
      <c r="O1727" t="s">
        <v>2287</v>
      </c>
      <c r="P1727" t="s">
        <v>39</v>
      </c>
      <c r="Q1727" s="6">
        <v>42169</v>
      </c>
      <c r="R1727" s="3">
        <v>1746</v>
      </c>
      <c r="S1727" s="3">
        <v>1742</v>
      </c>
      <c r="T1727" t="s">
        <v>55</v>
      </c>
      <c r="V1727" s="3">
        <v>108000</v>
      </c>
      <c r="Y1727" t="s">
        <v>2290</v>
      </c>
      <c r="AB1727" s="3">
        <v>569034347</v>
      </c>
      <c r="AC1727" s="3">
        <v>567535430</v>
      </c>
      <c r="AD1727">
        <v>103.44</v>
      </c>
      <c r="AE1727" s="5">
        <f t="shared" si="53"/>
        <v>335730264.72999996</v>
      </c>
      <c r="AF1727">
        <v>103.17</v>
      </c>
      <c r="AG1727" s="4">
        <v>0.59</v>
      </c>
      <c r="AH1727" t="s">
        <v>33</v>
      </c>
      <c r="AI1727" t="s">
        <v>52</v>
      </c>
      <c r="AJ1727">
        <v>33.664999999999999</v>
      </c>
      <c r="AK1727">
        <v>-117.9122</v>
      </c>
    </row>
    <row r="1728" spans="1:37" ht="14.45" x14ac:dyDescent="0.3">
      <c r="A1728">
        <v>1726</v>
      </c>
      <c r="B1728">
        <v>318</v>
      </c>
      <c r="C1728" t="s">
        <v>1005</v>
      </c>
      <c r="D1728" t="s">
        <v>36</v>
      </c>
      <c r="E1728" t="s">
        <v>53</v>
      </c>
      <c r="F1728" s="2">
        <v>35430</v>
      </c>
      <c r="G1728" s="2">
        <v>39082</v>
      </c>
      <c r="H1728">
        <v>26030</v>
      </c>
      <c r="I1728">
        <v>26452</v>
      </c>
      <c r="J1728">
        <v>130</v>
      </c>
      <c r="K1728">
        <f t="shared" si="52"/>
        <v>1235123500</v>
      </c>
      <c r="L1728">
        <v>125</v>
      </c>
      <c r="M1728">
        <v>119</v>
      </c>
      <c r="N1728" t="s">
        <v>1005</v>
      </c>
      <c r="O1728">
        <v>2</v>
      </c>
      <c r="P1728" t="s">
        <v>39</v>
      </c>
      <c r="Q1728" s="6">
        <v>42050</v>
      </c>
      <c r="R1728" s="3">
        <v>79782</v>
      </c>
      <c r="S1728" s="3">
        <v>86478</v>
      </c>
      <c r="T1728" t="s">
        <v>91</v>
      </c>
      <c r="V1728" s="3">
        <v>26030</v>
      </c>
      <c r="W1728">
        <v>69.599999999999994</v>
      </c>
      <c r="AB1728" s="3">
        <v>59681081</v>
      </c>
      <c r="AC1728" s="3">
        <v>64690036</v>
      </c>
      <c r="AD1728">
        <v>69.599999999999994</v>
      </c>
      <c r="AE1728" s="5">
        <f t="shared" si="53"/>
        <v>50728918.850000001</v>
      </c>
      <c r="AF1728">
        <v>75.44</v>
      </c>
      <c r="AG1728" s="4">
        <v>0.85</v>
      </c>
      <c r="AH1728" t="s">
        <v>33</v>
      </c>
      <c r="AI1728" t="s">
        <v>36</v>
      </c>
      <c r="AJ1728">
        <v>36.778261000000001</v>
      </c>
      <c r="AK1728">
        <v>-119.41793199999999</v>
      </c>
    </row>
    <row r="1729" spans="1:37" ht="14.45" x14ac:dyDescent="0.3">
      <c r="A1729">
        <v>1727</v>
      </c>
      <c r="B1729">
        <v>318</v>
      </c>
      <c r="C1729" t="s">
        <v>1005</v>
      </c>
      <c r="D1729" t="s">
        <v>36</v>
      </c>
      <c r="E1729" t="s">
        <v>53</v>
      </c>
      <c r="F1729" s="2">
        <v>35430</v>
      </c>
      <c r="G1729" s="2">
        <v>39082</v>
      </c>
      <c r="H1729">
        <v>26030</v>
      </c>
      <c r="I1729">
        <v>26452</v>
      </c>
      <c r="J1729">
        <v>130</v>
      </c>
      <c r="K1729">
        <f t="shared" si="52"/>
        <v>1235123500</v>
      </c>
      <c r="L1729">
        <v>125</v>
      </c>
      <c r="M1729">
        <v>119</v>
      </c>
      <c r="N1729" t="s">
        <v>1005</v>
      </c>
      <c r="O1729">
        <v>2</v>
      </c>
      <c r="P1729" t="s">
        <v>34</v>
      </c>
      <c r="Q1729" s="6">
        <v>42019</v>
      </c>
      <c r="R1729" s="3">
        <v>82360</v>
      </c>
      <c r="S1729" s="3">
        <v>84202</v>
      </c>
      <c r="T1729" t="s">
        <v>91</v>
      </c>
      <c r="V1729" s="3">
        <v>26030</v>
      </c>
      <c r="W1729">
        <v>65</v>
      </c>
      <c r="AB1729" s="3">
        <v>61609558</v>
      </c>
      <c r="AC1729" s="3">
        <v>62987470</v>
      </c>
      <c r="AD1729">
        <v>64.900000000000006</v>
      </c>
      <c r="AE1729" s="5">
        <f t="shared" si="53"/>
        <v>52368124.299999997</v>
      </c>
      <c r="AF1729">
        <v>66.349999999999994</v>
      </c>
      <c r="AG1729" s="4">
        <v>0.85</v>
      </c>
      <c r="AH1729" t="s">
        <v>33</v>
      </c>
      <c r="AI1729" t="s">
        <v>36</v>
      </c>
      <c r="AJ1729">
        <v>36.778261000000001</v>
      </c>
      <c r="AK1729">
        <v>-119.41793199999999</v>
      </c>
    </row>
    <row r="1730" spans="1:37" ht="14.45" x14ac:dyDescent="0.3">
      <c r="A1730">
        <v>1728</v>
      </c>
      <c r="B1730">
        <v>318</v>
      </c>
      <c r="C1730" t="s">
        <v>1005</v>
      </c>
      <c r="D1730" t="s">
        <v>36</v>
      </c>
      <c r="E1730" t="s">
        <v>53</v>
      </c>
      <c r="F1730" s="2">
        <v>35430</v>
      </c>
      <c r="G1730" s="2">
        <v>39082</v>
      </c>
      <c r="H1730">
        <v>26030</v>
      </c>
      <c r="I1730">
        <v>26452</v>
      </c>
      <c r="J1730">
        <v>130</v>
      </c>
      <c r="K1730">
        <f t="shared" si="52"/>
        <v>1235123500</v>
      </c>
      <c r="L1730">
        <v>125</v>
      </c>
      <c r="M1730">
        <v>119</v>
      </c>
      <c r="N1730" t="s">
        <v>1005</v>
      </c>
      <c r="O1730">
        <v>2</v>
      </c>
      <c r="P1730" t="s">
        <v>34</v>
      </c>
      <c r="Q1730" s="6">
        <v>42352</v>
      </c>
      <c r="R1730" s="3">
        <v>72835</v>
      </c>
      <c r="S1730" s="3">
        <v>94062</v>
      </c>
      <c r="T1730" t="s">
        <v>91</v>
      </c>
      <c r="V1730" s="3">
        <v>26030</v>
      </c>
      <c r="W1730">
        <v>57.39</v>
      </c>
      <c r="AB1730" s="3">
        <v>54484364</v>
      </c>
      <c r="AC1730" s="3">
        <v>70363262</v>
      </c>
      <c r="AD1730">
        <v>57.39</v>
      </c>
      <c r="AE1730" s="5">
        <f t="shared" si="53"/>
        <v>46311709.399999999</v>
      </c>
      <c r="AF1730">
        <v>74.12</v>
      </c>
      <c r="AG1730" s="4">
        <v>0.85</v>
      </c>
      <c r="AH1730" t="s">
        <v>33</v>
      </c>
      <c r="AI1730" t="s">
        <v>36</v>
      </c>
      <c r="AJ1730">
        <v>36.778261000000001</v>
      </c>
      <c r="AK1730">
        <v>-119.41793199999999</v>
      </c>
    </row>
    <row r="1731" spans="1:37" ht="14.45" x14ac:dyDescent="0.3">
      <c r="A1731">
        <v>1729</v>
      </c>
      <c r="B1731">
        <v>318</v>
      </c>
      <c r="C1731" t="s">
        <v>1005</v>
      </c>
      <c r="D1731" t="s">
        <v>36</v>
      </c>
      <c r="E1731" t="s">
        <v>53</v>
      </c>
      <c r="F1731" s="2">
        <v>35430</v>
      </c>
      <c r="G1731" s="2">
        <v>39082</v>
      </c>
      <c r="H1731">
        <v>26030</v>
      </c>
      <c r="I1731">
        <v>26452</v>
      </c>
      <c r="J1731">
        <v>130</v>
      </c>
      <c r="K1731">
        <f t="shared" ref="K1731:K1794" si="54">J1731*H1731*365</f>
        <v>1235123500</v>
      </c>
      <c r="L1731">
        <v>125</v>
      </c>
      <c r="M1731">
        <v>119</v>
      </c>
      <c r="N1731" t="s">
        <v>1005</v>
      </c>
      <c r="O1731">
        <v>2</v>
      </c>
      <c r="P1731" t="s">
        <v>34</v>
      </c>
      <c r="Q1731" s="6">
        <v>42322</v>
      </c>
      <c r="R1731" s="3">
        <v>86670</v>
      </c>
      <c r="S1731" s="3">
        <v>106535</v>
      </c>
      <c r="T1731" t="s">
        <v>91</v>
      </c>
      <c r="V1731" s="3">
        <v>26030</v>
      </c>
      <c r="W1731">
        <v>70.569999999999993</v>
      </c>
      <c r="AB1731" s="3">
        <v>64833662</v>
      </c>
      <c r="AC1731" s="3">
        <v>79693714</v>
      </c>
      <c r="AD1731">
        <v>70.569999999999993</v>
      </c>
      <c r="AE1731" s="5">
        <f t="shared" ref="AE1731:AE1794" si="55">AB1731*AG1731</f>
        <v>55108612.699999996</v>
      </c>
      <c r="AF1731">
        <v>86.75</v>
      </c>
      <c r="AG1731" s="4">
        <v>0.85</v>
      </c>
      <c r="AH1731" t="s">
        <v>33</v>
      </c>
      <c r="AI1731" t="s">
        <v>36</v>
      </c>
      <c r="AJ1731">
        <v>36.778261000000001</v>
      </c>
      <c r="AK1731">
        <v>-119.41793199999999</v>
      </c>
    </row>
    <row r="1732" spans="1:37" ht="14.45" x14ac:dyDescent="0.3">
      <c r="A1732">
        <v>1730</v>
      </c>
      <c r="B1732">
        <v>318</v>
      </c>
      <c r="C1732" t="s">
        <v>1005</v>
      </c>
      <c r="D1732" t="s">
        <v>36</v>
      </c>
      <c r="E1732" t="s">
        <v>53</v>
      </c>
      <c r="F1732" s="2">
        <v>35430</v>
      </c>
      <c r="G1732" s="2">
        <v>39082</v>
      </c>
      <c r="H1732">
        <v>26030</v>
      </c>
      <c r="I1732">
        <v>26452</v>
      </c>
      <c r="J1732">
        <v>130</v>
      </c>
      <c r="K1732">
        <f t="shared" si="54"/>
        <v>1235123500</v>
      </c>
      <c r="L1732">
        <v>125</v>
      </c>
      <c r="M1732">
        <v>119</v>
      </c>
      <c r="N1732" t="s">
        <v>1005</v>
      </c>
      <c r="O1732">
        <v>2</v>
      </c>
      <c r="P1732" t="s">
        <v>39</v>
      </c>
      <c r="Q1732" s="6">
        <v>42291</v>
      </c>
      <c r="R1732" s="3">
        <v>109652</v>
      </c>
      <c r="S1732" s="3">
        <v>122117</v>
      </c>
      <c r="T1732" t="s">
        <v>91</v>
      </c>
      <c r="V1732" s="3">
        <v>26030</v>
      </c>
      <c r="W1732">
        <v>92</v>
      </c>
      <c r="AB1732" s="3">
        <v>82025392</v>
      </c>
      <c r="AC1732" s="3">
        <v>91349860</v>
      </c>
      <c r="AD1732">
        <v>86.4</v>
      </c>
      <c r="AE1732" s="5">
        <f t="shared" si="55"/>
        <v>69721583.200000003</v>
      </c>
      <c r="AF1732">
        <v>96.23</v>
      </c>
      <c r="AG1732" s="4">
        <v>0.85</v>
      </c>
      <c r="AH1732" t="s">
        <v>33</v>
      </c>
      <c r="AI1732" t="s">
        <v>36</v>
      </c>
      <c r="AJ1732">
        <v>36.778261000000001</v>
      </c>
      <c r="AK1732">
        <v>-119.41793199999999</v>
      </c>
    </row>
    <row r="1733" spans="1:37" ht="14.45" x14ac:dyDescent="0.3">
      <c r="A1733">
        <v>1731</v>
      </c>
      <c r="B1733">
        <v>318</v>
      </c>
      <c r="C1733" t="s">
        <v>1005</v>
      </c>
      <c r="D1733" t="s">
        <v>36</v>
      </c>
      <c r="E1733" t="s">
        <v>53</v>
      </c>
      <c r="F1733" s="2">
        <v>35430</v>
      </c>
      <c r="G1733" s="2">
        <v>39082</v>
      </c>
      <c r="H1733">
        <v>26030</v>
      </c>
      <c r="I1733">
        <v>26452</v>
      </c>
      <c r="J1733">
        <v>130</v>
      </c>
      <c r="K1733">
        <f t="shared" si="54"/>
        <v>1235123500</v>
      </c>
      <c r="L1733">
        <v>125</v>
      </c>
      <c r="M1733">
        <v>119</v>
      </c>
      <c r="N1733" t="s">
        <v>1005</v>
      </c>
      <c r="O1733">
        <v>2</v>
      </c>
      <c r="P1733" t="s">
        <v>39</v>
      </c>
      <c r="Q1733" s="6">
        <v>42261</v>
      </c>
      <c r="R1733" s="3">
        <v>118284</v>
      </c>
      <c r="S1733" s="3">
        <v>145551</v>
      </c>
      <c r="T1733" t="s">
        <v>91</v>
      </c>
      <c r="V1733" s="3">
        <v>26030</v>
      </c>
      <c r="AB1733" s="3">
        <v>88482577</v>
      </c>
      <c r="AC1733" s="3">
        <v>108879709</v>
      </c>
      <c r="AD1733">
        <v>96.31</v>
      </c>
      <c r="AE1733" s="5">
        <f t="shared" si="55"/>
        <v>75210190.450000003</v>
      </c>
      <c r="AF1733">
        <v>118.51</v>
      </c>
      <c r="AG1733" s="4">
        <v>0.85</v>
      </c>
      <c r="AH1733" t="s">
        <v>33</v>
      </c>
      <c r="AI1733" t="s">
        <v>36</v>
      </c>
      <c r="AJ1733">
        <v>36.778261000000001</v>
      </c>
      <c r="AK1733">
        <v>-119.41793199999999</v>
      </c>
    </row>
    <row r="1734" spans="1:37" ht="14.45" x14ac:dyDescent="0.3">
      <c r="A1734">
        <v>1732</v>
      </c>
      <c r="B1734">
        <v>318</v>
      </c>
      <c r="C1734" t="s">
        <v>1005</v>
      </c>
      <c r="D1734" t="s">
        <v>36</v>
      </c>
      <c r="E1734" t="s">
        <v>53</v>
      </c>
      <c r="F1734" s="2">
        <v>35430</v>
      </c>
      <c r="G1734" s="2">
        <v>39082</v>
      </c>
      <c r="H1734">
        <v>26030</v>
      </c>
      <c r="I1734">
        <v>26452</v>
      </c>
      <c r="J1734">
        <v>130</v>
      </c>
      <c r="K1734">
        <f t="shared" si="54"/>
        <v>1235123500</v>
      </c>
      <c r="L1734">
        <v>125</v>
      </c>
      <c r="M1734">
        <v>119</v>
      </c>
      <c r="N1734" t="s">
        <v>1005</v>
      </c>
      <c r="O1734" t="s">
        <v>546</v>
      </c>
      <c r="P1734" t="s">
        <v>34</v>
      </c>
      <c r="Q1734" s="6">
        <v>42230</v>
      </c>
      <c r="R1734" s="3">
        <v>128924</v>
      </c>
      <c r="S1734" s="3">
        <v>155788</v>
      </c>
      <c r="T1734" t="s">
        <v>91</v>
      </c>
      <c r="V1734" s="3">
        <v>26030</v>
      </c>
      <c r="AB1734" s="3">
        <v>96441849</v>
      </c>
      <c r="AC1734" s="3">
        <v>116537517</v>
      </c>
      <c r="AD1734">
        <v>101.59</v>
      </c>
      <c r="AE1734" s="5">
        <f t="shared" si="55"/>
        <v>81975571.649999991</v>
      </c>
      <c r="AF1734">
        <v>122.76</v>
      </c>
      <c r="AG1734" s="4">
        <v>0.85</v>
      </c>
      <c r="AH1734" t="s">
        <v>33</v>
      </c>
      <c r="AI1734" t="s">
        <v>36</v>
      </c>
      <c r="AJ1734">
        <v>36.778261000000001</v>
      </c>
      <c r="AK1734">
        <v>-119.41793199999999</v>
      </c>
    </row>
    <row r="1735" spans="1:37" ht="14.45" x14ac:dyDescent="0.3">
      <c r="A1735">
        <v>1733</v>
      </c>
      <c r="B1735">
        <v>318</v>
      </c>
      <c r="C1735" t="s">
        <v>1005</v>
      </c>
      <c r="D1735" t="s">
        <v>36</v>
      </c>
      <c r="E1735" t="s">
        <v>53</v>
      </c>
      <c r="F1735" s="2">
        <v>35430</v>
      </c>
      <c r="G1735" s="2">
        <v>39082</v>
      </c>
      <c r="H1735">
        <v>26030</v>
      </c>
      <c r="I1735">
        <v>26452</v>
      </c>
      <c r="J1735">
        <v>130</v>
      </c>
      <c r="K1735">
        <f t="shared" si="54"/>
        <v>1235123500</v>
      </c>
      <c r="L1735">
        <v>125</v>
      </c>
      <c r="M1735">
        <v>119</v>
      </c>
      <c r="N1735" t="s">
        <v>1005</v>
      </c>
      <c r="O1735" t="s">
        <v>546</v>
      </c>
      <c r="P1735" t="s">
        <v>34</v>
      </c>
      <c r="Q1735" s="6">
        <v>42199</v>
      </c>
      <c r="R1735" s="3">
        <v>134669</v>
      </c>
      <c r="S1735" s="3">
        <v>156081</v>
      </c>
      <c r="T1735" t="s">
        <v>91</v>
      </c>
      <c r="V1735" s="3">
        <v>26030</v>
      </c>
      <c r="AB1735" s="3">
        <v>100739408</v>
      </c>
      <c r="AC1735" s="3">
        <v>116756696</v>
      </c>
      <c r="AD1735">
        <v>106.12</v>
      </c>
      <c r="AE1735" s="5">
        <f t="shared" si="55"/>
        <v>85628496.799999997</v>
      </c>
      <c r="AF1735">
        <v>122.99</v>
      </c>
      <c r="AG1735" s="4">
        <v>0.85</v>
      </c>
      <c r="AH1735" t="s">
        <v>33</v>
      </c>
      <c r="AI1735" t="s">
        <v>36</v>
      </c>
      <c r="AJ1735">
        <v>36.778261000000001</v>
      </c>
      <c r="AK1735">
        <v>-119.41793199999999</v>
      </c>
    </row>
    <row r="1736" spans="1:37" ht="14.45" x14ac:dyDescent="0.3">
      <c r="A1736">
        <v>1734</v>
      </c>
      <c r="B1736">
        <v>318</v>
      </c>
      <c r="C1736" t="s">
        <v>1005</v>
      </c>
      <c r="D1736" t="s">
        <v>36</v>
      </c>
      <c r="E1736" t="s">
        <v>53</v>
      </c>
      <c r="F1736" s="2">
        <v>35430</v>
      </c>
      <c r="G1736" s="2">
        <v>39082</v>
      </c>
      <c r="H1736">
        <v>26030</v>
      </c>
      <c r="I1736">
        <v>26452</v>
      </c>
      <c r="J1736">
        <v>130</v>
      </c>
      <c r="K1736">
        <f t="shared" si="54"/>
        <v>1235123500</v>
      </c>
      <c r="L1736">
        <v>125</v>
      </c>
      <c r="M1736">
        <v>119</v>
      </c>
      <c r="N1736" t="s">
        <v>1005</v>
      </c>
      <c r="O1736" t="s">
        <v>546</v>
      </c>
      <c r="P1736" t="s">
        <v>34</v>
      </c>
      <c r="Q1736" s="6">
        <v>42169</v>
      </c>
      <c r="R1736" s="3">
        <v>139729</v>
      </c>
      <c r="S1736" s="3">
        <v>150614</v>
      </c>
      <c r="T1736" t="s">
        <v>91</v>
      </c>
      <c r="V1736" s="3">
        <v>26030</v>
      </c>
      <c r="AB1736" s="3">
        <v>104524551</v>
      </c>
      <c r="AC1736" s="3">
        <v>112667096</v>
      </c>
      <c r="AD1736">
        <v>113.77</v>
      </c>
      <c r="AE1736" s="5">
        <f t="shared" si="55"/>
        <v>88845868.349999994</v>
      </c>
      <c r="AF1736">
        <v>122.64</v>
      </c>
      <c r="AG1736" s="4">
        <v>0.85</v>
      </c>
      <c r="AH1736" t="s">
        <v>33</v>
      </c>
      <c r="AI1736" t="s">
        <v>36</v>
      </c>
      <c r="AJ1736">
        <v>36.778261000000001</v>
      </c>
      <c r="AK1736">
        <v>-119.41793199999999</v>
      </c>
    </row>
    <row r="1737" spans="1:37" ht="14.45" x14ac:dyDescent="0.3">
      <c r="A1737">
        <v>1735</v>
      </c>
      <c r="B1737">
        <v>738</v>
      </c>
      <c r="C1737" t="s">
        <v>1006</v>
      </c>
      <c r="D1737" t="s">
        <v>36</v>
      </c>
      <c r="E1737" t="s">
        <v>53</v>
      </c>
      <c r="F1737" s="2">
        <v>35977</v>
      </c>
      <c r="G1737" s="2">
        <v>39629</v>
      </c>
      <c r="H1737">
        <v>21532</v>
      </c>
      <c r="I1737">
        <v>20932</v>
      </c>
      <c r="J1737">
        <v>119</v>
      </c>
      <c r="K1737">
        <f t="shared" si="54"/>
        <v>935242420</v>
      </c>
      <c r="L1737">
        <v>116</v>
      </c>
      <c r="M1737">
        <v>113</v>
      </c>
      <c r="N1737" t="s">
        <v>1006</v>
      </c>
      <c r="O1737" t="s">
        <v>96</v>
      </c>
      <c r="P1737" t="s">
        <v>39</v>
      </c>
      <c r="Q1737" s="6">
        <v>42050</v>
      </c>
      <c r="R1737" s="3">
        <v>61545</v>
      </c>
      <c r="S1737" s="3">
        <v>67932</v>
      </c>
      <c r="T1737" t="s">
        <v>91</v>
      </c>
      <c r="V1737" s="3">
        <v>21532</v>
      </c>
      <c r="W1737">
        <v>55</v>
      </c>
      <c r="AB1737" s="3">
        <v>46038857</v>
      </c>
      <c r="AC1737" s="3">
        <v>50816665</v>
      </c>
      <c r="AD1737">
        <v>54.98</v>
      </c>
      <c r="AE1737" s="5">
        <f t="shared" si="55"/>
        <v>33147977.039999999</v>
      </c>
      <c r="AF1737">
        <v>60.69</v>
      </c>
      <c r="AG1737" s="4">
        <v>0.72</v>
      </c>
      <c r="AH1737" t="s">
        <v>33</v>
      </c>
      <c r="AI1737" t="s">
        <v>36</v>
      </c>
      <c r="AJ1737">
        <v>37.598546999999897</v>
      </c>
      <c r="AK1737">
        <v>-122.38719399999999</v>
      </c>
    </row>
    <row r="1738" spans="1:37" ht="14.45" x14ac:dyDescent="0.3">
      <c r="A1738">
        <v>1736</v>
      </c>
      <c r="B1738">
        <v>738</v>
      </c>
      <c r="C1738" t="s">
        <v>1006</v>
      </c>
      <c r="D1738" t="s">
        <v>36</v>
      </c>
      <c r="E1738" t="s">
        <v>53</v>
      </c>
      <c r="F1738" s="2">
        <v>35977</v>
      </c>
      <c r="G1738" s="2">
        <v>39629</v>
      </c>
      <c r="H1738">
        <v>21532</v>
      </c>
      <c r="I1738">
        <v>20932</v>
      </c>
      <c r="J1738">
        <v>119</v>
      </c>
      <c r="K1738">
        <f t="shared" si="54"/>
        <v>935242420</v>
      </c>
      <c r="L1738">
        <v>116</v>
      </c>
      <c r="M1738">
        <v>113</v>
      </c>
      <c r="N1738" t="s">
        <v>1006</v>
      </c>
      <c r="O1738" t="s">
        <v>96</v>
      </c>
      <c r="P1738" t="s">
        <v>39</v>
      </c>
      <c r="Q1738" s="6">
        <v>42019</v>
      </c>
      <c r="R1738" s="3">
        <v>69396</v>
      </c>
      <c r="S1738" s="3">
        <v>60845</v>
      </c>
      <c r="T1738" t="s">
        <v>91</v>
      </c>
      <c r="V1738" s="3">
        <v>21532</v>
      </c>
      <c r="W1738">
        <v>56</v>
      </c>
      <c r="AB1738" s="3">
        <v>51911813</v>
      </c>
      <c r="AC1738" s="3">
        <v>45515221</v>
      </c>
      <c r="AD1738">
        <v>56</v>
      </c>
      <c r="AE1738" s="5">
        <f t="shared" si="55"/>
        <v>37376505.359999999</v>
      </c>
      <c r="AF1738">
        <v>49.1</v>
      </c>
      <c r="AG1738" s="4">
        <v>0.72</v>
      </c>
      <c r="AH1738" t="s">
        <v>33</v>
      </c>
      <c r="AI1738" t="s">
        <v>36</v>
      </c>
      <c r="AJ1738">
        <v>37.598546999999897</v>
      </c>
      <c r="AK1738">
        <v>-122.38719399999999</v>
      </c>
    </row>
    <row r="1739" spans="1:37" ht="14.45" x14ac:dyDescent="0.3">
      <c r="A1739">
        <v>1737</v>
      </c>
      <c r="B1739">
        <v>738</v>
      </c>
      <c r="C1739" t="s">
        <v>1006</v>
      </c>
      <c r="D1739" t="s">
        <v>36</v>
      </c>
      <c r="E1739" t="s">
        <v>53</v>
      </c>
      <c r="F1739" s="2">
        <v>35977</v>
      </c>
      <c r="G1739" s="2">
        <v>39629</v>
      </c>
      <c r="H1739">
        <v>21532</v>
      </c>
      <c r="I1739">
        <v>20932</v>
      </c>
      <c r="J1739">
        <v>119</v>
      </c>
      <c r="K1739">
        <f t="shared" si="54"/>
        <v>935242420</v>
      </c>
      <c r="L1739">
        <v>116</v>
      </c>
      <c r="M1739">
        <v>113</v>
      </c>
      <c r="N1739" t="s">
        <v>1006</v>
      </c>
      <c r="O1739" t="s">
        <v>96</v>
      </c>
      <c r="P1739" t="s">
        <v>39</v>
      </c>
      <c r="Q1739" s="6">
        <v>42352</v>
      </c>
      <c r="R1739" s="3">
        <v>58619</v>
      </c>
      <c r="S1739" s="3">
        <v>87486</v>
      </c>
      <c r="T1739" t="s">
        <v>91</v>
      </c>
      <c r="V1739" s="3">
        <v>21532</v>
      </c>
      <c r="W1739">
        <v>47</v>
      </c>
      <c r="AB1739" s="3">
        <v>43850057</v>
      </c>
      <c r="AC1739" s="3">
        <v>65444073</v>
      </c>
      <c r="AD1739">
        <v>47.3</v>
      </c>
      <c r="AE1739" s="5">
        <f t="shared" si="55"/>
        <v>31572041.039999999</v>
      </c>
      <c r="AF1739">
        <v>70.59</v>
      </c>
      <c r="AG1739" s="4">
        <v>0.72</v>
      </c>
      <c r="AH1739" t="s">
        <v>33</v>
      </c>
      <c r="AI1739" t="s">
        <v>36</v>
      </c>
      <c r="AJ1739">
        <v>37.598546999999897</v>
      </c>
      <c r="AK1739">
        <v>-122.38719399999999</v>
      </c>
    </row>
    <row r="1740" spans="1:37" ht="14.45" x14ac:dyDescent="0.3">
      <c r="A1740">
        <v>1738</v>
      </c>
      <c r="B1740">
        <v>738</v>
      </c>
      <c r="C1740" t="s">
        <v>1006</v>
      </c>
      <c r="D1740" t="s">
        <v>36</v>
      </c>
      <c r="E1740" t="s">
        <v>53</v>
      </c>
      <c r="F1740" s="2">
        <v>35977</v>
      </c>
      <c r="G1740" s="2">
        <v>39629</v>
      </c>
      <c r="H1740">
        <v>21532</v>
      </c>
      <c r="I1740">
        <v>20932</v>
      </c>
      <c r="J1740">
        <v>119</v>
      </c>
      <c r="K1740">
        <f t="shared" si="54"/>
        <v>935242420</v>
      </c>
      <c r="L1740">
        <v>116</v>
      </c>
      <c r="M1740">
        <v>113</v>
      </c>
      <c r="N1740" t="s">
        <v>1006</v>
      </c>
      <c r="O1740" t="s">
        <v>96</v>
      </c>
      <c r="P1740" t="s">
        <v>34</v>
      </c>
      <c r="Q1740" s="6">
        <v>42322</v>
      </c>
      <c r="R1740" s="3">
        <v>83054</v>
      </c>
      <c r="S1740" s="3">
        <v>98019</v>
      </c>
      <c r="T1740" t="s">
        <v>91</v>
      </c>
      <c r="V1740" s="3">
        <v>21532</v>
      </c>
      <c r="W1740">
        <v>69</v>
      </c>
      <c r="AB1740" s="3">
        <v>62128706</v>
      </c>
      <c r="AC1740" s="3">
        <v>73323304</v>
      </c>
      <c r="AD1740">
        <v>69.25</v>
      </c>
      <c r="AE1740" s="5">
        <f t="shared" si="55"/>
        <v>44732668.32</v>
      </c>
      <c r="AF1740">
        <v>81.73</v>
      </c>
      <c r="AG1740" s="4">
        <v>0.72</v>
      </c>
      <c r="AH1740" t="s">
        <v>33</v>
      </c>
      <c r="AI1740" t="s">
        <v>36</v>
      </c>
      <c r="AJ1740">
        <v>37.598546999999897</v>
      </c>
      <c r="AK1740">
        <v>-122.38719399999999</v>
      </c>
    </row>
    <row r="1741" spans="1:37" ht="14.45" x14ac:dyDescent="0.3">
      <c r="A1741">
        <v>1739</v>
      </c>
      <c r="B1741">
        <v>738</v>
      </c>
      <c r="C1741" t="s">
        <v>1006</v>
      </c>
      <c r="D1741" t="s">
        <v>36</v>
      </c>
      <c r="E1741" t="s">
        <v>53</v>
      </c>
      <c r="F1741" s="2">
        <v>35977</v>
      </c>
      <c r="G1741" s="2">
        <v>39629</v>
      </c>
      <c r="H1741">
        <v>21532</v>
      </c>
      <c r="I1741">
        <v>20932</v>
      </c>
      <c r="J1741">
        <v>119</v>
      </c>
      <c r="K1741">
        <f t="shared" si="54"/>
        <v>935242420</v>
      </c>
      <c r="L1741">
        <v>116</v>
      </c>
      <c r="M1741">
        <v>113</v>
      </c>
      <c r="N1741" t="s">
        <v>1006</v>
      </c>
      <c r="O1741" t="s">
        <v>96</v>
      </c>
      <c r="P1741" t="s">
        <v>39</v>
      </c>
      <c r="Q1741" s="6">
        <v>42291</v>
      </c>
      <c r="R1741" s="3">
        <v>94372</v>
      </c>
      <c r="S1741" s="3">
        <v>103118</v>
      </c>
      <c r="T1741" t="s">
        <v>91</v>
      </c>
      <c r="V1741" s="3">
        <v>21532</v>
      </c>
      <c r="W1741">
        <v>76</v>
      </c>
      <c r="AB1741" s="3">
        <v>70595158</v>
      </c>
      <c r="AC1741" s="3">
        <v>77137621</v>
      </c>
      <c r="AD1741">
        <v>76.150000000000006</v>
      </c>
      <c r="AE1741" s="5">
        <f t="shared" si="55"/>
        <v>50828513.759999998</v>
      </c>
      <c r="AF1741">
        <v>83.21</v>
      </c>
      <c r="AG1741" s="4">
        <v>0.72</v>
      </c>
      <c r="AH1741" t="s">
        <v>33</v>
      </c>
      <c r="AI1741" t="s">
        <v>36</v>
      </c>
      <c r="AJ1741">
        <v>37.598546999999897</v>
      </c>
      <c r="AK1741">
        <v>-122.38719399999999</v>
      </c>
    </row>
    <row r="1742" spans="1:37" ht="14.45" x14ac:dyDescent="0.3">
      <c r="A1742">
        <v>1740</v>
      </c>
      <c r="B1742">
        <v>738</v>
      </c>
      <c r="C1742" t="s">
        <v>1006</v>
      </c>
      <c r="D1742" t="s">
        <v>36</v>
      </c>
      <c r="E1742" t="s">
        <v>53</v>
      </c>
      <c r="F1742" s="2">
        <v>35977</v>
      </c>
      <c r="G1742" s="2">
        <v>39629</v>
      </c>
      <c r="H1742">
        <v>21532</v>
      </c>
      <c r="I1742">
        <v>20932</v>
      </c>
      <c r="J1742">
        <v>119</v>
      </c>
      <c r="K1742">
        <f t="shared" si="54"/>
        <v>935242420</v>
      </c>
      <c r="L1742">
        <v>116</v>
      </c>
      <c r="M1742">
        <v>113</v>
      </c>
      <c r="N1742" t="s">
        <v>1006</v>
      </c>
      <c r="O1742" t="s">
        <v>96</v>
      </c>
      <c r="P1742" t="s">
        <v>39</v>
      </c>
      <c r="Q1742" s="6">
        <v>42261</v>
      </c>
      <c r="R1742" s="3">
        <v>105074</v>
      </c>
      <c r="S1742" s="3">
        <v>124653</v>
      </c>
      <c r="T1742" t="s">
        <v>91</v>
      </c>
      <c r="V1742" s="3">
        <v>21532</v>
      </c>
      <c r="W1742">
        <v>88</v>
      </c>
      <c r="AB1742" s="3">
        <v>78600810</v>
      </c>
      <c r="AC1742" s="3">
        <v>93246919</v>
      </c>
      <c r="AD1742">
        <v>87.61</v>
      </c>
      <c r="AE1742" s="5">
        <f t="shared" si="55"/>
        <v>56592583.199999996</v>
      </c>
      <c r="AF1742">
        <v>103.93</v>
      </c>
      <c r="AG1742" s="4">
        <v>0.72</v>
      </c>
      <c r="AH1742" t="s">
        <v>33</v>
      </c>
      <c r="AI1742" t="s">
        <v>36</v>
      </c>
      <c r="AJ1742">
        <v>37.598546999999897</v>
      </c>
      <c r="AK1742">
        <v>-122.38719399999999</v>
      </c>
    </row>
    <row r="1743" spans="1:37" ht="14.45" x14ac:dyDescent="0.3">
      <c r="A1743">
        <v>1741</v>
      </c>
      <c r="B1743">
        <v>738</v>
      </c>
      <c r="C1743" t="s">
        <v>1006</v>
      </c>
      <c r="D1743" t="s">
        <v>36</v>
      </c>
      <c r="E1743" t="s">
        <v>53</v>
      </c>
      <c r="F1743" s="2">
        <v>35977</v>
      </c>
      <c r="G1743" s="2">
        <v>39629</v>
      </c>
      <c r="H1743">
        <v>21532</v>
      </c>
      <c r="I1743">
        <v>20932</v>
      </c>
      <c r="J1743">
        <v>119</v>
      </c>
      <c r="K1743">
        <f t="shared" si="54"/>
        <v>935242420</v>
      </c>
      <c r="L1743">
        <v>116</v>
      </c>
      <c r="M1743">
        <v>113</v>
      </c>
      <c r="N1743" t="s">
        <v>1006</v>
      </c>
      <c r="O1743" t="s">
        <v>96</v>
      </c>
      <c r="P1743" t="s">
        <v>39</v>
      </c>
      <c r="Q1743" s="6">
        <v>42230</v>
      </c>
      <c r="R1743" s="3">
        <v>119513</v>
      </c>
      <c r="S1743" s="3">
        <v>118721</v>
      </c>
      <c r="T1743" t="s">
        <v>91</v>
      </c>
      <c r="V1743" s="3">
        <v>21532</v>
      </c>
      <c r="AB1743" s="3">
        <v>89401932</v>
      </c>
      <c r="AC1743" s="3">
        <v>88809475</v>
      </c>
      <c r="AD1743">
        <v>96.43</v>
      </c>
      <c r="AE1743" s="5">
        <f t="shared" si="55"/>
        <v>64369391.039999999</v>
      </c>
      <c r="AF1743">
        <v>95.8</v>
      </c>
      <c r="AG1743" s="4">
        <v>0.72</v>
      </c>
      <c r="AH1743" t="s">
        <v>33</v>
      </c>
      <c r="AI1743" t="s">
        <v>36</v>
      </c>
      <c r="AJ1743">
        <v>37.598546999999897</v>
      </c>
      <c r="AK1743">
        <v>-122.38719399999999</v>
      </c>
    </row>
    <row r="1744" spans="1:37" ht="14.45" x14ac:dyDescent="0.3">
      <c r="A1744">
        <v>1742</v>
      </c>
      <c r="B1744">
        <v>738</v>
      </c>
      <c r="C1744" t="s">
        <v>1006</v>
      </c>
      <c r="D1744" t="s">
        <v>36</v>
      </c>
      <c r="E1744" t="s">
        <v>53</v>
      </c>
      <c r="F1744" s="2">
        <v>35977</v>
      </c>
      <c r="G1744" s="2">
        <v>39629</v>
      </c>
      <c r="H1744">
        <v>21532</v>
      </c>
      <c r="I1744">
        <v>20932</v>
      </c>
      <c r="J1744">
        <v>119</v>
      </c>
      <c r="K1744">
        <f t="shared" si="54"/>
        <v>935242420</v>
      </c>
      <c r="L1744">
        <v>116</v>
      </c>
      <c r="M1744">
        <v>113</v>
      </c>
      <c r="N1744" t="s">
        <v>1006</v>
      </c>
      <c r="O1744" t="s">
        <v>1007</v>
      </c>
      <c r="P1744" t="s">
        <v>39</v>
      </c>
      <c r="Q1744" s="6">
        <v>42199</v>
      </c>
      <c r="R1744" s="3">
        <v>103641</v>
      </c>
      <c r="S1744" s="3">
        <v>125943</v>
      </c>
      <c r="T1744" t="s">
        <v>91</v>
      </c>
      <c r="V1744" s="3">
        <v>21532</v>
      </c>
      <c r="AB1744" s="3">
        <v>77528852</v>
      </c>
      <c r="AC1744" s="3">
        <v>94211906</v>
      </c>
      <c r="AD1744">
        <v>83.63</v>
      </c>
      <c r="AE1744" s="5">
        <f t="shared" si="55"/>
        <v>55820773.439999998</v>
      </c>
      <c r="AF1744">
        <v>101.62</v>
      </c>
      <c r="AG1744" s="4">
        <v>0.72</v>
      </c>
      <c r="AH1744" t="s">
        <v>33</v>
      </c>
      <c r="AI1744" t="s">
        <v>36</v>
      </c>
      <c r="AJ1744">
        <v>37.598546999999897</v>
      </c>
      <c r="AK1744">
        <v>-122.38719399999999</v>
      </c>
    </row>
    <row r="1745" spans="1:37" ht="14.45" x14ac:dyDescent="0.3">
      <c r="A1745">
        <v>1743</v>
      </c>
      <c r="B1745">
        <v>738</v>
      </c>
      <c r="C1745" t="s">
        <v>1006</v>
      </c>
      <c r="D1745" t="s">
        <v>36</v>
      </c>
      <c r="E1745" t="s">
        <v>53</v>
      </c>
      <c r="F1745" s="2">
        <v>35977</v>
      </c>
      <c r="G1745" s="2">
        <v>39629</v>
      </c>
      <c r="H1745">
        <v>21532</v>
      </c>
      <c r="I1745">
        <v>20932</v>
      </c>
      <c r="J1745">
        <v>119</v>
      </c>
      <c r="K1745">
        <f t="shared" si="54"/>
        <v>935242420</v>
      </c>
      <c r="L1745">
        <v>116</v>
      </c>
      <c r="M1745">
        <v>113</v>
      </c>
      <c r="N1745" t="s">
        <v>1006</v>
      </c>
      <c r="O1745" t="s">
        <v>1007</v>
      </c>
      <c r="P1745" t="s">
        <v>39</v>
      </c>
      <c r="Q1745" s="6">
        <v>42169</v>
      </c>
      <c r="R1745" s="3">
        <v>111237</v>
      </c>
      <c r="S1745" s="3">
        <v>107453</v>
      </c>
      <c r="T1745" t="s">
        <v>91</v>
      </c>
      <c r="V1745" s="3">
        <v>21532</v>
      </c>
      <c r="AB1745" s="3">
        <v>83211055</v>
      </c>
      <c r="AC1745" s="3">
        <v>80380426</v>
      </c>
      <c r="AD1745">
        <v>128.82</v>
      </c>
      <c r="AE1745" s="5">
        <f t="shared" si="55"/>
        <v>83211055</v>
      </c>
      <c r="AF1745">
        <v>124.44</v>
      </c>
      <c r="AG1745" s="4">
        <v>1</v>
      </c>
      <c r="AH1745" t="s">
        <v>33</v>
      </c>
      <c r="AI1745" t="s">
        <v>36</v>
      </c>
      <c r="AJ1745">
        <v>37.598546999999897</v>
      </c>
      <c r="AK1745">
        <v>-122.38719399999999</v>
      </c>
    </row>
    <row r="1746" spans="1:37" ht="14.45" x14ac:dyDescent="0.3">
      <c r="A1746">
        <v>1744</v>
      </c>
      <c r="B1746">
        <v>313</v>
      </c>
      <c r="C1746" t="s">
        <v>1008</v>
      </c>
      <c r="D1746" t="s">
        <v>36</v>
      </c>
      <c r="E1746" t="s">
        <v>31</v>
      </c>
      <c r="F1746" s="2">
        <v>34881</v>
      </c>
      <c r="G1746" s="2">
        <v>38533</v>
      </c>
      <c r="H1746">
        <v>70817</v>
      </c>
      <c r="I1746">
        <v>63477</v>
      </c>
      <c r="J1746">
        <v>176</v>
      </c>
      <c r="K1746">
        <f t="shared" si="54"/>
        <v>4549284080</v>
      </c>
      <c r="L1746">
        <v>159</v>
      </c>
      <c r="M1746">
        <v>141</v>
      </c>
      <c r="N1746" t="s">
        <v>1008</v>
      </c>
      <c r="O1746">
        <v>2</v>
      </c>
      <c r="P1746" t="s">
        <v>39</v>
      </c>
      <c r="Q1746" s="6">
        <v>42050</v>
      </c>
      <c r="R1746" s="3">
        <v>288086</v>
      </c>
      <c r="S1746" s="3">
        <v>334063</v>
      </c>
      <c r="T1746" t="s">
        <v>91</v>
      </c>
      <c r="U1746" t="s">
        <v>2158</v>
      </c>
      <c r="V1746" s="3">
        <v>70817</v>
      </c>
      <c r="W1746">
        <v>51</v>
      </c>
      <c r="AB1746" s="3">
        <v>215503293</v>
      </c>
      <c r="AC1746" s="3">
        <v>249896478</v>
      </c>
      <c r="AD1746">
        <v>61.95</v>
      </c>
      <c r="AE1746" s="5">
        <f t="shared" si="55"/>
        <v>122836877.00999999</v>
      </c>
      <c r="AF1746">
        <v>71.84</v>
      </c>
      <c r="AG1746" s="4">
        <v>0.56999999999999995</v>
      </c>
      <c r="AH1746" t="s">
        <v>33</v>
      </c>
      <c r="AI1746" t="s">
        <v>36</v>
      </c>
      <c r="AJ1746">
        <v>37.432333999999997</v>
      </c>
      <c r="AK1746">
        <v>-121.899574</v>
      </c>
    </row>
    <row r="1747" spans="1:37" ht="14.45" x14ac:dyDescent="0.3">
      <c r="A1747">
        <v>1745</v>
      </c>
      <c r="B1747">
        <v>313</v>
      </c>
      <c r="C1747" t="s">
        <v>1008</v>
      </c>
      <c r="D1747" t="s">
        <v>36</v>
      </c>
      <c r="E1747" t="s">
        <v>31</v>
      </c>
      <c r="F1747" s="2">
        <v>34881</v>
      </c>
      <c r="G1747" s="2">
        <v>38533</v>
      </c>
      <c r="H1747">
        <v>70817</v>
      </c>
      <c r="I1747">
        <v>63477</v>
      </c>
      <c r="J1747">
        <v>176</v>
      </c>
      <c r="K1747">
        <f t="shared" si="54"/>
        <v>4549284080</v>
      </c>
      <c r="L1747">
        <v>159</v>
      </c>
      <c r="M1747">
        <v>141</v>
      </c>
      <c r="N1747" t="s">
        <v>1008</v>
      </c>
      <c r="O1747">
        <v>2</v>
      </c>
      <c r="P1747" t="s">
        <v>39</v>
      </c>
      <c r="Q1747" s="6">
        <v>42019</v>
      </c>
      <c r="R1747" s="3">
        <v>279873</v>
      </c>
      <c r="S1747" s="3">
        <v>312145</v>
      </c>
      <c r="T1747" t="s">
        <v>91</v>
      </c>
      <c r="U1747" t="s">
        <v>1009</v>
      </c>
      <c r="V1747" s="3">
        <v>70817</v>
      </c>
      <c r="W1747">
        <v>51</v>
      </c>
      <c r="AB1747" s="3">
        <v>209359543</v>
      </c>
      <c r="AC1747" s="3">
        <v>233500675</v>
      </c>
      <c r="AD1747">
        <v>44.82</v>
      </c>
      <c r="AE1747" s="5">
        <f t="shared" si="55"/>
        <v>98398985.209999993</v>
      </c>
      <c r="AF1747">
        <v>49.99</v>
      </c>
      <c r="AG1747" s="4">
        <v>0.47</v>
      </c>
      <c r="AH1747" t="s">
        <v>33</v>
      </c>
      <c r="AI1747" t="s">
        <v>36</v>
      </c>
      <c r="AJ1747">
        <v>37.432333999999997</v>
      </c>
      <c r="AK1747">
        <v>-121.899574</v>
      </c>
    </row>
    <row r="1748" spans="1:37" ht="14.45" x14ac:dyDescent="0.3">
      <c r="A1748">
        <v>1746</v>
      </c>
      <c r="B1748">
        <v>313</v>
      </c>
      <c r="C1748" t="s">
        <v>1008</v>
      </c>
      <c r="D1748" t="s">
        <v>36</v>
      </c>
      <c r="E1748" t="s">
        <v>31</v>
      </c>
      <c r="F1748" s="2">
        <v>34881</v>
      </c>
      <c r="G1748" s="2">
        <v>38533</v>
      </c>
      <c r="H1748">
        <v>70817</v>
      </c>
      <c r="I1748">
        <v>63477</v>
      </c>
      <c r="J1748">
        <v>176</v>
      </c>
      <c r="K1748">
        <f t="shared" si="54"/>
        <v>4549284080</v>
      </c>
      <c r="L1748">
        <v>159</v>
      </c>
      <c r="M1748">
        <v>141</v>
      </c>
      <c r="N1748" t="s">
        <v>1008</v>
      </c>
      <c r="O1748">
        <v>2</v>
      </c>
      <c r="P1748" t="s">
        <v>39</v>
      </c>
      <c r="Q1748" s="6">
        <v>42352</v>
      </c>
      <c r="R1748" s="3">
        <v>291134</v>
      </c>
      <c r="S1748" s="3">
        <v>345879</v>
      </c>
      <c r="T1748" t="s">
        <v>91</v>
      </c>
      <c r="U1748" t="s">
        <v>1009</v>
      </c>
      <c r="V1748" s="3">
        <v>70817</v>
      </c>
      <c r="W1748">
        <v>64</v>
      </c>
      <c r="AB1748" s="3">
        <v>217783356</v>
      </c>
      <c r="AC1748" s="3">
        <v>258735460</v>
      </c>
      <c r="AD1748">
        <v>54.56</v>
      </c>
      <c r="AE1748" s="5">
        <f t="shared" si="55"/>
        <v>119780845.80000001</v>
      </c>
      <c r="AF1748">
        <v>64.819999999999993</v>
      </c>
      <c r="AG1748" s="4">
        <v>0.55000000000000004</v>
      </c>
      <c r="AH1748" t="s">
        <v>33</v>
      </c>
      <c r="AI1748" t="s">
        <v>36</v>
      </c>
      <c r="AJ1748">
        <v>37.432333999999997</v>
      </c>
      <c r="AK1748">
        <v>-121.899574</v>
      </c>
    </row>
    <row r="1749" spans="1:37" ht="14.45" x14ac:dyDescent="0.3">
      <c r="A1749">
        <v>1747</v>
      </c>
      <c r="B1749">
        <v>313</v>
      </c>
      <c r="C1749" t="s">
        <v>1008</v>
      </c>
      <c r="D1749" t="s">
        <v>36</v>
      </c>
      <c r="E1749" t="s">
        <v>31</v>
      </c>
      <c r="F1749" s="2">
        <v>34881</v>
      </c>
      <c r="G1749" s="2">
        <v>38533</v>
      </c>
      <c r="H1749">
        <v>70817</v>
      </c>
      <c r="I1749">
        <v>63477</v>
      </c>
      <c r="J1749">
        <v>176</v>
      </c>
      <c r="K1749">
        <f t="shared" si="54"/>
        <v>4549284080</v>
      </c>
      <c r="L1749">
        <v>159</v>
      </c>
      <c r="M1749">
        <v>141</v>
      </c>
      <c r="N1749" t="s">
        <v>1008</v>
      </c>
      <c r="O1749">
        <v>2</v>
      </c>
      <c r="P1749" t="s">
        <v>39</v>
      </c>
      <c r="Q1749" s="6">
        <v>42322</v>
      </c>
      <c r="R1749" s="3">
        <v>383983</v>
      </c>
      <c r="S1749" s="3">
        <v>417890</v>
      </c>
      <c r="T1749" t="s">
        <v>91</v>
      </c>
      <c r="U1749" t="s">
        <v>1010</v>
      </c>
      <c r="V1749" s="3">
        <v>70817</v>
      </c>
      <c r="W1749">
        <v>51</v>
      </c>
      <c r="AB1749" s="3">
        <v>287239231</v>
      </c>
      <c r="AC1749" s="3">
        <v>312603429</v>
      </c>
      <c r="AD1749">
        <v>60.84</v>
      </c>
      <c r="AE1749" s="5">
        <f t="shared" si="55"/>
        <v>129257653.95</v>
      </c>
      <c r="AF1749">
        <v>66.209999999999994</v>
      </c>
      <c r="AG1749" s="4">
        <v>0.45</v>
      </c>
      <c r="AH1749" t="s">
        <v>33</v>
      </c>
      <c r="AI1749" t="s">
        <v>36</v>
      </c>
      <c r="AJ1749">
        <v>37.432333999999997</v>
      </c>
      <c r="AK1749">
        <v>-121.899574</v>
      </c>
    </row>
    <row r="1750" spans="1:37" ht="14.45" x14ac:dyDescent="0.3">
      <c r="A1750">
        <v>1748</v>
      </c>
      <c r="B1750">
        <v>313</v>
      </c>
      <c r="C1750" t="s">
        <v>1008</v>
      </c>
      <c r="D1750" t="s">
        <v>36</v>
      </c>
      <c r="E1750" t="s">
        <v>31</v>
      </c>
      <c r="F1750" s="2">
        <v>34881</v>
      </c>
      <c r="G1750" s="2">
        <v>38533</v>
      </c>
      <c r="H1750">
        <v>70817</v>
      </c>
      <c r="I1750">
        <v>63477</v>
      </c>
      <c r="J1750">
        <v>176</v>
      </c>
      <c r="K1750">
        <f t="shared" si="54"/>
        <v>4549284080</v>
      </c>
      <c r="L1750">
        <v>159</v>
      </c>
      <c r="M1750">
        <v>141</v>
      </c>
      <c r="N1750" t="s">
        <v>1008</v>
      </c>
      <c r="O1750">
        <v>2</v>
      </c>
      <c r="P1750" t="s">
        <v>39</v>
      </c>
      <c r="Q1750" s="6">
        <v>42291</v>
      </c>
      <c r="R1750" s="3">
        <v>354063</v>
      </c>
      <c r="S1750" s="3">
        <v>392210</v>
      </c>
      <c r="T1750" t="s">
        <v>91</v>
      </c>
      <c r="U1750" t="s">
        <v>1009</v>
      </c>
      <c r="V1750" s="3">
        <v>70817</v>
      </c>
      <c r="W1750">
        <v>71</v>
      </c>
      <c r="AB1750" s="3">
        <v>264857517</v>
      </c>
      <c r="AC1750" s="3">
        <v>293393455</v>
      </c>
      <c r="AD1750">
        <v>65.150000000000006</v>
      </c>
      <c r="AE1750" s="5">
        <f t="shared" si="55"/>
        <v>143023059.18000001</v>
      </c>
      <c r="AF1750">
        <v>72.17</v>
      </c>
      <c r="AG1750" s="4">
        <v>0.54</v>
      </c>
      <c r="AH1750" t="s">
        <v>33</v>
      </c>
      <c r="AI1750" t="s">
        <v>36</v>
      </c>
      <c r="AJ1750">
        <v>37.432333999999997</v>
      </c>
      <c r="AK1750">
        <v>-121.899574</v>
      </c>
    </row>
    <row r="1751" spans="1:37" ht="14.45" x14ac:dyDescent="0.3">
      <c r="A1751">
        <v>1749</v>
      </c>
      <c r="B1751">
        <v>313</v>
      </c>
      <c r="C1751" t="s">
        <v>1008</v>
      </c>
      <c r="D1751" t="s">
        <v>36</v>
      </c>
      <c r="E1751" t="s">
        <v>31</v>
      </c>
      <c r="F1751" s="2">
        <v>34881</v>
      </c>
      <c r="G1751" s="2">
        <v>38533</v>
      </c>
      <c r="H1751">
        <v>70817</v>
      </c>
      <c r="I1751">
        <v>63477</v>
      </c>
      <c r="J1751">
        <v>176</v>
      </c>
      <c r="K1751">
        <f t="shared" si="54"/>
        <v>4549284080</v>
      </c>
      <c r="L1751">
        <v>159</v>
      </c>
      <c r="M1751">
        <v>141</v>
      </c>
      <c r="N1751" t="s">
        <v>1008</v>
      </c>
      <c r="O1751">
        <v>2</v>
      </c>
      <c r="P1751" t="s">
        <v>39</v>
      </c>
      <c r="Q1751" s="6">
        <v>42261</v>
      </c>
      <c r="R1751" s="3">
        <v>354063</v>
      </c>
      <c r="S1751" s="3">
        <v>392210</v>
      </c>
      <c r="T1751" t="s">
        <v>91</v>
      </c>
      <c r="U1751" t="s">
        <v>1011</v>
      </c>
      <c r="V1751" s="3">
        <v>70817</v>
      </c>
      <c r="W1751">
        <v>111</v>
      </c>
      <c r="AB1751" s="3">
        <v>264857517</v>
      </c>
      <c r="AC1751" s="3">
        <v>293393455</v>
      </c>
      <c r="AD1751">
        <v>110.95</v>
      </c>
      <c r="AE1751" s="5">
        <f t="shared" si="55"/>
        <v>235723190.13</v>
      </c>
      <c r="AF1751">
        <v>122.91</v>
      </c>
      <c r="AG1751" s="4">
        <v>0.89</v>
      </c>
      <c r="AH1751" t="s">
        <v>33</v>
      </c>
      <c r="AI1751" t="s">
        <v>36</v>
      </c>
      <c r="AJ1751">
        <v>37.432333999999997</v>
      </c>
      <c r="AK1751">
        <v>-121.899574</v>
      </c>
    </row>
    <row r="1752" spans="1:37" ht="14.45" x14ac:dyDescent="0.3">
      <c r="A1752">
        <v>1750</v>
      </c>
      <c r="B1752">
        <v>313</v>
      </c>
      <c r="C1752" t="s">
        <v>1008</v>
      </c>
      <c r="D1752" t="s">
        <v>36</v>
      </c>
      <c r="E1752" t="s">
        <v>31</v>
      </c>
      <c r="F1752" s="2">
        <v>34881</v>
      </c>
      <c r="G1752" s="2">
        <v>38533</v>
      </c>
      <c r="H1752">
        <v>70817</v>
      </c>
      <c r="I1752">
        <v>63477</v>
      </c>
      <c r="J1752">
        <v>176</v>
      </c>
      <c r="K1752">
        <f t="shared" si="54"/>
        <v>4549284080</v>
      </c>
      <c r="L1752">
        <v>159</v>
      </c>
      <c r="M1752">
        <v>141</v>
      </c>
      <c r="N1752" t="s">
        <v>1008</v>
      </c>
      <c r="O1752">
        <v>2</v>
      </c>
      <c r="P1752" t="s">
        <v>39</v>
      </c>
      <c r="Q1752" s="6">
        <v>42230</v>
      </c>
      <c r="R1752" s="3">
        <v>437689</v>
      </c>
      <c r="S1752" s="3">
        <v>502386</v>
      </c>
      <c r="T1752" t="s">
        <v>91</v>
      </c>
      <c r="V1752" s="3">
        <v>70817</v>
      </c>
      <c r="AB1752" s="3">
        <v>327414109</v>
      </c>
      <c r="AC1752" s="3">
        <v>375810826</v>
      </c>
      <c r="AD1752">
        <v>67.11</v>
      </c>
      <c r="AE1752" s="5">
        <f t="shared" si="55"/>
        <v>147336349.05000001</v>
      </c>
      <c r="AF1752">
        <v>77.03</v>
      </c>
      <c r="AG1752" s="4">
        <v>0.45</v>
      </c>
      <c r="AH1752" t="s">
        <v>33</v>
      </c>
      <c r="AI1752" t="s">
        <v>36</v>
      </c>
      <c r="AJ1752">
        <v>37.432333999999997</v>
      </c>
      <c r="AK1752">
        <v>-121.899574</v>
      </c>
    </row>
    <row r="1753" spans="1:37" ht="14.45" x14ac:dyDescent="0.3">
      <c r="A1753">
        <v>1751</v>
      </c>
      <c r="B1753">
        <v>313</v>
      </c>
      <c r="C1753" t="s">
        <v>1008</v>
      </c>
      <c r="D1753" t="s">
        <v>36</v>
      </c>
      <c r="E1753" t="s">
        <v>31</v>
      </c>
      <c r="F1753" s="2">
        <v>34881</v>
      </c>
      <c r="G1753" s="2">
        <v>38533</v>
      </c>
      <c r="H1753">
        <v>70817</v>
      </c>
      <c r="I1753">
        <v>63477</v>
      </c>
      <c r="J1753">
        <v>176</v>
      </c>
      <c r="K1753">
        <f t="shared" si="54"/>
        <v>4549284080</v>
      </c>
      <c r="L1753">
        <v>159</v>
      </c>
      <c r="M1753">
        <v>141</v>
      </c>
      <c r="N1753" t="s">
        <v>1008</v>
      </c>
      <c r="O1753">
        <v>0</v>
      </c>
      <c r="P1753" t="s">
        <v>34</v>
      </c>
      <c r="Q1753" s="6">
        <v>42199</v>
      </c>
      <c r="R1753" s="3">
        <v>447498</v>
      </c>
      <c r="S1753" s="3">
        <v>496901</v>
      </c>
      <c r="T1753" t="s">
        <v>91</v>
      </c>
      <c r="V1753" s="3">
        <v>70817</v>
      </c>
      <c r="AB1753" s="3">
        <v>334751751</v>
      </c>
      <c r="AC1753" s="3">
        <v>371707761</v>
      </c>
      <c r="AD1753">
        <v>152.47999999999999</v>
      </c>
      <c r="AE1753" s="5">
        <f t="shared" si="55"/>
        <v>334751751</v>
      </c>
      <c r="AF1753">
        <v>169.32</v>
      </c>
      <c r="AG1753" s="4">
        <v>1</v>
      </c>
      <c r="AH1753" t="s">
        <v>33</v>
      </c>
      <c r="AI1753" t="s">
        <v>36</v>
      </c>
      <c r="AJ1753">
        <v>37.432333999999997</v>
      </c>
      <c r="AK1753">
        <v>-121.899574</v>
      </c>
    </row>
    <row r="1754" spans="1:37" ht="14.45" x14ac:dyDescent="0.3">
      <c r="A1754">
        <v>1752</v>
      </c>
      <c r="B1754">
        <v>313</v>
      </c>
      <c r="C1754" t="s">
        <v>1008</v>
      </c>
      <c r="D1754" t="s">
        <v>36</v>
      </c>
      <c r="E1754" t="s">
        <v>31</v>
      </c>
      <c r="F1754" s="2">
        <v>34881</v>
      </c>
      <c r="G1754" s="2">
        <v>38533</v>
      </c>
      <c r="H1754">
        <v>70817</v>
      </c>
      <c r="I1754">
        <v>63477</v>
      </c>
      <c r="J1754">
        <v>176</v>
      </c>
      <c r="K1754">
        <f t="shared" si="54"/>
        <v>4549284080</v>
      </c>
      <c r="L1754">
        <v>159</v>
      </c>
      <c r="M1754">
        <v>141</v>
      </c>
      <c r="N1754" t="s">
        <v>1008</v>
      </c>
      <c r="O1754">
        <v>0</v>
      </c>
      <c r="P1754" t="s">
        <v>34</v>
      </c>
      <c r="Q1754" s="6">
        <v>42169</v>
      </c>
      <c r="R1754" s="3">
        <v>405064</v>
      </c>
      <c r="S1754" s="3">
        <v>442010</v>
      </c>
      <c r="T1754" t="s">
        <v>91</v>
      </c>
      <c r="V1754" s="3">
        <v>70817</v>
      </c>
      <c r="AB1754" s="3">
        <v>303008914</v>
      </c>
      <c r="AC1754" s="3">
        <v>330646442</v>
      </c>
      <c r="AD1754">
        <v>142.63</v>
      </c>
      <c r="AE1754" s="5">
        <f t="shared" si="55"/>
        <v>303008914</v>
      </c>
      <c r="AF1754">
        <v>155.63</v>
      </c>
      <c r="AG1754" s="4">
        <v>1</v>
      </c>
      <c r="AH1754" t="s">
        <v>33</v>
      </c>
      <c r="AI1754" t="s">
        <v>36</v>
      </c>
      <c r="AJ1754">
        <v>37.432333999999997</v>
      </c>
      <c r="AK1754">
        <v>-121.899574</v>
      </c>
    </row>
    <row r="1755" spans="1:37" ht="14.45" x14ac:dyDescent="0.3">
      <c r="A1755">
        <v>1753</v>
      </c>
      <c r="B1755">
        <v>398</v>
      </c>
      <c r="C1755" t="s">
        <v>1012</v>
      </c>
      <c r="D1755" t="s">
        <v>130</v>
      </c>
      <c r="E1755" t="s">
        <v>37</v>
      </c>
      <c r="F1755" s="2">
        <v>35612</v>
      </c>
      <c r="G1755" s="2">
        <v>38898</v>
      </c>
      <c r="H1755">
        <v>34766</v>
      </c>
      <c r="I1755">
        <v>23898</v>
      </c>
      <c r="J1755">
        <v>327</v>
      </c>
      <c r="K1755">
        <f t="shared" si="54"/>
        <v>4149495930</v>
      </c>
      <c r="L1755">
        <v>296</v>
      </c>
      <c r="M1755">
        <v>265</v>
      </c>
      <c r="N1755" t="s">
        <v>1012</v>
      </c>
      <c r="O1755" t="s">
        <v>1013</v>
      </c>
      <c r="P1755" t="s">
        <v>39</v>
      </c>
      <c r="Q1755" s="6">
        <v>42050</v>
      </c>
      <c r="R1755">
        <v>503</v>
      </c>
      <c r="S1755">
        <v>570</v>
      </c>
      <c r="T1755" t="s">
        <v>55</v>
      </c>
      <c r="V1755" s="3">
        <v>34766</v>
      </c>
      <c r="W1755">
        <v>109</v>
      </c>
      <c r="AB1755" s="3">
        <v>163903268</v>
      </c>
      <c r="AC1755" s="3">
        <v>185735313</v>
      </c>
      <c r="AD1755">
        <v>109.44</v>
      </c>
      <c r="AE1755" s="5">
        <f t="shared" si="55"/>
        <v>106537124.2</v>
      </c>
      <c r="AF1755">
        <v>124.02</v>
      </c>
      <c r="AG1755" s="4">
        <v>0.65</v>
      </c>
      <c r="AH1755" t="s">
        <v>33</v>
      </c>
      <c r="AI1755" t="s">
        <v>130</v>
      </c>
      <c r="AJ1755">
        <v>36.778261000000001</v>
      </c>
      <c r="AK1755">
        <v>-119.41793199999999</v>
      </c>
    </row>
    <row r="1756" spans="1:37" ht="14.45" x14ac:dyDescent="0.3">
      <c r="A1756">
        <v>1754</v>
      </c>
      <c r="B1756">
        <v>398</v>
      </c>
      <c r="C1756" t="s">
        <v>1012</v>
      </c>
      <c r="D1756" t="s">
        <v>130</v>
      </c>
      <c r="E1756" t="s">
        <v>37</v>
      </c>
      <c r="F1756" s="2">
        <v>35612</v>
      </c>
      <c r="G1756" s="2">
        <v>38898</v>
      </c>
      <c r="H1756">
        <v>34766</v>
      </c>
      <c r="I1756">
        <v>23898</v>
      </c>
      <c r="J1756">
        <v>327</v>
      </c>
      <c r="K1756">
        <f t="shared" si="54"/>
        <v>4149495930</v>
      </c>
      <c r="L1756">
        <v>296</v>
      </c>
      <c r="M1756">
        <v>265</v>
      </c>
      <c r="N1756" t="s">
        <v>1012</v>
      </c>
      <c r="O1756" t="s">
        <v>2159</v>
      </c>
      <c r="P1756" t="s">
        <v>39</v>
      </c>
      <c r="Q1756" s="6">
        <v>42019</v>
      </c>
      <c r="R1756">
        <v>527</v>
      </c>
      <c r="S1756">
        <v>609</v>
      </c>
      <c r="T1756" t="s">
        <v>55</v>
      </c>
      <c r="V1756" s="3">
        <v>34766</v>
      </c>
      <c r="W1756">
        <v>104</v>
      </c>
      <c r="X1756" t="s">
        <v>2160</v>
      </c>
      <c r="Y1756" t="s">
        <v>2161</v>
      </c>
      <c r="AB1756" s="3">
        <v>171723702</v>
      </c>
      <c r="AC1756" s="3">
        <v>198443519</v>
      </c>
      <c r="AD1756">
        <v>103.57</v>
      </c>
      <c r="AE1756" s="5">
        <f t="shared" si="55"/>
        <v>111620406.3</v>
      </c>
      <c r="AF1756">
        <v>119.68</v>
      </c>
      <c r="AG1756" s="4">
        <v>0.65</v>
      </c>
      <c r="AH1756" t="s">
        <v>33</v>
      </c>
      <c r="AI1756" t="s">
        <v>130</v>
      </c>
      <c r="AJ1756">
        <v>36.778261000000001</v>
      </c>
      <c r="AK1756">
        <v>-119.41793199999999</v>
      </c>
    </row>
    <row r="1757" spans="1:37" ht="14.45" x14ac:dyDescent="0.3">
      <c r="A1757">
        <v>1755</v>
      </c>
      <c r="B1757">
        <v>398</v>
      </c>
      <c r="C1757" t="s">
        <v>1012</v>
      </c>
      <c r="D1757" t="s">
        <v>130</v>
      </c>
      <c r="E1757" t="s">
        <v>37</v>
      </c>
      <c r="F1757" s="2">
        <v>35612</v>
      </c>
      <c r="G1757" s="2">
        <v>38898</v>
      </c>
      <c r="H1757">
        <v>34766</v>
      </c>
      <c r="I1757">
        <v>23898</v>
      </c>
      <c r="J1757">
        <v>327</v>
      </c>
      <c r="K1757">
        <f t="shared" si="54"/>
        <v>4149495930</v>
      </c>
      <c r="L1757">
        <v>296</v>
      </c>
      <c r="M1757">
        <v>265</v>
      </c>
      <c r="N1757" t="s">
        <v>1012</v>
      </c>
      <c r="O1757" t="s">
        <v>1013</v>
      </c>
      <c r="P1757" t="s">
        <v>39</v>
      </c>
      <c r="Q1757" s="6">
        <v>42352</v>
      </c>
      <c r="R1757">
        <v>591</v>
      </c>
      <c r="S1757">
        <v>633</v>
      </c>
      <c r="T1757" t="s">
        <v>55</v>
      </c>
      <c r="V1757" s="3">
        <v>34766</v>
      </c>
      <c r="W1757">
        <v>116</v>
      </c>
      <c r="X1757" t="s">
        <v>1014</v>
      </c>
      <c r="AB1757" s="3">
        <v>192578193</v>
      </c>
      <c r="AC1757" s="3">
        <v>206263953</v>
      </c>
      <c r="AD1757">
        <v>116.15</v>
      </c>
      <c r="AE1757" s="5">
        <f t="shared" si="55"/>
        <v>125175825.45</v>
      </c>
      <c r="AF1757">
        <v>124.4</v>
      </c>
      <c r="AG1757" s="4">
        <v>0.65</v>
      </c>
      <c r="AH1757" t="s">
        <v>33</v>
      </c>
      <c r="AI1757" t="s">
        <v>130</v>
      </c>
      <c r="AJ1757">
        <v>36.778261000000001</v>
      </c>
      <c r="AK1757">
        <v>-119.41793199999999</v>
      </c>
    </row>
    <row r="1758" spans="1:37" ht="14.45" x14ac:dyDescent="0.3">
      <c r="A1758">
        <v>1756</v>
      </c>
      <c r="B1758">
        <v>398</v>
      </c>
      <c r="C1758" t="s">
        <v>1012</v>
      </c>
      <c r="D1758" t="s">
        <v>130</v>
      </c>
      <c r="E1758" t="s">
        <v>37</v>
      </c>
      <c r="F1758" s="2">
        <v>35612</v>
      </c>
      <c r="G1758" s="2">
        <v>38898</v>
      </c>
      <c r="H1758">
        <v>34766</v>
      </c>
      <c r="I1758">
        <v>23898</v>
      </c>
      <c r="J1758">
        <v>327</v>
      </c>
      <c r="K1758">
        <f t="shared" si="54"/>
        <v>4149495930</v>
      </c>
      <c r="L1758">
        <v>296</v>
      </c>
      <c r="M1758">
        <v>265</v>
      </c>
      <c r="N1758" t="s">
        <v>1012</v>
      </c>
      <c r="O1758" t="s">
        <v>1013</v>
      </c>
      <c r="P1758" t="s">
        <v>39</v>
      </c>
      <c r="Q1758" s="6">
        <v>42322</v>
      </c>
      <c r="R1758">
        <v>534</v>
      </c>
      <c r="S1758">
        <v>557</v>
      </c>
      <c r="T1758" t="s">
        <v>55</v>
      </c>
      <c r="V1758" s="3">
        <v>34766</v>
      </c>
      <c r="W1758">
        <v>108</v>
      </c>
      <c r="X1758" t="s">
        <v>1015</v>
      </c>
      <c r="Y1758" t="s">
        <v>1016</v>
      </c>
      <c r="AB1758" s="3">
        <v>174004662</v>
      </c>
      <c r="AC1758" s="3">
        <v>181499245</v>
      </c>
      <c r="AD1758">
        <v>108.44</v>
      </c>
      <c r="AE1758" s="5">
        <f t="shared" si="55"/>
        <v>113103030.3</v>
      </c>
      <c r="AF1758">
        <v>113.11</v>
      </c>
      <c r="AG1758" s="4">
        <v>0.65</v>
      </c>
      <c r="AH1758" t="s">
        <v>33</v>
      </c>
      <c r="AI1758" t="s">
        <v>130</v>
      </c>
      <c r="AJ1758">
        <v>36.778261000000001</v>
      </c>
      <c r="AK1758">
        <v>-119.41793199999999</v>
      </c>
    </row>
    <row r="1759" spans="1:37" ht="14.45" x14ac:dyDescent="0.3">
      <c r="A1759">
        <v>1757</v>
      </c>
      <c r="B1759">
        <v>398</v>
      </c>
      <c r="C1759" t="s">
        <v>1012</v>
      </c>
      <c r="D1759" t="s">
        <v>130</v>
      </c>
      <c r="E1759" t="s">
        <v>37</v>
      </c>
      <c r="F1759" s="2">
        <v>35612</v>
      </c>
      <c r="G1759" s="2">
        <v>38898</v>
      </c>
      <c r="H1759">
        <v>34766</v>
      </c>
      <c r="I1759">
        <v>23898</v>
      </c>
      <c r="J1759">
        <v>327</v>
      </c>
      <c r="K1759">
        <f t="shared" si="54"/>
        <v>4149495930</v>
      </c>
      <c r="L1759">
        <v>296</v>
      </c>
      <c r="M1759">
        <v>265</v>
      </c>
      <c r="N1759" t="s">
        <v>1012</v>
      </c>
      <c r="O1759" t="s">
        <v>1013</v>
      </c>
      <c r="P1759" t="s">
        <v>39</v>
      </c>
      <c r="Q1759" s="6">
        <v>42291</v>
      </c>
      <c r="R1759">
        <v>716</v>
      </c>
      <c r="S1759">
        <v>716</v>
      </c>
      <c r="T1759" t="s">
        <v>55</v>
      </c>
      <c r="V1759" s="3">
        <v>34766</v>
      </c>
      <c r="W1759">
        <v>141</v>
      </c>
      <c r="X1759" t="s">
        <v>1017</v>
      </c>
      <c r="AB1759" s="3">
        <v>233309622</v>
      </c>
      <c r="AC1759" s="3">
        <v>233309622</v>
      </c>
      <c r="AD1759">
        <v>140.71</v>
      </c>
      <c r="AE1759" s="5">
        <f t="shared" si="55"/>
        <v>151651254.30000001</v>
      </c>
      <c r="AF1759">
        <v>140.71</v>
      </c>
      <c r="AG1759" s="4">
        <v>0.65</v>
      </c>
      <c r="AH1759" t="s">
        <v>33</v>
      </c>
      <c r="AI1759" t="s">
        <v>130</v>
      </c>
      <c r="AJ1759">
        <v>36.778261000000001</v>
      </c>
      <c r="AK1759">
        <v>-119.41793199999999</v>
      </c>
    </row>
    <row r="1760" spans="1:37" ht="14.45" x14ac:dyDescent="0.3">
      <c r="A1760">
        <v>1758</v>
      </c>
      <c r="B1760">
        <v>398</v>
      </c>
      <c r="C1760" t="s">
        <v>1012</v>
      </c>
      <c r="D1760" t="s">
        <v>130</v>
      </c>
      <c r="E1760" t="s">
        <v>37</v>
      </c>
      <c r="F1760" s="2">
        <v>35612</v>
      </c>
      <c r="G1760" s="2">
        <v>38898</v>
      </c>
      <c r="H1760">
        <v>34766</v>
      </c>
      <c r="I1760">
        <v>23898</v>
      </c>
      <c r="J1760">
        <v>327</v>
      </c>
      <c r="K1760">
        <f t="shared" si="54"/>
        <v>4149495930</v>
      </c>
      <c r="L1760">
        <v>296</v>
      </c>
      <c r="M1760">
        <v>265</v>
      </c>
      <c r="N1760" t="s">
        <v>1012</v>
      </c>
      <c r="O1760" t="s">
        <v>1013</v>
      </c>
      <c r="P1760" t="s">
        <v>39</v>
      </c>
      <c r="Q1760" s="6">
        <v>42261</v>
      </c>
      <c r="R1760">
        <v>801</v>
      </c>
      <c r="S1760">
        <v>724</v>
      </c>
      <c r="T1760" t="s">
        <v>55</v>
      </c>
      <c r="U1760" t="s">
        <v>1018</v>
      </c>
      <c r="V1760" s="3">
        <v>34766</v>
      </c>
      <c r="W1760">
        <v>163</v>
      </c>
      <c r="X1760" t="s">
        <v>1019</v>
      </c>
      <c r="Y1760" t="s">
        <v>1020</v>
      </c>
      <c r="AB1760" s="3">
        <v>261006993</v>
      </c>
      <c r="AC1760" s="3">
        <v>235916433</v>
      </c>
      <c r="AD1760">
        <v>162.66</v>
      </c>
      <c r="AE1760" s="5">
        <f t="shared" si="55"/>
        <v>169654545.45000002</v>
      </c>
      <c r="AF1760">
        <v>147.03</v>
      </c>
      <c r="AG1760" s="4">
        <v>0.65</v>
      </c>
      <c r="AH1760" t="s">
        <v>33</v>
      </c>
      <c r="AI1760" t="s">
        <v>130</v>
      </c>
      <c r="AJ1760">
        <v>36.778261000000001</v>
      </c>
      <c r="AK1760">
        <v>-119.41793199999999</v>
      </c>
    </row>
    <row r="1761" spans="1:37" ht="14.45" x14ac:dyDescent="0.3">
      <c r="A1761">
        <v>1759</v>
      </c>
      <c r="B1761">
        <v>398</v>
      </c>
      <c r="C1761" t="s">
        <v>1012</v>
      </c>
      <c r="D1761" t="s">
        <v>130</v>
      </c>
      <c r="E1761" t="s">
        <v>37</v>
      </c>
      <c r="F1761" s="2">
        <v>35612</v>
      </c>
      <c r="G1761" s="2">
        <v>38898</v>
      </c>
      <c r="H1761">
        <v>34766</v>
      </c>
      <c r="I1761">
        <v>23898</v>
      </c>
      <c r="J1761">
        <v>327</v>
      </c>
      <c r="K1761">
        <f t="shared" si="54"/>
        <v>4149495930</v>
      </c>
      <c r="L1761">
        <v>296</v>
      </c>
      <c r="M1761">
        <v>265</v>
      </c>
      <c r="N1761" t="s">
        <v>1012</v>
      </c>
      <c r="O1761" t="s">
        <v>1013</v>
      </c>
      <c r="P1761" t="s">
        <v>39</v>
      </c>
      <c r="Q1761" s="6">
        <v>42230</v>
      </c>
      <c r="R1761">
        <v>731</v>
      </c>
      <c r="S1761">
        <v>829</v>
      </c>
      <c r="T1761" t="s">
        <v>55</v>
      </c>
      <c r="V1761" s="3">
        <v>34766</v>
      </c>
      <c r="X1761" t="s">
        <v>1021</v>
      </c>
      <c r="Y1761" t="s">
        <v>1022</v>
      </c>
      <c r="AB1761" s="3">
        <v>238102896</v>
      </c>
      <c r="AC1761" s="3">
        <v>270000492</v>
      </c>
      <c r="AD1761">
        <v>172.32</v>
      </c>
      <c r="AE1761" s="5">
        <f t="shared" si="55"/>
        <v>185720258.88</v>
      </c>
      <c r="AF1761">
        <v>195.41</v>
      </c>
      <c r="AG1761" s="4">
        <v>0.78</v>
      </c>
      <c r="AH1761" t="s">
        <v>33</v>
      </c>
      <c r="AI1761" t="s">
        <v>130</v>
      </c>
      <c r="AJ1761">
        <v>36.778261000000001</v>
      </c>
      <c r="AK1761">
        <v>-119.41793199999999</v>
      </c>
    </row>
    <row r="1762" spans="1:37" ht="14.45" x14ac:dyDescent="0.3">
      <c r="A1762">
        <v>1760</v>
      </c>
      <c r="B1762">
        <v>398</v>
      </c>
      <c r="C1762" t="s">
        <v>1012</v>
      </c>
      <c r="D1762" t="s">
        <v>130</v>
      </c>
      <c r="E1762" t="s">
        <v>37</v>
      </c>
      <c r="F1762" s="2">
        <v>35612</v>
      </c>
      <c r="G1762" s="2">
        <v>38898</v>
      </c>
      <c r="H1762">
        <v>34766</v>
      </c>
      <c r="I1762">
        <v>23898</v>
      </c>
      <c r="J1762">
        <v>327</v>
      </c>
      <c r="K1762">
        <f t="shared" si="54"/>
        <v>4149495930</v>
      </c>
      <c r="L1762">
        <v>296</v>
      </c>
      <c r="M1762">
        <v>265</v>
      </c>
      <c r="N1762" t="s">
        <v>1012</v>
      </c>
      <c r="O1762" t="s">
        <v>1013</v>
      </c>
      <c r="P1762" t="s">
        <v>39</v>
      </c>
      <c r="Q1762" s="6">
        <v>42199</v>
      </c>
      <c r="R1762">
        <v>859</v>
      </c>
      <c r="S1762">
        <v>943</v>
      </c>
      <c r="T1762" t="s">
        <v>55</v>
      </c>
      <c r="V1762" s="3">
        <v>34766</v>
      </c>
      <c r="AB1762" s="3">
        <v>279906376</v>
      </c>
      <c r="AC1762" s="3">
        <v>307219242</v>
      </c>
      <c r="AD1762">
        <v>202.58</v>
      </c>
      <c r="AE1762" s="5">
        <f t="shared" si="55"/>
        <v>218326973.28</v>
      </c>
      <c r="AF1762">
        <v>222.34</v>
      </c>
      <c r="AG1762" s="4">
        <v>0.78</v>
      </c>
      <c r="AH1762" t="s">
        <v>33</v>
      </c>
      <c r="AI1762" t="s">
        <v>130</v>
      </c>
      <c r="AJ1762">
        <v>36.778261000000001</v>
      </c>
      <c r="AK1762">
        <v>-119.41793199999999</v>
      </c>
    </row>
    <row r="1763" spans="1:37" ht="14.45" x14ac:dyDescent="0.3">
      <c r="A1763">
        <v>1761</v>
      </c>
      <c r="B1763">
        <v>398</v>
      </c>
      <c r="C1763" t="s">
        <v>1012</v>
      </c>
      <c r="D1763" t="s">
        <v>130</v>
      </c>
      <c r="E1763" t="s">
        <v>37</v>
      </c>
      <c r="F1763" s="2">
        <v>35612</v>
      </c>
      <c r="G1763" s="2">
        <v>38898</v>
      </c>
      <c r="H1763">
        <v>34766</v>
      </c>
      <c r="I1763">
        <v>23898</v>
      </c>
      <c r="J1763">
        <v>327</v>
      </c>
      <c r="K1763">
        <f t="shared" si="54"/>
        <v>4149495930</v>
      </c>
      <c r="L1763">
        <v>296</v>
      </c>
      <c r="M1763">
        <v>265</v>
      </c>
      <c r="N1763" t="s">
        <v>1012</v>
      </c>
      <c r="O1763" t="s">
        <v>1013</v>
      </c>
      <c r="P1763" t="s">
        <v>39</v>
      </c>
      <c r="Q1763" s="6">
        <v>42169</v>
      </c>
      <c r="R1763">
        <v>813</v>
      </c>
      <c r="S1763">
        <v>781</v>
      </c>
      <c r="T1763" t="s">
        <v>55</v>
      </c>
      <c r="V1763" s="3">
        <v>34766</v>
      </c>
      <c r="X1763" t="s">
        <v>546</v>
      </c>
      <c r="Y1763" t="s">
        <v>1023</v>
      </c>
      <c r="AB1763" s="3">
        <v>264904176</v>
      </c>
      <c r="AC1763" s="3">
        <v>254444345</v>
      </c>
      <c r="AD1763">
        <v>198.11</v>
      </c>
      <c r="AE1763" s="5">
        <f t="shared" si="55"/>
        <v>206625257.28</v>
      </c>
      <c r="AF1763">
        <v>190.29</v>
      </c>
      <c r="AG1763" s="4">
        <v>0.78</v>
      </c>
      <c r="AH1763" t="s">
        <v>33</v>
      </c>
      <c r="AI1763" t="s">
        <v>130</v>
      </c>
      <c r="AJ1763">
        <v>36.778261000000001</v>
      </c>
      <c r="AK1763">
        <v>-119.41793199999999</v>
      </c>
    </row>
    <row r="1764" spans="1:37" ht="14.45" x14ac:dyDescent="0.3">
      <c r="A1764">
        <v>1762</v>
      </c>
      <c r="B1764">
        <v>428</v>
      </c>
      <c r="C1764" t="s">
        <v>1024</v>
      </c>
      <c r="D1764" t="s">
        <v>59</v>
      </c>
      <c r="E1764" t="s">
        <v>31</v>
      </c>
      <c r="F1764" s="2">
        <v>36161</v>
      </c>
      <c r="G1764" s="2">
        <v>39813</v>
      </c>
      <c r="H1764">
        <v>264174</v>
      </c>
      <c r="I1764">
        <v>250760</v>
      </c>
      <c r="J1764">
        <v>285</v>
      </c>
      <c r="K1764">
        <f t="shared" si="54"/>
        <v>27480700350</v>
      </c>
      <c r="L1764">
        <v>256</v>
      </c>
      <c r="M1764">
        <v>228</v>
      </c>
      <c r="N1764" t="s">
        <v>1024</v>
      </c>
      <c r="O1764" t="s">
        <v>96</v>
      </c>
      <c r="P1764" t="s">
        <v>39</v>
      </c>
      <c r="Q1764" s="6">
        <v>42050</v>
      </c>
      <c r="R1764" s="3">
        <v>832442734</v>
      </c>
      <c r="S1764" s="3">
        <v>907007141</v>
      </c>
      <c r="T1764" t="s">
        <v>32</v>
      </c>
      <c r="V1764" s="3">
        <v>217269</v>
      </c>
      <c r="W1764">
        <v>100</v>
      </c>
      <c r="AB1764" s="3">
        <v>832442734</v>
      </c>
      <c r="AC1764" s="3">
        <v>907007141</v>
      </c>
      <c r="AD1764">
        <v>100.44</v>
      </c>
      <c r="AE1764" s="5">
        <f t="shared" si="55"/>
        <v>607683195.81999993</v>
      </c>
      <c r="AF1764">
        <v>109.43</v>
      </c>
      <c r="AG1764" s="4">
        <v>0.73</v>
      </c>
      <c r="AH1764" t="s">
        <v>33</v>
      </c>
      <c r="AI1764" t="s">
        <v>59</v>
      </c>
      <c r="AJ1764">
        <v>37.639097</v>
      </c>
      <c r="AK1764">
        <v>-120.996878</v>
      </c>
    </row>
    <row r="1765" spans="1:37" ht="14.45" x14ac:dyDescent="0.3">
      <c r="A1765">
        <v>1763</v>
      </c>
      <c r="B1765">
        <v>428</v>
      </c>
      <c r="C1765" t="s">
        <v>1024</v>
      </c>
      <c r="D1765" t="s">
        <v>59</v>
      </c>
      <c r="E1765" t="s">
        <v>31</v>
      </c>
      <c r="F1765" s="2">
        <v>36161</v>
      </c>
      <c r="G1765" s="2">
        <v>39813</v>
      </c>
      <c r="H1765">
        <v>264174</v>
      </c>
      <c r="I1765">
        <v>250760</v>
      </c>
      <c r="J1765">
        <v>285</v>
      </c>
      <c r="K1765">
        <f t="shared" si="54"/>
        <v>27480700350</v>
      </c>
      <c r="L1765">
        <v>256</v>
      </c>
      <c r="M1765">
        <v>228</v>
      </c>
      <c r="N1765" t="s">
        <v>1024</v>
      </c>
      <c r="O1765" t="s">
        <v>1025</v>
      </c>
      <c r="P1765" t="s">
        <v>39</v>
      </c>
      <c r="Q1765" s="6">
        <v>42019</v>
      </c>
      <c r="R1765" s="3">
        <v>884138971</v>
      </c>
      <c r="S1765" s="3">
        <v>1119916195</v>
      </c>
      <c r="T1765" t="s">
        <v>32</v>
      </c>
      <c r="V1765" s="3">
        <v>217269</v>
      </c>
      <c r="W1765">
        <v>95</v>
      </c>
      <c r="AB1765" s="3">
        <v>884138971</v>
      </c>
      <c r="AC1765" s="3">
        <v>1119916195</v>
      </c>
      <c r="AD1765">
        <v>94.91</v>
      </c>
      <c r="AE1765" s="5">
        <f t="shared" si="55"/>
        <v>636580059.12</v>
      </c>
      <c r="AF1765">
        <v>120.22</v>
      </c>
      <c r="AG1765" s="4">
        <v>0.72</v>
      </c>
      <c r="AH1765" t="s">
        <v>33</v>
      </c>
      <c r="AI1765" t="s">
        <v>59</v>
      </c>
      <c r="AJ1765">
        <v>37.639097</v>
      </c>
      <c r="AK1765">
        <v>-120.996878</v>
      </c>
    </row>
    <row r="1766" spans="1:37" ht="14.45" x14ac:dyDescent="0.3">
      <c r="A1766">
        <v>1764</v>
      </c>
      <c r="B1766">
        <v>428</v>
      </c>
      <c r="C1766" t="s">
        <v>1024</v>
      </c>
      <c r="D1766" t="s">
        <v>59</v>
      </c>
      <c r="E1766" t="s">
        <v>31</v>
      </c>
      <c r="F1766" s="2">
        <v>36161</v>
      </c>
      <c r="G1766" s="2">
        <v>39813</v>
      </c>
      <c r="H1766">
        <v>264174</v>
      </c>
      <c r="I1766">
        <v>250760</v>
      </c>
      <c r="J1766">
        <v>285</v>
      </c>
      <c r="K1766">
        <f t="shared" si="54"/>
        <v>27480700350</v>
      </c>
      <c r="L1766">
        <v>256</v>
      </c>
      <c r="M1766">
        <v>228</v>
      </c>
      <c r="N1766" t="s">
        <v>1024</v>
      </c>
      <c r="O1766" t="s">
        <v>96</v>
      </c>
      <c r="P1766" t="s">
        <v>39</v>
      </c>
      <c r="Q1766" s="6">
        <v>42352</v>
      </c>
      <c r="R1766" s="3">
        <v>876078583</v>
      </c>
      <c r="S1766" s="3">
        <v>1093153522</v>
      </c>
      <c r="T1766" t="s">
        <v>32</v>
      </c>
      <c r="V1766" s="3">
        <v>217269</v>
      </c>
      <c r="W1766">
        <v>95</v>
      </c>
      <c r="AB1766" s="3">
        <v>876078583</v>
      </c>
      <c r="AC1766" s="3">
        <v>1093153522</v>
      </c>
      <c r="AD1766">
        <v>95.34</v>
      </c>
      <c r="AE1766" s="5">
        <f t="shared" si="55"/>
        <v>639537365.59000003</v>
      </c>
      <c r="AF1766">
        <v>118.97</v>
      </c>
      <c r="AG1766" s="4">
        <v>0.73</v>
      </c>
      <c r="AH1766" t="s">
        <v>33</v>
      </c>
      <c r="AI1766" t="s">
        <v>59</v>
      </c>
      <c r="AJ1766">
        <v>37.639097</v>
      </c>
      <c r="AK1766">
        <v>-120.996878</v>
      </c>
    </row>
    <row r="1767" spans="1:37" ht="14.45" x14ac:dyDescent="0.3">
      <c r="A1767">
        <v>1765</v>
      </c>
      <c r="B1767">
        <v>428</v>
      </c>
      <c r="C1767" t="s">
        <v>1024</v>
      </c>
      <c r="D1767" t="s">
        <v>59</v>
      </c>
      <c r="E1767" t="s">
        <v>31</v>
      </c>
      <c r="F1767" s="2">
        <v>36161</v>
      </c>
      <c r="G1767" s="2">
        <v>39813</v>
      </c>
      <c r="H1767">
        <v>264174</v>
      </c>
      <c r="I1767">
        <v>250760</v>
      </c>
      <c r="J1767">
        <v>285</v>
      </c>
      <c r="K1767">
        <f t="shared" si="54"/>
        <v>27480700350</v>
      </c>
      <c r="L1767">
        <v>256</v>
      </c>
      <c r="M1767">
        <v>228</v>
      </c>
      <c r="N1767" t="s">
        <v>1024</v>
      </c>
      <c r="O1767" t="s">
        <v>96</v>
      </c>
      <c r="P1767" t="s">
        <v>39</v>
      </c>
      <c r="Q1767" s="6">
        <v>42322</v>
      </c>
      <c r="R1767" s="3">
        <v>1055075403</v>
      </c>
      <c r="S1767" s="3">
        <v>1302876190</v>
      </c>
      <c r="T1767" t="s">
        <v>32</v>
      </c>
      <c r="V1767" s="3">
        <v>217269</v>
      </c>
      <c r="W1767">
        <v>105</v>
      </c>
      <c r="AB1767" s="3">
        <v>1055075403</v>
      </c>
      <c r="AC1767" s="3">
        <v>1302876190</v>
      </c>
      <c r="AD1767">
        <v>108.45</v>
      </c>
      <c r="AE1767" s="5">
        <f t="shared" si="55"/>
        <v>706900520.00999999</v>
      </c>
      <c r="AF1767">
        <v>133.91999999999999</v>
      </c>
      <c r="AG1767" s="4">
        <v>0.67</v>
      </c>
      <c r="AH1767" t="s">
        <v>33</v>
      </c>
      <c r="AI1767" t="s">
        <v>59</v>
      </c>
      <c r="AJ1767">
        <v>37.639097</v>
      </c>
      <c r="AK1767">
        <v>-120.996878</v>
      </c>
    </row>
    <row r="1768" spans="1:37" ht="14.45" x14ac:dyDescent="0.3">
      <c r="A1768">
        <v>1766</v>
      </c>
      <c r="B1768">
        <v>428</v>
      </c>
      <c r="C1768" t="s">
        <v>1024</v>
      </c>
      <c r="D1768" t="s">
        <v>59</v>
      </c>
      <c r="E1768" t="s">
        <v>31</v>
      </c>
      <c r="F1768" s="2">
        <v>36161</v>
      </c>
      <c r="G1768" s="2">
        <v>39813</v>
      </c>
      <c r="H1768">
        <v>264174</v>
      </c>
      <c r="I1768">
        <v>250760</v>
      </c>
      <c r="J1768">
        <v>285</v>
      </c>
      <c r="K1768">
        <f t="shared" si="54"/>
        <v>27480700350</v>
      </c>
      <c r="L1768">
        <v>256</v>
      </c>
      <c r="M1768">
        <v>228</v>
      </c>
      <c r="N1768" t="s">
        <v>1024</v>
      </c>
      <c r="O1768" t="s">
        <v>96</v>
      </c>
      <c r="P1768" t="s">
        <v>39</v>
      </c>
      <c r="Q1768" s="6">
        <v>42291</v>
      </c>
      <c r="R1768" s="3">
        <v>1570423294</v>
      </c>
      <c r="S1768" s="3">
        <v>1718920025</v>
      </c>
      <c r="T1768" t="s">
        <v>32</v>
      </c>
      <c r="V1768" s="3">
        <v>217269</v>
      </c>
      <c r="W1768">
        <v>148</v>
      </c>
      <c r="AB1768" s="3">
        <v>1570423294</v>
      </c>
      <c r="AC1768" s="3">
        <v>1718920025</v>
      </c>
      <c r="AD1768">
        <v>147.59</v>
      </c>
      <c r="AE1768" s="5">
        <f t="shared" si="55"/>
        <v>989366675.22000003</v>
      </c>
      <c r="AF1768">
        <v>161.55000000000001</v>
      </c>
      <c r="AG1768" s="4">
        <v>0.63</v>
      </c>
      <c r="AH1768" t="s">
        <v>33</v>
      </c>
      <c r="AI1768" t="s">
        <v>59</v>
      </c>
      <c r="AJ1768">
        <v>37.639097</v>
      </c>
      <c r="AK1768">
        <v>-120.996878</v>
      </c>
    </row>
    <row r="1769" spans="1:37" ht="14.45" x14ac:dyDescent="0.3">
      <c r="A1769">
        <v>1767</v>
      </c>
      <c r="B1769">
        <v>428</v>
      </c>
      <c r="C1769" t="s">
        <v>1024</v>
      </c>
      <c r="D1769" t="s">
        <v>59</v>
      </c>
      <c r="E1769" t="s">
        <v>31</v>
      </c>
      <c r="F1769" s="2">
        <v>36161</v>
      </c>
      <c r="G1769" s="2">
        <v>39813</v>
      </c>
      <c r="H1769">
        <v>264174</v>
      </c>
      <c r="I1769">
        <v>250760</v>
      </c>
      <c r="J1769">
        <v>285</v>
      </c>
      <c r="K1769">
        <f t="shared" si="54"/>
        <v>27480700350</v>
      </c>
      <c r="L1769">
        <v>256</v>
      </c>
      <c r="M1769">
        <v>228</v>
      </c>
      <c r="N1769" t="s">
        <v>1024</v>
      </c>
      <c r="O1769" t="s">
        <v>266</v>
      </c>
      <c r="P1769" t="s">
        <v>39</v>
      </c>
      <c r="Q1769" s="6">
        <v>42261</v>
      </c>
      <c r="R1769" s="3">
        <v>1842137955</v>
      </c>
      <c r="S1769" s="3">
        <v>2062593033</v>
      </c>
      <c r="T1769" t="s">
        <v>32</v>
      </c>
      <c r="V1769" s="3">
        <v>217269</v>
      </c>
      <c r="W1769">
        <v>193</v>
      </c>
      <c r="AB1769" s="3">
        <v>1842137955</v>
      </c>
      <c r="AC1769" s="3">
        <v>2062593033</v>
      </c>
      <c r="AD1769">
        <v>192.75</v>
      </c>
      <c r="AE1769" s="5">
        <f t="shared" si="55"/>
        <v>1252653809.4000001</v>
      </c>
      <c r="AF1769">
        <v>215.81</v>
      </c>
      <c r="AG1769" s="4">
        <v>0.68</v>
      </c>
      <c r="AH1769" t="s">
        <v>33</v>
      </c>
      <c r="AI1769" t="s">
        <v>59</v>
      </c>
      <c r="AJ1769">
        <v>37.639097</v>
      </c>
      <c r="AK1769">
        <v>-120.996878</v>
      </c>
    </row>
    <row r="1770" spans="1:37" ht="14.45" x14ac:dyDescent="0.3">
      <c r="A1770">
        <v>1768</v>
      </c>
      <c r="B1770">
        <v>428</v>
      </c>
      <c r="C1770" t="s">
        <v>1024</v>
      </c>
      <c r="D1770" t="s">
        <v>59</v>
      </c>
      <c r="E1770" t="s">
        <v>31</v>
      </c>
      <c r="F1770" s="2">
        <v>36161</v>
      </c>
      <c r="G1770" s="2">
        <v>39813</v>
      </c>
      <c r="H1770">
        <v>264174</v>
      </c>
      <c r="I1770">
        <v>250760</v>
      </c>
      <c r="J1770">
        <v>285</v>
      </c>
      <c r="K1770">
        <f t="shared" si="54"/>
        <v>27480700350</v>
      </c>
      <c r="L1770">
        <v>256</v>
      </c>
      <c r="M1770">
        <v>228</v>
      </c>
      <c r="N1770" t="s">
        <v>1024</v>
      </c>
      <c r="O1770" t="s">
        <v>96</v>
      </c>
      <c r="P1770" t="s">
        <v>39</v>
      </c>
      <c r="Q1770" s="6">
        <v>42230</v>
      </c>
      <c r="R1770" s="3">
        <v>2247225128</v>
      </c>
      <c r="S1770" s="3">
        <v>2509910263</v>
      </c>
      <c r="T1770" t="s">
        <v>32</v>
      </c>
      <c r="V1770" s="3">
        <v>217269</v>
      </c>
      <c r="AB1770" s="3">
        <v>2247225128</v>
      </c>
      <c r="AC1770" s="3">
        <v>2509910263</v>
      </c>
      <c r="AD1770">
        <v>226.88</v>
      </c>
      <c r="AE1770" s="5">
        <f t="shared" si="55"/>
        <v>1528113087.0400002</v>
      </c>
      <c r="AF1770">
        <v>253.4</v>
      </c>
      <c r="AG1770" s="4">
        <v>0.68</v>
      </c>
      <c r="AH1770" t="s">
        <v>33</v>
      </c>
      <c r="AI1770" t="s">
        <v>59</v>
      </c>
      <c r="AJ1770">
        <v>37.639097</v>
      </c>
      <c r="AK1770">
        <v>-120.996878</v>
      </c>
    </row>
    <row r="1771" spans="1:37" ht="14.45" x14ac:dyDescent="0.3">
      <c r="A1771">
        <v>1769</v>
      </c>
      <c r="B1771">
        <v>428</v>
      </c>
      <c r="C1771" t="s">
        <v>1024</v>
      </c>
      <c r="D1771" t="s">
        <v>59</v>
      </c>
      <c r="E1771" t="s">
        <v>31</v>
      </c>
      <c r="F1771" s="2">
        <v>36161</v>
      </c>
      <c r="G1771" s="2">
        <v>39813</v>
      </c>
      <c r="H1771">
        <v>264174</v>
      </c>
      <c r="I1771">
        <v>250760</v>
      </c>
      <c r="J1771">
        <v>285</v>
      </c>
      <c r="K1771">
        <f t="shared" si="54"/>
        <v>27480700350</v>
      </c>
      <c r="L1771">
        <v>256</v>
      </c>
      <c r="M1771">
        <v>228</v>
      </c>
      <c r="N1771" t="s">
        <v>1024</v>
      </c>
      <c r="O1771" t="s">
        <v>96</v>
      </c>
      <c r="P1771" t="s">
        <v>39</v>
      </c>
      <c r="Q1771" s="6">
        <v>42199</v>
      </c>
      <c r="R1771" s="3">
        <v>2291185234</v>
      </c>
      <c r="S1771" s="3">
        <v>2581933075</v>
      </c>
      <c r="T1771" t="s">
        <v>32</v>
      </c>
      <c r="V1771" s="3">
        <v>217269</v>
      </c>
      <c r="AB1771" s="3">
        <v>2291185234</v>
      </c>
      <c r="AC1771" s="3">
        <v>2581933075</v>
      </c>
      <c r="AD1771">
        <v>316.36</v>
      </c>
      <c r="AE1771" s="5">
        <f t="shared" si="55"/>
        <v>2130802267.6200001</v>
      </c>
      <c r="AF1771">
        <v>356.51</v>
      </c>
      <c r="AG1771" s="4">
        <v>0.93</v>
      </c>
      <c r="AH1771" t="s">
        <v>33</v>
      </c>
      <c r="AI1771" t="s">
        <v>59</v>
      </c>
      <c r="AJ1771">
        <v>37.639097</v>
      </c>
      <c r="AK1771">
        <v>-120.996878</v>
      </c>
    </row>
    <row r="1772" spans="1:37" ht="14.45" x14ac:dyDescent="0.3">
      <c r="A1772">
        <v>1770</v>
      </c>
      <c r="B1772">
        <v>428</v>
      </c>
      <c r="C1772" t="s">
        <v>1024</v>
      </c>
      <c r="D1772" t="s">
        <v>59</v>
      </c>
      <c r="E1772" t="s">
        <v>31</v>
      </c>
      <c r="F1772" s="2">
        <v>36161</v>
      </c>
      <c r="G1772" s="2">
        <v>39813</v>
      </c>
      <c r="H1772">
        <v>264174</v>
      </c>
      <c r="I1772">
        <v>250760</v>
      </c>
      <c r="J1772">
        <v>285</v>
      </c>
      <c r="K1772">
        <f t="shared" si="54"/>
        <v>27480700350</v>
      </c>
      <c r="L1772">
        <v>256</v>
      </c>
      <c r="M1772">
        <v>228</v>
      </c>
      <c r="N1772" t="s">
        <v>1024</v>
      </c>
      <c r="O1772" t="s">
        <v>96</v>
      </c>
      <c r="P1772" t="s">
        <v>39</v>
      </c>
      <c r="Q1772" s="6">
        <v>42169</v>
      </c>
      <c r="R1772" s="3">
        <v>2099379623</v>
      </c>
      <c r="S1772" s="3">
        <v>2293460739</v>
      </c>
      <c r="T1772" t="s">
        <v>32</v>
      </c>
      <c r="V1772" s="3">
        <v>217269</v>
      </c>
      <c r="AB1772" s="3">
        <v>2099379623</v>
      </c>
      <c r="AC1772" s="3">
        <v>2293460739</v>
      </c>
      <c r="AD1772">
        <v>299.54000000000002</v>
      </c>
      <c r="AE1772" s="5">
        <f t="shared" si="55"/>
        <v>1952423049.3900001</v>
      </c>
      <c r="AF1772">
        <v>327.23</v>
      </c>
      <c r="AG1772" s="4">
        <v>0.93</v>
      </c>
      <c r="AH1772" t="s">
        <v>33</v>
      </c>
      <c r="AI1772" t="s">
        <v>59</v>
      </c>
      <c r="AJ1772">
        <v>37.639097</v>
      </c>
      <c r="AK1772">
        <v>-120.996878</v>
      </c>
    </row>
    <row r="1773" spans="1:37" ht="14.45" x14ac:dyDescent="0.3">
      <c r="A1773">
        <v>1771</v>
      </c>
      <c r="B1773">
        <v>668</v>
      </c>
      <c r="C1773" t="s">
        <v>1026</v>
      </c>
      <c r="D1773" t="s">
        <v>52</v>
      </c>
      <c r="E1773" t="s">
        <v>31</v>
      </c>
      <c r="F1773" s="2">
        <v>34700</v>
      </c>
      <c r="G1773" s="2">
        <v>38352</v>
      </c>
      <c r="H1773">
        <v>38932</v>
      </c>
      <c r="I1773">
        <v>37144</v>
      </c>
      <c r="J1773">
        <v>202</v>
      </c>
      <c r="K1773">
        <f t="shared" si="54"/>
        <v>2870456360</v>
      </c>
      <c r="L1773">
        <v>182</v>
      </c>
      <c r="M1773">
        <v>162</v>
      </c>
      <c r="N1773" t="s">
        <v>1026</v>
      </c>
      <c r="O1773" t="s">
        <v>1027</v>
      </c>
      <c r="P1773" t="s">
        <v>39</v>
      </c>
      <c r="Q1773" s="6">
        <v>42019</v>
      </c>
      <c r="R1773">
        <v>147</v>
      </c>
      <c r="S1773">
        <v>201</v>
      </c>
      <c r="T1773" t="s">
        <v>40</v>
      </c>
      <c r="V1773" s="3">
        <v>39147</v>
      </c>
      <c r="W1773">
        <v>91</v>
      </c>
      <c r="X1773" t="s">
        <v>1028</v>
      </c>
      <c r="AB1773" s="3">
        <v>147000000</v>
      </c>
      <c r="AC1773" s="3">
        <v>201000000</v>
      </c>
      <c r="AD1773">
        <v>90.85</v>
      </c>
      <c r="AE1773" s="5">
        <f t="shared" si="55"/>
        <v>110250000</v>
      </c>
      <c r="AF1773">
        <v>124.22</v>
      </c>
      <c r="AG1773" s="4">
        <v>0.75</v>
      </c>
      <c r="AH1773" t="s">
        <v>33</v>
      </c>
      <c r="AI1773" t="s">
        <v>52</v>
      </c>
      <c r="AJ1773">
        <v>34.144261999999998</v>
      </c>
      <c r="AK1773">
        <v>-118.001948</v>
      </c>
    </row>
    <row r="1774" spans="1:37" ht="14.45" x14ac:dyDescent="0.3">
      <c r="A1774">
        <v>1772</v>
      </c>
      <c r="B1774">
        <v>668</v>
      </c>
      <c r="C1774" t="s">
        <v>1026</v>
      </c>
      <c r="D1774" t="s">
        <v>52</v>
      </c>
      <c r="E1774" t="s">
        <v>31</v>
      </c>
      <c r="F1774" s="2">
        <v>34700</v>
      </c>
      <c r="G1774" s="2">
        <v>38352</v>
      </c>
      <c r="H1774">
        <v>38932</v>
      </c>
      <c r="I1774">
        <v>37144</v>
      </c>
      <c r="J1774">
        <v>202</v>
      </c>
      <c r="K1774">
        <f t="shared" si="54"/>
        <v>2870456360</v>
      </c>
      <c r="L1774">
        <v>182</v>
      </c>
      <c r="M1774">
        <v>162</v>
      </c>
      <c r="N1774" t="s">
        <v>1026</v>
      </c>
      <c r="O1774" t="s">
        <v>182</v>
      </c>
      <c r="P1774" t="s">
        <v>39</v>
      </c>
      <c r="Q1774" s="6">
        <v>42352</v>
      </c>
      <c r="R1774">
        <v>136</v>
      </c>
      <c r="S1774">
        <v>180</v>
      </c>
      <c r="T1774" t="s">
        <v>40</v>
      </c>
      <c r="V1774" s="3">
        <v>39147</v>
      </c>
      <c r="W1774">
        <v>84</v>
      </c>
      <c r="X1774" t="s">
        <v>1029</v>
      </c>
      <c r="AB1774" s="3">
        <v>136000000</v>
      </c>
      <c r="AC1774" s="3">
        <v>180000000</v>
      </c>
      <c r="AD1774">
        <v>84.05</v>
      </c>
      <c r="AE1774" s="5">
        <f t="shared" si="55"/>
        <v>102000000</v>
      </c>
      <c r="AF1774">
        <v>111.24</v>
      </c>
      <c r="AG1774" s="4">
        <v>0.75</v>
      </c>
      <c r="AH1774" t="s">
        <v>33</v>
      </c>
      <c r="AI1774" t="s">
        <v>52</v>
      </c>
      <c r="AJ1774">
        <v>34.144261999999998</v>
      </c>
      <c r="AK1774">
        <v>-118.001948</v>
      </c>
    </row>
    <row r="1775" spans="1:37" ht="14.45" x14ac:dyDescent="0.3">
      <c r="A1775">
        <v>1773</v>
      </c>
      <c r="B1775">
        <v>668</v>
      </c>
      <c r="C1775" t="s">
        <v>1026</v>
      </c>
      <c r="D1775" t="s">
        <v>52</v>
      </c>
      <c r="E1775" t="s">
        <v>31</v>
      </c>
      <c r="F1775" s="2">
        <v>34700</v>
      </c>
      <c r="G1775" s="2">
        <v>38352</v>
      </c>
      <c r="H1775">
        <v>38932</v>
      </c>
      <c r="I1775">
        <v>37144</v>
      </c>
      <c r="J1775">
        <v>202</v>
      </c>
      <c r="K1775">
        <f t="shared" si="54"/>
        <v>2870456360</v>
      </c>
      <c r="L1775">
        <v>182</v>
      </c>
      <c r="M1775">
        <v>162</v>
      </c>
      <c r="N1775" t="s">
        <v>1026</v>
      </c>
      <c r="O1775" t="s">
        <v>182</v>
      </c>
      <c r="P1775" t="s">
        <v>39</v>
      </c>
      <c r="Q1775" s="6">
        <v>42322</v>
      </c>
      <c r="R1775">
        <v>179</v>
      </c>
      <c r="S1775">
        <v>197</v>
      </c>
      <c r="T1775" t="s">
        <v>40</v>
      </c>
      <c r="V1775" s="3">
        <v>39147</v>
      </c>
      <c r="W1775">
        <v>114</v>
      </c>
      <c r="X1775" t="s">
        <v>1030</v>
      </c>
      <c r="AB1775" s="3">
        <v>179000000</v>
      </c>
      <c r="AC1775" s="3">
        <v>197000000</v>
      </c>
      <c r="AD1775">
        <v>114.31</v>
      </c>
      <c r="AE1775" s="5">
        <f t="shared" si="55"/>
        <v>134250000</v>
      </c>
      <c r="AF1775">
        <v>125.81</v>
      </c>
      <c r="AG1775" s="4">
        <v>0.75</v>
      </c>
      <c r="AH1775" t="s">
        <v>33</v>
      </c>
      <c r="AI1775" t="s">
        <v>52</v>
      </c>
      <c r="AJ1775">
        <v>34.144261999999998</v>
      </c>
      <c r="AK1775">
        <v>-118.001948</v>
      </c>
    </row>
    <row r="1776" spans="1:37" ht="14.45" x14ac:dyDescent="0.3">
      <c r="A1776">
        <v>1774</v>
      </c>
      <c r="B1776">
        <v>668</v>
      </c>
      <c r="C1776" t="s">
        <v>1026</v>
      </c>
      <c r="D1776" t="s">
        <v>52</v>
      </c>
      <c r="E1776" t="s">
        <v>31</v>
      </c>
      <c r="F1776" s="2">
        <v>34700</v>
      </c>
      <c r="G1776" s="2">
        <v>38352</v>
      </c>
      <c r="H1776">
        <v>38932</v>
      </c>
      <c r="I1776">
        <v>37144</v>
      </c>
      <c r="J1776">
        <v>202</v>
      </c>
      <c r="K1776">
        <f t="shared" si="54"/>
        <v>2870456360</v>
      </c>
      <c r="L1776">
        <v>182</v>
      </c>
      <c r="M1776">
        <v>162</v>
      </c>
      <c r="N1776" t="s">
        <v>1026</v>
      </c>
      <c r="O1776" t="s">
        <v>182</v>
      </c>
      <c r="P1776" t="s">
        <v>39</v>
      </c>
      <c r="Q1776" s="6">
        <v>42291</v>
      </c>
      <c r="R1776">
        <v>219</v>
      </c>
      <c r="S1776">
        <v>239</v>
      </c>
      <c r="T1776" t="s">
        <v>40</v>
      </c>
      <c r="V1776" s="3">
        <v>39147</v>
      </c>
      <c r="W1776">
        <v>135</v>
      </c>
      <c r="X1776" t="s">
        <v>1031</v>
      </c>
      <c r="AB1776" s="3">
        <v>219000000</v>
      </c>
      <c r="AC1776" s="3">
        <v>239000000</v>
      </c>
      <c r="AD1776">
        <v>135.35</v>
      </c>
      <c r="AE1776" s="5">
        <f t="shared" si="55"/>
        <v>164250000</v>
      </c>
      <c r="AF1776">
        <v>147.71</v>
      </c>
      <c r="AG1776" s="4">
        <v>0.75</v>
      </c>
      <c r="AH1776" t="s">
        <v>33</v>
      </c>
      <c r="AI1776" t="s">
        <v>52</v>
      </c>
      <c r="AJ1776">
        <v>34.144261999999998</v>
      </c>
      <c r="AK1776">
        <v>-118.001948</v>
      </c>
    </row>
    <row r="1777" spans="1:37" ht="14.45" x14ac:dyDescent="0.3">
      <c r="A1777">
        <v>1775</v>
      </c>
      <c r="B1777">
        <v>668</v>
      </c>
      <c r="C1777" t="s">
        <v>1026</v>
      </c>
      <c r="D1777" t="s">
        <v>52</v>
      </c>
      <c r="E1777" t="s">
        <v>31</v>
      </c>
      <c r="F1777" s="2">
        <v>34700</v>
      </c>
      <c r="G1777" s="2">
        <v>38352</v>
      </c>
      <c r="H1777">
        <v>38932</v>
      </c>
      <c r="I1777">
        <v>37144</v>
      </c>
      <c r="J1777">
        <v>202</v>
      </c>
      <c r="K1777">
        <f t="shared" si="54"/>
        <v>2870456360</v>
      </c>
      <c r="L1777">
        <v>182</v>
      </c>
      <c r="M1777">
        <v>162</v>
      </c>
      <c r="N1777" t="s">
        <v>1026</v>
      </c>
      <c r="O1777" t="s">
        <v>182</v>
      </c>
      <c r="P1777" t="s">
        <v>39</v>
      </c>
      <c r="Q1777" s="6">
        <v>42261</v>
      </c>
      <c r="R1777">
        <v>231</v>
      </c>
      <c r="S1777">
        <v>266</v>
      </c>
      <c r="T1777" t="s">
        <v>40</v>
      </c>
      <c r="V1777" s="3">
        <v>39147</v>
      </c>
      <c r="W1777">
        <v>147</v>
      </c>
      <c r="X1777" t="s">
        <v>1032</v>
      </c>
      <c r="AB1777" s="3">
        <v>231000000</v>
      </c>
      <c r="AC1777" s="3">
        <v>266000000</v>
      </c>
      <c r="AD1777">
        <v>147.52000000000001</v>
      </c>
      <c r="AE1777" s="5">
        <f t="shared" si="55"/>
        <v>173250000</v>
      </c>
      <c r="AF1777">
        <v>169.87</v>
      </c>
      <c r="AG1777" s="4">
        <v>0.75</v>
      </c>
      <c r="AH1777" t="s">
        <v>33</v>
      </c>
      <c r="AI1777" t="s">
        <v>52</v>
      </c>
      <c r="AJ1777">
        <v>34.144261999999998</v>
      </c>
      <c r="AK1777">
        <v>-118.001948</v>
      </c>
    </row>
    <row r="1778" spans="1:37" ht="14.45" x14ac:dyDescent="0.3">
      <c r="A1778">
        <v>1776</v>
      </c>
      <c r="B1778">
        <v>668</v>
      </c>
      <c r="C1778" t="s">
        <v>1026</v>
      </c>
      <c r="D1778" t="s">
        <v>52</v>
      </c>
      <c r="E1778" t="s">
        <v>31</v>
      </c>
      <c r="F1778" s="2">
        <v>34700</v>
      </c>
      <c r="G1778" s="2">
        <v>38352</v>
      </c>
      <c r="H1778">
        <v>38932</v>
      </c>
      <c r="I1778">
        <v>37144</v>
      </c>
      <c r="J1778">
        <v>202</v>
      </c>
      <c r="K1778">
        <f t="shared" si="54"/>
        <v>2870456360</v>
      </c>
      <c r="L1778">
        <v>182</v>
      </c>
      <c r="M1778">
        <v>162</v>
      </c>
      <c r="N1778" t="s">
        <v>1026</v>
      </c>
      <c r="O1778" t="s">
        <v>98</v>
      </c>
      <c r="P1778" t="s">
        <v>39</v>
      </c>
      <c r="Q1778" s="6">
        <v>42230</v>
      </c>
      <c r="R1778">
        <v>250</v>
      </c>
      <c r="S1778">
        <v>279</v>
      </c>
      <c r="T1778" t="s">
        <v>40</v>
      </c>
      <c r="V1778" s="3">
        <v>39147</v>
      </c>
      <c r="X1778" t="s">
        <v>1033</v>
      </c>
      <c r="AB1778" s="3">
        <v>250000000</v>
      </c>
      <c r="AC1778" s="3">
        <v>279000000</v>
      </c>
      <c r="AD1778">
        <v>154.5</v>
      </c>
      <c r="AE1778" s="5">
        <f t="shared" si="55"/>
        <v>187500000</v>
      </c>
      <c r="AF1778">
        <v>172.43</v>
      </c>
      <c r="AG1778" s="4">
        <v>0.75</v>
      </c>
      <c r="AH1778" t="s">
        <v>33</v>
      </c>
      <c r="AI1778" t="s">
        <v>52</v>
      </c>
      <c r="AJ1778">
        <v>34.144261999999998</v>
      </c>
      <c r="AK1778">
        <v>-118.001948</v>
      </c>
    </row>
    <row r="1779" spans="1:37" ht="14.45" x14ac:dyDescent="0.3">
      <c r="A1779">
        <v>1777</v>
      </c>
      <c r="B1779">
        <v>668</v>
      </c>
      <c r="C1779" t="s">
        <v>1026</v>
      </c>
      <c r="D1779" t="s">
        <v>52</v>
      </c>
      <c r="E1779" t="s">
        <v>31</v>
      </c>
      <c r="F1779" s="2">
        <v>34700</v>
      </c>
      <c r="G1779" s="2">
        <v>38352</v>
      </c>
      <c r="H1779">
        <v>38932</v>
      </c>
      <c r="I1779">
        <v>37144</v>
      </c>
      <c r="J1779">
        <v>202</v>
      </c>
      <c r="K1779">
        <f t="shared" si="54"/>
        <v>2870456360</v>
      </c>
      <c r="L1779">
        <v>182</v>
      </c>
      <c r="M1779">
        <v>162</v>
      </c>
      <c r="N1779" t="s">
        <v>1026</v>
      </c>
      <c r="O1779" t="s">
        <v>98</v>
      </c>
      <c r="P1779" t="s">
        <v>39</v>
      </c>
      <c r="Q1779" s="6">
        <v>42199</v>
      </c>
      <c r="R1779">
        <v>260</v>
      </c>
      <c r="S1779">
        <v>273</v>
      </c>
      <c r="T1779" t="s">
        <v>40</v>
      </c>
      <c r="V1779" s="3">
        <v>38932</v>
      </c>
      <c r="X1779" t="s">
        <v>1034</v>
      </c>
      <c r="Y1779" t="s">
        <v>1035</v>
      </c>
      <c r="AB1779" s="3">
        <v>260000000</v>
      </c>
      <c r="AC1779" s="3">
        <v>273000000</v>
      </c>
      <c r="AD1779">
        <v>161.57</v>
      </c>
      <c r="AE1779" s="5">
        <f t="shared" si="55"/>
        <v>195000000</v>
      </c>
      <c r="AF1779">
        <v>169.65</v>
      </c>
      <c r="AG1779" s="4">
        <v>0.75</v>
      </c>
      <c r="AH1779" t="s">
        <v>33</v>
      </c>
      <c r="AI1779" t="s">
        <v>52</v>
      </c>
      <c r="AJ1779">
        <v>34.144261999999998</v>
      </c>
      <c r="AK1779">
        <v>-118.001948</v>
      </c>
    </row>
    <row r="1780" spans="1:37" ht="14.45" x14ac:dyDescent="0.3">
      <c r="A1780">
        <v>1778</v>
      </c>
      <c r="B1780">
        <v>668</v>
      </c>
      <c r="C1780" t="s">
        <v>1026</v>
      </c>
      <c r="D1780" t="s">
        <v>52</v>
      </c>
      <c r="E1780" t="s">
        <v>31</v>
      </c>
      <c r="F1780" s="2">
        <v>34700</v>
      </c>
      <c r="G1780" s="2">
        <v>38352</v>
      </c>
      <c r="H1780">
        <v>38932</v>
      </c>
      <c r="I1780">
        <v>37144</v>
      </c>
      <c r="J1780">
        <v>202</v>
      </c>
      <c r="K1780">
        <f t="shared" si="54"/>
        <v>2870456360</v>
      </c>
      <c r="L1780">
        <v>182</v>
      </c>
      <c r="M1780">
        <v>162</v>
      </c>
      <c r="N1780" t="s">
        <v>1026</v>
      </c>
      <c r="O1780" t="s">
        <v>98</v>
      </c>
      <c r="P1780" t="s">
        <v>39</v>
      </c>
      <c r="Q1780" s="6">
        <v>42169</v>
      </c>
      <c r="R1780">
        <v>251</v>
      </c>
      <c r="S1780">
        <v>250</v>
      </c>
      <c r="T1780" t="s">
        <v>40</v>
      </c>
      <c r="V1780" s="3">
        <v>38932</v>
      </c>
      <c r="X1780" t="s">
        <v>1036</v>
      </c>
      <c r="Y1780" t="s">
        <v>1037</v>
      </c>
      <c r="AB1780" s="3">
        <v>251000000</v>
      </c>
      <c r="AC1780" s="3">
        <v>250000000</v>
      </c>
      <c r="AD1780">
        <v>159.03</v>
      </c>
      <c r="AE1780" s="5">
        <f t="shared" si="55"/>
        <v>185740000</v>
      </c>
      <c r="AF1780">
        <v>158.4</v>
      </c>
      <c r="AG1780" s="4">
        <v>0.74</v>
      </c>
      <c r="AH1780" t="s">
        <v>33</v>
      </c>
      <c r="AI1780" t="s">
        <v>52</v>
      </c>
      <c r="AJ1780">
        <v>34.144261999999998</v>
      </c>
      <c r="AK1780">
        <v>-118.001948</v>
      </c>
    </row>
    <row r="1781" spans="1:37" ht="14.45" x14ac:dyDescent="0.3">
      <c r="A1781">
        <v>1779</v>
      </c>
      <c r="B1781">
        <v>330</v>
      </c>
      <c r="C1781" t="s">
        <v>1038</v>
      </c>
      <c r="D1781" t="s">
        <v>52</v>
      </c>
      <c r="E1781" t="s">
        <v>31</v>
      </c>
      <c r="F1781" s="2">
        <v>36161</v>
      </c>
      <c r="G1781" s="2">
        <v>39813</v>
      </c>
      <c r="H1781">
        <v>52488</v>
      </c>
      <c r="I1781">
        <v>50213</v>
      </c>
      <c r="J1781">
        <v>211</v>
      </c>
      <c r="K1781">
        <f t="shared" si="54"/>
        <v>4042363320</v>
      </c>
      <c r="L1781">
        <v>190</v>
      </c>
      <c r="M1781">
        <v>169</v>
      </c>
      <c r="N1781" t="s">
        <v>1038</v>
      </c>
      <c r="O1781">
        <v>1</v>
      </c>
      <c r="P1781" t="s">
        <v>39</v>
      </c>
      <c r="Q1781" s="6">
        <v>42050</v>
      </c>
      <c r="R1781">
        <v>574</v>
      </c>
      <c r="S1781">
        <v>606</v>
      </c>
      <c r="T1781" t="s">
        <v>55</v>
      </c>
      <c r="U1781" t="s">
        <v>2162</v>
      </c>
      <c r="V1781" s="3">
        <v>53457</v>
      </c>
      <c r="W1781">
        <v>87</v>
      </c>
      <c r="X1781" t="s">
        <v>1040</v>
      </c>
      <c r="Z1781">
        <v>13.83</v>
      </c>
      <c r="AA1781" t="s">
        <v>55</v>
      </c>
      <c r="AB1781" s="3">
        <v>187038719</v>
      </c>
      <c r="AC1781" s="3">
        <v>197465965</v>
      </c>
      <c r="AD1781">
        <v>86.22</v>
      </c>
      <c r="AE1781" s="5">
        <f t="shared" si="55"/>
        <v>129056716.10999998</v>
      </c>
      <c r="AF1781">
        <v>91.03</v>
      </c>
      <c r="AG1781" s="4">
        <v>0.69</v>
      </c>
      <c r="AH1781" t="s">
        <v>33</v>
      </c>
      <c r="AI1781" t="s">
        <v>52</v>
      </c>
      <c r="AJ1781">
        <v>36.778261000000001</v>
      </c>
      <c r="AK1781">
        <v>-119.41793199999999</v>
      </c>
    </row>
    <row r="1782" spans="1:37" x14ac:dyDescent="0.25">
      <c r="A1782">
        <v>1780</v>
      </c>
      <c r="B1782">
        <v>330</v>
      </c>
      <c r="C1782" t="s">
        <v>1038</v>
      </c>
      <c r="D1782" t="s">
        <v>52</v>
      </c>
      <c r="E1782" t="s">
        <v>31</v>
      </c>
      <c r="F1782" s="2">
        <v>36161</v>
      </c>
      <c r="G1782" s="2">
        <v>39813</v>
      </c>
      <c r="H1782">
        <v>52488</v>
      </c>
      <c r="I1782">
        <v>50213</v>
      </c>
      <c r="J1782">
        <v>211</v>
      </c>
      <c r="K1782">
        <f t="shared" si="54"/>
        <v>4042363320</v>
      </c>
      <c r="L1782">
        <v>190</v>
      </c>
      <c r="M1782">
        <v>169</v>
      </c>
      <c r="N1782" t="s">
        <v>1038</v>
      </c>
      <c r="O1782">
        <v>1</v>
      </c>
      <c r="P1782" t="s">
        <v>39</v>
      </c>
      <c r="Q1782" s="6">
        <v>42019</v>
      </c>
      <c r="R1782">
        <v>573</v>
      </c>
      <c r="S1782">
        <v>718</v>
      </c>
      <c r="T1782" t="s">
        <v>55</v>
      </c>
      <c r="U1782" t="s">
        <v>1039</v>
      </c>
      <c r="V1782" s="3">
        <v>53457</v>
      </c>
      <c r="W1782">
        <v>78</v>
      </c>
      <c r="X1782" t="s">
        <v>1040</v>
      </c>
      <c r="Z1782">
        <v>13.8</v>
      </c>
      <c r="AA1782" t="s">
        <v>55</v>
      </c>
      <c r="AB1782" s="3">
        <v>186650956</v>
      </c>
      <c r="AC1782" s="3">
        <v>233876603</v>
      </c>
      <c r="AD1782">
        <v>77.72</v>
      </c>
      <c r="AE1782" s="5">
        <f t="shared" si="55"/>
        <v>128789159.63999999</v>
      </c>
      <c r="AF1782">
        <v>97.38</v>
      </c>
      <c r="AG1782" s="4">
        <v>0.69</v>
      </c>
      <c r="AH1782" t="s">
        <v>33</v>
      </c>
      <c r="AI1782" t="s">
        <v>52</v>
      </c>
      <c r="AJ1782">
        <v>36.778261000000001</v>
      </c>
      <c r="AK1782">
        <v>-119.41793199999999</v>
      </c>
    </row>
    <row r="1783" spans="1:37" x14ac:dyDescent="0.25">
      <c r="A1783">
        <v>1781</v>
      </c>
      <c r="B1783">
        <v>330</v>
      </c>
      <c r="C1783" t="s">
        <v>1038</v>
      </c>
      <c r="D1783" t="s">
        <v>52</v>
      </c>
      <c r="E1783" t="s">
        <v>31</v>
      </c>
      <c r="F1783" s="2">
        <v>36161</v>
      </c>
      <c r="G1783" s="2">
        <v>39813</v>
      </c>
      <c r="H1783">
        <v>52488</v>
      </c>
      <c r="I1783">
        <v>50213</v>
      </c>
      <c r="J1783">
        <v>211</v>
      </c>
      <c r="K1783">
        <f t="shared" si="54"/>
        <v>4042363320</v>
      </c>
      <c r="L1783">
        <v>190</v>
      </c>
      <c r="M1783">
        <v>169</v>
      </c>
      <c r="N1783" t="s">
        <v>1038</v>
      </c>
      <c r="O1783">
        <v>1</v>
      </c>
      <c r="P1783" t="s">
        <v>39</v>
      </c>
      <c r="Q1783" s="6">
        <v>42352</v>
      </c>
      <c r="R1783">
        <v>567</v>
      </c>
      <c r="S1783">
        <v>793</v>
      </c>
      <c r="T1783" t="s">
        <v>55</v>
      </c>
      <c r="U1783" t="s">
        <v>1041</v>
      </c>
      <c r="V1783" s="3">
        <v>53457</v>
      </c>
      <c r="W1783">
        <v>77</v>
      </c>
      <c r="X1783" t="s">
        <v>1040</v>
      </c>
      <c r="Z1783">
        <v>1.69</v>
      </c>
      <c r="AA1783" t="s">
        <v>55</v>
      </c>
      <c r="AB1783" s="3">
        <v>184757759</v>
      </c>
      <c r="AC1783" s="3">
        <v>258400182</v>
      </c>
      <c r="AD1783">
        <v>76.930000000000007</v>
      </c>
      <c r="AE1783" s="5">
        <f t="shared" si="55"/>
        <v>127482853.70999999</v>
      </c>
      <c r="AF1783">
        <v>107.59</v>
      </c>
      <c r="AG1783" s="4">
        <v>0.69</v>
      </c>
      <c r="AH1783" t="s">
        <v>33</v>
      </c>
      <c r="AI1783" t="s">
        <v>52</v>
      </c>
      <c r="AJ1783">
        <v>36.778261000000001</v>
      </c>
      <c r="AK1783">
        <v>-119.41793199999999</v>
      </c>
    </row>
    <row r="1784" spans="1:37" x14ac:dyDescent="0.25">
      <c r="A1784">
        <v>1782</v>
      </c>
      <c r="B1784">
        <v>330</v>
      </c>
      <c r="C1784" t="s">
        <v>1038</v>
      </c>
      <c r="D1784" t="s">
        <v>52</v>
      </c>
      <c r="E1784" t="s">
        <v>31</v>
      </c>
      <c r="F1784" s="2">
        <v>36161</v>
      </c>
      <c r="G1784" s="2">
        <v>39813</v>
      </c>
      <c r="H1784">
        <v>52488</v>
      </c>
      <c r="I1784">
        <v>50213</v>
      </c>
      <c r="J1784">
        <v>211</v>
      </c>
      <c r="K1784">
        <f t="shared" si="54"/>
        <v>4042363320</v>
      </c>
      <c r="L1784">
        <v>190</v>
      </c>
      <c r="M1784">
        <v>169</v>
      </c>
      <c r="N1784" t="s">
        <v>1038</v>
      </c>
      <c r="P1784" t="s">
        <v>39</v>
      </c>
      <c r="Q1784" s="6">
        <v>42322</v>
      </c>
      <c r="R1784">
        <v>640</v>
      </c>
      <c r="S1784">
        <v>748</v>
      </c>
      <c r="T1784" t="s">
        <v>55</v>
      </c>
      <c r="U1784" t="s">
        <v>1042</v>
      </c>
      <c r="V1784" s="3">
        <v>53457</v>
      </c>
      <c r="W1784">
        <v>90</v>
      </c>
      <c r="X1784" t="s">
        <v>1040</v>
      </c>
      <c r="Y1784" t="s">
        <v>1043</v>
      </c>
      <c r="Z1784">
        <v>23.7</v>
      </c>
      <c r="AA1784" t="s">
        <v>55</v>
      </c>
      <c r="AB1784" s="3">
        <v>208574240</v>
      </c>
      <c r="AC1784" s="3">
        <v>243893276</v>
      </c>
      <c r="AD1784">
        <v>89.74</v>
      </c>
      <c r="AE1784" s="5">
        <f t="shared" si="55"/>
        <v>143916225.59999999</v>
      </c>
      <c r="AF1784">
        <v>104.94</v>
      </c>
      <c r="AG1784" s="4">
        <v>0.69</v>
      </c>
      <c r="AH1784" t="s">
        <v>33</v>
      </c>
      <c r="AI1784" t="s">
        <v>52</v>
      </c>
      <c r="AJ1784">
        <v>36.778261000000001</v>
      </c>
      <c r="AK1784">
        <v>-119.41793199999999</v>
      </c>
    </row>
    <row r="1785" spans="1:37" x14ac:dyDescent="0.25">
      <c r="A1785">
        <v>1783</v>
      </c>
      <c r="B1785">
        <v>330</v>
      </c>
      <c r="C1785" t="s">
        <v>1038</v>
      </c>
      <c r="D1785" t="s">
        <v>52</v>
      </c>
      <c r="E1785" t="s">
        <v>31</v>
      </c>
      <c r="F1785" s="2">
        <v>36161</v>
      </c>
      <c r="G1785" s="2">
        <v>39813</v>
      </c>
      <c r="H1785">
        <v>52488</v>
      </c>
      <c r="I1785">
        <v>50213</v>
      </c>
      <c r="J1785">
        <v>211</v>
      </c>
      <c r="K1785">
        <f t="shared" si="54"/>
        <v>4042363320</v>
      </c>
      <c r="L1785">
        <v>190</v>
      </c>
      <c r="M1785">
        <v>169</v>
      </c>
      <c r="N1785" t="s">
        <v>1038</v>
      </c>
      <c r="O1785">
        <v>1</v>
      </c>
      <c r="P1785" t="s">
        <v>39</v>
      </c>
      <c r="Q1785" s="6">
        <v>42291</v>
      </c>
      <c r="R1785">
        <v>878</v>
      </c>
      <c r="S1785">
        <v>886</v>
      </c>
      <c r="T1785" t="s">
        <v>55</v>
      </c>
      <c r="U1785" t="s">
        <v>1044</v>
      </c>
      <c r="V1785" s="3">
        <v>53457</v>
      </c>
      <c r="W1785">
        <v>120</v>
      </c>
      <c r="X1785" t="s">
        <v>1045</v>
      </c>
      <c r="Z1785">
        <v>36.15</v>
      </c>
      <c r="AA1785" t="s">
        <v>55</v>
      </c>
      <c r="AB1785" s="3">
        <v>286104070</v>
      </c>
      <c r="AC1785" s="3">
        <v>288544697</v>
      </c>
      <c r="AD1785">
        <v>119.13</v>
      </c>
      <c r="AE1785" s="5">
        <f t="shared" si="55"/>
        <v>197411808.29999998</v>
      </c>
      <c r="AF1785">
        <v>120.14</v>
      </c>
      <c r="AG1785" s="4">
        <v>0.69</v>
      </c>
      <c r="AH1785" t="s">
        <v>33</v>
      </c>
      <c r="AI1785" t="s">
        <v>52</v>
      </c>
      <c r="AJ1785">
        <v>36.778261000000001</v>
      </c>
      <c r="AK1785">
        <v>-119.41793199999999</v>
      </c>
    </row>
    <row r="1786" spans="1:37" x14ac:dyDescent="0.25">
      <c r="A1786">
        <v>1784</v>
      </c>
      <c r="B1786">
        <v>330</v>
      </c>
      <c r="C1786" t="s">
        <v>1038</v>
      </c>
      <c r="D1786" t="s">
        <v>52</v>
      </c>
      <c r="E1786" t="s">
        <v>31</v>
      </c>
      <c r="F1786" s="2">
        <v>36161</v>
      </c>
      <c r="G1786" s="2">
        <v>39813</v>
      </c>
      <c r="H1786">
        <v>52488</v>
      </c>
      <c r="I1786">
        <v>50213</v>
      </c>
      <c r="J1786">
        <v>211</v>
      </c>
      <c r="K1786">
        <f t="shared" si="54"/>
        <v>4042363320</v>
      </c>
      <c r="L1786">
        <v>190</v>
      </c>
      <c r="M1786">
        <v>169</v>
      </c>
      <c r="N1786" t="s">
        <v>1038</v>
      </c>
      <c r="O1786">
        <v>1</v>
      </c>
      <c r="P1786" t="s">
        <v>39</v>
      </c>
      <c r="Q1786" s="6">
        <v>42261</v>
      </c>
      <c r="R1786">
        <v>951</v>
      </c>
      <c r="S1786" s="3">
        <v>1000</v>
      </c>
      <c r="T1786" t="s">
        <v>55</v>
      </c>
      <c r="U1786" t="s">
        <v>1046</v>
      </c>
      <c r="V1786" s="3">
        <v>53457</v>
      </c>
      <c r="W1786">
        <v>134</v>
      </c>
      <c r="X1786" t="s">
        <v>1047</v>
      </c>
      <c r="Y1786" t="s">
        <v>1048</v>
      </c>
      <c r="Z1786">
        <v>37</v>
      </c>
      <c r="AA1786" t="s">
        <v>55</v>
      </c>
      <c r="AB1786" s="3">
        <v>309884707</v>
      </c>
      <c r="AC1786" s="3">
        <v>325851427</v>
      </c>
      <c r="AD1786">
        <v>133.33000000000001</v>
      </c>
      <c r="AE1786" s="5">
        <f t="shared" si="55"/>
        <v>213820447.82999998</v>
      </c>
      <c r="AF1786">
        <v>140.19999999999999</v>
      </c>
      <c r="AG1786" s="4">
        <v>0.69</v>
      </c>
      <c r="AH1786" t="s">
        <v>33</v>
      </c>
      <c r="AI1786" t="s">
        <v>52</v>
      </c>
      <c r="AJ1786">
        <v>36.778261000000001</v>
      </c>
      <c r="AK1786">
        <v>-119.41793199999999</v>
      </c>
    </row>
    <row r="1787" spans="1:37" x14ac:dyDescent="0.25">
      <c r="A1787">
        <v>1785</v>
      </c>
      <c r="B1787">
        <v>330</v>
      </c>
      <c r="C1787" t="s">
        <v>1038</v>
      </c>
      <c r="D1787" t="s">
        <v>52</v>
      </c>
      <c r="E1787" t="s">
        <v>31</v>
      </c>
      <c r="F1787" s="2">
        <v>36161</v>
      </c>
      <c r="G1787" s="2">
        <v>39813</v>
      </c>
      <c r="H1787">
        <v>52488</v>
      </c>
      <c r="I1787">
        <v>50213</v>
      </c>
      <c r="J1787">
        <v>211</v>
      </c>
      <c r="K1787">
        <f t="shared" si="54"/>
        <v>4042363320</v>
      </c>
      <c r="L1787">
        <v>190</v>
      </c>
      <c r="M1787">
        <v>169</v>
      </c>
      <c r="N1787" t="s">
        <v>1038</v>
      </c>
      <c r="O1787">
        <v>1</v>
      </c>
      <c r="P1787" t="s">
        <v>39</v>
      </c>
      <c r="Q1787" s="6">
        <v>42230</v>
      </c>
      <c r="R1787">
        <v>985</v>
      </c>
      <c r="S1787" s="3">
        <v>1062</v>
      </c>
      <c r="T1787" t="s">
        <v>55</v>
      </c>
      <c r="U1787" t="s">
        <v>1049</v>
      </c>
      <c r="V1787" s="3">
        <v>54460</v>
      </c>
      <c r="X1787" t="s">
        <v>1050</v>
      </c>
      <c r="Y1787" t="s">
        <v>1051</v>
      </c>
      <c r="Z1787">
        <v>35.21</v>
      </c>
      <c r="AA1787" t="s">
        <v>55</v>
      </c>
      <c r="AB1787" s="3">
        <v>320963656</v>
      </c>
      <c r="AC1787" s="3">
        <v>346054215</v>
      </c>
      <c r="AD1787">
        <v>123.57</v>
      </c>
      <c r="AE1787" s="5">
        <f t="shared" si="55"/>
        <v>208626376.40000001</v>
      </c>
      <c r="AF1787">
        <v>133.22999999999999</v>
      </c>
      <c r="AG1787" s="4">
        <v>0.65</v>
      </c>
      <c r="AH1787" t="s">
        <v>33</v>
      </c>
      <c r="AI1787" t="s">
        <v>52</v>
      </c>
      <c r="AJ1787">
        <v>36.778261000000001</v>
      </c>
      <c r="AK1787">
        <v>-119.41793199999999</v>
      </c>
    </row>
    <row r="1788" spans="1:37" x14ac:dyDescent="0.25">
      <c r="A1788">
        <v>1786</v>
      </c>
      <c r="B1788">
        <v>330</v>
      </c>
      <c r="C1788" t="s">
        <v>1038</v>
      </c>
      <c r="D1788" t="s">
        <v>52</v>
      </c>
      <c r="E1788" t="s">
        <v>31</v>
      </c>
      <c r="F1788" s="2">
        <v>36161</v>
      </c>
      <c r="G1788" s="2">
        <v>39813</v>
      </c>
      <c r="H1788">
        <v>52488</v>
      </c>
      <c r="I1788">
        <v>50213</v>
      </c>
      <c r="J1788">
        <v>211</v>
      </c>
      <c r="K1788">
        <f t="shared" si="54"/>
        <v>4042363320</v>
      </c>
      <c r="L1788">
        <v>190</v>
      </c>
      <c r="M1788">
        <v>169</v>
      </c>
      <c r="N1788" t="s">
        <v>1038</v>
      </c>
      <c r="O1788">
        <v>1</v>
      </c>
      <c r="P1788" t="s">
        <v>39</v>
      </c>
      <c r="Q1788" s="6">
        <v>42199</v>
      </c>
      <c r="R1788" s="3">
        <v>1068</v>
      </c>
      <c r="S1788" s="3">
        <v>1185</v>
      </c>
      <c r="T1788" t="s">
        <v>55</v>
      </c>
      <c r="U1788" t="s">
        <v>1052</v>
      </c>
      <c r="V1788" s="3">
        <v>54460</v>
      </c>
      <c r="X1788" t="s">
        <v>1053</v>
      </c>
      <c r="Y1788" t="s">
        <v>1054</v>
      </c>
      <c r="Z1788">
        <v>40</v>
      </c>
      <c r="AA1788" t="s">
        <v>55</v>
      </c>
      <c r="AB1788" s="3">
        <v>348009324</v>
      </c>
      <c r="AC1788" s="3">
        <v>386133941</v>
      </c>
      <c r="AD1788">
        <v>133.99</v>
      </c>
      <c r="AE1788" s="5">
        <f t="shared" si="55"/>
        <v>226206060.59999999</v>
      </c>
      <c r="AF1788">
        <v>148.66999999999999</v>
      </c>
      <c r="AG1788" s="4">
        <v>0.65</v>
      </c>
      <c r="AH1788" t="s">
        <v>33</v>
      </c>
      <c r="AI1788" t="s">
        <v>52</v>
      </c>
      <c r="AJ1788">
        <v>36.778261000000001</v>
      </c>
      <c r="AK1788">
        <v>-119.41793199999999</v>
      </c>
    </row>
    <row r="1789" spans="1:37" x14ac:dyDescent="0.25">
      <c r="A1789">
        <v>1787</v>
      </c>
      <c r="B1789">
        <v>330</v>
      </c>
      <c r="C1789" t="s">
        <v>1038</v>
      </c>
      <c r="D1789" t="s">
        <v>52</v>
      </c>
      <c r="E1789" t="s">
        <v>31</v>
      </c>
      <c r="F1789" s="2">
        <v>36161</v>
      </c>
      <c r="G1789" s="2">
        <v>39813</v>
      </c>
      <c r="H1789">
        <v>52488</v>
      </c>
      <c r="I1789">
        <v>50213</v>
      </c>
      <c r="J1789">
        <v>211</v>
      </c>
      <c r="K1789">
        <f t="shared" si="54"/>
        <v>4042363320</v>
      </c>
      <c r="L1789">
        <v>190</v>
      </c>
      <c r="M1789">
        <v>169</v>
      </c>
      <c r="N1789" t="s">
        <v>1038</v>
      </c>
      <c r="O1789">
        <v>1</v>
      </c>
      <c r="P1789" t="s">
        <v>39</v>
      </c>
      <c r="Q1789" s="6">
        <v>42169</v>
      </c>
      <c r="R1789" s="3">
        <v>1005</v>
      </c>
      <c r="S1789">
        <v>992</v>
      </c>
      <c r="T1789" t="s">
        <v>55</v>
      </c>
      <c r="U1789" t="s">
        <v>1055</v>
      </c>
      <c r="V1789" s="3">
        <v>54460</v>
      </c>
      <c r="X1789" t="s">
        <v>1056</v>
      </c>
      <c r="Y1789" t="s">
        <v>1057</v>
      </c>
      <c r="Z1789">
        <v>36</v>
      </c>
      <c r="AA1789" t="s">
        <v>55</v>
      </c>
      <c r="AB1789" s="3">
        <v>327480684</v>
      </c>
      <c r="AC1789" s="3">
        <v>323244616</v>
      </c>
      <c r="AD1789">
        <v>130.29</v>
      </c>
      <c r="AE1789" s="5">
        <f t="shared" si="55"/>
        <v>212862444.59999999</v>
      </c>
      <c r="AF1789">
        <v>128.6</v>
      </c>
      <c r="AG1789" s="4">
        <v>0.65</v>
      </c>
      <c r="AH1789" t="s">
        <v>33</v>
      </c>
      <c r="AI1789" t="s">
        <v>52</v>
      </c>
      <c r="AJ1789">
        <v>36.778261000000001</v>
      </c>
      <c r="AK1789">
        <v>-119.41793199999999</v>
      </c>
    </row>
    <row r="1790" spans="1:37" ht="14.45" x14ac:dyDescent="0.3">
      <c r="A1790">
        <v>1788</v>
      </c>
      <c r="B1790">
        <v>552</v>
      </c>
      <c r="C1790" t="s">
        <v>1058</v>
      </c>
      <c r="D1790" t="s">
        <v>52</v>
      </c>
      <c r="E1790" t="s">
        <v>31</v>
      </c>
      <c r="F1790" s="2">
        <v>34700</v>
      </c>
      <c r="G1790" s="2">
        <v>37987</v>
      </c>
      <c r="H1790">
        <v>32219</v>
      </c>
      <c r="I1790">
        <v>30662</v>
      </c>
      <c r="J1790">
        <v>115</v>
      </c>
      <c r="K1790">
        <f t="shared" si="54"/>
        <v>1352392525</v>
      </c>
      <c r="L1790">
        <v>103</v>
      </c>
      <c r="M1790">
        <v>92</v>
      </c>
      <c r="N1790" t="s">
        <v>1058</v>
      </c>
      <c r="O1790">
        <v>1</v>
      </c>
      <c r="P1790" t="s">
        <v>39</v>
      </c>
      <c r="Q1790" s="6">
        <v>42050</v>
      </c>
      <c r="R1790">
        <v>220</v>
      </c>
      <c r="S1790">
        <v>235</v>
      </c>
      <c r="T1790" t="s">
        <v>55</v>
      </c>
      <c r="V1790" s="3">
        <v>32219</v>
      </c>
      <c r="W1790">
        <v>63.58</v>
      </c>
      <c r="AB1790" s="3">
        <v>71690572</v>
      </c>
      <c r="AC1790" s="3">
        <v>76578344</v>
      </c>
      <c r="AD1790">
        <v>63.57</v>
      </c>
      <c r="AE1790" s="5">
        <f t="shared" si="55"/>
        <v>57352457.600000001</v>
      </c>
      <c r="AF1790">
        <v>67.91</v>
      </c>
      <c r="AG1790" s="4">
        <v>0.8</v>
      </c>
      <c r="AH1790" t="s">
        <v>33</v>
      </c>
      <c r="AI1790" t="s">
        <v>52</v>
      </c>
      <c r="AJ1790">
        <v>36.778261000000001</v>
      </c>
      <c r="AK1790">
        <v>-119.41793199999999</v>
      </c>
    </row>
    <row r="1791" spans="1:37" ht="14.45" x14ac:dyDescent="0.3">
      <c r="A1791">
        <v>1789</v>
      </c>
      <c r="B1791">
        <v>552</v>
      </c>
      <c r="C1791" t="s">
        <v>1058</v>
      </c>
      <c r="D1791" t="s">
        <v>52</v>
      </c>
      <c r="E1791" t="s">
        <v>31</v>
      </c>
      <c r="F1791" s="2">
        <v>34700</v>
      </c>
      <c r="G1791" s="2">
        <v>37987</v>
      </c>
      <c r="H1791">
        <v>32219</v>
      </c>
      <c r="I1791">
        <v>30662</v>
      </c>
      <c r="J1791">
        <v>115</v>
      </c>
      <c r="K1791">
        <f t="shared" si="54"/>
        <v>1352392525</v>
      </c>
      <c r="L1791">
        <v>103</v>
      </c>
      <c r="M1791">
        <v>92</v>
      </c>
      <c r="N1791" t="s">
        <v>1058</v>
      </c>
      <c r="O1791">
        <v>1</v>
      </c>
      <c r="P1791" t="s">
        <v>39</v>
      </c>
      <c r="Q1791" s="6">
        <v>42019</v>
      </c>
      <c r="R1791">
        <v>233</v>
      </c>
      <c r="S1791">
        <v>248</v>
      </c>
      <c r="T1791" t="s">
        <v>55</v>
      </c>
      <c r="V1791" s="3">
        <v>32219</v>
      </c>
      <c r="W1791">
        <v>64.81</v>
      </c>
      <c r="AB1791" s="3">
        <v>75793042</v>
      </c>
      <c r="AC1791" s="3">
        <v>80895875</v>
      </c>
      <c r="AD1791">
        <v>60.71</v>
      </c>
      <c r="AE1791" s="5">
        <f t="shared" si="55"/>
        <v>60634433.600000001</v>
      </c>
      <c r="AF1791">
        <v>64.8</v>
      </c>
      <c r="AG1791" s="4">
        <v>0.8</v>
      </c>
      <c r="AH1791" t="s">
        <v>33</v>
      </c>
      <c r="AI1791" t="s">
        <v>52</v>
      </c>
      <c r="AJ1791">
        <v>36.778261000000001</v>
      </c>
      <c r="AK1791">
        <v>-119.41793199999999</v>
      </c>
    </row>
    <row r="1792" spans="1:37" ht="14.45" x14ac:dyDescent="0.3">
      <c r="A1792">
        <v>1790</v>
      </c>
      <c r="B1792">
        <v>552</v>
      </c>
      <c r="C1792" t="s">
        <v>1058</v>
      </c>
      <c r="D1792" t="s">
        <v>52</v>
      </c>
      <c r="E1792" t="s">
        <v>31</v>
      </c>
      <c r="F1792" s="2">
        <v>34700</v>
      </c>
      <c r="G1792" s="2">
        <v>37987</v>
      </c>
      <c r="H1792">
        <v>32219</v>
      </c>
      <c r="I1792">
        <v>30662</v>
      </c>
      <c r="J1792">
        <v>115</v>
      </c>
      <c r="K1792">
        <f t="shared" si="54"/>
        <v>1352392525</v>
      </c>
      <c r="L1792">
        <v>103</v>
      </c>
      <c r="M1792">
        <v>92</v>
      </c>
      <c r="N1792" t="s">
        <v>1058</v>
      </c>
      <c r="O1792">
        <v>1</v>
      </c>
      <c r="P1792" t="s">
        <v>39</v>
      </c>
      <c r="Q1792" s="6">
        <v>42352</v>
      </c>
      <c r="R1792">
        <v>221</v>
      </c>
      <c r="S1792">
        <v>264</v>
      </c>
      <c r="T1792" t="s">
        <v>55</v>
      </c>
      <c r="V1792" s="3">
        <v>32219</v>
      </c>
      <c r="W1792">
        <v>72</v>
      </c>
      <c r="AB1792" s="3">
        <v>72075077</v>
      </c>
      <c r="AC1792" s="3">
        <v>86099723</v>
      </c>
      <c r="AD1792">
        <v>57.73</v>
      </c>
      <c r="AE1792" s="5">
        <f t="shared" si="55"/>
        <v>57660061.600000001</v>
      </c>
      <c r="AF1792">
        <v>68.959999999999994</v>
      </c>
      <c r="AG1792" s="4">
        <v>0.8</v>
      </c>
      <c r="AH1792" t="s">
        <v>33</v>
      </c>
      <c r="AI1792" t="s">
        <v>52</v>
      </c>
      <c r="AJ1792">
        <v>36.778261000000001</v>
      </c>
      <c r="AK1792">
        <v>-119.41793199999999</v>
      </c>
    </row>
    <row r="1793" spans="1:37" ht="14.45" x14ac:dyDescent="0.3">
      <c r="A1793">
        <v>1791</v>
      </c>
      <c r="B1793">
        <v>552</v>
      </c>
      <c r="C1793" t="s">
        <v>1058</v>
      </c>
      <c r="D1793" t="s">
        <v>52</v>
      </c>
      <c r="E1793" t="s">
        <v>31</v>
      </c>
      <c r="F1793" s="2">
        <v>34700</v>
      </c>
      <c r="G1793" s="2">
        <v>37987</v>
      </c>
      <c r="H1793">
        <v>32219</v>
      </c>
      <c r="I1793">
        <v>30662</v>
      </c>
      <c r="J1793">
        <v>115</v>
      </c>
      <c r="K1793">
        <f t="shared" si="54"/>
        <v>1352392525</v>
      </c>
      <c r="L1793">
        <v>103</v>
      </c>
      <c r="M1793">
        <v>92</v>
      </c>
      <c r="N1793" t="s">
        <v>1058</v>
      </c>
      <c r="O1793">
        <v>1</v>
      </c>
      <c r="P1793" t="s">
        <v>39</v>
      </c>
      <c r="Q1793" s="6">
        <v>42322</v>
      </c>
      <c r="R1793">
        <v>247</v>
      </c>
      <c r="S1793">
        <v>279</v>
      </c>
      <c r="T1793" t="s">
        <v>55</v>
      </c>
      <c r="V1793" s="3">
        <v>32219</v>
      </c>
      <c r="W1793">
        <v>83</v>
      </c>
      <c r="AB1793" s="3">
        <v>80420132</v>
      </c>
      <c r="AC1793" s="3">
        <v>90961426</v>
      </c>
      <c r="AD1793">
        <v>66.56</v>
      </c>
      <c r="AE1793" s="5">
        <f t="shared" si="55"/>
        <v>64336105.600000001</v>
      </c>
      <c r="AF1793">
        <v>75.290000000000006</v>
      </c>
      <c r="AG1793" s="4">
        <v>0.8</v>
      </c>
      <c r="AH1793" t="s">
        <v>33</v>
      </c>
      <c r="AI1793" t="s">
        <v>52</v>
      </c>
      <c r="AJ1793">
        <v>36.778261000000001</v>
      </c>
      <c r="AK1793">
        <v>-119.41793199999999</v>
      </c>
    </row>
    <row r="1794" spans="1:37" ht="14.45" x14ac:dyDescent="0.3">
      <c r="A1794">
        <v>1792</v>
      </c>
      <c r="B1794">
        <v>552</v>
      </c>
      <c r="C1794" t="s">
        <v>1058</v>
      </c>
      <c r="D1794" t="s">
        <v>52</v>
      </c>
      <c r="E1794" t="s">
        <v>31</v>
      </c>
      <c r="F1794" s="2">
        <v>34700</v>
      </c>
      <c r="G1794" s="2">
        <v>37987</v>
      </c>
      <c r="H1794">
        <v>32219</v>
      </c>
      <c r="I1794">
        <v>30662</v>
      </c>
      <c r="J1794">
        <v>115</v>
      </c>
      <c r="K1794">
        <f t="shared" si="54"/>
        <v>1352392525</v>
      </c>
      <c r="L1794">
        <v>103</v>
      </c>
      <c r="M1794">
        <v>92</v>
      </c>
      <c r="N1794" t="s">
        <v>1058</v>
      </c>
      <c r="O1794">
        <v>1</v>
      </c>
      <c r="P1794" t="s">
        <v>39</v>
      </c>
      <c r="Q1794" s="6">
        <v>42291</v>
      </c>
      <c r="R1794">
        <v>284</v>
      </c>
      <c r="S1794">
        <v>303</v>
      </c>
      <c r="T1794" t="s">
        <v>55</v>
      </c>
      <c r="V1794" s="3">
        <v>32219</v>
      </c>
      <c r="W1794">
        <v>93</v>
      </c>
      <c r="AB1794" s="3">
        <v>92574390</v>
      </c>
      <c r="AC1794" s="3">
        <v>98706914</v>
      </c>
      <c r="AD1794">
        <v>74.150000000000006</v>
      </c>
      <c r="AE1794" s="5">
        <f t="shared" si="55"/>
        <v>74059512</v>
      </c>
      <c r="AF1794">
        <v>79.06</v>
      </c>
      <c r="AG1794" s="4">
        <v>0.8</v>
      </c>
      <c r="AH1794" t="s">
        <v>33</v>
      </c>
      <c r="AI1794" t="s">
        <v>52</v>
      </c>
      <c r="AJ1794">
        <v>36.778261000000001</v>
      </c>
      <c r="AK1794">
        <v>-119.41793199999999</v>
      </c>
    </row>
    <row r="1795" spans="1:37" ht="14.45" x14ac:dyDescent="0.3">
      <c r="A1795">
        <v>1793</v>
      </c>
      <c r="B1795">
        <v>552</v>
      </c>
      <c r="C1795" t="s">
        <v>1058</v>
      </c>
      <c r="D1795" t="s">
        <v>52</v>
      </c>
      <c r="E1795" t="s">
        <v>31</v>
      </c>
      <c r="F1795" s="2">
        <v>34700</v>
      </c>
      <c r="G1795" s="2">
        <v>37987</v>
      </c>
      <c r="H1795">
        <v>32219</v>
      </c>
      <c r="I1795">
        <v>30662</v>
      </c>
      <c r="J1795">
        <v>115</v>
      </c>
      <c r="K1795">
        <f t="shared" ref="K1795:K1858" si="56">J1795*H1795*365</f>
        <v>1352392525</v>
      </c>
      <c r="L1795">
        <v>103</v>
      </c>
      <c r="M1795">
        <v>92</v>
      </c>
      <c r="N1795" t="s">
        <v>1058</v>
      </c>
      <c r="O1795">
        <v>1</v>
      </c>
      <c r="P1795" t="s">
        <v>39</v>
      </c>
      <c r="Q1795" s="6">
        <v>42261</v>
      </c>
      <c r="R1795">
        <v>291</v>
      </c>
      <c r="S1795">
        <v>317</v>
      </c>
      <c r="T1795" t="s">
        <v>55</v>
      </c>
      <c r="V1795" s="3">
        <v>32219</v>
      </c>
      <c r="AB1795" s="3">
        <v>94868384</v>
      </c>
      <c r="AC1795" s="3">
        <v>103141752</v>
      </c>
      <c r="AD1795">
        <v>78.52</v>
      </c>
      <c r="AE1795" s="5">
        <f t="shared" ref="AE1795:AE1858" si="57">AB1795*AG1795</f>
        <v>75894707.200000003</v>
      </c>
      <c r="AF1795">
        <v>85.37</v>
      </c>
      <c r="AG1795" s="4">
        <v>0.8</v>
      </c>
      <c r="AH1795" t="s">
        <v>33</v>
      </c>
      <c r="AI1795" t="s">
        <v>52</v>
      </c>
      <c r="AJ1795">
        <v>36.778261000000001</v>
      </c>
      <c r="AK1795">
        <v>-119.41793199999999</v>
      </c>
    </row>
    <row r="1796" spans="1:37" ht="14.45" x14ac:dyDescent="0.3">
      <c r="A1796">
        <v>1794</v>
      </c>
      <c r="B1796">
        <v>552</v>
      </c>
      <c r="C1796" t="s">
        <v>1058</v>
      </c>
      <c r="D1796" t="s">
        <v>52</v>
      </c>
      <c r="E1796" t="s">
        <v>31</v>
      </c>
      <c r="F1796" s="2">
        <v>34700</v>
      </c>
      <c r="G1796" s="2">
        <v>37987</v>
      </c>
      <c r="H1796">
        <v>32219</v>
      </c>
      <c r="I1796">
        <v>30662</v>
      </c>
      <c r="J1796">
        <v>115</v>
      </c>
      <c r="K1796">
        <f t="shared" si="56"/>
        <v>1352392525</v>
      </c>
      <c r="L1796">
        <v>103</v>
      </c>
      <c r="M1796">
        <v>92</v>
      </c>
      <c r="N1796" t="s">
        <v>1058</v>
      </c>
      <c r="O1796">
        <v>1</v>
      </c>
      <c r="P1796" t="s">
        <v>39</v>
      </c>
      <c r="Q1796" s="6">
        <v>42230</v>
      </c>
      <c r="R1796">
        <v>310</v>
      </c>
      <c r="S1796">
        <v>334</v>
      </c>
      <c r="T1796" t="s">
        <v>55</v>
      </c>
      <c r="V1796" s="3">
        <v>32219</v>
      </c>
      <c r="AB1796" s="3">
        <v>101118215</v>
      </c>
      <c r="AC1796" s="3">
        <v>108981010</v>
      </c>
      <c r="AD1796">
        <v>80.989999999999995</v>
      </c>
      <c r="AE1796" s="5">
        <f t="shared" si="57"/>
        <v>80894572</v>
      </c>
      <c r="AF1796">
        <v>87.29</v>
      </c>
      <c r="AG1796" s="4">
        <v>0.8</v>
      </c>
      <c r="AH1796" t="s">
        <v>33</v>
      </c>
      <c r="AI1796" t="s">
        <v>52</v>
      </c>
      <c r="AJ1796">
        <v>36.778261000000001</v>
      </c>
      <c r="AK1796">
        <v>-119.41793199999999</v>
      </c>
    </row>
    <row r="1797" spans="1:37" ht="14.45" x14ac:dyDescent="0.3">
      <c r="A1797">
        <v>1795</v>
      </c>
      <c r="B1797">
        <v>552</v>
      </c>
      <c r="C1797" t="s">
        <v>1058</v>
      </c>
      <c r="D1797" t="s">
        <v>52</v>
      </c>
      <c r="E1797" t="s">
        <v>31</v>
      </c>
      <c r="F1797" s="2">
        <v>34700</v>
      </c>
      <c r="G1797" s="2">
        <v>37987</v>
      </c>
      <c r="H1797">
        <v>32219</v>
      </c>
      <c r="I1797">
        <v>30662</v>
      </c>
      <c r="J1797">
        <v>115</v>
      </c>
      <c r="K1797">
        <f t="shared" si="56"/>
        <v>1352392525</v>
      </c>
      <c r="L1797">
        <v>103</v>
      </c>
      <c r="M1797">
        <v>92</v>
      </c>
      <c r="N1797" t="s">
        <v>1058</v>
      </c>
      <c r="O1797">
        <v>1</v>
      </c>
      <c r="P1797" t="s">
        <v>39</v>
      </c>
      <c r="Q1797" s="6">
        <v>42199</v>
      </c>
      <c r="R1797">
        <v>314</v>
      </c>
      <c r="S1797">
        <v>334</v>
      </c>
      <c r="T1797" t="s">
        <v>55</v>
      </c>
      <c r="V1797" s="3">
        <v>32219</v>
      </c>
      <c r="AB1797" s="3">
        <v>102193525</v>
      </c>
      <c r="AC1797" s="3">
        <v>108984268</v>
      </c>
      <c r="AD1797">
        <v>81.849999999999994</v>
      </c>
      <c r="AE1797" s="5">
        <f t="shared" si="57"/>
        <v>81754820</v>
      </c>
      <c r="AF1797">
        <v>87.29</v>
      </c>
      <c r="AG1797" s="4">
        <v>0.8</v>
      </c>
      <c r="AH1797" t="s">
        <v>33</v>
      </c>
      <c r="AI1797" t="s">
        <v>52</v>
      </c>
      <c r="AJ1797">
        <v>36.778261000000001</v>
      </c>
      <c r="AK1797">
        <v>-119.41793199999999</v>
      </c>
    </row>
    <row r="1798" spans="1:37" ht="14.45" x14ac:dyDescent="0.3">
      <c r="A1798">
        <v>1796</v>
      </c>
      <c r="B1798">
        <v>552</v>
      </c>
      <c r="C1798" t="s">
        <v>1058</v>
      </c>
      <c r="D1798" t="s">
        <v>52</v>
      </c>
      <c r="E1798" t="s">
        <v>31</v>
      </c>
      <c r="F1798" s="2">
        <v>34700</v>
      </c>
      <c r="G1798" s="2">
        <v>37987</v>
      </c>
      <c r="H1798">
        <v>32219</v>
      </c>
      <c r="I1798">
        <v>30662</v>
      </c>
      <c r="J1798">
        <v>115</v>
      </c>
      <c r="K1798">
        <f t="shared" si="56"/>
        <v>1352392525</v>
      </c>
      <c r="L1798">
        <v>103</v>
      </c>
      <c r="M1798">
        <v>92</v>
      </c>
      <c r="N1798" t="s">
        <v>1058</v>
      </c>
      <c r="O1798">
        <v>1</v>
      </c>
      <c r="P1798" t="s">
        <v>39</v>
      </c>
      <c r="Q1798" s="6">
        <v>42169</v>
      </c>
      <c r="R1798">
        <v>309</v>
      </c>
      <c r="S1798">
        <v>322</v>
      </c>
      <c r="T1798" t="s">
        <v>55</v>
      </c>
      <c r="V1798" s="3">
        <v>32219</v>
      </c>
      <c r="AB1798" s="3">
        <v>100665281</v>
      </c>
      <c r="AC1798" s="3">
        <v>105057759</v>
      </c>
      <c r="AD1798">
        <v>83.32</v>
      </c>
      <c r="AE1798" s="5">
        <f t="shared" si="57"/>
        <v>80532224.800000012</v>
      </c>
      <c r="AF1798">
        <v>86.95</v>
      </c>
      <c r="AG1798" s="4">
        <v>0.8</v>
      </c>
      <c r="AH1798" t="s">
        <v>33</v>
      </c>
      <c r="AI1798" t="s">
        <v>52</v>
      </c>
      <c r="AJ1798">
        <v>36.778261000000001</v>
      </c>
      <c r="AK1798">
        <v>-119.41793199999999</v>
      </c>
    </row>
    <row r="1799" spans="1:37" ht="14.45" x14ac:dyDescent="0.3">
      <c r="A1799">
        <v>1797</v>
      </c>
      <c r="B1799">
        <v>756</v>
      </c>
      <c r="C1799" t="s">
        <v>1059</v>
      </c>
      <c r="D1799" t="s">
        <v>108</v>
      </c>
      <c r="E1799" t="s">
        <v>31</v>
      </c>
      <c r="F1799" s="2">
        <v>36161</v>
      </c>
      <c r="G1799" s="2">
        <v>39813</v>
      </c>
      <c r="H1799">
        <v>40807</v>
      </c>
      <c r="I1799">
        <v>32545</v>
      </c>
      <c r="J1799">
        <v>199</v>
      </c>
      <c r="K1799">
        <f t="shared" si="56"/>
        <v>2964016445</v>
      </c>
      <c r="L1799">
        <v>179</v>
      </c>
      <c r="M1799">
        <v>159</v>
      </c>
      <c r="N1799" t="s">
        <v>1059</v>
      </c>
      <c r="O1799" t="s">
        <v>474</v>
      </c>
      <c r="P1799" t="s">
        <v>39</v>
      </c>
      <c r="Q1799" s="6">
        <v>42050</v>
      </c>
      <c r="R1799" s="3">
        <v>115579000</v>
      </c>
      <c r="S1799" s="3">
        <v>119439000</v>
      </c>
      <c r="T1799" t="s">
        <v>32</v>
      </c>
      <c r="V1799" s="3">
        <v>40807</v>
      </c>
      <c r="W1799">
        <v>67</v>
      </c>
      <c r="AB1799" s="3">
        <v>115579000</v>
      </c>
      <c r="AC1799" s="3">
        <v>119439000</v>
      </c>
      <c r="AD1799">
        <v>70.81</v>
      </c>
      <c r="AE1799" s="5">
        <f t="shared" si="57"/>
        <v>80905300</v>
      </c>
      <c r="AF1799">
        <v>73.17</v>
      </c>
      <c r="AG1799" s="4">
        <v>0.7</v>
      </c>
      <c r="AH1799" t="s">
        <v>33</v>
      </c>
      <c r="AI1799" t="s">
        <v>108</v>
      </c>
      <c r="AJ1799">
        <v>37.130501000000002</v>
      </c>
      <c r="AK1799">
        <v>-121.654389999999</v>
      </c>
    </row>
    <row r="1800" spans="1:37" ht="14.45" x14ac:dyDescent="0.3">
      <c r="A1800">
        <v>1798</v>
      </c>
      <c r="B1800">
        <v>756</v>
      </c>
      <c r="C1800" t="s">
        <v>1059</v>
      </c>
      <c r="D1800" t="s">
        <v>108</v>
      </c>
      <c r="E1800" t="s">
        <v>31</v>
      </c>
      <c r="F1800" s="2">
        <v>36161</v>
      </c>
      <c r="G1800" s="2">
        <v>39813</v>
      </c>
      <c r="H1800">
        <v>40807</v>
      </c>
      <c r="I1800">
        <v>32545</v>
      </c>
      <c r="J1800">
        <v>199</v>
      </c>
      <c r="K1800">
        <f t="shared" si="56"/>
        <v>2964016445</v>
      </c>
      <c r="L1800">
        <v>179</v>
      </c>
      <c r="M1800">
        <v>159</v>
      </c>
      <c r="N1800" t="s">
        <v>1059</v>
      </c>
      <c r="O1800" t="s">
        <v>474</v>
      </c>
      <c r="P1800" t="s">
        <v>39</v>
      </c>
      <c r="Q1800" s="6">
        <v>42019</v>
      </c>
      <c r="R1800" s="3">
        <v>113289000</v>
      </c>
      <c r="S1800" s="3">
        <v>178076000</v>
      </c>
      <c r="T1800" t="s">
        <v>32</v>
      </c>
      <c r="V1800" s="3">
        <v>40807</v>
      </c>
      <c r="W1800">
        <v>60</v>
      </c>
      <c r="AB1800" s="3">
        <v>113289000</v>
      </c>
      <c r="AC1800" s="3">
        <v>178076000</v>
      </c>
      <c r="AD1800">
        <v>62.69</v>
      </c>
      <c r="AE1800" s="5">
        <f t="shared" si="57"/>
        <v>79302300</v>
      </c>
      <c r="AF1800">
        <v>98.54</v>
      </c>
      <c r="AG1800" s="4">
        <v>0.7</v>
      </c>
      <c r="AH1800" t="s">
        <v>33</v>
      </c>
      <c r="AI1800" t="s">
        <v>108</v>
      </c>
      <c r="AJ1800">
        <v>37.130501000000002</v>
      </c>
      <c r="AK1800">
        <v>-121.654389999999</v>
      </c>
    </row>
    <row r="1801" spans="1:37" ht="14.45" x14ac:dyDescent="0.3">
      <c r="A1801">
        <v>1799</v>
      </c>
      <c r="B1801">
        <v>756</v>
      </c>
      <c r="C1801" t="s">
        <v>1059</v>
      </c>
      <c r="D1801" t="s">
        <v>108</v>
      </c>
      <c r="E1801" t="s">
        <v>31</v>
      </c>
      <c r="F1801" s="2">
        <v>36161</v>
      </c>
      <c r="G1801" s="2">
        <v>39813</v>
      </c>
      <c r="H1801">
        <v>40807</v>
      </c>
      <c r="I1801">
        <v>32545</v>
      </c>
      <c r="J1801">
        <v>199</v>
      </c>
      <c r="K1801">
        <f t="shared" si="56"/>
        <v>2964016445</v>
      </c>
      <c r="L1801">
        <v>179</v>
      </c>
      <c r="M1801">
        <v>159</v>
      </c>
      <c r="N1801" t="s">
        <v>1059</v>
      </c>
      <c r="O1801" t="s">
        <v>474</v>
      </c>
      <c r="P1801" t="s">
        <v>39</v>
      </c>
      <c r="Q1801" s="6">
        <v>42352</v>
      </c>
      <c r="R1801" s="3">
        <v>108452000</v>
      </c>
      <c r="S1801" s="3">
        <v>168649000</v>
      </c>
      <c r="T1801" t="s">
        <v>32</v>
      </c>
      <c r="V1801" s="3">
        <v>40807</v>
      </c>
      <c r="W1801">
        <v>57</v>
      </c>
      <c r="AB1801" s="3">
        <v>108452000</v>
      </c>
      <c r="AC1801" s="3">
        <v>168649000</v>
      </c>
      <c r="AD1801">
        <v>60.01</v>
      </c>
      <c r="AE1801" s="5">
        <f t="shared" si="57"/>
        <v>75916400</v>
      </c>
      <c r="AF1801">
        <v>93.32</v>
      </c>
      <c r="AG1801" s="4">
        <v>0.7</v>
      </c>
      <c r="AH1801" t="s">
        <v>33</v>
      </c>
      <c r="AI1801" t="s">
        <v>108</v>
      </c>
      <c r="AJ1801">
        <v>37.130501000000002</v>
      </c>
      <c r="AK1801">
        <v>-121.654389999999</v>
      </c>
    </row>
    <row r="1802" spans="1:37" ht="14.45" x14ac:dyDescent="0.3">
      <c r="A1802">
        <v>1800</v>
      </c>
      <c r="B1802">
        <v>756</v>
      </c>
      <c r="C1802" t="s">
        <v>1059</v>
      </c>
      <c r="D1802" t="s">
        <v>108</v>
      </c>
      <c r="E1802" t="s">
        <v>31</v>
      </c>
      <c r="F1802" s="2">
        <v>36161</v>
      </c>
      <c r="G1802" s="2">
        <v>39813</v>
      </c>
      <c r="H1802">
        <v>40807</v>
      </c>
      <c r="I1802">
        <v>32545</v>
      </c>
      <c r="J1802">
        <v>199</v>
      </c>
      <c r="K1802">
        <f t="shared" si="56"/>
        <v>2964016445</v>
      </c>
      <c r="L1802">
        <v>179</v>
      </c>
      <c r="M1802">
        <v>159</v>
      </c>
      <c r="N1802" t="s">
        <v>1059</v>
      </c>
      <c r="O1802" t="s">
        <v>474</v>
      </c>
      <c r="P1802" t="s">
        <v>39</v>
      </c>
      <c r="Q1802" s="6">
        <v>42322</v>
      </c>
      <c r="R1802" s="3">
        <v>126585000</v>
      </c>
      <c r="S1802" s="3">
        <v>216579000</v>
      </c>
      <c r="T1802" t="s">
        <v>32</v>
      </c>
      <c r="V1802" s="3">
        <v>40807</v>
      </c>
      <c r="W1802">
        <v>72</v>
      </c>
      <c r="AB1802" s="3">
        <v>126585000</v>
      </c>
      <c r="AC1802" s="3">
        <v>216579000</v>
      </c>
      <c r="AD1802">
        <v>72.38</v>
      </c>
      <c r="AE1802" s="5">
        <f t="shared" si="57"/>
        <v>88609500</v>
      </c>
      <c r="AF1802">
        <v>123.84</v>
      </c>
      <c r="AG1802" s="4">
        <v>0.7</v>
      </c>
      <c r="AH1802" t="s">
        <v>33</v>
      </c>
      <c r="AI1802" t="s">
        <v>108</v>
      </c>
      <c r="AJ1802">
        <v>37.130501000000002</v>
      </c>
      <c r="AK1802">
        <v>-121.654389999999</v>
      </c>
    </row>
    <row r="1803" spans="1:37" ht="14.45" x14ac:dyDescent="0.3">
      <c r="A1803">
        <v>1801</v>
      </c>
      <c r="B1803">
        <v>756</v>
      </c>
      <c r="C1803" t="s">
        <v>1059</v>
      </c>
      <c r="D1803" t="s">
        <v>108</v>
      </c>
      <c r="E1803" t="s">
        <v>31</v>
      </c>
      <c r="F1803" s="2">
        <v>36161</v>
      </c>
      <c r="G1803" s="2">
        <v>39813</v>
      </c>
      <c r="H1803">
        <v>40807</v>
      </c>
      <c r="I1803">
        <v>32545</v>
      </c>
      <c r="J1803">
        <v>199</v>
      </c>
      <c r="K1803">
        <f t="shared" si="56"/>
        <v>2964016445</v>
      </c>
      <c r="L1803">
        <v>179</v>
      </c>
      <c r="M1803">
        <v>159</v>
      </c>
      <c r="N1803" t="s">
        <v>1059</v>
      </c>
      <c r="O1803" t="s">
        <v>474</v>
      </c>
      <c r="P1803" t="s">
        <v>39</v>
      </c>
      <c r="Q1803" s="6">
        <v>42291</v>
      </c>
      <c r="R1803" s="3">
        <v>221176000</v>
      </c>
      <c r="S1803" s="3">
        <v>291431000</v>
      </c>
      <c r="T1803" t="s">
        <v>32</v>
      </c>
      <c r="V1803" s="3">
        <v>40807</v>
      </c>
      <c r="W1803">
        <v>159</v>
      </c>
      <c r="AB1803" s="3">
        <v>221176000</v>
      </c>
      <c r="AC1803" s="3">
        <v>291431000</v>
      </c>
      <c r="AD1803">
        <v>153.86000000000001</v>
      </c>
      <c r="AE1803" s="5">
        <f t="shared" si="57"/>
        <v>194634880</v>
      </c>
      <c r="AF1803">
        <v>202.73</v>
      </c>
      <c r="AG1803" s="4">
        <v>0.88</v>
      </c>
      <c r="AH1803" t="s">
        <v>33</v>
      </c>
      <c r="AI1803" t="s">
        <v>108</v>
      </c>
      <c r="AJ1803">
        <v>37.130501000000002</v>
      </c>
      <c r="AK1803">
        <v>-121.654389999999</v>
      </c>
    </row>
    <row r="1804" spans="1:37" ht="14.45" x14ac:dyDescent="0.3">
      <c r="A1804">
        <v>1802</v>
      </c>
      <c r="B1804">
        <v>756</v>
      </c>
      <c r="C1804" t="s">
        <v>1059</v>
      </c>
      <c r="D1804" t="s">
        <v>108</v>
      </c>
      <c r="E1804" t="s">
        <v>31</v>
      </c>
      <c r="F1804" s="2">
        <v>36161</v>
      </c>
      <c r="G1804" s="2">
        <v>39813</v>
      </c>
      <c r="H1804">
        <v>40807</v>
      </c>
      <c r="I1804">
        <v>32545</v>
      </c>
      <c r="J1804">
        <v>199</v>
      </c>
      <c r="K1804">
        <f t="shared" si="56"/>
        <v>2964016445</v>
      </c>
      <c r="L1804">
        <v>179</v>
      </c>
      <c r="M1804">
        <v>159</v>
      </c>
      <c r="N1804" t="s">
        <v>1059</v>
      </c>
      <c r="O1804" t="s">
        <v>474</v>
      </c>
      <c r="P1804" t="s">
        <v>39</v>
      </c>
      <c r="Q1804" s="6">
        <v>42261</v>
      </c>
      <c r="R1804" s="3">
        <v>269111000</v>
      </c>
      <c r="S1804" s="3">
        <v>311039000</v>
      </c>
      <c r="T1804" t="s">
        <v>32</v>
      </c>
      <c r="V1804" s="3">
        <v>40807</v>
      </c>
      <c r="W1804">
        <v>193</v>
      </c>
      <c r="AB1804" s="3">
        <v>269111000</v>
      </c>
      <c r="AC1804" s="3">
        <v>311039000</v>
      </c>
      <c r="AD1804">
        <v>193.45</v>
      </c>
      <c r="AE1804" s="5">
        <f t="shared" si="57"/>
        <v>236817680</v>
      </c>
      <c r="AF1804">
        <v>223.58</v>
      </c>
      <c r="AG1804" s="4">
        <v>0.88</v>
      </c>
      <c r="AH1804" t="s">
        <v>33</v>
      </c>
      <c r="AI1804" t="s">
        <v>108</v>
      </c>
      <c r="AJ1804">
        <v>37.130501000000002</v>
      </c>
      <c r="AK1804">
        <v>-121.654389999999</v>
      </c>
    </row>
    <row r="1805" spans="1:37" ht="14.45" x14ac:dyDescent="0.3">
      <c r="A1805">
        <v>1803</v>
      </c>
      <c r="B1805">
        <v>756</v>
      </c>
      <c r="C1805" t="s">
        <v>1059</v>
      </c>
      <c r="D1805" t="s">
        <v>108</v>
      </c>
      <c r="E1805" t="s">
        <v>31</v>
      </c>
      <c r="F1805" s="2">
        <v>36161</v>
      </c>
      <c r="G1805" s="2">
        <v>39813</v>
      </c>
      <c r="H1805">
        <v>40807</v>
      </c>
      <c r="I1805">
        <v>32545</v>
      </c>
      <c r="J1805">
        <v>199</v>
      </c>
      <c r="K1805">
        <f t="shared" si="56"/>
        <v>2964016445</v>
      </c>
      <c r="L1805">
        <v>179</v>
      </c>
      <c r="M1805">
        <v>159</v>
      </c>
      <c r="N1805" t="s">
        <v>1059</v>
      </c>
      <c r="O1805" t="s">
        <v>474</v>
      </c>
      <c r="P1805" t="s">
        <v>39</v>
      </c>
      <c r="Q1805" s="6">
        <v>42230</v>
      </c>
      <c r="R1805" s="3">
        <v>277163000</v>
      </c>
      <c r="S1805" s="3">
        <v>317894000</v>
      </c>
      <c r="T1805" t="s">
        <v>32</v>
      </c>
      <c r="V1805" s="3">
        <v>40807</v>
      </c>
      <c r="AA1805" t="s">
        <v>32</v>
      </c>
      <c r="AB1805" s="3">
        <v>277163000</v>
      </c>
      <c r="AC1805" s="3">
        <v>317894000</v>
      </c>
      <c r="AD1805">
        <v>192.81</v>
      </c>
      <c r="AE1805" s="5">
        <f t="shared" si="57"/>
        <v>243903440</v>
      </c>
      <c r="AF1805">
        <v>221.14</v>
      </c>
      <c r="AG1805" s="4">
        <v>0.88</v>
      </c>
      <c r="AH1805" t="s">
        <v>33</v>
      </c>
      <c r="AI1805" t="s">
        <v>108</v>
      </c>
      <c r="AJ1805">
        <v>37.130501000000002</v>
      </c>
      <c r="AK1805">
        <v>-121.654389999999</v>
      </c>
    </row>
    <row r="1806" spans="1:37" ht="14.45" x14ac:dyDescent="0.3">
      <c r="A1806">
        <v>1804</v>
      </c>
      <c r="B1806">
        <v>756</v>
      </c>
      <c r="C1806" t="s">
        <v>1059</v>
      </c>
      <c r="D1806" t="s">
        <v>108</v>
      </c>
      <c r="E1806" t="s">
        <v>31</v>
      </c>
      <c r="F1806" s="2">
        <v>36161</v>
      </c>
      <c r="G1806" s="2">
        <v>39813</v>
      </c>
      <c r="H1806">
        <v>40807</v>
      </c>
      <c r="I1806">
        <v>32545</v>
      </c>
      <c r="J1806">
        <v>199</v>
      </c>
      <c r="K1806">
        <f t="shared" si="56"/>
        <v>2964016445</v>
      </c>
      <c r="L1806">
        <v>179</v>
      </c>
      <c r="M1806">
        <v>159</v>
      </c>
      <c r="N1806" t="s">
        <v>1059</v>
      </c>
      <c r="O1806" t="s">
        <v>474</v>
      </c>
      <c r="P1806" t="s">
        <v>39</v>
      </c>
      <c r="Q1806" s="6">
        <v>42199</v>
      </c>
      <c r="R1806" s="3">
        <v>300612000</v>
      </c>
      <c r="S1806" s="3">
        <v>363519000</v>
      </c>
      <c r="T1806" t="s">
        <v>32</v>
      </c>
      <c r="U1806" t="s">
        <v>1060</v>
      </c>
      <c r="V1806" s="3">
        <v>40807</v>
      </c>
      <c r="AB1806" s="3">
        <v>300612000</v>
      </c>
      <c r="AC1806" s="3">
        <v>363519000</v>
      </c>
      <c r="AD1806">
        <v>209.12</v>
      </c>
      <c r="AE1806" s="5">
        <f t="shared" si="57"/>
        <v>264538560</v>
      </c>
      <c r="AF1806">
        <v>252.88</v>
      </c>
      <c r="AG1806" s="4">
        <v>0.88</v>
      </c>
      <c r="AH1806" t="s">
        <v>33</v>
      </c>
      <c r="AI1806" t="s">
        <v>108</v>
      </c>
      <c r="AJ1806">
        <v>37.130501000000002</v>
      </c>
      <c r="AK1806">
        <v>-121.654389999999</v>
      </c>
    </row>
    <row r="1807" spans="1:37" ht="14.45" x14ac:dyDescent="0.3">
      <c r="A1807">
        <v>1805</v>
      </c>
      <c r="B1807">
        <v>756</v>
      </c>
      <c r="C1807" t="s">
        <v>1059</v>
      </c>
      <c r="D1807" t="s">
        <v>108</v>
      </c>
      <c r="E1807" t="s">
        <v>31</v>
      </c>
      <c r="F1807" s="2">
        <v>36161</v>
      </c>
      <c r="G1807" s="2">
        <v>39813</v>
      </c>
      <c r="H1807">
        <v>40807</v>
      </c>
      <c r="I1807">
        <v>32545</v>
      </c>
      <c r="J1807">
        <v>199</v>
      </c>
      <c r="K1807">
        <f t="shared" si="56"/>
        <v>2964016445</v>
      </c>
      <c r="L1807">
        <v>179</v>
      </c>
      <c r="M1807">
        <v>159</v>
      </c>
      <c r="N1807" t="s">
        <v>1059</v>
      </c>
      <c r="O1807" t="s">
        <v>474</v>
      </c>
      <c r="P1807" t="s">
        <v>39</v>
      </c>
      <c r="Q1807" s="6">
        <v>42169</v>
      </c>
      <c r="R1807" s="3">
        <v>254122000</v>
      </c>
      <c r="S1807" s="3">
        <v>295685000</v>
      </c>
      <c r="T1807" t="s">
        <v>32</v>
      </c>
      <c r="V1807" s="3">
        <v>40807</v>
      </c>
      <c r="AB1807" s="3">
        <v>254122000</v>
      </c>
      <c r="AC1807" s="3">
        <v>295685000</v>
      </c>
      <c r="AD1807">
        <v>182.67</v>
      </c>
      <c r="AE1807" s="5">
        <f t="shared" si="57"/>
        <v>223627360</v>
      </c>
      <c r="AF1807">
        <v>212.55</v>
      </c>
      <c r="AG1807" s="4">
        <v>0.88</v>
      </c>
      <c r="AH1807" t="s">
        <v>33</v>
      </c>
      <c r="AI1807" t="s">
        <v>108</v>
      </c>
      <c r="AJ1807">
        <v>37.130501000000002</v>
      </c>
      <c r="AK1807">
        <v>-121.654389999999</v>
      </c>
    </row>
    <row r="1808" spans="1:37" ht="14.45" x14ac:dyDescent="0.3">
      <c r="A1808">
        <v>1806</v>
      </c>
      <c r="B1808">
        <v>292</v>
      </c>
      <c r="C1808" t="s">
        <v>1061</v>
      </c>
      <c r="D1808" t="s">
        <v>108</v>
      </c>
      <c r="E1808" t="s">
        <v>53</v>
      </c>
      <c r="F1808" s="2">
        <v>34700</v>
      </c>
      <c r="G1808" s="2">
        <v>38352</v>
      </c>
      <c r="H1808">
        <v>10608</v>
      </c>
      <c r="I1808">
        <v>10220</v>
      </c>
      <c r="J1808">
        <v>125</v>
      </c>
      <c r="K1808">
        <f t="shared" si="56"/>
        <v>483990000</v>
      </c>
      <c r="L1808">
        <v>119</v>
      </c>
      <c r="M1808">
        <v>113</v>
      </c>
      <c r="N1808" t="s">
        <v>1061</v>
      </c>
      <c r="O1808" t="s">
        <v>1062</v>
      </c>
      <c r="P1808" t="s">
        <v>39</v>
      </c>
      <c r="Q1808" s="6">
        <v>42050</v>
      </c>
      <c r="R1808" s="3">
        <v>25004393</v>
      </c>
      <c r="S1808" s="3">
        <v>25941318</v>
      </c>
      <c r="T1808" t="s">
        <v>32</v>
      </c>
      <c r="V1808" s="3">
        <v>10234</v>
      </c>
      <c r="W1808">
        <v>60.27</v>
      </c>
      <c r="AB1808" s="3">
        <v>25004393</v>
      </c>
      <c r="AC1808" s="3">
        <v>25941318</v>
      </c>
      <c r="AD1808">
        <v>60.21</v>
      </c>
      <c r="AE1808" s="5">
        <f t="shared" si="57"/>
        <v>17253031.169999998</v>
      </c>
      <c r="AF1808">
        <v>62.47</v>
      </c>
      <c r="AG1808" s="4">
        <v>0.69</v>
      </c>
      <c r="AH1808" t="s">
        <v>33</v>
      </c>
      <c r="AI1808" t="s">
        <v>108</v>
      </c>
      <c r="AJ1808">
        <v>35.365945000000004</v>
      </c>
      <c r="AK1808">
        <v>-120.84999199999901</v>
      </c>
    </row>
    <row r="1809" spans="1:37" ht="14.45" x14ac:dyDescent="0.3">
      <c r="A1809">
        <v>1807</v>
      </c>
      <c r="B1809">
        <v>292</v>
      </c>
      <c r="C1809" t="s">
        <v>1061</v>
      </c>
      <c r="D1809" t="s">
        <v>108</v>
      </c>
      <c r="E1809" t="s">
        <v>53</v>
      </c>
      <c r="F1809" s="2">
        <v>34700</v>
      </c>
      <c r="G1809" s="2">
        <v>38352</v>
      </c>
      <c r="H1809">
        <v>10608</v>
      </c>
      <c r="I1809">
        <v>10220</v>
      </c>
      <c r="J1809">
        <v>125</v>
      </c>
      <c r="K1809">
        <f t="shared" si="56"/>
        <v>483990000</v>
      </c>
      <c r="L1809">
        <v>119</v>
      </c>
      <c r="M1809">
        <v>113</v>
      </c>
      <c r="N1809" t="s">
        <v>1061</v>
      </c>
      <c r="O1809" t="s">
        <v>1062</v>
      </c>
      <c r="P1809" t="s">
        <v>39</v>
      </c>
      <c r="Q1809" s="6">
        <v>42019</v>
      </c>
      <c r="R1809" s="3">
        <v>29586922</v>
      </c>
      <c r="S1809" s="3">
        <v>30427517</v>
      </c>
      <c r="T1809" t="s">
        <v>32</v>
      </c>
      <c r="V1809" s="3">
        <v>10234</v>
      </c>
      <c r="W1809">
        <v>66</v>
      </c>
      <c r="AB1809" s="3">
        <v>29586922</v>
      </c>
      <c r="AC1809" s="3">
        <v>30427517</v>
      </c>
      <c r="AD1809">
        <v>66.209999999999994</v>
      </c>
      <c r="AE1809" s="5">
        <f t="shared" si="57"/>
        <v>21006714.619999997</v>
      </c>
      <c r="AF1809">
        <v>68.099999999999994</v>
      </c>
      <c r="AG1809" s="4">
        <v>0.71</v>
      </c>
      <c r="AH1809" t="s">
        <v>33</v>
      </c>
      <c r="AI1809" t="s">
        <v>108</v>
      </c>
      <c r="AJ1809">
        <v>35.365945000000004</v>
      </c>
      <c r="AK1809">
        <v>-120.84999199999901</v>
      </c>
    </row>
    <row r="1810" spans="1:37" ht="14.45" x14ac:dyDescent="0.3">
      <c r="A1810">
        <v>1808</v>
      </c>
      <c r="B1810">
        <v>292</v>
      </c>
      <c r="C1810" t="s">
        <v>1061</v>
      </c>
      <c r="D1810" t="s">
        <v>108</v>
      </c>
      <c r="E1810" t="s">
        <v>53</v>
      </c>
      <c r="F1810" s="2">
        <v>34700</v>
      </c>
      <c r="G1810" s="2">
        <v>38352</v>
      </c>
      <c r="H1810">
        <v>10608</v>
      </c>
      <c r="I1810">
        <v>10220</v>
      </c>
      <c r="J1810">
        <v>125</v>
      </c>
      <c r="K1810">
        <f t="shared" si="56"/>
        <v>483990000</v>
      </c>
      <c r="L1810">
        <v>119</v>
      </c>
      <c r="M1810">
        <v>113</v>
      </c>
      <c r="N1810" t="s">
        <v>1061</v>
      </c>
      <c r="O1810" t="s">
        <v>1062</v>
      </c>
      <c r="P1810" t="s">
        <v>39</v>
      </c>
      <c r="Q1810" s="6">
        <v>42352</v>
      </c>
      <c r="R1810" s="3">
        <v>26365763</v>
      </c>
      <c r="S1810" s="3">
        <v>33999367</v>
      </c>
      <c r="T1810" t="s">
        <v>32</v>
      </c>
      <c r="V1810" s="3">
        <v>10234</v>
      </c>
      <c r="W1810">
        <v>57</v>
      </c>
      <c r="AB1810" s="3">
        <v>26365763</v>
      </c>
      <c r="AC1810" s="3">
        <v>33999367</v>
      </c>
      <c r="AD1810">
        <v>56.51</v>
      </c>
      <c r="AE1810" s="5">
        <f t="shared" si="57"/>
        <v>17928718.84</v>
      </c>
      <c r="AF1810">
        <v>72.87</v>
      </c>
      <c r="AG1810" s="4">
        <v>0.68</v>
      </c>
      <c r="AH1810" t="s">
        <v>33</v>
      </c>
      <c r="AI1810" t="s">
        <v>108</v>
      </c>
      <c r="AJ1810">
        <v>35.365945000000004</v>
      </c>
      <c r="AK1810">
        <v>-120.84999199999901</v>
      </c>
    </row>
    <row r="1811" spans="1:37" ht="14.45" x14ac:dyDescent="0.3">
      <c r="A1811">
        <v>1809</v>
      </c>
      <c r="B1811">
        <v>292</v>
      </c>
      <c r="C1811" t="s">
        <v>1061</v>
      </c>
      <c r="D1811" t="s">
        <v>108</v>
      </c>
      <c r="E1811" t="s">
        <v>53</v>
      </c>
      <c r="F1811" s="2">
        <v>34700</v>
      </c>
      <c r="G1811" s="2">
        <v>38352</v>
      </c>
      <c r="H1811">
        <v>10608</v>
      </c>
      <c r="I1811">
        <v>10220</v>
      </c>
      <c r="J1811">
        <v>125</v>
      </c>
      <c r="K1811">
        <f t="shared" si="56"/>
        <v>483990000</v>
      </c>
      <c r="L1811">
        <v>119</v>
      </c>
      <c r="M1811">
        <v>113</v>
      </c>
      <c r="N1811" t="s">
        <v>1061</v>
      </c>
      <c r="O1811" t="s">
        <v>1063</v>
      </c>
      <c r="P1811" t="s">
        <v>39</v>
      </c>
      <c r="Q1811" s="6">
        <v>42322</v>
      </c>
      <c r="R1811" s="3">
        <v>27062107</v>
      </c>
      <c r="S1811" s="3">
        <v>33485435</v>
      </c>
      <c r="T1811" t="s">
        <v>32</v>
      </c>
      <c r="V1811" s="3">
        <v>10234</v>
      </c>
      <c r="W1811">
        <v>59</v>
      </c>
      <c r="AB1811" s="3">
        <v>27062107</v>
      </c>
      <c r="AC1811" s="3">
        <v>33485435</v>
      </c>
      <c r="AD1811">
        <v>59.06</v>
      </c>
      <c r="AE1811" s="5">
        <f t="shared" si="57"/>
        <v>18131611.690000001</v>
      </c>
      <c r="AF1811">
        <v>73.069999999999993</v>
      </c>
      <c r="AG1811" s="4">
        <v>0.67</v>
      </c>
      <c r="AH1811" t="s">
        <v>33</v>
      </c>
      <c r="AI1811" t="s">
        <v>108</v>
      </c>
      <c r="AJ1811">
        <v>35.365945000000004</v>
      </c>
      <c r="AK1811">
        <v>-120.84999199999901</v>
      </c>
    </row>
    <row r="1812" spans="1:37" ht="14.45" x14ac:dyDescent="0.3">
      <c r="A1812">
        <v>1810</v>
      </c>
      <c r="B1812">
        <v>292</v>
      </c>
      <c r="C1812" t="s">
        <v>1061</v>
      </c>
      <c r="D1812" t="s">
        <v>108</v>
      </c>
      <c r="E1812" t="s">
        <v>53</v>
      </c>
      <c r="F1812" s="2">
        <v>34700</v>
      </c>
      <c r="G1812" s="2">
        <v>38352</v>
      </c>
      <c r="H1812">
        <v>10608</v>
      </c>
      <c r="I1812">
        <v>10220</v>
      </c>
      <c r="J1812">
        <v>125</v>
      </c>
      <c r="K1812">
        <f t="shared" si="56"/>
        <v>483990000</v>
      </c>
      <c r="L1812">
        <v>119</v>
      </c>
      <c r="M1812">
        <v>113</v>
      </c>
      <c r="N1812" t="s">
        <v>1061</v>
      </c>
      <c r="O1812" t="s">
        <v>1063</v>
      </c>
      <c r="P1812" t="s">
        <v>39</v>
      </c>
      <c r="Q1812" s="6">
        <v>42291</v>
      </c>
      <c r="R1812" s="3">
        <v>32547457</v>
      </c>
      <c r="S1812" s="3">
        <v>37234272</v>
      </c>
      <c r="T1812" t="s">
        <v>32</v>
      </c>
      <c r="V1812" s="3">
        <v>10234</v>
      </c>
      <c r="W1812">
        <v>67</v>
      </c>
      <c r="AB1812" s="3">
        <v>32547457</v>
      </c>
      <c r="AC1812" s="3">
        <v>37234272</v>
      </c>
      <c r="AD1812">
        <v>66.680000000000007</v>
      </c>
      <c r="AE1812" s="5">
        <f t="shared" si="57"/>
        <v>21155847.050000001</v>
      </c>
      <c r="AF1812">
        <v>76.290000000000006</v>
      </c>
      <c r="AG1812" s="4">
        <v>0.65</v>
      </c>
      <c r="AH1812" t="s">
        <v>33</v>
      </c>
      <c r="AI1812" t="s">
        <v>108</v>
      </c>
      <c r="AJ1812">
        <v>35.365945000000004</v>
      </c>
      <c r="AK1812">
        <v>-120.84999199999901</v>
      </c>
    </row>
    <row r="1813" spans="1:37" ht="14.45" x14ac:dyDescent="0.3">
      <c r="A1813">
        <v>1811</v>
      </c>
      <c r="B1813">
        <v>292</v>
      </c>
      <c r="C1813" t="s">
        <v>1061</v>
      </c>
      <c r="D1813" t="s">
        <v>108</v>
      </c>
      <c r="E1813" t="s">
        <v>53</v>
      </c>
      <c r="F1813" s="2">
        <v>34700</v>
      </c>
      <c r="G1813" s="2">
        <v>38352</v>
      </c>
      <c r="H1813">
        <v>10608</v>
      </c>
      <c r="I1813">
        <v>10220</v>
      </c>
      <c r="J1813">
        <v>125</v>
      </c>
      <c r="K1813">
        <f t="shared" si="56"/>
        <v>483990000</v>
      </c>
      <c r="L1813">
        <v>119</v>
      </c>
      <c r="M1813">
        <v>113</v>
      </c>
      <c r="N1813" t="s">
        <v>1061</v>
      </c>
      <c r="O1813" t="s">
        <v>1062</v>
      </c>
      <c r="P1813" t="s">
        <v>39</v>
      </c>
      <c r="Q1813" s="6">
        <v>42261</v>
      </c>
      <c r="R1813" s="3">
        <v>32804911</v>
      </c>
      <c r="S1813" s="3">
        <v>36627545</v>
      </c>
      <c r="T1813" t="s">
        <v>32</v>
      </c>
      <c r="V1813" s="3">
        <v>10234</v>
      </c>
      <c r="W1813">
        <v>69</v>
      </c>
      <c r="AB1813" s="3">
        <v>32804911</v>
      </c>
      <c r="AC1813" s="3">
        <v>36627545</v>
      </c>
      <c r="AD1813">
        <v>69.45</v>
      </c>
      <c r="AE1813" s="5">
        <f t="shared" si="57"/>
        <v>21323192.150000002</v>
      </c>
      <c r="AF1813">
        <v>77.55</v>
      </c>
      <c r="AG1813" s="4">
        <v>0.65</v>
      </c>
      <c r="AH1813" t="s">
        <v>33</v>
      </c>
      <c r="AI1813" t="s">
        <v>108</v>
      </c>
      <c r="AJ1813">
        <v>35.365945000000004</v>
      </c>
      <c r="AK1813">
        <v>-120.84999199999901</v>
      </c>
    </row>
    <row r="1814" spans="1:37" ht="14.45" x14ac:dyDescent="0.3">
      <c r="A1814">
        <v>1812</v>
      </c>
      <c r="B1814">
        <v>292</v>
      </c>
      <c r="C1814" t="s">
        <v>1061</v>
      </c>
      <c r="D1814" t="s">
        <v>108</v>
      </c>
      <c r="E1814" t="s">
        <v>53</v>
      </c>
      <c r="F1814" s="2">
        <v>34700</v>
      </c>
      <c r="G1814" s="2">
        <v>38352</v>
      </c>
      <c r="H1814">
        <v>10608</v>
      </c>
      <c r="I1814">
        <v>10220</v>
      </c>
      <c r="J1814">
        <v>125</v>
      </c>
      <c r="K1814">
        <f t="shared" si="56"/>
        <v>483990000</v>
      </c>
      <c r="L1814">
        <v>119</v>
      </c>
      <c r="M1814">
        <v>113</v>
      </c>
      <c r="N1814" t="s">
        <v>1061</v>
      </c>
      <c r="O1814" t="s">
        <v>1063</v>
      </c>
      <c r="P1814" t="s">
        <v>39</v>
      </c>
      <c r="Q1814" s="6">
        <v>42230</v>
      </c>
      <c r="R1814" s="3">
        <v>35695596</v>
      </c>
      <c r="S1814" s="3">
        <v>40528972</v>
      </c>
      <c r="T1814" t="s">
        <v>32</v>
      </c>
      <c r="V1814" s="3">
        <v>10461</v>
      </c>
      <c r="AB1814" s="3">
        <v>35695596</v>
      </c>
      <c r="AC1814" s="3">
        <v>40528972</v>
      </c>
      <c r="AD1814">
        <v>70.45</v>
      </c>
      <c r="AE1814" s="5">
        <f t="shared" si="57"/>
        <v>22845181.440000001</v>
      </c>
      <c r="AF1814">
        <v>79.989999999999995</v>
      </c>
      <c r="AG1814" s="4">
        <v>0.64</v>
      </c>
      <c r="AH1814" t="s">
        <v>33</v>
      </c>
      <c r="AI1814" t="s">
        <v>108</v>
      </c>
      <c r="AJ1814">
        <v>35.365945000000004</v>
      </c>
      <c r="AK1814">
        <v>-120.84999199999901</v>
      </c>
    </row>
    <row r="1815" spans="1:37" ht="14.45" x14ac:dyDescent="0.3">
      <c r="A1815">
        <v>1813</v>
      </c>
      <c r="B1815">
        <v>292</v>
      </c>
      <c r="C1815" t="s">
        <v>1061</v>
      </c>
      <c r="D1815" t="s">
        <v>108</v>
      </c>
      <c r="E1815" t="s">
        <v>53</v>
      </c>
      <c r="F1815" s="2">
        <v>34700</v>
      </c>
      <c r="G1815" s="2">
        <v>38352</v>
      </c>
      <c r="H1815">
        <v>10608</v>
      </c>
      <c r="I1815">
        <v>10220</v>
      </c>
      <c r="J1815">
        <v>125</v>
      </c>
      <c r="K1815">
        <f t="shared" si="56"/>
        <v>483990000</v>
      </c>
      <c r="L1815">
        <v>119</v>
      </c>
      <c r="M1815">
        <v>113</v>
      </c>
      <c r="N1815" t="s">
        <v>1061</v>
      </c>
      <c r="O1815" t="s">
        <v>1063</v>
      </c>
      <c r="P1815" t="s">
        <v>39</v>
      </c>
      <c r="Q1815" s="6">
        <v>42199</v>
      </c>
      <c r="R1815" s="3">
        <v>37625206</v>
      </c>
      <c r="S1815" s="3">
        <v>42026752</v>
      </c>
      <c r="T1815" t="s">
        <v>32</v>
      </c>
      <c r="U1815" t="s">
        <v>1064</v>
      </c>
      <c r="V1815" s="3">
        <v>10608</v>
      </c>
      <c r="X1815" t="s">
        <v>1065</v>
      </c>
      <c r="Y1815" t="s">
        <v>1066</v>
      </c>
      <c r="AB1815" s="3">
        <v>37625206</v>
      </c>
      <c r="AC1815" s="3">
        <v>42026752</v>
      </c>
      <c r="AD1815">
        <v>70.14</v>
      </c>
      <c r="AE1815" s="5">
        <f t="shared" si="57"/>
        <v>22951375.66</v>
      </c>
      <c r="AF1815">
        <v>78.34</v>
      </c>
      <c r="AG1815" s="4">
        <v>0.61</v>
      </c>
      <c r="AH1815" t="s">
        <v>33</v>
      </c>
      <c r="AI1815" t="s">
        <v>108</v>
      </c>
      <c r="AJ1815">
        <v>35.365945000000004</v>
      </c>
      <c r="AK1815">
        <v>-120.84999199999901</v>
      </c>
    </row>
    <row r="1816" spans="1:37" ht="14.45" x14ac:dyDescent="0.3">
      <c r="A1816">
        <v>1814</v>
      </c>
      <c r="B1816">
        <v>292</v>
      </c>
      <c r="C1816" t="s">
        <v>1061</v>
      </c>
      <c r="D1816" t="s">
        <v>108</v>
      </c>
      <c r="E1816" t="s">
        <v>53</v>
      </c>
      <c r="F1816" s="2">
        <v>34700</v>
      </c>
      <c r="G1816" s="2">
        <v>38352</v>
      </c>
      <c r="H1816">
        <v>10608</v>
      </c>
      <c r="I1816">
        <v>10220</v>
      </c>
      <c r="J1816">
        <v>125</v>
      </c>
      <c r="K1816">
        <f t="shared" si="56"/>
        <v>483990000</v>
      </c>
      <c r="L1816">
        <v>119</v>
      </c>
      <c r="M1816">
        <v>113</v>
      </c>
      <c r="N1816" t="s">
        <v>1061</v>
      </c>
      <c r="O1816" t="s">
        <v>1067</v>
      </c>
      <c r="P1816" t="s">
        <v>39</v>
      </c>
      <c r="Q1816" s="6">
        <v>42169</v>
      </c>
      <c r="R1816" s="3">
        <v>34544401</v>
      </c>
      <c r="S1816" s="3">
        <v>36565077</v>
      </c>
      <c r="T1816" t="s">
        <v>32</v>
      </c>
      <c r="U1816" t="s">
        <v>1068</v>
      </c>
      <c r="V1816" s="3">
        <v>10234</v>
      </c>
      <c r="X1816" t="s">
        <v>1069</v>
      </c>
      <c r="Y1816" t="s">
        <v>1070</v>
      </c>
      <c r="AA1816" t="s">
        <v>32</v>
      </c>
      <c r="AB1816" s="3">
        <v>34544401</v>
      </c>
      <c r="AC1816" s="3">
        <v>36565077</v>
      </c>
      <c r="AD1816">
        <v>74.599999999999994</v>
      </c>
      <c r="AE1816" s="5">
        <f t="shared" si="57"/>
        <v>22799304.66</v>
      </c>
      <c r="AF1816">
        <v>78.959999999999994</v>
      </c>
      <c r="AG1816" s="4">
        <v>0.66</v>
      </c>
      <c r="AH1816" t="s">
        <v>33</v>
      </c>
      <c r="AI1816" t="s">
        <v>108</v>
      </c>
      <c r="AJ1816">
        <v>35.365945000000004</v>
      </c>
      <c r="AK1816">
        <v>-120.84999199999901</v>
      </c>
    </row>
    <row r="1817" spans="1:37" ht="14.45" x14ac:dyDescent="0.3">
      <c r="A1817">
        <v>1815</v>
      </c>
      <c r="B1817">
        <v>574</v>
      </c>
      <c r="C1817" t="s">
        <v>1071</v>
      </c>
      <c r="D1817" t="s">
        <v>52</v>
      </c>
      <c r="E1817" t="s">
        <v>31</v>
      </c>
      <c r="F1817" s="2">
        <v>33055</v>
      </c>
      <c r="G1817" s="2">
        <v>38533</v>
      </c>
      <c r="H1817">
        <v>172068</v>
      </c>
      <c r="I1817">
        <v>142294</v>
      </c>
      <c r="J1817">
        <v>215</v>
      </c>
      <c r="K1817">
        <f t="shared" si="56"/>
        <v>13503036300</v>
      </c>
      <c r="L1817">
        <v>193</v>
      </c>
      <c r="M1817">
        <v>172</v>
      </c>
      <c r="N1817" t="s">
        <v>1071</v>
      </c>
      <c r="O1817">
        <v>0</v>
      </c>
      <c r="P1817" t="s">
        <v>39</v>
      </c>
      <c r="Q1817" s="6">
        <v>42050</v>
      </c>
      <c r="R1817" s="3">
        <v>1699</v>
      </c>
      <c r="S1817" s="3">
        <v>1809</v>
      </c>
      <c r="T1817" t="s">
        <v>55</v>
      </c>
      <c r="U1817" t="s">
        <v>2163</v>
      </c>
      <c r="V1817" s="3">
        <v>172068</v>
      </c>
      <c r="W1817">
        <v>88.7</v>
      </c>
      <c r="X1817" t="s">
        <v>2164</v>
      </c>
      <c r="Z1817">
        <v>370.1</v>
      </c>
      <c r="AA1817" t="s">
        <v>55</v>
      </c>
      <c r="AB1817" s="3">
        <v>553764949</v>
      </c>
      <c r="AC1817" s="3">
        <v>589422871</v>
      </c>
      <c r="AD1817">
        <v>97.7</v>
      </c>
      <c r="AE1817" s="5">
        <f t="shared" si="57"/>
        <v>470700206.64999998</v>
      </c>
      <c r="AF1817">
        <v>103.99</v>
      </c>
      <c r="AG1817" s="4">
        <v>0.85</v>
      </c>
      <c r="AH1817" t="s">
        <v>33</v>
      </c>
      <c r="AI1817" t="s">
        <v>52</v>
      </c>
      <c r="AJ1817">
        <v>33.5319</v>
      </c>
      <c r="AK1817">
        <v>-117.7025</v>
      </c>
    </row>
    <row r="1818" spans="1:37" ht="14.45" x14ac:dyDescent="0.3">
      <c r="A1818">
        <v>1816</v>
      </c>
      <c r="B1818">
        <v>574</v>
      </c>
      <c r="C1818" t="s">
        <v>1071</v>
      </c>
      <c r="D1818" t="s">
        <v>52</v>
      </c>
      <c r="E1818" t="s">
        <v>31</v>
      </c>
      <c r="F1818" s="2">
        <v>33055</v>
      </c>
      <c r="G1818" s="2">
        <v>38533</v>
      </c>
      <c r="H1818">
        <v>172068</v>
      </c>
      <c r="I1818">
        <v>142294</v>
      </c>
      <c r="J1818">
        <v>215</v>
      </c>
      <c r="K1818">
        <f t="shared" si="56"/>
        <v>13503036300</v>
      </c>
      <c r="L1818">
        <v>193</v>
      </c>
      <c r="M1818">
        <v>172</v>
      </c>
      <c r="N1818" t="s">
        <v>1071</v>
      </c>
      <c r="O1818">
        <v>0</v>
      </c>
      <c r="P1818" t="s">
        <v>39</v>
      </c>
      <c r="Q1818" s="6">
        <v>42019</v>
      </c>
      <c r="R1818" s="3">
        <v>1656</v>
      </c>
      <c r="S1818" s="3">
        <v>1789</v>
      </c>
      <c r="T1818" t="s">
        <v>55</v>
      </c>
      <c r="U1818" t="s">
        <v>1072</v>
      </c>
      <c r="V1818" s="3">
        <v>172068</v>
      </c>
      <c r="W1818">
        <v>78.2</v>
      </c>
      <c r="X1818" t="s">
        <v>1073</v>
      </c>
      <c r="Z1818">
        <v>218.7</v>
      </c>
      <c r="AA1818" t="s">
        <v>55</v>
      </c>
      <c r="AB1818" s="3">
        <v>539609963</v>
      </c>
      <c r="AC1818" s="3">
        <v>582840672</v>
      </c>
      <c r="AD1818">
        <v>77.89</v>
      </c>
      <c r="AE1818" s="5">
        <f t="shared" si="57"/>
        <v>415499671.50999999</v>
      </c>
      <c r="AF1818">
        <v>84.14</v>
      </c>
      <c r="AG1818" s="4">
        <v>0.77</v>
      </c>
      <c r="AH1818" t="s">
        <v>33</v>
      </c>
      <c r="AI1818" t="s">
        <v>52</v>
      </c>
      <c r="AJ1818">
        <v>33.5319</v>
      </c>
      <c r="AK1818">
        <v>-117.7025</v>
      </c>
    </row>
    <row r="1819" spans="1:37" ht="14.45" x14ac:dyDescent="0.3">
      <c r="A1819">
        <v>1817</v>
      </c>
      <c r="B1819">
        <v>574</v>
      </c>
      <c r="C1819" t="s">
        <v>1071</v>
      </c>
      <c r="D1819" t="s">
        <v>52</v>
      </c>
      <c r="E1819" t="s">
        <v>31</v>
      </c>
      <c r="F1819" s="2">
        <v>33055</v>
      </c>
      <c r="G1819" s="2">
        <v>38533</v>
      </c>
      <c r="H1819">
        <v>172068</v>
      </c>
      <c r="I1819">
        <v>142294</v>
      </c>
      <c r="J1819">
        <v>215</v>
      </c>
      <c r="K1819">
        <f t="shared" si="56"/>
        <v>13503036300</v>
      </c>
      <c r="L1819">
        <v>193</v>
      </c>
      <c r="M1819">
        <v>172</v>
      </c>
      <c r="N1819" t="s">
        <v>1071</v>
      </c>
      <c r="O1819">
        <v>0</v>
      </c>
      <c r="P1819" t="s">
        <v>39</v>
      </c>
      <c r="Q1819" s="6">
        <v>42352</v>
      </c>
      <c r="R1819" s="3">
        <v>1492</v>
      </c>
      <c r="S1819" s="3">
        <v>1869</v>
      </c>
      <c r="T1819" t="s">
        <v>55</v>
      </c>
      <c r="U1819" t="s">
        <v>1074</v>
      </c>
      <c r="V1819" s="3">
        <v>172068</v>
      </c>
      <c r="W1819">
        <v>72</v>
      </c>
      <c r="X1819" t="s">
        <v>1075</v>
      </c>
      <c r="Y1819" t="s">
        <v>1076</v>
      </c>
      <c r="Z1819">
        <v>104.7</v>
      </c>
      <c r="AA1819" t="s">
        <v>55</v>
      </c>
      <c r="AB1819" s="3">
        <v>486202914</v>
      </c>
      <c r="AC1819" s="3">
        <v>608918562</v>
      </c>
      <c r="AD1819">
        <v>72.010000000000005</v>
      </c>
      <c r="AE1819" s="5">
        <f t="shared" si="57"/>
        <v>384100302.06</v>
      </c>
      <c r="AF1819">
        <v>90.18</v>
      </c>
      <c r="AG1819" s="4">
        <v>0.79</v>
      </c>
      <c r="AH1819" t="s">
        <v>33</v>
      </c>
      <c r="AI1819" t="s">
        <v>52</v>
      </c>
      <c r="AJ1819">
        <v>33.5319</v>
      </c>
      <c r="AK1819">
        <v>-117.7025</v>
      </c>
    </row>
    <row r="1820" spans="1:37" ht="14.45" x14ac:dyDescent="0.3">
      <c r="A1820">
        <v>1818</v>
      </c>
      <c r="B1820">
        <v>574</v>
      </c>
      <c r="C1820" t="s">
        <v>1071</v>
      </c>
      <c r="D1820" t="s">
        <v>52</v>
      </c>
      <c r="E1820" t="s">
        <v>31</v>
      </c>
      <c r="F1820" s="2">
        <v>33055</v>
      </c>
      <c r="G1820" s="2">
        <v>38533</v>
      </c>
      <c r="H1820">
        <v>172068</v>
      </c>
      <c r="I1820">
        <v>142294</v>
      </c>
      <c r="J1820">
        <v>215</v>
      </c>
      <c r="K1820">
        <f t="shared" si="56"/>
        <v>13503036300</v>
      </c>
      <c r="L1820">
        <v>193</v>
      </c>
      <c r="M1820">
        <v>172</v>
      </c>
      <c r="N1820" t="s">
        <v>1071</v>
      </c>
      <c r="O1820">
        <v>0</v>
      </c>
      <c r="P1820" t="s">
        <v>39</v>
      </c>
      <c r="Q1820" s="6">
        <v>42322</v>
      </c>
      <c r="R1820" s="3">
        <v>2146</v>
      </c>
      <c r="S1820" s="3">
        <v>2129</v>
      </c>
      <c r="T1820" t="s">
        <v>55</v>
      </c>
      <c r="U1820" t="s">
        <v>1077</v>
      </c>
      <c r="V1820" s="3">
        <v>172068</v>
      </c>
      <c r="W1820">
        <v>94.2</v>
      </c>
      <c r="X1820" t="s">
        <v>1078</v>
      </c>
      <c r="Z1820">
        <v>573.5</v>
      </c>
      <c r="AA1820" t="s">
        <v>55</v>
      </c>
      <c r="AB1820" s="3">
        <v>699218509</v>
      </c>
      <c r="AC1820" s="3">
        <v>693822409</v>
      </c>
      <c r="AD1820">
        <v>94.82</v>
      </c>
      <c r="AE1820" s="5">
        <f t="shared" si="57"/>
        <v>489452956.29999995</v>
      </c>
      <c r="AF1820">
        <v>94.09</v>
      </c>
      <c r="AG1820" s="4">
        <v>0.7</v>
      </c>
      <c r="AH1820" t="s">
        <v>33</v>
      </c>
      <c r="AI1820" t="s">
        <v>52</v>
      </c>
      <c r="AJ1820">
        <v>33.5319</v>
      </c>
      <c r="AK1820">
        <v>-117.7025</v>
      </c>
    </row>
    <row r="1821" spans="1:37" ht="14.45" x14ac:dyDescent="0.3">
      <c r="A1821">
        <v>1819</v>
      </c>
      <c r="B1821">
        <v>574</v>
      </c>
      <c r="C1821" t="s">
        <v>1071</v>
      </c>
      <c r="D1821" t="s">
        <v>52</v>
      </c>
      <c r="E1821" t="s">
        <v>31</v>
      </c>
      <c r="F1821" s="2">
        <v>33055</v>
      </c>
      <c r="G1821" s="2">
        <v>38533</v>
      </c>
      <c r="H1821">
        <v>172068</v>
      </c>
      <c r="I1821">
        <v>142294</v>
      </c>
      <c r="J1821">
        <v>215</v>
      </c>
      <c r="K1821">
        <f t="shared" si="56"/>
        <v>13503036300</v>
      </c>
      <c r="L1821">
        <v>193</v>
      </c>
      <c r="M1821">
        <v>172</v>
      </c>
      <c r="N1821" t="s">
        <v>1071</v>
      </c>
      <c r="O1821">
        <v>0</v>
      </c>
      <c r="P1821" t="s">
        <v>39</v>
      </c>
      <c r="Q1821" s="6">
        <v>42291</v>
      </c>
      <c r="R1821" s="3">
        <v>2606</v>
      </c>
      <c r="S1821" s="3">
        <v>2539</v>
      </c>
      <c r="T1821" t="s">
        <v>55</v>
      </c>
      <c r="U1821" t="s">
        <v>1079</v>
      </c>
      <c r="V1821" s="3">
        <v>172068</v>
      </c>
      <c r="W1821">
        <v>119.5</v>
      </c>
      <c r="X1821" t="s">
        <v>1080</v>
      </c>
      <c r="Z1821">
        <v>873.3</v>
      </c>
      <c r="AA1821" t="s">
        <v>55</v>
      </c>
      <c r="AB1821" s="3">
        <v>849048254</v>
      </c>
      <c r="AC1821" s="3">
        <v>827190140</v>
      </c>
      <c r="AD1821">
        <v>119.38</v>
      </c>
      <c r="AE1821" s="5">
        <f t="shared" si="57"/>
        <v>636786190.5</v>
      </c>
      <c r="AF1821">
        <v>116.31</v>
      </c>
      <c r="AG1821" s="4">
        <v>0.75</v>
      </c>
      <c r="AH1821" t="s">
        <v>33</v>
      </c>
      <c r="AI1821" t="s">
        <v>52</v>
      </c>
      <c r="AJ1821">
        <v>33.5319</v>
      </c>
      <c r="AK1821">
        <v>-117.7025</v>
      </c>
    </row>
    <row r="1822" spans="1:37" ht="14.45" x14ac:dyDescent="0.3">
      <c r="A1822">
        <v>1820</v>
      </c>
      <c r="B1822">
        <v>574</v>
      </c>
      <c r="C1822" t="s">
        <v>1071</v>
      </c>
      <c r="D1822" t="s">
        <v>52</v>
      </c>
      <c r="E1822" t="s">
        <v>31</v>
      </c>
      <c r="F1822" s="2">
        <v>33055</v>
      </c>
      <c r="G1822" s="2">
        <v>38533</v>
      </c>
      <c r="H1822">
        <v>172068</v>
      </c>
      <c r="I1822">
        <v>142294</v>
      </c>
      <c r="J1822">
        <v>215</v>
      </c>
      <c r="K1822">
        <f t="shared" si="56"/>
        <v>13503036300</v>
      </c>
      <c r="L1822">
        <v>193</v>
      </c>
      <c r="M1822">
        <v>172</v>
      </c>
      <c r="N1822" t="s">
        <v>1071</v>
      </c>
      <c r="O1822">
        <v>0</v>
      </c>
      <c r="P1822" t="s">
        <v>39</v>
      </c>
      <c r="Q1822" s="6">
        <v>42261</v>
      </c>
      <c r="R1822" s="3">
        <v>2788</v>
      </c>
      <c r="S1822" s="3">
        <v>2921</v>
      </c>
      <c r="T1822" t="s">
        <v>55</v>
      </c>
      <c r="U1822" t="s">
        <v>1081</v>
      </c>
      <c r="V1822" s="3">
        <v>172068</v>
      </c>
      <c r="W1822">
        <v>123.47</v>
      </c>
      <c r="X1822" t="s">
        <v>1082</v>
      </c>
      <c r="Z1822">
        <v>980.5</v>
      </c>
      <c r="AA1822" t="s">
        <v>55</v>
      </c>
      <c r="AB1822" s="3">
        <v>908473778</v>
      </c>
      <c r="AC1822" s="3">
        <v>951795726</v>
      </c>
      <c r="AD1822">
        <v>121.43</v>
      </c>
      <c r="AE1822" s="5">
        <f t="shared" si="57"/>
        <v>626846906.81999993</v>
      </c>
      <c r="AF1822">
        <v>127.22</v>
      </c>
      <c r="AG1822" s="4">
        <v>0.69</v>
      </c>
      <c r="AH1822" t="s">
        <v>33</v>
      </c>
      <c r="AI1822" t="s">
        <v>52</v>
      </c>
      <c r="AJ1822">
        <v>33.5319</v>
      </c>
      <c r="AK1822">
        <v>-117.7025</v>
      </c>
    </row>
    <row r="1823" spans="1:37" ht="14.45" x14ac:dyDescent="0.3">
      <c r="A1823">
        <v>1821</v>
      </c>
      <c r="B1823">
        <v>574</v>
      </c>
      <c r="C1823" t="s">
        <v>1071</v>
      </c>
      <c r="D1823" t="s">
        <v>52</v>
      </c>
      <c r="E1823" t="s">
        <v>31</v>
      </c>
      <c r="F1823" s="2">
        <v>33055</v>
      </c>
      <c r="G1823" s="2">
        <v>38533</v>
      </c>
      <c r="H1823">
        <v>172068</v>
      </c>
      <c r="I1823">
        <v>142294</v>
      </c>
      <c r="J1823">
        <v>215</v>
      </c>
      <c r="K1823">
        <f t="shared" si="56"/>
        <v>13503036300</v>
      </c>
      <c r="L1823">
        <v>193</v>
      </c>
      <c r="M1823">
        <v>172</v>
      </c>
      <c r="N1823" t="s">
        <v>1071</v>
      </c>
      <c r="O1823">
        <v>0</v>
      </c>
      <c r="P1823" t="s">
        <v>39</v>
      </c>
      <c r="Q1823" s="6">
        <v>42230</v>
      </c>
      <c r="R1823" s="3">
        <v>2911</v>
      </c>
      <c r="S1823" s="3">
        <v>3001</v>
      </c>
      <c r="T1823" t="s">
        <v>55</v>
      </c>
      <c r="U1823" t="s">
        <v>1083</v>
      </c>
      <c r="V1823" s="3">
        <v>169212</v>
      </c>
      <c r="X1823" t="s">
        <v>1084</v>
      </c>
      <c r="Z1823">
        <v>1049.32</v>
      </c>
      <c r="AA1823" t="s">
        <v>55</v>
      </c>
      <c r="AB1823" s="3">
        <v>948533953</v>
      </c>
      <c r="AC1823" s="3">
        <v>977925752</v>
      </c>
      <c r="AD1823">
        <v>86.8</v>
      </c>
      <c r="AE1823" s="5">
        <f t="shared" si="57"/>
        <v>455296297.44</v>
      </c>
      <c r="AF1823">
        <v>89.49</v>
      </c>
      <c r="AG1823" s="4">
        <v>0.48</v>
      </c>
      <c r="AH1823" t="s">
        <v>33</v>
      </c>
      <c r="AI1823" t="s">
        <v>52</v>
      </c>
      <c r="AJ1823">
        <v>33.5319</v>
      </c>
      <c r="AK1823">
        <v>-117.7025</v>
      </c>
    </row>
    <row r="1824" spans="1:37" ht="14.45" x14ac:dyDescent="0.3">
      <c r="A1824">
        <v>1822</v>
      </c>
      <c r="B1824">
        <v>574</v>
      </c>
      <c r="C1824" t="s">
        <v>1071</v>
      </c>
      <c r="D1824" t="s">
        <v>52</v>
      </c>
      <c r="E1824" t="s">
        <v>31</v>
      </c>
      <c r="F1824" s="2">
        <v>33055</v>
      </c>
      <c r="G1824" s="2">
        <v>38533</v>
      </c>
      <c r="H1824">
        <v>172068</v>
      </c>
      <c r="I1824">
        <v>142294</v>
      </c>
      <c r="J1824">
        <v>215</v>
      </c>
      <c r="K1824">
        <f t="shared" si="56"/>
        <v>13503036300</v>
      </c>
      <c r="L1824">
        <v>193</v>
      </c>
      <c r="M1824">
        <v>172</v>
      </c>
      <c r="N1824" t="s">
        <v>1071</v>
      </c>
      <c r="O1824">
        <v>0</v>
      </c>
      <c r="P1824" t="s">
        <v>39</v>
      </c>
      <c r="Q1824" s="6">
        <v>42199</v>
      </c>
      <c r="R1824" s="3">
        <v>2944</v>
      </c>
      <c r="S1824" s="3">
        <v>3015</v>
      </c>
      <c r="T1824" t="s">
        <v>55</v>
      </c>
      <c r="U1824" t="s">
        <v>1085</v>
      </c>
      <c r="V1824" s="3">
        <v>169212</v>
      </c>
      <c r="X1824" t="s">
        <v>1086</v>
      </c>
      <c r="Z1824">
        <v>1080.7</v>
      </c>
      <c r="AA1824" t="s">
        <v>55</v>
      </c>
      <c r="AB1824" s="3">
        <v>959205587</v>
      </c>
      <c r="AC1824" s="3">
        <v>982595203</v>
      </c>
      <c r="AD1824">
        <v>89.6</v>
      </c>
      <c r="AE1824" s="5">
        <f t="shared" si="57"/>
        <v>470010737.63</v>
      </c>
      <c r="AF1824">
        <v>91.79</v>
      </c>
      <c r="AG1824" s="4">
        <v>0.49</v>
      </c>
      <c r="AH1824" t="s">
        <v>33</v>
      </c>
      <c r="AI1824" t="s">
        <v>52</v>
      </c>
      <c r="AJ1824">
        <v>33.5319</v>
      </c>
      <c r="AK1824">
        <v>-117.7025</v>
      </c>
    </row>
    <row r="1825" spans="1:37" ht="14.45" x14ac:dyDescent="0.3">
      <c r="A1825">
        <v>1823</v>
      </c>
      <c r="B1825">
        <v>574</v>
      </c>
      <c r="C1825" t="s">
        <v>1071</v>
      </c>
      <c r="D1825" t="s">
        <v>52</v>
      </c>
      <c r="E1825" t="s">
        <v>31</v>
      </c>
      <c r="F1825" s="2">
        <v>33055</v>
      </c>
      <c r="G1825" s="2">
        <v>38533</v>
      </c>
      <c r="H1825">
        <v>172068</v>
      </c>
      <c r="I1825">
        <v>142294</v>
      </c>
      <c r="J1825">
        <v>215</v>
      </c>
      <c r="K1825">
        <f t="shared" si="56"/>
        <v>13503036300</v>
      </c>
      <c r="L1825">
        <v>193</v>
      </c>
      <c r="M1825">
        <v>172</v>
      </c>
      <c r="N1825" t="s">
        <v>1071</v>
      </c>
      <c r="O1825">
        <v>0</v>
      </c>
      <c r="P1825" t="s">
        <v>39</v>
      </c>
      <c r="Q1825" s="6">
        <v>42169</v>
      </c>
      <c r="R1825" s="3">
        <v>2824</v>
      </c>
      <c r="S1825" s="3">
        <v>2826</v>
      </c>
      <c r="T1825" t="s">
        <v>55</v>
      </c>
      <c r="U1825" t="s">
        <v>1087</v>
      </c>
      <c r="V1825" s="3">
        <v>168930</v>
      </c>
      <c r="X1825" t="s">
        <v>1088</v>
      </c>
      <c r="Z1825">
        <v>994.3</v>
      </c>
      <c r="AA1825" t="s">
        <v>55</v>
      </c>
      <c r="AB1825" s="3">
        <v>920067572</v>
      </c>
      <c r="AC1825" s="3">
        <v>920696466</v>
      </c>
      <c r="AD1825">
        <v>92.59</v>
      </c>
      <c r="AE1825" s="5">
        <f t="shared" si="57"/>
        <v>469234461.72000003</v>
      </c>
      <c r="AF1825">
        <v>92.65</v>
      </c>
      <c r="AG1825" s="4">
        <v>0.51</v>
      </c>
      <c r="AH1825" t="s">
        <v>33</v>
      </c>
      <c r="AI1825" t="s">
        <v>52</v>
      </c>
      <c r="AJ1825">
        <v>33.5319</v>
      </c>
      <c r="AK1825">
        <v>-117.7025</v>
      </c>
    </row>
    <row r="1826" spans="1:37" ht="14.45" x14ac:dyDescent="0.3">
      <c r="A1826">
        <v>1824</v>
      </c>
      <c r="B1826">
        <v>513</v>
      </c>
      <c r="C1826" t="s">
        <v>1089</v>
      </c>
      <c r="D1826" t="s">
        <v>36</v>
      </c>
      <c r="E1826" t="s">
        <v>37</v>
      </c>
      <c r="F1826" s="2">
        <v>34700</v>
      </c>
      <c r="G1826" s="2">
        <v>38352</v>
      </c>
      <c r="H1826">
        <v>74286</v>
      </c>
      <c r="I1826">
        <v>68927</v>
      </c>
      <c r="J1826">
        <v>180</v>
      </c>
      <c r="K1826">
        <f t="shared" si="56"/>
        <v>4880590200</v>
      </c>
      <c r="L1826">
        <v>163</v>
      </c>
      <c r="M1826">
        <v>146</v>
      </c>
      <c r="N1826" t="s">
        <v>1089</v>
      </c>
      <c r="O1826">
        <v>2</v>
      </c>
      <c r="P1826" t="s">
        <v>39</v>
      </c>
      <c r="Q1826" s="6">
        <v>42050</v>
      </c>
      <c r="R1826">
        <v>601</v>
      </c>
      <c r="S1826">
        <v>790</v>
      </c>
      <c r="T1826" t="s">
        <v>55</v>
      </c>
      <c r="V1826" s="3">
        <v>75077</v>
      </c>
      <c r="W1826">
        <v>51.2</v>
      </c>
      <c r="AB1826" s="3">
        <v>195836708</v>
      </c>
      <c r="AC1826" s="3">
        <v>257422627</v>
      </c>
      <c r="AD1826">
        <v>51.24</v>
      </c>
      <c r="AE1826" s="5">
        <f t="shared" si="57"/>
        <v>107710189.40000001</v>
      </c>
      <c r="AF1826">
        <v>67.349999999999994</v>
      </c>
      <c r="AG1826" s="4">
        <v>0.55000000000000004</v>
      </c>
      <c r="AH1826" t="s">
        <v>33</v>
      </c>
      <c r="AI1826" t="s">
        <v>36</v>
      </c>
      <c r="AJ1826">
        <v>37.386051999999999</v>
      </c>
      <c r="AK1826">
        <v>-122.083851</v>
      </c>
    </row>
    <row r="1827" spans="1:37" ht="14.45" x14ac:dyDescent="0.3">
      <c r="A1827">
        <v>1825</v>
      </c>
      <c r="B1827">
        <v>513</v>
      </c>
      <c r="C1827" t="s">
        <v>1089</v>
      </c>
      <c r="D1827" t="s">
        <v>36</v>
      </c>
      <c r="E1827" t="s">
        <v>37</v>
      </c>
      <c r="F1827" s="2">
        <v>34700</v>
      </c>
      <c r="G1827" s="2">
        <v>38352</v>
      </c>
      <c r="H1827">
        <v>74286</v>
      </c>
      <c r="I1827">
        <v>68927</v>
      </c>
      <c r="J1827">
        <v>180</v>
      </c>
      <c r="K1827">
        <f t="shared" si="56"/>
        <v>4880590200</v>
      </c>
      <c r="L1827">
        <v>163</v>
      </c>
      <c r="M1827">
        <v>146</v>
      </c>
      <c r="N1827" t="s">
        <v>1089</v>
      </c>
      <c r="O1827">
        <v>2</v>
      </c>
      <c r="P1827" t="s">
        <v>39</v>
      </c>
      <c r="Q1827" s="6">
        <v>42019</v>
      </c>
      <c r="R1827">
        <v>643</v>
      </c>
      <c r="S1827">
        <v>645</v>
      </c>
      <c r="T1827" t="s">
        <v>55</v>
      </c>
      <c r="V1827" s="3">
        <v>75077</v>
      </c>
      <c r="W1827">
        <v>49.5</v>
      </c>
      <c r="AB1827" s="3">
        <v>209522468</v>
      </c>
      <c r="AC1827" s="3">
        <v>210174170</v>
      </c>
      <c r="AD1827">
        <v>49.51</v>
      </c>
      <c r="AE1827" s="5">
        <f t="shared" si="57"/>
        <v>115237357.40000001</v>
      </c>
      <c r="AF1827">
        <v>49.67</v>
      </c>
      <c r="AG1827" s="4">
        <v>0.55000000000000004</v>
      </c>
      <c r="AH1827" t="s">
        <v>33</v>
      </c>
      <c r="AI1827" t="s">
        <v>36</v>
      </c>
      <c r="AJ1827">
        <v>37.386051999999999</v>
      </c>
      <c r="AK1827">
        <v>-122.083851</v>
      </c>
    </row>
    <row r="1828" spans="1:37" ht="14.45" x14ac:dyDescent="0.3">
      <c r="A1828">
        <v>1826</v>
      </c>
      <c r="B1828">
        <v>513</v>
      </c>
      <c r="C1828" t="s">
        <v>1089</v>
      </c>
      <c r="D1828" t="s">
        <v>36</v>
      </c>
      <c r="E1828" t="s">
        <v>37</v>
      </c>
      <c r="F1828" s="2">
        <v>34700</v>
      </c>
      <c r="G1828" s="2">
        <v>38352</v>
      </c>
      <c r="H1828">
        <v>74286</v>
      </c>
      <c r="I1828">
        <v>68927</v>
      </c>
      <c r="J1828">
        <v>180</v>
      </c>
      <c r="K1828">
        <f t="shared" si="56"/>
        <v>4880590200</v>
      </c>
      <c r="L1828">
        <v>163</v>
      </c>
      <c r="M1828">
        <v>146</v>
      </c>
      <c r="N1828" t="s">
        <v>1089</v>
      </c>
      <c r="O1828">
        <v>2</v>
      </c>
      <c r="P1828" t="s">
        <v>39</v>
      </c>
      <c r="Q1828" s="6">
        <v>42352</v>
      </c>
      <c r="R1828">
        <v>562</v>
      </c>
      <c r="S1828">
        <v>720</v>
      </c>
      <c r="T1828" t="s">
        <v>55</v>
      </c>
      <c r="V1828" s="3">
        <v>75077</v>
      </c>
      <c r="W1828">
        <v>43</v>
      </c>
      <c r="AB1828" s="3">
        <v>183128502</v>
      </c>
      <c r="AC1828" s="3">
        <v>234613027</v>
      </c>
      <c r="AD1828">
        <v>43.28</v>
      </c>
      <c r="AE1828" s="5">
        <f t="shared" si="57"/>
        <v>100720676.10000001</v>
      </c>
      <c r="AF1828">
        <v>55.44</v>
      </c>
      <c r="AG1828" s="4">
        <v>0.55000000000000004</v>
      </c>
      <c r="AH1828" t="s">
        <v>33</v>
      </c>
      <c r="AI1828" t="s">
        <v>36</v>
      </c>
      <c r="AJ1828">
        <v>37.386051999999999</v>
      </c>
      <c r="AK1828">
        <v>-122.083851</v>
      </c>
    </row>
    <row r="1829" spans="1:37" ht="14.45" x14ac:dyDescent="0.3">
      <c r="A1829">
        <v>1827</v>
      </c>
      <c r="B1829">
        <v>513</v>
      </c>
      <c r="C1829" t="s">
        <v>1089</v>
      </c>
      <c r="D1829" t="s">
        <v>36</v>
      </c>
      <c r="E1829" t="s">
        <v>37</v>
      </c>
      <c r="F1829" s="2">
        <v>34700</v>
      </c>
      <c r="G1829" s="2">
        <v>38352</v>
      </c>
      <c r="H1829">
        <v>74286</v>
      </c>
      <c r="I1829">
        <v>68927</v>
      </c>
      <c r="J1829">
        <v>180</v>
      </c>
      <c r="K1829">
        <f t="shared" si="56"/>
        <v>4880590200</v>
      </c>
      <c r="L1829">
        <v>163</v>
      </c>
      <c r="M1829">
        <v>146</v>
      </c>
      <c r="N1829" t="s">
        <v>1089</v>
      </c>
      <c r="O1829">
        <v>2</v>
      </c>
      <c r="P1829" t="s">
        <v>39</v>
      </c>
      <c r="Q1829" s="6">
        <v>42322</v>
      </c>
      <c r="R1829">
        <v>621</v>
      </c>
      <c r="S1829">
        <v>848</v>
      </c>
      <c r="T1829" t="s">
        <v>55</v>
      </c>
      <c r="V1829" s="3">
        <v>75077</v>
      </c>
      <c r="W1829">
        <v>49.4</v>
      </c>
      <c r="AB1829" s="3">
        <v>202353736</v>
      </c>
      <c r="AC1829" s="3">
        <v>276322010</v>
      </c>
      <c r="AD1829">
        <v>49.41</v>
      </c>
      <c r="AE1829" s="5">
        <f t="shared" si="57"/>
        <v>111294554.80000001</v>
      </c>
      <c r="AF1829">
        <v>67.48</v>
      </c>
      <c r="AG1829" s="4">
        <v>0.55000000000000004</v>
      </c>
      <c r="AH1829" t="s">
        <v>33</v>
      </c>
      <c r="AI1829" t="s">
        <v>36</v>
      </c>
      <c r="AJ1829">
        <v>37.386051999999999</v>
      </c>
      <c r="AK1829">
        <v>-122.083851</v>
      </c>
    </row>
    <row r="1830" spans="1:37" ht="14.45" x14ac:dyDescent="0.3">
      <c r="A1830">
        <v>1828</v>
      </c>
      <c r="B1830">
        <v>513</v>
      </c>
      <c r="C1830" t="s">
        <v>1089</v>
      </c>
      <c r="D1830" t="s">
        <v>36</v>
      </c>
      <c r="E1830" t="s">
        <v>37</v>
      </c>
      <c r="F1830" s="2">
        <v>34700</v>
      </c>
      <c r="G1830" s="2">
        <v>38352</v>
      </c>
      <c r="H1830">
        <v>74286</v>
      </c>
      <c r="I1830">
        <v>68927</v>
      </c>
      <c r="J1830">
        <v>180</v>
      </c>
      <c r="K1830">
        <f t="shared" si="56"/>
        <v>4880590200</v>
      </c>
      <c r="L1830">
        <v>163</v>
      </c>
      <c r="M1830">
        <v>146</v>
      </c>
      <c r="N1830" t="s">
        <v>1089</v>
      </c>
      <c r="O1830">
        <v>2</v>
      </c>
      <c r="P1830" t="s">
        <v>39</v>
      </c>
      <c r="Q1830" s="6">
        <v>42291</v>
      </c>
      <c r="R1830">
        <v>942</v>
      </c>
      <c r="S1830" s="3">
        <v>1083</v>
      </c>
      <c r="T1830" t="s">
        <v>55</v>
      </c>
      <c r="V1830" s="3">
        <v>75077</v>
      </c>
      <c r="W1830">
        <v>72.5</v>
      </c>
      <c r="AB1830" s="3">
        <v>306952044</v>
      </c>
      <c r="AC1830" s="3">
        <v>352897095</v>
      </c>
      <c r="AD1830">
        <v>72.540000000000006</v>
      </c>
      <c r="AE1830" s="5">
        <f t="shared" si="57"/>
        <v>168823624.20000002</v>
      </c>
      <c r="AF1830">
        <v>83.4</v>
      </c>
      <c r="AG1830" s="4">
        <v>0.55000000000000004</v>
      </c>
      <c r="AH1830" t="s">
        <v>33</v>
      </c>
      <c r="AI1830" t="s">
        <v>36</v>
      </c>
      <c r="AJ1830">
        <v>37.386051999999999</v>
      </c>
      <c r="AK1830">
        <v>-122.083851</v>
      </c>
    </row>
    <row r="1831" spans="1:37" ht="14.45" x14ac:dyDescent="0.3">
      <c r="A1831">
        <v>1829</v>
      </c>
      <c r="B1831">
        <v>513</v>
      </c>
      <c r="C1831" t="s">
        <v>1089</v>
      </c>
      <c r="D1831" t="s">
        <v>36</v>
      </c>
      <c r="E1831" t="s">
        <v>37</v>
      </c>
      <c r="F1831" s="2">
        <v>34700</v>
      </c>
      <c r="G1831" s="2">
        <v>38352</v>
      </c>
      <c r="H1831">
        <v>74286</v>
      </c>
      <c r="I1831">
        <v>68927</v>
      </c>
      <c r="J1831">
        <v>180</v>
      </c>
      <c r="K1831">
        <f t="shared" si="56"/>
        <v>4880590200</v>
      </c>
      <c r="L1831">
        <v>163</v>
      </c>
      <c r="M1831">
        <v>146</v>
      </c>
      <c r="N1831" t="s">
        <v>1089</v>
      </c>
      <c r="O1831">
        <v>2</v>
      </c>
      <c r="P1831" t="s">
        <v>39</v>
      </c>
      <c r="Q1831" s="6">
        <v>42261</v>
      </c>
      <c r="R1831">
        <v>930</v>
      </c>
      <c r="S1831" s="3">
        <v>1064</v>
      </c>
      <c r="T1831" t="s">
        <v>55</v>
      </c>
      <c r="V1831" s="3">
        <v>75077</v>
      </c>
      <c r="W1831">
        <v>75</v>
      </c>
      <c r="Y1831" t="s">
        <v>1090</v>
      </c>
      <c r="AB1831" s="3">
        <v>303041827</v>
      </c>
      <c r="AC1831" s="3">
        <v>346705918</v>
      </c>
      <c r="AD1831">
        <v>74</v>
      </c>
      <c r="AE1831" s="5">
        <f t="shared" si="57"/>
        <v>166673004.85000002</v>
      </c>
      <c r="AF1831">
        <v>84.66</v>
      </c>
      <c r="AG1831" s="4">
        <v>0.55000000000000004</v>
      </c>
      <c r="AH1831" t="s">
        <v>33</v>
      </c>
      <c r="AI1831" t="s">
        <v>36</v>
      </c>
      <c r="AJ1831">
        <v>37.386051999999999</v>
      </c>
      <c r="AK1831">
        <v>-122.083851</v>
      </c>
    </row>
    <row r="1832" spans="1:37" ht="14.45" x14ac:dyDescent="0.3">
      <c r="A1832">
        <v>1830</v>
      </c>
      <c r="B1832">
        <v>513</v>
      </c>
      <c r="C1832" t="s">
        <v>1089</v>
      </c>
      <c r="D1832" t="s">
        <v>36</v>
      </c>
      <c r="E1832" t="s">
        <v>37</v>
      </c>
      <c r="F1832" s="2">
        <v>34700</v>
      </c>
      <c r="G1832" s="2">
        <v>38352</v>
      </c>
      <c r="H1832">
        <v>74286</v>
      </c>
      <c r="I1832">
        <v>68927</v>
      </c>
      <c r="J1832">
        <v>180</v>
      </c>
      <c r="K1832">
        <f t="shared" si="56"/>
        <v>4880590200</v>
      </c>
      <c r="L1832">
        <v>163</v>
      </c>
      <c r="M1832">
        <v>146</v>
      </c>
      <c r="N1832" t="s">
        <v>1089</v>
      </c>
      <c r="O1832">
        <v>1</v>
      </c>
      <c r="P1832" t="s">
        <v>34</v>
      </c>
      <c r="Q1832" s="6">
        <v>42230</v>
      </c>
      <c r="R1832" s="3">
        <v>1128</v>
      </c>
      <c r="S1832" s="3">
        <v>1365</v>
      </c>
      <c r="T1832" t="s">
        <v>55</v>
      </c>
      <c r="V1832" s="3">
        <v>76781</v>
      </c>
      <c r="AB1832" s="3">
        <v>367560410</v>
      </c>
      <c r="AC1832" s="3">
        <v>444787198</v>
      </c>
      <c r="AD1832">
        <v>84.93</v>
      </c>
      <c r="AE1832" s="5">
        <f t="shared" si="57"/>
        <v>202158225.50000003</v>
      </c>
      <c r="AF1832">
        <v>102.78</v>
      </c>
      <c r="AG1832" s="4">
        <v>0.55000000000000004</v>
      </c>
      <c r="AH1832" t="s">
        <v>33</v>
      </c>
      <c r="AI1832" t="s">
        <v>36</v>
      </c>
      <c r="AJ1832">
        <v>37.386051999999999</v>
      </c>
      <c r="AK1832">
        <v>-122.083851</v>
      </c>
    </row>
    <row r="1833" spans="1:37" ht="14.45" x14ac:dyDescent="0.3">
      <c r="A1833">
        <v>1831</v>
      </c>
      <c r="B1833">
        <v>513</v>
      </c>
      <c r="C1833" t="s">
        <v>1089</v>
      </c>
      <c r="D1833" t="s">
        <v>36</v>
      </c>
      <c r="E1833" t="s">
        <v>37</v>
      </c>
      <c r="F1833" s="2">
        <v>34700</v>
      </c>
      <c r="G1833" s="2">
        <v>38352</v>
      </c>
      <c r="H1833">
        <v>74286</v>
      </c>
      <c r="I1833">
        <v>68927</v>
      </c>
      <c r="J1833">
        <v>180</v>
      </c>
      <c r="K1833">
        <f t="shared" si="56"/>
        <v>4880590200</v>
      </c>
      <c r="L1833">
        <v>163</v>
      </c>
      <c r="M1833">
        <v>146</v>
      </c>
      <c r="N1833" t="s">
        <v>1089</v>
      </c>
      <c r="O1833">
        <v>1</v>
      </c>
      <c r="P1833" t="s">
        <v>34</v>
      </c>
      <c r="Q1833" s="6">
        <v>42199</v>
      </c>
      <c r="R1833" s="3">
        <v>1171</v>
      </c>
      <c r="S1833" s="3">
        <v>1361</v>
      </c>
      <c r="T1833" t="s">
        <v>55</v>
      </c>
      <c r="V1833" s="3">
        <v>76781</v>
      </c>
      <c r="Z1833">
        <v>65</v>
      </c>
      <c r="AA1833" t="s">
        <v>55</v>
      </c>
      <c r="AB1833" s="3">
        <v>381572021</v>
      </c>
      <c r="AC1833" s="3">
        <v>443483792</v>
      </c>
      <c r="AD1833">
        <v>88.17</v>
      </c>
      <c r="AE1833" s="5">
        <f t="shared" si="57"/>
        <v>209864611.55000001</v>
      </c>
      <c r="AF1833">
        <v>102.48</v>
      </c>
      <c r="AG1833" s="4">
        <v>0.55000000000000004</v>
      </c>
      <c r="AH1833" t="s">
        <v>33</v>
      </c>
      <c r="AI1833" t="s">
        <v>36</v>
      </c>
      <c r="AJ1833">
        <v>37.386051999999999</v>
      </c>
      <c r="AK1833">
        <v>-122.083851</v>
      </c>
    </row>
    <row r="1834" spans="1:37" ht="14.45" x14ac:dyDescent="0.3">
      <c r="A1834">
        <v>1832</v>
      </c>
      <c r="B1834">
        <v>513</v>
      </c>
      <c r="C1834" t="s">
        <v>1089</v>
      </c>
      <c r="D1834" t="s">
        <v>36</v>
      </c>
      <c r="E1834" t="s">
        <v>37</v>
      </c>
      <c r="F1834" s="2">
        <v>34700</v>
      </c>
      <c r="G1834" s="2">
        <v>38352</v>
      </c>
      <c r="H1834">
        <v>74286</v>
      </c>
      <c r="I1834">
        <v>68927</v>
      </c>
      <c r="J1834">
        <v>180</v>
      </c>
      <c r="K1834">
        <f t="shared" si="56"/>
        <v>4880590200</v>
      </c>
      <c r="L1834">
        <v>163</v>
      </c>
      <c r="M1834">
        <v>146</v>
      </c>
      <c r="N1834" t="s">
        <v>1089</v>
      </c>
      <c r="O1834">
        <v>1</v>
      </c>
      <c r="P1834" t="s">
        <v>34</v>
      </c>
      <c r="Q1834" s="6">
        <v>42169</v>
      </c>
      <c r="R1834" s="3">
        <v>1170</v>
      </c>
      <c r="S1834" s="3">
        <v>1232</v>
      </c>
      <c r="T1834" t="s">
        <v>55</v>
      </c>
      <c r="U1834" t="s">
        <v>1091</v>
      </c>
      <c r="V1834" s="3">
        <v>76781</v>
      </c>
      <c r="Z1834">
        <v>63</v>
      </c>
      <c r="AA1834" t="s">
        <v>55</v>
      </c>
      <c r="AB1834" s="3">
        <v>381246170</v>
      </c>
      <c r="AC1834" s="3">
        <v>401448958</v>
      </c>
      <c r="AD1834">
        <v>91.03</v>
      </c>
      <c r="AE1834" s="5">
        <f t="shared" si="57"/>
        <v>209685393.50000003</v>
      </c>
      <c r="AF1834">
        <v>95.86</v>
      </c>
      <c r="AG1834" s="4">
        <v>0.55000000000000004</v>
      </c>
      <c r="AH1834" t="s">
        <v>33</v>
      </c>
      <c r="AI1834" t="s">
        <v>36</v>
      </c>
      <c r="AJ1834">
        <v>37.386051999999999</v>
      </c>
      <c r="AK1834">
        <v>-122.083851</v>
      </c>
    </row>
    <row r="1835" spans="1:37" ht="14.45" x14ac:dyDescent="0.3">
      <c r="A1835">
        <v>1833</v>
      </c>
      <c r="B1835">
        <v>397</v>
      </c>
      <c r="C1835" t="s">
        <v>1092</v>
      </c>
      <c r="D1835" t="s">
        <v>36</v>
      </c>
      <c r="E1835" t="s">
        <v>31</v>
      </c>
      <c r="F1835" s="2">
        <v>34700</v>
      </c>
      <c r="G1835" s="2">
        <v>38352</v>
      </c>
      <c r="H1835">
        <v>86743</v>
      </c>
      <c r="I1835">
        <v>79105</v>
      </c>
      <c r="J1835">
        <v>165</v>
      </c>
      <c r="K1835">
        <f t="shared" si="56"/>
        <v>5224097175</v>
      </c>
      <c r="L1835">
        <v>148</v>
      </c>
      <c r="M1835">
        <v>132</v>
      </c>
      <c r="N1835" t="s">
        <v>1092</v>
      </c>
      <c r="O1835" t="s">
        <v>38</v>
      </c>
      <c r="P1835" t="s">
        <v>39</v>
      </c>
      <c r="Q1835" s="6">
        <v>42050</v>
      </c>
      <c r="R1835">
        <v>647</v>
      </c>
      <c r="S1835">
        <v>701</v>
      </c>
      <c r="T1835" t="s">
        <v>55</v>
      </c>
      <c r="U1835" t="s">
        <v>2165</v>
      </c>
      <c r="V1835" s="3">
        <v>85679</v>
      </c>
      <c r="W1835">
        <v>57</v>
      </c>
      <c r="X1835" t="s">
        <v>2166</v>
      </c>
      <c r="Y1835" t="s">
        <v>2167</v>
      </c>
      <c r="AB1835" s="3">
        <v>210825873</v>
      </c>
      <c r="AC1835" s="3">
        <v>228421850</v>
      </c>
      <c r="AD1835">
        <v>57.12</v>
      </c>
      <c r="AE1835" s="5">
        <f t="shared" si="57"/>
        <v>137036817.45000002</v>
      </c>
      <c r="AF1835">
        <v>61.89</v>
      </c>
      <c r="AG1835" s="4">
        <v>0.65</v>
      </c>
      <c r="AH1835" t="s">
        <v>33</v>
      </c>
      <c r="AI1835" t="s">
        <v>36</v>
      </c>
      <c r="AJ1835">
        <v>38.297538000000003</v>
      </c>
      <c r="AK1835">
        <v>-122.286864999999</v>
      </c>
    </row>
    <row r="1836" spans="1:37" ht="14.45" x14ac:dyDescent="0.3">
      <c r="A1836">
        <v>1834</v>
      </c>
      <c r="B1836">
        <v>397</v>
      </c>
      <c r="C1836" t="s">
        <v>1092</v>
      </c>
      <c r="D1836" t="s">
        <v>36</v>
      </c>
      <c r="E1836" t="s">
        <v>31</v>
      </c>
      <c r="F1836" s="2">
        <v>34700</v>
      </c>
      <c r="G1836" s="2">
        <v>38352</v>
      </c>
      <c r="H1836">
        <v>86743</v>
      </c>
      <c r="I1836">
        <v>79105</v>
      </c>
      <c r="J1836">
        <v>165</v>
      </c>
      <c r="K1836">
        <f t="shared" si="56"/>
        <v>5224097175</v>
      </c>
      <c r="L1836">
        <v>148</v>
      </c>
      <c r="M1836">
        <v>132</v>
      </c>
      <c r="N1836" t="s">
        <v>1092</v>
      </c>
      <c r="O1836" t="s">
        <v>38</v>
      </c>
      <c r="P1836" t="s">
        <v>39</v>
      </c>
      <c r="Q1836" s="6">
        <v>42019</v>
      </c>
      <c r="R1836">
        <v>692</v>
      </c>
      <c r="S1836">
        <v>701</v>
      </c>
      <c r="T1836" t="s">
        <v>55</v>
      </c>
      <c r="U1836" t="s">
        <v>1093</v>
      </c>
      <c r="V1836" s="3">
        <v>85679</v>
      </c>
      <c r="W1836">
        <v>55</v>
      </c>
      <c r="X1836" t="s">
        <v>1094</v>
      </c>
      <c r="Y1836" t="s">
        <v>1095</v>
      </c>
      <c r="AB1836" s="3">
        <v>225489187</v>
      </c>
      <c r="AC1836" s="3">
        <v>228421850</v>
      </c>
      <c r="AD1836">
        <v>55.18</v>
      </c>
      <c r="AE1836" s="5">
        <f t="shared" si="57"/>
        <v>146567971.55000001</v>
      </c>
      <c r="AF1836">
        <v>55.9</v>
      </c>
      <c r="AG1836" s="4">
        <v>0.65</v>
      </c>
      <c r="AH1836" t="s">
        <v>33</v>
      </c>
      <c r="AI1836" t="s">
        <v>36</v>
      </c>
      <c r="AJ1836">
        <v>38.297538000000003</v>
      </c>
      <c r="AK1836">
        <v>-122.286864999999</v>
      </c>
    </row>
    <row r="1837" spans="1:37" ht="14.45" x14ac:dyDescent="0.3">
      <c r="A1837">
        <v>1835</v>
      </c>
      <c r="B1837">
        <v>397</v>
      </c>
      <c r="C1837" t="s">
        <v>1092</v>
      </c>
      <c r="D1837" t="s">
        <v>36</v>
      </c>
      <c r="E1837" t="s">
        <v>31</v>
      </c>
      <c r="F1837" s="2">
        <v>34700</v>
      </c>
      <c r="G1837" s="2">
        <v>38352</v>
      </c>
      <c r="H1837">
        <v>86743</v>
      </c>
      <c r="I1837">
        <v>79105</v>
      </c>
      <c r="J1837">
        <v>165</v>
      </c>
      <c r="K1837">
        <f t="shared" si="56"/>
        <v>5224097175</v>
      </c>
      <c r="L1837">
        <v>148</v>
      </c>
      <c r="M1837">
        <v>132</v>
      </c>
      <c r="N1837" t="s">
        <v>1092</v>
      </c>
      <c r="O1837" t="s">
        <v>38</v>
      </c>
      <c r="P1837" t="s">
        <v>39</v>
      </c>
      <c r="Q1837" s="6">
        <v>42352</v>
      </c>
      <c r="R1837">
        <v>667</v>
      </c>
      <c r="S1837">
        <v>858</v>
      </c>
      <c r="T1837" t="s">
        <v>55</v>
      </c>
      <c r="U1837" t="s">
        <v>1096</v>
      </c>
      <c r="V1837" s="3">
        <v>85679</v>
      </c>
      <c r="W1837">
        <v>53</v>
      </c>
      <c r="X1837" t="s">
        <v>1097</v>
      </c>
      <c r="Y1837" t="s">
        <v>1095</v>
      </c>
      <c r="AB1837" s="3">
        <v>217342902</v>
      </c>
      <c r="AC1837" s="3">
        <v>279580524</v>
      </c>
      <c r="AD1837">
        <v>53.19</v>
      </c>
      <c r="AE1837" s="5">
        <f t="shared" si="57"/>
        <v>141272886.30000001</v>
      </c>
      <c r="AF1837">
        <v>68.42</v>
      </c>
      <c r="AG1837" s="4">
        <v>0.65</v>
      </c>
      <c r="AH1837" t="s">
        <v>33</v>
      </c>
      <c r="AI1837" t="s">
        <v>36</v>
      </c>
      <c r="AJ1837">
        <v>38.297538000000003</v>
      </c>
      <c r="AK1837">
        <v>-122.286864999999</v>
      </c>
    </row>
    <row r="1838" spans="1:37" ht="14.45" x14ac:dyDescent="0.3">
      <c r="A1838">
        <v>1836</v>
      </c>
      <c r="B1838">
        <v>397</v>
      </c>
      <c r="C1838" t="s">
        <v>1092</v>
      </c>
      <c r="D1838" t="s">
        <v>36</v>
      </c>
      <c r="E1838" t="s">
        <v>31</v>
      </c>
      <c r="F1838" s="2">
        <v>34700</v>
      </c>
      <c r="G1838" s="2">
        <v>38352</v>
      </c>
      <c r="H1838">
        <v>86743</v>
      </c>
      <c r="I1838">
        <v>79105</v>
      </c>
      <c r="J1838">
        <v>165</v>
      </c>
      <c r="K1838">
        <f t="shared" si="56"/>
        <v>5224097175</v>
      </c>
      <c r="L1838">
        <v>148</v>
      </c>
      <c r="M1838">
        <v>132</v>
      </c>
      <c r="N1838" t="s">
        <v>1092</v>
      </c>
      <c r="O1838" t="s">
        <v>38</v>
      </c>
      <c r="P1838" t="s">
        <v>39</v>
      </c>
      <c r="Q1838" s="6">
        <v>42322</v>
      </c>
      <c r="R1838">
        <v>843</v>
      </c>
      <c r="S1838" s="3">
        <v>1059</v>
      </c>
      <c r="T1838" t="s">
        <v>55</v>
      </c>
      <c r="U1838" t="s">
        <v>1098</v>
      </c>
      <c r="V1838" s="3">
        <v>85679</v>
      </c>
      <c r="W1838">
        <v>69</v>
      </c>
      <c r="X1838" t="s">
        <v>1099</v>
      </c>
      <c r="Y1838" t="s">
        <v>1100</v>
      </c>
      <c r="AB1838" s="3">
        <v>274692753</v>
      </c>
      <c r="AC1838" s="3">
        <v>345076661</v>
      </c>
      <c r="AD1838">
        <v>69.459999999999994</v>
      </c>
      <c r="AE1838" s="5">
        <f t="shared" si="57"/>
        <v>178550289.45000002</v>
      </c>
      <c r="AF1838">
        <v>87.26</v>
      </c>
      <c r="AG1838" s="4">
        <v>0.65</v>
      </c>
      <c r="AH1838" t="s">
        <v>33</v>
      </c>
      <c r="AI1838" t="s">
        <v>36</v>
      </c>
      <c r="AJ1838">
        <v>38.297538000000003</v>
      </c>
      <c r="AK1838">
        <v>-122.286864999999</v>
      </c>
    </row>
    <row r="1839" spans="1:37" ht="14.45" x14ac:dyDescent="0.3">
      <c r="A1839">
        <v>1837</v>
      </c>
      <c r="B1839">
        <v>397</v>
      </c>
      <c r="C1839" t="s">
        <v>1092</v>
      </c>
      <c r="D1839" t="s">
        <v>36</v>
      </c>
      <c r="E1839" t="s">
        <v>31</v>
      </c>
      <c r="F1839" s="2">
        <v>34700</v>
      </c>
      <c r="G1839" s="2">
        <v>38352</v>
      </c>
      <c r="H1839">
        <v>86743</v>
      </c>
      <c r="I1839">
        <v>79105</v>
      </c>
      <c r="J1839">
        <v>165</v>
      </c>
      <c r="K1839">
        <f t="shared" si="56"/>
        <v>5224097175</v>
      </c>
      <c r="L1839">
        <v>148</v>
      </c>
      <c r="M1839">
        <v>132</v>
      </c>
      <c r="N1839" t="s">
        <v>1092</v>
      </c>
      <c r="O1839" t="s">
        <v>38</v>
      </c>
      <c r="P1839" t="s">
        <v>39</v>
      </c>
      <c r="Q1839" s="6">
        <v>42291</v>
      </c>
      <c r="R1839" s="3">
        <v>1207</v>
      </c>
      <c r="S1839" s="3">
        <v>1296</v>
      </c>
      <c r="T1839" t="s">
        <v>55</v>
      </c>
      <c r="U1839" t="s">
        <v>1101</v>
      </c>
      <c r="V1839" s="3">
        <v>85679</v>
      </c>
      <c r="W1839">
        <v>96</v>
      </c>
      <c r="X1839" t="s">
        <v>1102</v>
      </c>
      <c r="Y1839" t="s">
        <v>1095</v>
      </c>
      <c r="AB1839" s="3">
        <v>393302672</v>
      </c>
      <c r="AC1839" s="3">
        <v>422303449</v>
      </c>
      <c r="AD1839">
        <v>96.25</v>
      </c>
      <c r="AE1839" s="5">
        <f t="shared" si="57"/>
        <v>255646736.80000001</v>
      </c>
      <c r="AF1839">
        <v>103.35</v>
      </c>
      <c r="AG1839" s="4">
        <v>0.65</v>
      </c>
      <c r="AH1839" t="s">
        <v>33</v>
      </c>
      <c r="AI1839" t="s">
        <v>36</v>
      </c>
      <c r="AJ1839">
        <v>38.297538000000003</v>
      </c>
      <c r="AK1839">
        <v>-122.286864999999</v>
      </c>
    </row>
    <row r="1840" spans="1:37" ht="14.45" x14ac:dyDescent="0.3">
      <c r="A1840">
        <v>1838</v>
      </c>
      <c r="B1840">
        <v>397</v>
      </c>
      <c r="C1840" t="s">
        <v>1092</v>
      </c>
      <c r="D1840" t="s">
        <v>36</v>
      </c>
      <c r="E1840" t="s">
        <v>31</v>
      </c>
      <c r="F1840" s="2">
        <v>34700</v>
      </c>
      <c r="G1840" s="2">
        <v>38352</v>
      </c>
      <c r="H1840">
        <v>86743</v>
      </c>
      <c r="I1840">
        <v>79105</v>
      </c>
      <c r="J1840">
        <v>165</v>
      </c>
      <c r="K1840">
        <f t="shared" si="56"/>
        <v>5224097175</v>
      </c>
      <c r="L1840">
        <v>148</v>
      </c>
      <c r="M1840">
        <v>132</v>
      </c>
      <c r="N1840" t="s">
        <v>1092</v>
      </c>
      <c r="O1840" t="s">
        <v>38</v>
      </c>
      <c r="P1840" t="s">
        <v>39</v>
      </c>
      <c r="Q1840" s="6">
        <v>42261</v>
      </c>
      <c r="R1840" s="3">
        <v>1306</v>
      </c>
      <c r="S1840" s="3">
        <v>1471</v>
      </c>
      <c r="T1840" t="s">
        <v>55</v>
      </c>
      <c r="U1840" t="s">
        <v>1103</v>
      </c>
      <c r="V1840" s="3">
        <v>85679</v>
      </c>
      <c r="W1840">
        <v>108</v>
      </c>
      <c r="X1840" t="s">
        <v>1104</v>
      </c>
      <c r="Y1840" t="s">
        <v>1105</v>
      </c>
      <c r="AB1840" s="3">
        <v>425561964</v>
      </c>
      <c r="AC1840" s="3">
        <v>479327449</v>
      </c>
      <c r="AD1840">
        <v>107.62</v>
      </c>
      <c r="AE1840" s="5">
        <f t="shared" si="57"/>
        <v>276615276.60000002</v>
      </c>
      <c r="AF1840">
        <v>121.21</v>
      </c>
      <c r="AG1840" s="4">
        <v>0.65</v>
      </c>
      <c r="AH1840" t="s">
        <v>33</v>
      </c>
      <c r="AI1840" t="s">
        <v>36</v>
      </c>
      <c r="AJ1840">
        <v>38.297538000000003</v>
      </c>
      <c r="AK1840">
        <v>-122.286864999999</v>
      </c>
    </row>
    <row r="1841" spans="1:37" ht="14.45" x14ac:dyDescent="0.3">
      <c r="A1841">
        <v>1839</v>
      </c>
      <c r="B1841">
        <v>397</v>
      </c>
      <c r="C1841" t="s">
        <v>1092</v>
      </c>
      <c r="D1841" t="s">
        <v>36</v>
      </c>
      <c r="E1841" t="s">
        <v>31</v>
      </c>
      <c r="F1841" s="2">
        <v>34700</v>
      </c>
      <c r="G1841" s="2">
        <v>38352</v>
      </c>
      <c r="H1841">
        <v>86743</v>
      </c>
      <c r="I1841">
        <v>79105</v>
      </c>
      <c r="J1841">
        <v>165</v>
      </c>
      <c r="K1841">
        <f t="shared" si="56"/>
        <v>5224097175</v>
      </c>
      <c r="L1841">
        <v>148</v>
      </c>
      <c r="M1841">
        <v>132</v>
      </c>
      <c r="N1841" t="s">
        <v>1092</v>
      </c>
      <c r="O1841" t="s">
        <v>38</v>
      </c>
      <c r="P1841" t="s">
        <v>39</v>
      </c>
      <c r="Q1841" s="6">
        <v>42230</v>
      </c>
      <c r="R1841" s="3">
        <v>1536</v>
      </c>
      <c r="S1841" s="3">
        <v>1661</v>
      </c>
      <c r="T1841" t="s">
        <v>55</v>
      </c>
      <c r="U1841" t="s">
        <v>1106</v>
      </c>
      <c r="V1841" s="3">
        <v>86000</v>
      </c>
      <c r="X1841" t="s">
        <v>1107</v>
      </c>
      <c r="Y1841" t="s">
        <v>1108</v>
      </c>
      <c r="AB1841" s="3">
        <v>500507792</v>
      </c>
      <c r="AC1841" s="3">
        <v>541239220</v>
      </c>
      <c r="AD1841">
        <v>131.41999999999999</v>
      </c>
      <c r="AE1841" s="5">
        <f t="shared" si="57"/>
        <v>350355454.39999998</v>
      </c>
      <c r="AF1841">
        <v>142.11000000000001</v>
      </c>
      <c r="AG1841" s="4">
        <v>0.7</v>
      </c>
      <c r="AH1841" t="s">
        <v>33</v>
      </c>
      <c r="AI1841" t="s">
        <v>36</v>
      </c>
      <c r="AJ1841">
        <v>38.297538000000003</v>
      </c>
      <c r="AK1841">
        <v>-122.286864999999</v>
      </c>
    </row>
    <row r="1842" spans="1:37" ht="14.45" x14ac:dyDescent="0.3">
      <c r="A1842">
        <v>1840</v>
      </c>
      <c r="B1842">
        <v>397</v>
      </c>
      <c r="C1842" t="s">
        <v>1092</v>
      </c>
      <c r="D1842" t="s">
        <v>36</v>
      </c>
      <c r="E1842" t="s">
        <v>31</v>
      </c>
      <c r="F1842" s="2">
        <v>34700</v>
      </c>
      <c r="G1842" s="2">
        <v>38352</v>
      </c>
      <c r="H1842">
        <v>86743</v>
      </c>
      <c r="I1842">
        <v>79105</v>
      </c>
      <c r="J1842">
        <v>165</v>
      </c>
      <c r="K1842">
        <f t="shared" si="56"/>
        <v>5224097175</v>
      </c>
      <c r="L1842">
        <v>148</v>
      </c>
      <c r="M1842">
        <v>132</v>
      </c>
      <c r="N1842" t="s">
        <v>1092</v>
      </c>
      <c r="O1842" t="s">
        <v>38</v>
      </c>
      <c r="P1842" t="s">
        <v>39</v>
      </c>
      <c r="Q1842" s="6">
        <v>42199</v>
      </c>
      <c r="R1842" s="3">
        <v>1549</v>
      </c>
      <c r="S1842" s="3">
        <v>1695</v>
      </c>
      <c r="T1842" t="s">
        <v>55</v>
      </c>
      <c r="U1842" t="s">
        <v>1109</v>
      </c>
      <c r="V1842" s="3">
        <v>86000</v>
      </c>
      <c r="X1842" t="s">
        <v>1110</v>
      </c>
      <c r="Y1842" t="s">
        <v>1111</v>
      </c>
      <c r="AB1842" s="3">
        <v>504743860</v>
      </c>
      <c r="AC1842" s="3">
        <v>552318169</v>
      </c>
      <c r="AD1842">
        <v>132.53</v>
      </c>
      <c r="AE1842" s="5">
        <f t="shared" si="57"/>
        <v>353320702</v>
      </c>
      <c r="AF1842">
        <v>145.02000000000001</v>
      </c>
      <c r="AG1842" s="4">
        <v>0.7</v>
      </c>
      <c r="AH1842" t="s">
        <v>33</v>
      </c>
      <c r="AI1842" t="s">
        <v>36</v>
      </c>
      <c r="AJ1842">
        <v>38.297538000000003</v>
      </c>
      <c r="AK1842">
        <v>-122.286864999999</v>
      </c>
    </row>
    <row r="1843" spans="1:37" ht="14.45" x14ac:dyDescent="0.3">
      <c r="A1843">
        <v>1841</v>
      </c>
      <c r="B1843">
        <v>397</v>
      </c>
      <c r="C1843" t="s">
        <v>1092</v>
      </c>
      <c r="D1843" t="s">
        <v>36</v>
      </c>
      <c r="E1843" t="s">
        <v>31</v>
      </c>
      <c r="F1843" s="2">
        <v>34700</v>
      </c>
      <c r="G1843" s="2">
        <v>38352</v>
      </c>
      <c r="H1843">
        <v>86743</v>
      </c>
      <c r="I1843">
        <v>79105</v>
      </c>
      <c r="J1843">
        <v>165</v>
      </c>
      <c r="K1843">
        <f t="shared" si="56"/>
        <v>5224097175</v>
      </c>
      <c r="L1843">
        <v>148</v>
      </c>
      <c r="M1843">
        <v>132</v>
      </c>
      <c r="N1843" t="s">
        <v>1092</v>
      </c>
      <c r="O1843" t="s">
        <v>38</v>
      </c>
      <c r="P1843" t="s">
        <v>39</v>
      </c>
      <c r="Q1843" s="6">
        <v>42169</v>
      </c>
      <c r="R1843" s="3">
        <v>1519</v>
      </c>
      <c r="S1843" s="3">
        <v>1624</v>
      </c>
      <c r="T1843" t="s">
        <v>55</v>
      </c>
      <c r="U1843" t="s">
        <v>1112</v>
      </c>
      <c r="V1843" s="3">
        <v>86000</v>
      </c>
      <c r="X1843" t="s">
        <v>1110</v>
      </c>
      <c r="Y1843" t="s">
        <v>1111</v>
      </c>
      <c r="AB1843" s="3">
        <v>494968318</v>
      </c>
      <c r="AC1843" s="3">
        <v>529182717</v>
      </c>
      <c r="AD1843">
        <v>134.29</v>
      </c>
      <c r="AE1843" s="5">
        <f t="shared" si="57"/>
        <v>346477822.59999996</v>
      </c>
      <c r="AF1843">
        <v>143.58000000000001</v>
      </c>
      <c r="AG1843" s="4">
        <v>0.7</v>
      </c>
      <c r="AH1843" t="s">
        <v>33</v>
      </c>
      <c r="AI1843" t="s">
        <v>36</v>
      </c>
      <c r="AJ1843">
        <v>38.297538000000003</v>
      </c>
      <c r="AK1843">
        <v>-122.286864999999</v>
      </c>
    </row>
    <row r="1844" spans="1:37" ht="14.45" x14ac:dyDescent="0.3">
      <c r="A1844">
        <v>1842</v>
      </c>
      <c r="B1844">
        <v>400</v>
      </c>
      <c r="C1844" t="s">
        <v>1113</v>
      </c>
      <c r="D1844" t="s">
        <v>213</v>
      </c>
      <c r="E1844" t="s">
        <v>31</v>
      </c>
      <c r="F1844" s="2">
        <v>36161</v>
      </c>
      <c r="G1844" s="2">
        <v>39813</v>
      </c>
      <c r="H1844">
        <v>44761</v>
      </c>
      <c r="I1844">
        <v>42512</v>
      </c>
      <c r="J1844">
        <v>254</v>
      </c>
      <c r="K1844">
        <f t="shared" si="56"/>
        <v>4149792310</v>
      </c>
      <c r="L1844">
        <v>229</v>
      </c>
      <c r="M1844">
        <v>203</v>
      </c>
      <c r="N1844" t="s">
        <v>1113</v>
      </c>
      <c r="O1844">
        <v>3</v>
      </c>
      <c r="P1844" t="s">
        <v>39</v>
      </c>
      <c r="Q1844" s="6">
        <v>42050</v>
      </c>
      <c r="R1844">
        <v>125</v>
      </c>
      <c r="S1844">
        <v>143</v>
      </c>
      <c r="T1844" t="s">
        <v>40</v>
      </c>
      <c r="V1844" s="3">
        <v>44761</v>
      </c>
      <c r="W1844">
        <v>77.900000000000006</v>
      </c>
      <c r="AB1844" s="3">
        <v>125100000</v>
      </c>
      <c r="AC1844" s="3">
        <v>142500000</v>
      </c>
      <c r="AD1844">
        <v>77.86</v>
      </c>
      <c r="AE1844" s="5">
        <f t="shared" si="57"/>
        <v>97578000</v>
      </c>
      <c r="AF1844">
        <v>88.69</v>
      </c>
      <c r="AG1844" s="4">
        <v>0.78</v>
      </c>
      <c r="AH1844" t="s">
        <v>33</v>
      </c>
      <c r="AI1844" t="s">
        <v>213</v>
      </c>
      <c r="AJ1844">
        <v>36.778261000000001</v>
      </c>
      <c r="AK1844">
        <v>-119.41793199999999</v>
      </c>
    </row>
    <row r="1845" spans="1:37" ht="14.45" x14ac:dyDescent="0.3">
      <c r="A1845">
        <v>1843</v>
      </c>
      <c r="B1845">
        <v>400</v>
      </c>
      <c r="C1845" t="s">
        <v>1113</v>
      </c>
      <c r="D1845" t="s">
        <v>213</v>
      </c>
      <c r="E1845" t="s">
        <v>31</v>
      </c>
      <c r="F1845" s="2">
        <v>36161</v>
      </c>
      <c r="G1845" s="2">
        <v>39813</v>
      </c>
      <c r="H1845">
        <v>44761</v>
      </c>
      <c r="I1845">
        <v>42512</v>
      </c>
      <c r="J1845">
        <v>254</v>
      </c>
      <c r="K1845">
        <f t="shared" si="56"/>
        <v>4149792310</v>
      </c>
      <c r="L1845">
        <v>229</v>
      </c>
      <c r="M1845">
        <v>203</v>
      </c>
      <c r="N1845" t="s">
        <v>1113</v>
      </c>
      <c r="O1845">
        <v>3</v>
      </c>
      <c r="P1845" t="s">
        <v>39</v>
      </c>
      <c r="Q1845" s="6">
        <v>42019</v>
      </c>
      <c r="R1845">
        <v>142</v>
      </c>
      <c r="S1845">
        <v>149</v>
      </c>
      <c r="T1845" t="s">
        <v>40</v>
      </c>
      <c r="V1845" s="3">
        <v>44761</v>
      </c>
      <c r="W1845">
        <v>83.6</v>
      </c>
      <c r="AB1845" s="3">
        <v>141500000</v>
      </c>
      <c r="AC1845" s="3">
        <v>148800000</v>
      </c>
      <c r="AD1845">
        <v>83.62</v>
      </c>
      <c r="AE1845" s="5">
        <f t="shared" si="57"/>
        <v>116030000</v>
      </c>
      <c r="AF1845">
        <v>87.93</v>
      </c>
      <c r="AG1845" s="4">
        <v>0.82</v>
      </c>
      <c r="AH1845" t="s">
        <v>33</v>
      </c>
      <c r="AI1845" t="s">
        <v>213</v>
      </c>
      <c r="AJ1845">
        <v>36.778261000000001</v>
      </c>
      <c r="AK1845">
        <v>-119.41793199999999</v>
      </c>
    </row>
    <row r="1846" spans="1:37" ht="14.45" x14ac:dyDescent="0.3">
      <c r="A1846">
        <v>1844</v>
      </c>
      <c r="B1846">
        <v>400</v>
      </c>
      <c r="C1846" t="s">
        <v>1113</v>
      </c>
      <c r="D1846" t="s">
        <v>213</v>
      </c>
      <c r="E1846" t="s">
        <v>31</v>
      </c>
      <c r="F1846" s="2">
        <v>36161</v>
      </c>
      <c r="G1846" s="2">
        <v>39813</v>
      </c>
      <c r="H1846">
        <v>44761</v>
      </c>
      <c r="I1846">
        <v>42512</v>
      </c>
      <c r="J1846">
        <v>254</v>
      </c>
      <c r="K1846">
        <f t="shared" si="56"/>
        <v>4149792310</v>
      </c>
      <c r="L1846">
        <v>229</v>
      </c>
      <c r="M1846">
        <v>203</v>
      </c>
      <c r="N1846" t="s">
        <v>1113</v>
      </c>
      <c r="O1846" t="s">
        <v>722</v>
      </c>
      <c r="P1846" t="s">
        <v>39</v>
      </c>
      <c r="Q1846" s="6">
        <v>42352</v>
      </c>
      <c r="R1846">
        <v>132</v>
      </c>
      <c r="S1846">
        <v>174</v>
      </c>
      <c r="T1846" t="s">
        <v>40</v>
      </c>
      <c r="V1846" s="3">
        <v>44761</v>
      </c>
      <c r="W1846">
        <v>72</v>
      </c>
      <c r="AA1846" t="s">
        <v>32</v>
      </c>
      <c r="AB1846" s="3">
        <v>132420000</v>
      </c>
      <c r="AC1846" s="3">
        <v>174300000</v>
      </c>
      <c r="AD1846">
        <v>71.569999999999993</v>
      </c>
      <c r="AE1846" s="5">
        <f t="shared" si="57"/>
        <v>99315000</v>
      </c>
      <c r="AF1846">
        <v>94.21</v>
      </c>
      <c r="AG1846" s="4">
        <v>0.75</v>
      </c>
      <c r="AH1846" t="s">
        <v>376</v>
      </c>
      <c r="AI1846" t="s">
        <v>213</v>
      </c>
      <c r="AJ1846">
        <v>36.778261000000001</v>
      </c>
      <c r="AK1846">
        <v>-119.41793199999999</v>
      </c>
    </row>
    <row r="1847" spans="1:37" ht="14.45" x14ac:dyDescent="0.3">
      <c r="A1847">
        <v>1845</v>
      </c>
      <c r="B1847">
        <v>400</v>
      </c>
      <c r="C1847" t="s">
        <v>1113</v>
      </c>
      <c r="D1847" t="s">
        <v>213</v>
      </c>
      <c r="E1847" t="s">
        <v>31</v>
      </c>
      <c r="F1847" s="2">
        <v>36161</v>
      </c>
      <c r="G1847" s="2">
        <v>39813</v>
      </c>
      <c r="H1847">
        <v>44761</v>
      </c>
      <c r="I1847">
        <v>42512</v>
      </c>
      <c r="J1847">
        <v>254</v>
      </c>
      <c r="K1847">
        <f t="shared" si="56"/>
        <v>4149792310</v>
      </c>
      <c r="L1847">
        <v>229</v>
      </c>
      <c r="M1847">
        <v>203</v>
      </c>
      <c r="N1847" t="s">
        <v>1113</v>
      </c>
      <c r="O1847" t="s">
        <v>722</v>
      </c>
      <c r="P1847" t="s">
        <v>39</v>
      </c>
      <c r="Q1847" s="6">
        <v>42322</v>
      </c>
      <c r="R1847">
        <v>162</v>
      </c>
      <c r="S1847">
        <v>224</v>
      </c>
      <c r="T1847" t="s">
        <v>40</v>
      </c>
      <c r="V1847" s="3">
        <v>44761</v>
      </c>
      <c r="W1847">
        <v>101</v>
      </c>
      <c r="AA1847" t="s">
        <v>32</v>
      </c>
      <c r="AB1847" s="3">
        <v>161600000</v>
      </c>
      <c r="AC1847" s="3">
        <v>224300000</v>
      </c>
      <c r="AD1847">
        <v>101.09</v>
      </c>
      <c r="AE1847" s="5">
        <f t="shared" si="57"/>
        <v>135744000</v>
      </c>
      <c r="AF1847">
        <v>140.31</v>
      </c>
      <c r="AG1847" s="4">
        <v>0.84</v>
      </c>
      <c r="AH1847" t="s">
        <v>33</v>
      </c>
      <c r="AI1847" t="s">
        <v>213</v>
      </c>
      <c r="AJ1847">
        <v>36.778261000000001</v>
      </c>
      <c r="AK1847">
        <v>-119.41793199999999</v>
      </c>
    </row>
    <row r="1848" spans="1:37" ht="14.45" x14ac:dyDescent="0.3">
      <c r="A1848">
        <v>1846</v>
      </c>
      <c r="B1848">
        <v>400</v>
      </c>
      <c r="C1848" t="s">
        <v>1113</v>
      </c>
      <c r="D1848" t="s">
        <v>213</v>
      </c>
      <c r="E1848" t="s">
        <v>31</v>
      </c>
      <c r="F1848" s="2">
        <v>36161</v>
      </c>
      <c r="G1848" s="2">
        <v>39813</v>
      </c>
      <c r="H1848">
        <v>44761</v>
      </c>
      <c r="I1848">
        <v>42512</v>
      </c>
      <c r="J1848">
        <v>254</v>
      </c>
      <c r="K1848">
        <f t="shared" si="56"/>
        <v>4149792310</v>
      </c>
      <c r="L1848">
        <v>229</v>
      </c>
      <c r="M1848">
        <v>203</v>
      </c>
      <c r="N1848" t="s">
        <v>1113</v>
      </c>
      <c r="O1848" t="s">
        <v>722</v>
      </c>
      <c r="P1848" t="s">
        <v>39</v>
      </c>
      <c r="Q1848" s="6">
        <v>42291</v>
      </c>
      <c r="R1848">
        <v>254</v>
      </c>
      <c r="S1848">
        <v>308</v>
      </c>
      <c r="T1848" t="s">
        <v>40</v>
      </c>
      <c r="V1848" s="3">
        <v>44761</v>
      </c>
      <c r="W1848">
        <v>145</v>
      </c>
      <c r="AB1848" s="3">
        <v>254370000</v>
      </c>
      <c r="AC1848" s="3">
        <v>308000000</v>
      </c>
      <c r="AD1848">
        <v>144.82</v>
      </c>
      <c r="AE1848" s="5">
        <f t="shared" si="57"/>
        <v>200952300</v>
      </c>
      <c r="AF1848">
        <v>175.35</v>
      </c>
      <c r="AG1848" s="4">
        <v>0.79</v>
      </c>
      <c r="AH1848" t="s">
        <v>33</v>
      </c>
      <c r="AI1848" t="s">
        <v>213</v>
      </c>
      <c r="AJ1848">
        <v>36.778261000000001</v>
      </c>
      <c r="AK1848">
        <v>-119.41793199999999</v>
      </c>
    </row>
    <row r="1849" spans="1:37" ht="14.45" x14ac:dyDescent="0.3">
      <c r="A1849">
        <v>1847</v>
      </c>
      <c r="B1849">
        <v>400</v>
      </c>
      <c r="C1849" t="s">
        <v>1113</v>
      </c>
      <c r="D1849" t="s">
        <v>213</v>
      </c>
      <c r="E1849" t="s">
        <v>31</v>
      </c>
      <c r="F1849" s="2">
        <v>36161</v>
      </c>
      <c r="G1849" s="2">
        <v>39813</v>
      </c>
      <c r="H1849">
        <v>44761</v>
      </c>
      <c r="I1849">
        <v>42512</v>
      </c>
      <c r="J1849">
        <v>254</v>
      </c>
      <c r="K1849">
        <f t="shared" si="56"/>
        <v>4149792310</v>
      </c>
      <c r="L1849">
        <v>229</v>
      </c>
      <c r="M1849">
        <v>203</v>
      </c>
      <c r="N1849" t="s">
        <v>1113</v>
      </c>
      <c r="O1849">
        <v>3</v>
      </c>
      <c r="P1849" t="s">
        <v>39</v>
      </c>
      <c r="Q1849" s="6">
        <v>42261</v>
      </c>
      <c r="R1849">
        <v>333</v>
      </c>
      <c r="S1849">
        <v>360</v>
      </c>
      <c r="T1849" t="s">
        <v>40</v>
      </c>
      <c r="V1849" s="3">
        <v>44761</v>
      </c>
      <c r="W1849">
        <v>233</v>
      </c>
      <c r="AB1849" s="3">
        <v>332960000</v>
      </c>
      <c r="AC1849" s="3">
        <v>360400000</v>
      </c>
      <c r="AD1849">
        <v>215.72</v>
      </c>
      <c r="AE1849" s="5">
        <f t="shared" si="57"/>
        <v>289675200</v>
      </c>
      <c r="AF1849">
        <v>233.5</v>
      </c>
      <c r="AG1849" s="4">
        <v>0.87</v>
      </c>
      <c r="AH1849" t="s">
        <v>376</v>
      </c>
      <c r="AI1849" t="s">
        <v>213</v>
      </c>
      <c r="AJ1849">
        <v>36.778261000000001</v>
      </c>
      <c r="AK1849">
        <v>-119.41793199999999</v>
      </c>
    </row>
    <row r="1850" spans="1:37" ht="14.45" x14ac:dyDescent="0.3">
      <c r="A1850">
        <v>1848</v>
      </c>
      <c r="B1850">
        <v>400</v>
      </c>
      <c r="C1850" t="s">
        <v>1113</v>
      </c>
      <c r="D1850" t="s">
        <v>213</v>
      </c>
      <c r="E1850" t="s">
        <v>31</v>
      </c>
      <c r="F1850" s="2">
        <v>36161</v>
      </c>
      <c r="G1850" s="2">
        <v>39813</v>
      </c>
      <c r="H1850">
        <v>44761</v>
      </c>
      <c r="I1850">
        <v>42512</v>
      </c>
      <c r="J1850">
        <v>254</v>
      </c>
      <c r="K1850">
        <f t="shared" si="56"/>
        <v>4149792310</v>
      </c>
      <c r="L1850">
        <v>229</v>
      </c>
      <c r="M1850">
        <v>203</v>
      </c>
      <c r="N1850" t="s">
        <v>1113</v>
      </c>
      <c r="O1850">
        <v>3</v>
      </c>
      <c r="P1850" t="s">
        <v>39</v>
      </c>
      <c r="Q1850" s="6">
        <v>42230</v>
      </c>
      <c r="R1850">
        <v>389</v>
      </c>
      <c r="S1850">
        <v>475</v>
      </c>
      <c r="T1850" t="s">
        <v>40</v>
      </c>
      <c r="V1850" s="3">
        <v>44761</v>
      </c>
      <c r="AB1850" s="3">
        <v>389200000</v>
      </c>
      <c r="AC1850" s="3">
        <v>474900000</v>
      </c>
      <c r="AD1850">
        <v>280.49</v>
      </c>
      <c r="AE1850" s="5">
        <f t="shared" si="57"/>
        <v>389200000</v>
      </c>
      <c r="AF1850">
        <v>342.25</v>
      </c>
      <c r="AG1850" s="4">
        <v>1</v>
      </c>
      <c r="AH1850" t="s">
        <v>33</v>
      </c>
      <c r="AI1850" t="s">
        <v>213</v>
      </c>
      <c r="AJ1850">
        <v>36.778261000000001</v>
      </c>
      <c r="AK1850">
        <v>-119.41793199999999</v>
      </c>
    </row>
    <row r="1851" spans="1:37" ht="14.45" x14ac:dyDescent="0.3">
      <c r="A1851">
        <v>1849</v>
      </c>
      <c r="B1851">
        <v>400</v>
      </c>
      <c r="C1851" t="s">
        <v>1113</v>
      </c>
      <c r="D1851" t="s">
        <v>213</v>
      </c>
      <c r="E1851" t="s">
        <v>31</v>
      </c>
      <c r="F1851" s="2">
        <v>36161</v>
      </c>
      <c r="G1851" s="2">
        <v>39813</v>
      </c>
      <c r="H1851">
        <v>44761</v>
      </c>
      <c r="I1851">
        <v>42512</v>
      </c>
      <c r="J1851">
        <v>254</v>
      </c>
      <c r="K1851">
        <f t="shared" si="56"/>
        <v>4149792310</v>
      </c>
      <c r="L1851">
        <v>229</v>
      </c>
      <c r="M1851">
        <v>203</v>
      </c>
      <c r="N1851" t="s">
        <v>1113</v>
      </c>
      <c r="O1851">
        <v>3</v>
      </c>
      <c r="P1851" t="s">
        <v>39</v>
      </c>
      <c r="Q1851" s="6">
        <v>42199</v>
      </c>
      <c r="R1851">
        <v>424</v>
      </c>
      <c r="S1851">
        <v>494</v>
      </c>
      <c r="T1851" t="s">
        <v>40</v>
      </c>
      <c r="V1851" s="3">
        <v>44761</v>
      </c>
      <c r="AB1851" s="3">
        <v>423700000</v>
      </c>
      <c r="AC1851" s="3">
        <v>493900000</v>
      </c>
      <c r="AD1851">
        <v>305.35000000000002</v>
      </c>
      <c r="AE1851" s="5">
        <f t="shared" si="57"/>
        <v>423700000</v>
      </c>
      <c r="AF1851">
        <v>355.94</v>
      </c>
      <c r="AG1851" s="4">
        <v>1</v>
      </c>
      <c r="AH1851" t="s">
        <v>33</v>
      </c>
      <c r="AI1851" t="s">
        <v>213</v>
      </c>
      <c r="AJ1851">
        <v>36.778261000000001</v>
      </c>
      <c r="AK1851">
        <v>-119.41793199999999</v>
      </c>
    </row>
    <row r="1852" spans="1:37" ht="14.45" x14ac:dyDescent="0.3">
      <c r="A1852">
        <v>1850</v>
      </c>
      <c r="B1852">
        <v>400</v>
      </c>
      <c r="C1852" t="s">
        <v>1113</v>
      </c>
      <c r="D1852" t="s">
        <v>213</v>
      </c>
      <c r="E1852" t="s">
        <v>31</v>
      </c>
      <c r="F1852" s="2">
        <v>36161</v>
      </c>
      <c r="G1852" s="2">
        <v>39813</v>
      </c>
      <c r="H1852">
        <v>44761</v>
      </c>
      <c r="I1852">
        <v>42512</v>
      </c>
      <c r="J1852">
        <v>254</v>
      </c>
      <c r="K1852">
        <f t="shared" si="56"/>
        <v>4149792310</v>
      </c>
      <c r="L1852">
        <v>229</v>
      </c>
      <c r="M1852">
        <v>203</v>
      </c>
      <c r="N1852" t="s">
        <v>1113</v>
      </c>
      <c r="O1852">
        <v>3</v>
      </c>
      <c r="P1852" t="s">
        <v>39</v>
      </c>
      <c r="Q1852" s="6">
        <v>42169</v>
      </c>
      <c r="R1852">
        <v>379</v>
      </c>
      <c r="S1852">
        <v>424</v>
      </c>
      <c r="T1852" t="s">
        <v>40</v>
      </c>
      <c r="V1852" s="3">
        <v>44761</v>
      </c>
      <c r="AB1852" s="3">
        <v>379147000</v>
      </c>
      <c r="AC1852" s="3">
        <v>423629000</v>
      </c>
      <c r="AD1852">
        <v>282.35000000000002</v>
      </c>
      <c r="AE1852" s="5">
        <f t="shared" si="57"/>
        <v>379147000</v>
      </c>
      <c r="AF1852">
        <v>315.47000000000003</v>
      </c>
      <c r="AG1852" s="4">
        <v>1</v>
      </c>
      <c r="AH1852" t="s">
        <v>33</v>
      </c>
      <c r="AI1852" t="s">
        <v>213</v>
      </c>
      <c r="AJ1852">
        <v>36.778261000000001</v>
      </c>
      <c r="AK1852">
        <v>-119.41793199999999</v>
      </c>
    </row>
    <row r="1853" spans="1:37" ht="14.45" x14ac:dyDescent="0.3">
      <c r="A1853">
        <v>1851</v>
      </c>
      <c r="B1853">
        <v>441</v>
      </c>
      <c r="C1853" t="s">
        <v>1114</v>
      </c>
      <c r="D1853" t="s">
        <v>52</v>
      </c>
      <c r="E1853" t="s">
        <v>31</v>
      </c>
      <c r="F1853" s="2">
        <v>36161</v>
      </c>
      <c r="G1853" s="2">
        <v>39813</v>
      </c>
      <c r="H1853">
        <v>44316</v>
      </c>
      <c r="I1853">
        <v>38909</v>
      </c>
      <c r="J1853">
        <v>244</v>
      </c>
      <c r="K1853">
        <f t="shared" si="56"/>
        <v>3946782960</v>
      </c>
      <c r="L1853">
        <v>219</v>
      </c>
      <c r="M1853">
        <v>195</v>
      </c>
      <c r="N1853" t="s">
        <v>1114</v>
      </c>
      <c r="O1853" t="s">
        <v>1115</v>
      </c>
      <c r="P1853" t="s">
        <v>39</v>
      </c>
      <c r="Q1853" s="6">
        <v>42050</v>
      </c>
      <c r="R1853">
        <v>504</v>
      </c>
      <c r="S1853">
        <v>530</v>
      </c>
      <c r="T1853" t="s">
        <v>55</v>
      </c>
      <c r="V1853" s="3">
        <v>44316</v>
      </c>
      <c r="W1853">
        <v>92.33</v>
      </c>
      <c r="AB1853" s="3">
        <v>164072711</v>
      </c>
      <c r="AC1853" s="3">
        <v>172834855</v>
      </c>
      <c r="AD1853">
        <v>94.37</v>
      </c>
      <c r="AE1853" s="5">
        <f t="shared" si="57"/>
        <v>116491624.80999999</v>
      </c>
      <c r="AF1853">
        <v>99.41</v>
      </c>
      <c r="AG1853" s="4">
        <v>0.71</v>
      </c>
      <c r="AH1853" t="s">
        <v>33</v>
      </c>
      <c r="AI1853" t="s">
        <v>52</v>
      </c>
      <c r="AJ1853">
        <v>36.778261000000001</v>
      </c>
      <c r="AK1853">
        <v>-119.41793199999999</v>
      </c>
    </row>
    <row r="1854" spans="1:37" ht="14.45" x14ac:dyDescent="0.3">
      <c r="A1854">
        <v>1852</v>
      </c>
      <c r="B1854">
        <v>441</v>
      </c>
      <c r="C1854" t="s">
        <v>1114</v>
      </c>
      <c r="D1854" t="s">
        <v>52</v>
      </c>
      <c r="E1854" t="s">
        <v>31</v>
      </c>
      <c r="F1854" s="2">
        <v>36161</v>
      </c>
      <c r="G1854" s="2">
        <v>39813</v>
      </c>
      <c r="H1854">
        <v>44316</v>
      </c>
      <c r="I1854">
        <v>38909</v>
      </c>
      <c r="J1854">
        <v>244</v>
      </c>
      <c r="K1854">
        <f t="shared" si="56"/>
        <v>3946782960</v>
      </c>
      <c r="L1854">
        <v>219</v>
      </c>
      <c r="M1854">
        <v>195</v>
      </c>
      <c r="N1854" t="s">
        <v>1114</v>
      </c>
      <c r="O1854" t="s">
        <v>1115</v>
      </c>
      <c r="P1854" t="s">
        <v>39</v>
      </c>
      <c r="Q1854" s="6">
        <v>42019</v>
      </c>
      <c r="R1854">
        <v>521</v>
      </c>
      <c r="S1854">
        <v>568</v>
      </c>
      <c r="T1854" t="s">
        <v>55</v>
      </c>
      <c r="V1854" s="3">
        <v>44316</v>
      </c>
      <c r="W1854">
        <v>78.400000000000006</v>
      </c>
      <c r="AB1854" s="3">
        <v>169892417</v>
      </c>
      <c r="AC1854" s="3">
        <v>184985855</v>
      </c>
      <c r="AD1854">
        <v>86.7</v>
      </c>
      <c r="AE1854" s="5">
        <f t="shared" si="57"/>
        <v>118924691.89999999</v>
      </c>
      <c r="AF1854">
        <v>94.41</v>
      </c>
      <c r="AG1854" s="4">
        <v>0.7</v>
      </c>
      <c r="AH1854" t="s">
        <v>33</v>
      </c>
      <c r="AI1854" t="s">
        <v>52</v>
      </c>
      <c r="AJ1854">
        <v>36.778261000000001</v>
      </c>
      <c r="AK1854">
        <v>-119.41793199999999</v>
      </c>
    </row>
    <row r="1855" spans="1:37" ht="14.45" x14ac:dyDescent="0.3">
      <c r="A1855">
        <v>1853</v>
      </c>
      <c r="B1855">
        <v>441</v>
      </c>
      <c r="C1855" t="s">
        <v>1114</v>
      </c>
      <c r="D1855" t="s">
        <v>52</v>
      </c>
      <c r="E1855" t="s">
        <v>31</v>
      </c>
      <c r="F1855" s="2">
        <v>36161</v>
      </c>
      <c r="G1855" s="2">
        <v>39813</v>
      </c>
      <c r="H1855">
        <v>44316</v>
      </c>
      <c r="I1855">
        <v>38909</v>
      </c>
      <c r="J1855">
        <v>244</v>
      </c>
      <c r="K1855">
        <f t="shared" si="56"/>
        <v>3946782960</v>
      </c>
      <c r="L1855">
        <v>219</v>
      </c>
      <c r="M1855">
        <v>195</v>
      </c>
      <c r="N1855" t="s">
        <v>1114</v>
      </c>
      <c r="O1855" t="s">
        <v>1115</v>
      </c>
      <c r="P1855" t="s">
        <v>39</v>
      </c>
      <c r="Q1855" s="6">
        <v>42352</v>
      </c>
      <c r="R1855">
        <v>375</v>
      </c>
      <c r="S1855">
        <v>627</v>
      </c>
      <c r="T1855" t="s">
        <v>55</v>
      </c>
      <c r="U1855" t="s">
        <v>1116</v>
      </c>
      <c r="V1855" s="3">
        <v>44316</v>
      </c>
      <c r="W1855">
        <v>94.81</v>
      </c>
      <c r="AB1855" s="3">
        <v>122119339</v>
      </c>
      <c r="AC1855" s="3">
        <v>204334913</v>
      </c>
      <c r="AD1855">
        <v>63.72</v>
      </c>
      <c r="AE1855" s="5">
        <f t="shared" si="57"/>
        <v>87925924.079999998</v>
      </c>
      <c r="AF1855">
        <v>106.62</v>
      </c>
      <c r="AG1855" s="4">
        <v>0.72</v>
      </c>
      <c r="AH1855" t="s">
        <v>33</v>
      </c>
      <c r="AI1855" t="s">
        <v>52</v>
      </c>
      <c r="AJ1855">
        <v>36.778261000000001</v>
      </c>
      <c r="AK1855">
        <v>-119.41793199999999</v>
      </c>
    </row>
    <row r="1856" spans="1:37" ht="14.45" x14ac:dyDescent="0.3">
      <c r="A1856">
        <v>1854</v>
      </c>
      <c r="B1856">
        <v>441</v>
      </c>
      <c r="C1856" t="s">
        <v>1114</v>
      </c>
      <c r="D1856" t="s">
        <v>52</v>
      </c>
      <c r="E1856" t="s">
        <v>31</v>
      </c>
      <c r="F1856" s="2">
        <v>36161</v>
      </c>
      <c r="G1856" s="2">
        <v>39813</v>
      </c>
      <c r="H1856">
        <v>44316</v>
      </c>
      <c r="I1856">
        <v>38909</v>
      </c>
      <c r="J1856">
        <v>244</v>
      </c>
      <c r="K1856">
        <f t="shared" si="56"/>
        <v>3946782960</v>
      </c>
      <c r="L1856">
        <v>219</v>
      </c>
      <c r="M1856">
        <v>195</v>
      </c>
      <c r="N1856" t="s">
        <v>1114</v>
      </c>
      <c r="O1856" t="s">
        <v>1115</v>
      </c>
      <c r="P1856" t="s">
        <v>39</v>
      </c>
      <c r="Q1856" s="6">
        <v>42322</v>
      </c>
      <c r="R1856">
        <v>675</v>
      </c>
      <c r="S1856">
        <v>710</v>
      </c>
      <c r="T1856" t="s">
        <v>55</v>
      </c>
      <c r="V1856" s="3">
        <v>44316</v>
      </c>
      <c r="W1856">
        <v>112.03</v>
      </c>
      <c r="AB1856" s="3">
        <v>219998591</v>
      </c>
      <c r="AC1856" s="3">
        <v>231507663</v>
      </c>
      <c r="AD1856">
        <v>112.03</v>
      </c>
      <c r="AE1856" s="5">
        <f t="shared" si="57"/>
        <v>149599041.88000003</v>
      </c>
      <c r="AF1856">
        <v>117.89</v>
      </c>
      <c r="AG1856" s="4">
        <v>0.68</v>
      </c>
      <c r="AH1856" t="s">
        <v>33</v>
      </c>
      <c r="AI1856" t="s">
        <v>52</v>
      </c>
      <c r="AJ1856">
        <v>36.778261000000001</v>
      </c>
      <c r="AK1856">
        <v>-119.41793199999999</v>
      </c>
    </row>
    <row r="1857" spans="1:37" ht="14.45" x14ac:dyDescent="0.3">
      <c r="A1857">
        <v>1855</v>
      </c>
      <c r="B1857">
        <v>441</v>
      </c>
      <c r="C1857" t="s">
        <v>1114</v>
      </c>
      <c r="D1857" t="s">
        <v>52</v>
      </c>
      <c r="E1857" t="s">
        <v>31</v>
      </c>
      <c r="F1857" s="2">
        <v>36161</v>
      </c>
      <c r="G1857" s="2">
        <v>39813</v>
      </c>
      <c r="H1857">
        <v>44316</v>
      </c>
      <c r="I1857">
        <v>38909</v>
      </c>
      <c r="J1857">
        <v>244</v>
      </c>
      <c r="K1857">
        <f t="shared" si="56"/>
        <v>3946782960</v>
      </c>
      <c r="L1857">
        <v>219</v>
      </c>
      <c r="M1857">
        <v>195</v>
      </c>
      <c r="N1857" t="s">
        <v>1114</v>
      </c>
      <c r="O1857" t="s">
        <v>1115</v>
      </c>
      <c r="P1857" t="s">
        <v>39</v>
      </c>
      <c r="Q1857" s="6">
        <v>42291</v>
      </c>
      <c r="R1857">
        <v>874</v>
      </c>
      <c r="S1857">
        <v>944</v>
      </c>
      <c r="T1857" t="s">
        <v>55</v>
      </c>
      <c r="V1857" s="3">
        <v>44316</v>
      </c>
      <c r="W1857">
        <v>142.12</v>
      </c>
      <c r="AB1857" s="3">
        <v>284657290</v>
      </c>
      <c r="AC1857" s="3">
        <v>307440821</v>
      </c>
      <c r="AD1857">
        <v>142.12</v>
      </c>
      <c r="AE1857" s="5">
        <f t="shared" si="57"/>
        <v>196413530.09999999</v>
      </c>
      <c r="AF1857">
        <v>153.5</v>
      </c>
      <c r="AG1857" s="4">
        <v>0.69</v>
      </c>
      <c r="AH1857" t="s">
        <v>33</v>
      </c>
      <c r="AI1857" t="s">
        <v>52</v>
      </c>
      <c r="AJ1857">
        <v>36.778261000000001</v>
      </c>
      <c r="AK1857">
        <v>-119.41793199999999</v>
      </c>
    </row>
    <row r="1858" spans="1:37" ht="14.45" x14ac:dyDescent="0.3">
      <c r="A1858">
        <v>1856</v>
      </c>
      <c r="B1858">
        <v>441</v>
      </c>
      <c r="C1858" t="s">
        <v>1114</v>
      </c>
      <c r="D1858" t="s">
        <v>52</v>
      </c>
      <c r="E1858" t="s">
        <v>31</v>
      </c>
      <c r="F1858" s="2">
        <v>36161</v>
      </c>
      <c r="G1858" s="2">
        <v>39813</v>
      </c>
      <c r="H1858">
        <v>44316</v>
      </c>
      <c r="I1858">
        <v>38909</v>
      </c>
      <c r="J1858">
        <v>244</v>
      </c>
      <c r="K1858">
        <f t="shared" si="56"/>
        <v>3946782960</v>
      </c>
      <c r="L1858">
        <v>219</v>
      </c>
      <c r="M1858">
        <v>195</v>
      </c>
      <c r="N1858" t="s">
        <v>1114</v>
      </c>
      <c r="O1858" t="s">
        <v>1115</v>
      </c>
      <c r="P1858" t="s">
        <v>39</v>
      </c>
      <c r="Q1858" s="6">
        <v>42261</v>
      </c>
      <c r="R1858">
        <v>946</v>
      </c>
      <c r="S1858" s="3">
        <v>1128</v>
      </c>
      <c r="T1858" t="s">
        <v>55</v>
      </c>
      <c r="V1858" s="3">
        <v>44316</v>
      </c>
      <c r="W1858">
        <v>178.46</v>
      </c>
      <c r="AB1858" s="3">
        <v>308288035</v>
      </c>
      <c r="AC1858" s="3">
        <v>367501756</v>
      </c>
      <c r="AD1858">
        <v>178.48</v>
      </c>
      <c r="AE1858" s="5">
        <f t="shared" si="57"/>
        <v>237381786.95000002</v>
      </c>
      <c r="AF1858">
        <v>212.76</v>
      </c>
      <c r="AG1858" s="4">
        <v>0.77</v>
      </c>
      <c r="AH1858" t="s">
        <v>33</v>
      </c>
      <c r="AI1858" t="s">
        <v>52</v>
      </c>
      <c r="AJ1858">
        <v>36.778261000000001</v>
      </c>
      <c r="AK1858">
        <v>-119.41793199999999</v>
      </c>
    </row>
    <row r="1859" spans="1:37" x14ac:dyDescent="0.25">
      <c r="A1859">
        <v>1857</v>
      </c>
      <c r="B1859">
        <v>441</v>
      </c>
      <c r="C1859" t="s">
        <v>1114</v>
      </c>
      <c r="D1859" t="s">
        <v>52</v>
      </c>
      <c r="E1859" t="s">
        <v>31</v>
      </c>
      <c r="F1859" s="2">
        <v>36161</v>
      </c>
      <c r="G1859" s="2">
        <v>39813</v>
      </c>
      <c r="H1859">
        <v>44316</v>
      </c>
      <c r="I1859">
        <v>38909</v>
      </c>
      <c r="J1859">
        <v>244</v>
      </c>
      <c r="K1859">
        <f t="shared" ref="K1859:K1922" si="58">J1859*H1859*365</f>
        <v>3946782960</v>
      </c>
      <c r="L1859">
        <v>219</v>
      </c>
      <c r="M1859">
        <v>195</v>
      </c>
      <c r="N1859" t="s">
        <v>1114</v>
      </c>
      <c r="O1859" t="s">
        <v>1115</v>
      </c>
      <c r="P1859" t="s">
        <v>39</v>
      </c>
      <c r="Q1859" s="6">
        <v>42230</v>
      </c>
      <c r="R1859" s="3">
        <v>1045</v>
      </c>
      <c r="S1859" s="3">
        <v>1207</v>
      </c>
      <c r="T1859" t="s">
        <v>55</v>
      </c>
      <c r="V1859" s="3">
        <v>44316</v>
      </c>
      <c r="AB1859" s="3">
        <v>340596204</v>
      </c>
      <c r="AC1859" s="3">
        <v>393201658</v>
      </c>
      <c r="AD1859">
        <v>166.11</v>
      </c>
      <c r="AE1859" s="5">
        <f t="shared" ref="AE1859:AE1922" si="59">AB1859*AG1859</f>
        <v>228199456.68000001</v>
      </c>
      <c r="AF1859">
        <v>191.76</v>
      </c>
      <c r="AG1859" s="4">
        <v>0.67</v>
      </c>
      <c r="AH1859" t="s">
        <v>33</v>
      </c>
      <c r="AI1859" t="s">
        <v>52</v>
      </c>
      <c r="AJ1859">
        <v>36.778261000000001</v>
      </c>
      <c r="AK1859">
        <v>-119.41793199999999</v>
      </c>
    </row>
    <row r="1860" spans="1:37" x14ac:dyDescent="0.25">
      <c r="A1860">
        <v>1858</v>
      </c>
      <c r="B1860">
        <v>441</v>
      </c>
      <c r="C1860" t="s">
        <v>1114</v>
      </c>
      <c r="D1860" t="s">
        <v>52</v>
      </c>
      <c r="E1860" t="s">
        <v>31</v>
      </c>
      <c r="F1860" s="2">
        <v>36161</v>
      </c>
      <c r="G1860" s="2">
        <v>39813</v>
      </c>
      <c r="H1860">
        <v>44316</v>
      </c>
      <c r="I1860">
        <v>38909</v>
      </c>
      <c r="J1860">
        <v>244</v>
      </c>
      <c r="K1860">
        <f t="shared" si="58"/>
        <v>3946782960</v>
      </c>
      <c r="L1860">
        <v>219</v>
      </c>
      <c r="M1860">
        <v>195</v>
      </c>
      <c r="N1860" t="s">
        <v>1114</v>
      </c>
      <c r="O1860" t="s">
        <v>1115</v>
      </c>
      <c r="P1860" t="s">
        <v>39</v>
      </c>
      <c r="Q1860" s="6">
        <v>42199</v>
      </c>
      <c r="R1860" s="3">
        <v>1131</v>
      </c>
      <c r="S1860" s="3">
        <v>1200</v>
      </c>
      <c r="T1860" t="s">
        <v>55</v>
      </c>
      <c r="V1860" s="3">
        <v>44316</v>
      </c>
      <c r="AB1860" s="3">
        <v>368489086</v>
      </c>
      <c r="AC1860" s="3">
        <v>391051039</v>
      </c>
      <c r="AD1860">
        <v>190.44</v>
      </c>
      <c r="AE1860" s="5">
        <f t="shared" si="59"/>
        <v>261627251.05999997</v>
      </c>
      <c r="AF1860">
        <v>202.1</v>
      </c>
      <c r="AG1860" s="4">
        <v>0.71</v>
      </c>
      <c r="AH1860" t="s">
        <v>33</v>
      </c>
      <c r="AI1860" t="s">
        <v>52</v>
      </c>
      <c r="AJ1860">
        <v>36.778261000000001</v>
      </c>
      <c r="AK1860">
        <v>-119.41793199999999</v>
      </c>
    </row>
    <row r="1861" spans="1:37" x14ac:dyDescent="0.25">
      <c r="A1861">
        <v>1859</v>
      </c>
      <c r="B1861">
        <v>441</v>
      </c>
      <c r="C1861" t="s">
        <v>1114</v>
      </c>
      <c r="D1861" t="s">
        <v>52</v>
      </c>
      <c r="E1861" t="s">
        <v>31</v>
      </c>
      <c r="F1861" s="2">
        <v>36161</v>
      </c>
      <c r="G1861" s="2">
        <v>39813</v>
      </c>
      <c r="H1861">
        <v>44316</v>
      </c>
      <c r="I1861">
        <v>38909</v>
      </c>
      <c r="J1861">
        <v>244</v>
      </c>
      <c r="K1861">
        <f t="shared" si="58"/>
        <v>3946782960</v>
      </c>
      <c r="L1861">
        <v>219</v>
      </c>
      <c r="M1861">
        <v>195</v>
      </c>
      <c r="N1861" t="s">
        <v>1114</v>
      </c>
      <c r="O1861" t="s">
        <v>1115</v>
      </c>
      <c r="P1861" t="s">
        <v>39</v>
      </c>
      <c r="Q1861" s="6">
        <v>42169</v>
      </c>
      <c r="R1861" s="3">
        <v>1068</v>
      </c>
      <c r="S1861" s="3">
        <v>1100</v>
      </c>
      <c r="T1861" t="s">
        <v>55</v>
      </c>
      <c r="V1861" s="3">
        <v>44316</v>
      </c>
      <c r="AB1861" s="3">
        <v>348025617</v>
      </c>
      <c r="AC1861" s="3">
        <v>358358365</v>
      </c>
      <c r="AD1861">
        <v>159.68</v>
      </c>
      <c r="AE1861" s="5">
        <f t="shared" si="59"/>
        <v>212295626.37</v>
      </c>
      <c r="AF1861">
        <v>164.42</v>
      </c>
      <c r="AG1861" s="4">
        <v>0.61</v>
      </c>
      <c r="AH1861" t="s">
        <v>33</v>
      </c>
      <c r="AI1861" t="s">
        <v>52</v>
      </c>
      <c r="AJ1861">
        <v>36.778261000000001</v>
      </c>
      <c r="AK1861">
        <v>-119.41793199999999</v>
      </c>
    </row>
    <row r="1862" spans="1:37" x14ac:dyDescent="0.25">
      <c r="A1862">
        <v>1860</v>
      </c>
      <c r="B1862">
        <v>619</v>
      </c>
      <c r="C1862" t="s">
        <v>1117</v>
      </c>
      <c r="D1862" t="s">
        <v>52</v>
      </c>
      <c r="E1862" t="s">
        <v>31</v>
      </c>
      <c r="F1862" s="2">
        <v>35065</v>
      </c>
      <c r="G1862" s="2">
        <v>38717</v>
      </c>
      <c r="H1862">
        <v>67030</v>
      </c>
      <c r="I1862">
        <v>64207</v>
      </c>
      <c r="J1862">
        <v>254</v>
      </c>
      <c r="K1862">
        <f t="shared" si="58"/>
        <v>6214351300</v>
      </c>
      <c r="L1862">
        <v>288</v>
      </c>
      <c r="M1862">
        <v>203</v>
      </c>
      <c r="N1862" t="s">
        <v>1117</v>
      </c>
      <c r="O1862" t="s">
        <v>1118</v>
      </c>
      <c r="P1862" t="s">
        <v>39</v>
      </c>
      <c r="Q1862" s="6">
        <v>42050</v>
      </c>
      <c r="R1862">
        <v>938</v>
      </c>
      <c r="S1862" s="3">
        <v>1230</v>
      </c>
      <c r="T1862" t="s">
        <v>55</v>
      </c>
      <c r="V1862" s="3">
        <v>65551</v>
      </c>
      <c r="W1862">
        <v>101</v>
      </c>
      <c r="X1862" t="s">
        <v>2168</v>
      </c>
      <c r="Z1862">
        <v>20</v>
      </c>
      <c r="AA1862" t="s">
        <v>55</v>
      </c>
      <c r="AB1862" s="3">
        <v>305508522</v>
      </c>
      <c r="AC1862" s="3">
        <v>400699500</v>
      </c>
      <c r="AD1862">
        <v>101.54</v>
      </c>
      <c r="AE1862" s="5">
        <f t="shared" si="59"/>
        <v>186360198.41999999</v>
      </c>
      <c r="AF1862">
        <v>133.16999999999999</v>
      </c>
      <c r="AG1862" s="4">
        <v>0.61</v>
      </c>
      <c r="AH1862" t="s">
        <v>33</v>
      </c>
      <c r="AI1862" t="s">
        <v>52</v>
      </c>
      <c r="AJ1862">
        <v>33.61891</v>
      </c>
      <c r="AK1862">
        <v>-117.92894699999999</v>
      </c>
    </row>
    <row r="1863" spans="1:37" x14ac:dyDescent="0.25">
      <c r="A1863">
        <v>1861</v>
      </c>
      <c r="B1863">
        <v>619</v>
      </c>
      <c r="C1863" t="s">
        <v>1117</v>
      </c>
      <c r="D1863" t="s">
        <v>52</v>
      </c>
      <c r="E1863" t="s">
        <v>31</v>
      </c>
      <c r="F1863" s="2">
        <v>35065</v>
      </c>
      <c r="G1863" s="2">
        <v>38717</v>
      </c>
      <c r="H1863">
        <v>67030</v>
      </c>
      <c r="I1863">
        <v>64207</v>
      </c>
      <c r="J1863">
        <v>254</v>
      </c>
      <c r="K1863">
        <f t="shared" si="58"/>
        <v>6214351300</v>
      </c>
      <c r="L1863">
        <v>288</v>
      </c>
      <c r="M1863">
        <v>203</v>
      </c>
      <c r="N1863" t="s">
        <v>1117</v>
      </c>
      <c r="O1863" t="s">
        <v>1118</v>
      </c>
      <c r="P1863" t="s">
        <v>39</v>
      </c>
      <c r="Q1863" s="6">
        <v>42019</v>
      </c>
      <c r="R1863">
        <v>956</v>
      </c>
      <c r="S1863" s="3">
        <v>1228</v>
      </c>
      <c r="T1863" t="s">
        <v>55</v>
      </c>
      <c r="V1863" s="3">
        <v>65551</v>
      </c>
      <c r="W1863">
        <v>162</v>
      </c>
      <c r="X1863" t="s">
        <v>1119</v>
      </c>
      <c r="Z1863">
        <v>14</v>
      </c>
      <c r="AA1863" t="s">
        <v>55</v>
      </c>
      <c r="AB1863" s="3">
        <v>311654080</v>
      </c>
      <c r="AC1863" s="3">
        <v>400080382</v>
      </c>
      <c r="AD1863">
        <v>87.42</v>
      </c>
      <c r="AE1863" s="5">
        <f t="shared" si="59"/>
        <v>177642825.59999999</v>
      </c>
      <c r="AF1863">
        <v>112.22</v>
      </c>
      <c r="AG1863" s="4">
        <v>0.56999999999999995</v>
      </c>
      <c r="AH1863" t="s">
        <v>33</v>
      </c>
      <c r="AI1863" t="s">
        <v>52</v>
      </c>
      <c r="AJ1863">
        <v>33.61891</v>
      </c>
      <c r="AK1863">
        <v>-117.92894699999999</v>
      </c>
    </row>
    <row r="1864" spans="1:37" x14ac:dyDescent="0.25">
      <c r="A1864">
        <v>1862</v>
      </c>
      <c r="B1864">
        <v>619</v>
      </c>
      <c r="C1864" t="s">
        <v>1117</v>
      </c>
      <c r="D1864" t="s">
        <v>52</v>
      </c>
      <c r="E1864" t="s">
        <v>31</v>
      </c>
      <c r="F1864" s="2">
        <v>35065</v>
      </c>
      <c r="G1864" s="2">
        <v>38717</v>
      </c>
      <c r="H1864">
        <v>67030</v>
      </c>
      <c r="I1864">
        <v>64207</v>
      </c>
      <c r="J1864">
        <v>254</v>
      </c>
      <c r="K1864">
        <f t="shared" si="58"/>
        <v>6214351300</v>
      </c>
      <c r="L1864">
        <v>288</v>
      </c>
      <c r="M1864">
        <v>203</v>
      </c>
      <c r="N1864" t="s">
        <v>1117</v>
      </c>
      <c r="O1864" t="s">
        <v>1118</v>
      </c>
      <c r="P1864" t="s">
        <v>39</v>
      </c>
      <c r="Q1864" s="6">
        <v>42352</v>
      </c>
      <c r="R1864">
        <v>911</v>
      </c>
      <c r="S1864">
        <v>828</v>
      </c>
      <c r="T1864" t="s">
        <v>55</v>
      </c>
      <c r="U1864" t="s">
        <v>1120</v>
      </c>
      <c r="V1864" s="3">
        <v>65551</v>
      </c>
      <c r="W1864">
        <v>116</v>
      </c>
      <c r="X1864" t="s">
        <v>1121</v>
      </c>
      <c r="Z1864">
        <v>4</v>
      </c>
      <c r="AA1864" t="s">
        <v>55</v>
      </c>
      <c r="AB1864" s="3">
        <v>296704017</v>
      </c>
      <c r="AC1864" s="3">
        <v>269772396</v>
      </c>
      <c r="AD1864">
        <v>83.23</v>
      </c>
      <c r="AE1864" s="5">
        <f t="shared" si="59"/>
        <v>169121289.69</v>
      </c>
      <c r="AF1864">
        <v>75.67</v>
      </c>
      <c r="AG1864" s="4">
        <v>0.56999999999999995</v>
      </c>
      <c r="AH1864" t="s">
        <v>33</v>
      </c>
      <c r="AI1864" t="s">
        <v>52</v>
      </c>
      <c r="AJ1864">
        <v>33.61891</v>
      </c>
      <c r="AK1864">
        <v>-117.92894699999999</v>
      </c>
    </row>
    <row r="1865" spans="1:37" x14ac:dyDescent="0.25">
      <c r="A1865">
        <v>1863</v>
      </c>
      <c r="B1865">
        <v>619</v>
      </c>
      <c r="C1865" t="s">
        <v>1117</v>
      </c>
      <c r="D1865" t="s">
        <v>52</v>
      </c>
      <c r="E1865" t="s">
        <v>31</v>
      </c>
      <c r="F1865" s="2">
        <v>35065</v>
      </c>
      <c r="G1865" s="2">
        <v>38717</v>
      </c>
      <c r="H1865">
        <v>67030</v>
      </c>
      <c r="I1865">
        <v>64207</v>
      </c>
      <c r="J1865">
        <v>254</v>
      </c>
      <c r="K1865">
        <f t="shared" si="58"/>
        <v>6214351300</v>
      </c>
      <c r="L1865">
        <v>288</v>
      </c>
      <c r="M1865">
        <v>203</v>
      </c>
      <c r="N1865" t="s">
        <v>1117</v>
      </c>
      <c r="O1865" t="s">
        <v>1118</v>
      </c>
      <c r="P1865" t="s">
        <v>39</v>
      </c>
      <c r="Q1865" s="6">
        <v>42322</v>
      </c>
      <c r="R1865" s="3">
        <v>1172</v>
      </c>
      <c r="S1865" s="3">
        <v>1294</v>
      </c>
      <c r="T1865" t="s">
        <v>55</v>
      </c>
      <c r="V1865" s="3">
        <v>65551</v>
      </c>
      <c r="W1865">
        <v>135</v>
      </c>
      <c r="X1865" t="s">
        <v>1122</v>
      </c>
      <c r="Z1865">
        <v>29</v>
      </c>
      <c r="AA1865" t="s">
        <v>55</v>
      </c>
      <c r="AB1865" s="3">
        <v>381813151</v>
      </c>
      <c r="AC1865" s="3">
        <v>421573542</v>
      </c>
      <c r="AD1865">
        <v>89.31</v>
      </c>
      <c r="AE1865" s="5">
        <f t="shared" si="59"/>
        <v>175634049.46000001</v>
      </c>
      <c r="AF1865">
        <v>98.61</v>
      </c>
      <c r="AG1865" s="4">
        <v>0.46</v>
      </c>
      <c r="AH1865" t="s">
        <v>33</v>
      </c>
      <c r="AI1865" t="s">
        <v>52</v>
      </c>
      <c r="AJ1865">
        <v>33.61891</v>
      </c>
      <c r="AK1865">
        <v>-117.92894699999999</v>
      </c>
    </row>
    <row r="1866" spans="1:37" x14ac:dyDescent="0.25">
      <c r="A1866">
        <v>1864</v>
      </c>
      <c r="B1866">
        <v>619</v>
      </c>
      <c r="C1866" t="s">
        <v>1117</v>
      </c>
      <c r="D1866" t="s">
        <v>52</v>
      </c>
      <c r="E1866" t="s">
        <v>31</v>
      </c>
      <c r="F1866" s="2">
        <v>35065</v>
      </c>
      <c r="G1866" s="2">
        <v>38717</v>
      </c>
      <c r="H1866">
        <v>67030</v>
      </c>
      <c r="I1866">
        <v>64207</v>
      </c>
      <c r="J1866">
        <v>254</v>
      </c>
      <c r="K1866">
        <f t="shared" si="58"/>
        <v>6214351300</v>
      </c>
      <c r="L1866">
        <v>288</v>
      </c>
      <c r="M1866">
        <v>203</v>
      </c>
      <c r="N1866" t="s">
        <v>1117</v>
      </c>
      <c r="O1866" t="s">
        <v>1118</v>
      </c>
      <c r="P1866" t="s">
        <v>39</v>
      </c>
      <c r="Q1866" s="6">
        <v>42291</v>
      </c>
      <c r="R1866" s="3">
        <v>1330</v>
      </c>
      <c r="S1866" s="3">
        <v>1790</v>
      </c>
      <c r="T1866" t="s">
        <v>55</v>
      </c>
      <c r="U1866" t="s">
        <v>1123</v>
      </c>
      <c r="V1866" s="3">
        <v>67030</v>
      </c>
      <c r="W1866">
        <v>135</v>
      </c>
      <c r="Z1866">
        <v>31</v>
      </c>
      <c r="AA1866" t="s">
        <v>55</v>
      </c>
      <c r="AB1866" s="3">
        <v>433232506</v>
      </c>
      <c r="AC1866" s="3">
        <v>583339225</v>
      </c>
      <c r="AD1866">
        <v>95.91</v>
      </c>
      <c r="AE1866" s="5">
        <f t="shared" si="59"/>
        <v>199286952.76000002</v>
      </c>
      <c r="AF1866">
        <v>129.13999999999999</v>
      </c>
      <c r="AG1866" s="4">
        <v>0.46</v>
      </c>
      <c r="AH1866" t="s">
        <v>33</v>
      </c>
      <c r="AI1866" t="s">
        <v>52</v>
      </c>
      <c r="AJ1866">
        <v>33.61891</v>
      </c>
      <c r="AK1866">
        <v>-117.92894699999999</v>
      </c>
    </row>
    <row r="1867" spans="1:37" x14ac:dyDescent="0.25">
      <c r="A1867">
        <v>1865</v>
      </c>
      <c r="B1867">
        <v>619</v>
      </c>
      <c r="C1867" t="s">
        <v>1117</v>
      </c>
      <c r="D1867" t="s">
        <v>52</v>
      </c>
      <c r="E1867" t="s">
        <v>31</v>
      </c>
      <c r="F1867" s="2">
        <v>35065</v>
      </c>
      <c r="G1867" s="2">
        <v>38717</v>
      </c>
      <c r="H1867">
        <v>67030</v>
      </c>
      <c r="I1867">
        <v>64207</v>
      </c>
      <c r="J1867">
        <v>254</v>
      </c>
      <c r="K1867">
        <f t="shared" si="58"/>
        <v>6214351300</v>
      </c>
      <c r="L1867">
        <v>288</v>
      </c>
      <c r="M1867">
        <v>203</v>
      </c>
      <c r="N1867" t="s">
        <v>1117</v>
      </c>
      <c r="O1867" t="s">
        <v>1118</v>
      </c>
      <c r="P1867" t="s">
        <v>39</v>
      </c>
      <c r="Q1867" s="6">
        <v>42261</v>
      </c>
      <c r="R1867" s="3">
        <v>1662</v>
      </c>
      <c r="S1867" s="3">
        <v>1566</v>
      </c>
      <c r="T1867" t="s">
        <v>55</v>
      </c>
      <c r="V1867" s="3">
        <v>65551</v>
      </c>
      <c r="W1867">
        <v>207.23</v>
      </c>
      <c r="Z1867">
        <v>39</v>
      </c>
      <c r="AA1867" t="s">
        <v>55</v>
      </c>
      <c r="AB1867" s="3">
        <v>541600915</v>
      </c>
      <c r="AC1867" s="3">
        <v>510185579</v>
      </c>
      <c r="AD1867">
        <v>206.56</v>
      </c>
      <c r="AE1867" s="5">
        <f t="shared" si="59"/>
        <v>406200686.25</v>
      </c>
      <c r="AF1867">
        <v>194.58</v>
      </c>
      <c r="AG1867" s="4">
        <v>0.75</v>
      </c>
      <c r="AH1867" t="s">
        <v>33</v>
      </c>
      <c r="AI1867" t="s">
        <v>52</v>
      </c>
      <c r="AJ1867">
        <v>33.61891</v>
      </c>
      <c r="AK1867">
        <v>-117.92894699999999</v>
      </c>
    </row>
    <row r="1868" spans="1:37" x14ac:dyDescent="0.25">
      <c r="A1868">
        <v>1866</v>
      </c>
      <c r="B1868">
        <v>619</v>
      </c>
      <c r="C1868" t="s">
        <v>1117</v>
      </c>
      <c r="D1868" t="s">
        <v>52</v>
      </c>
      <c r="E1868" t="s">
        <v>31</v>
      </c>
      <c r="F1868" s="2">
        <v>35065</v>
      </c>
      <c r="G1868" s="2">
        <v>38717</v>
      </c>
      <c r="H1868">
        <v>67030</v>
      </c>
      <c r="I1868">
        <v>64207</v>
      </c>
      <c r="J1868">
        <v>254</v>
      </c>
      <c r="K1868">
        <f t="shared" si="58"/>
        <v>6214351300</v>
      </c>
      <c r="L1868">
        <v>288</v>
      </c>
      <c r="M1868">
        <v>203</v>
      </c>
      <c r="N1868" t="s">
        <v>1117</v>
      </c>
      <c r="O1868" t="s">
        <v>474</v>
      </c>
      <c r="P1868" t="s">
        <v>39</v>
      </c>
      <c r="Q1868" s="6">
        <v>42230</v>
      </c>
      <c r="R1868" s="3">
        <v>1670</v>
      </c>
      <c r="S1868" s="3">
        <v>1700</v>
      </c>
      <c r="T1868" t="s">
        <v>55</v>
      </c>
      <c r="V1868" s="3">
        <v>67030</v>
      </c>
      <c r="Z1868">
        <v>46</v>
      </c>
      <c r="AA1868" t="s">
        <v>55</v>
      </c>
      <c r="AB1868" s="3">
        <v>544253346</v>
      </c>
      <c r="AC1868" s="3">
        <v>553784500</v>
      </c>
      <c r="AD1868">
        <v>146.68</v>
      </c>
      <c r="AE1868" s="5">
        <f t="shared" si="59"/>
        <v>304781873.76000005</v>
      </c>
      <c r="AF1868">
        <v>149.24</v>
      </c>
      <c r="AG1868" s="4">
        <v>0.56000000000000005</v>
      </c>
      <c r="AH1868" t="s">
        <v>33</v>
      </c>
      <c r="AI1868" t="s">
        <v>52</v>
      </c>
      <c r="AJ1868">
        <v>33.61891</v>
      </c>
      <c r="AK1868">
        <v>-117.92894699999999</v>
      </c>
    </row>
    <row r="1869" spans="1:37" x14ac:dyDescent="0.25">
      <c r="A1869">
        <v>1867</v>
      </c>
      <c r="B1869">
        <v>619</v>
      </c>
      <c r="C1869" t="s">
        <v>1117</v>
      </c>
      <c r="D1869" t="s">
        <v>52</v>
      </c>
      <c r="E1869" t="s">
        <v>31</v>
      </c>
      <c r="F1869" s="2">
        <v>35065</v>
      </c>
      <c r="G1869" s="2">
        <v>38717</v>
      </c>
      <c r="H1869">
        <v>67030</v>
      </c>
      <c r="I1869">
        <v>64207</v>
      </c>
      <c r="J1869">
        <v>254</v>
      </c>
      <c r="K1869">
        <f t="shared" si="58"/>
        <v>6214351300</v>
      </c>
      <c r="L1869">
        <v>288</v>
      </c>
      <c r="M1869">
        <v>203</v>
      </c>
      <c r="N1869" t="s">
        <v>1117</v>
      </c>
      <c r="O1869" t="s">
        <v>1124</v>
      </c>
      <c r="P1869" t="s">
        <v>39</v>
      </c>
      <c r="Q1869" s="6">
        <v>42199</v>
      </c>
      <c r="R1869" s="3">
        <v>1805</v>
      </c>
      <c r="S1869" s="3">
        <v>1734</v>
      </c>
      <c r="T1869" t="s">
        <v>55</v>
      </c>
      <c r="V1869" s="3">
        <v>65551</v>
      </c>
      <c r="X1869" t="s">
        <v>1125</v>
      </c>
      <c r="Y1869" t="s">
        <v>1126</v>
      </c>
      <c r="Z1869">
        <v>81</v>
      </c>
      <c r="AA1869" t="s">
        <v>55</v>
      </c>
      <c r="AB1869" s="3">
        <v>588256323</v>
      </c>
      <c r="AC1869" s="3">
        <v>564883000</v>
      </c>
      <c r="AD1869">
        <v>159.22</v>
      </c>
      <c r="AE1869" s="5">
        <f t="shared" si="59"/>
        <v>323540977.65000004</v>
      </c>
      <c r="AF1869">
        <v>152.88999999999999</v>
      </c>
      <c r="AG1869" s="4">
        <v>0.55000000000000004</v>
      </c>
      <c r="AH1869" t="s">
        <v>33</v>
      </c>
      <c r="AI1869" t="s">
        <v>52</v>
      </c>
      <c r="AJ1869">
        <v>33.61891</v>
      </c>
      <c r="AK1869">
        <v>-117.92894699999999</v>
      </c>
    </row>
    <row r="1870" spans="1:37" x14ac:dyDescent="0.25">
      <c r="A1870">
        <v>1868</v>
      </c>
      <c r="B1870">
        <v>619</v>
      </c>
      <c r="C1870" t="s">
        <v>1117</v>
      </c>
      <c r="D1870" t="s">
        <v>52</v>
      </c>
      <c r="E1870" t="s">
        <v>31</v>
      </c>
      <c r="F1870" s="2">
        <v>35065</v>
      </c>
      <c r="G1870" s="2">
        <v>38717</v>
      </c>
      <c r="H1870">
        <v>67030</v>
      </c>
      <c r="I1870">
        <v>64207</v>
      </c>
      <c r="J1870">
        <v>254</v>
      </c>
      <c r="K1870">
        <f t="shared" si="58"/>
        <v>6214351300</v>
      </c>
      <c r="L1870">
        <v>288</v>
      </c>
      <c r="M1870">
        <v>203</v>
      </c>
      <c r="N1870" t="s">
        <v>1117</v>
      </c>
      <c r="O1870" t="s">
        <v>1124</v>
      </c>
      <c r="P1870" t="s">
        <v>39</v>
      </c>
      <c r="Q1870" s="6">
        <v>42169</v>
      </c>
      <c r="R1870" s="3">
        <v>1601</v>
      </c>
      <c r="S1870" s="3">
        <v>1584</v>
      </c>
      <c r="T1870" t="s">
        <v>55</v>
      </c>
      <c r="V1870" s="3">
        <v>65551</v>
      </c>
      <c r="AB1870" s="3">
        <v>521534984</v>
      </c>
      <c r="AC1870" s="3">
        <v>516031354</v>
      </c>
      <c r="AD1870">
        <v>145.86000000000001</v>
      </c>
      <c r="AE1870" s="5">
        <f t="shared" si="59"/>
        <v>286844241.20000005</v>
      </c>
      <c r="AF1870">
        <v>144.32</v>
      </c>
      <c r="AG1870" s="4">
        <v>0.55000000000000004</v>
      </c>
      <c r="AH1870" t="s">
        <v>33</v>
      </c>
      <c r="AI1870" t="s">
        <v>52</v>
      </c>
      <c r="AJ1870">
        <v>33.61891</v>
      </c>
      <c r="AK1870">
        <v>-117.92894699999999</v>
      </c>
    </row>
    <row r="1871" spans="1:37" x14ac:dyDescent="0.25">
      <c r="A1871">
        <v>1869</v>
      </c>
      <c r="B1871">
        <v>406</v>
      </c>
      <c r="C1871" t="s">
        <v>1127</v>
      </c>
      <c r="D1871" t="s">
        <v>108</v>
      </c>
      <c r="E1871" t="s">
        <v>37</v>
      </c>
      <c r="F1871" s="2">
        <v>35065</v>
      </c>
      <c r="G1871" s="2">
        <v>38717</v>
      </c>
      <c r="H1871">
        <v>12148</v>
      </c>
      <c r="I1871">
        <v>8858</v>
      </c>
      <c r="J1871">
        <v>240</v>
      </c>
      <c r="K1871">
        <f t="shared" si="58"/>
        <v>1064164800</v>
      </c>
      <c r="L1871">
        <v>222</v>
      </c>
      <c r="M1871">
        <v>204</v>
      </c>
      <c r="N1871" t="s">
        <v>1127</v>
      </c>
      <c r="O1871">
        <v>2</v>
      </c>
      <c r="P1871" t="s">
        <v>39</v>
      </c>
      <c r="Q1871" s="6">
        <v>42050</v>
      </c>
      <c r="R1871">
        <v>135</v>
      </c>
      <c r="S1871">
        <v>136</v>
      </c>
      <c r="T1871" t="s">
        <v>55</v>
      </c>
      <c r="U1871" t="s">
        <v>2169</v>
      </c>
      <c r="V1871" s="3">
        <v>12148</v>
      </c>
      <c r="W1871">
        <v>108</v>
      </c>
      <c r="X1871" t="s">
        <v>2170</v>
      </c>
      <c r="AB1871" s="3">
        <v>43924772</v>
      </c>
      <c r="AC1871" s="3">
        <v>44413550</v>
      </c>
      <c r="AD1871">
        <v>108.47</v>
      </c>
      <c r="AE1871" s="5">
        <f t="shared" si="59"/>
        <v>36896808.479999997</v>
      </c>
      <c r="AF1871">
        <v>109.68</v>
      </c>
      <c r="AG1871" s="4">
        <v>0.84</v>
      </c>
      <c r="AH1871" t="s">
        <v>33</v>
      </c>
      <c r="AI1871" t="s">
        <v>108</v>
      </c>
      <c r="AJ1871">
        <v>36.778261000000001</v>
      </c>
      <c r="AK1871">
        <v>-119.41793199999999</v>
      </c>
    </row>
    <row r="1872" spans="1:37" x14ac:dyDescent="0.25">
      <c r="A1872">
        <v>1870</v>
      </c>
      <c r="B1872">
        <v>406</v>
      </c>
      <c r="C1872" t="s">
        <v>1127</v>
      </c>
      <c r="D1872" t="s">
        <v>108</v>
      </c>
      <c r="E1872" t="s">
        <v>37</v>
      </c>
      <c r="F1872" s="2">
        <v>35065</v>
      </c>
      <c r="G1872" s="2">
        <v>38717</v>
      </c>
      <c r="H1872">
        <v>12148</v>
      </c>
      <c r="I1872">
        <v>8858</v>
      </c>
      <c r="J1872">
        <v>240</v>
      </c>
      <c r="K1872">
        <f t="shared" si="58"/>
        <v>1064164800</v>
      </c>
      <c r="L1872">
        <v>222</v>
      </c>
      <c r="M1872">
        <v>204</v>
      </c>
      <c r="N1872" t="s">
        <v>1127</v>
      </c>
      <c r="O1872">
        <v>2</v>
      </c>
      <c r="P1872" t="s">
        <v>39</v>
      </c>
      <c r="Q1872" s="6">
        <v>42019</v>
      </c>
      <c r="R1872">
        <v>127</v>
      </c>
      <c r="S1872">
        <v>195</v>
      </c>
      <c r="T1872" t="s">
        <v>55</v>
      </c>
      <c r="U1872" t="s">
        <v>1128</v>
      </c>
      <c r="V1872" s="3">
        <v>12148</v>
      </c>
      <c r="W1872">
        <v>114</v>
      </c>
      <c r="AB1872" s="3">
        <v>41383131</v>
      </c>
      <c r="AC1872" s="3">
        <v>63541028</v>
      </c>
      <c r="AD1872">
        <v>92.31</v>
      </c>
      <c r="AE1872" s="5">
        <f t="shared" si="59"/>
        <v>34761830.039999999</v>
      </c>
      <c r="AF1872">
        <v>141.72999999999999</v>
      </c>
      <c r="AG1872" s="4">
        <v>0.84</v>
      </c>
      <c r="AH1872" t="s">
        <v>33</v>
      </c>
      <c r="AI1872" t="s">
        <v>108</v>
      </c>
      <c r="AJ1872">
        <v>36.778261000000001</v>
      </c>
      <c r="AK1872">
        <v>-119.41793199999999</v>
      </c>
    </row>
    <row r="1873" spans="1:37" x14ac:dyDescent="0.25">
      <c r="A1873">
        <v>1871</v>
      </c>
      <c r="B1873">
        <v>406</v>
      </c>
      <c r="C1873" t="s">
        <v>1127</v>
      </c>
      <c r="D1873" t="s">
        <v>108</v>
      </c>
      <c r="E1873" t="s">
        <v>37</v>
      </c>
      <c r="F1873" s="2">
        <v>35065</v>
      </c>
      <c r="G1873" s="2">
        <v>38717</v>
      </c>
      <c r="H1873">
        <v>12148</v>
      </c>
      <c r="I1873">
        <v>8858</v>
      </c>
      <c r="J1873">
        <v>240</v>
      </c>
      <c r="K1873">
        <f t="shared" si="58"/>
        <v>1064164800</v>
      </c>
      <c r="L1873">
        <v>222</v>
      </c>
      <c r="M1873">
        <v>204</v>
      </c>
      <c r="N1873" t="s">
        <v>1127</v>
      </c>
      <c r="O1873">
        <v>2</v>
      </c>
      <c r="P1873" t="s">
        <v>39</v>
      </c>
      <c r="Q1873" s="6">
        <v>42352</v>
      </c>
      <c r="R1873">
        <v>106</v>
      </c>
      <c r="S1873">
        <v>179</v>
      </c>
      <c r="T1873" t="s">
        <v>55</v>
      </c>
      <c r="U1873" t="s">
        <v>1128</v>
      </c>
      <c r="V1873" s="3">
        <v>12150</v>
      </c>
      <c r="W1873">
        <v>91.4</v>
      </c>
      <c r="AB1873" s="3">
        <v>34409911</v>
      </c>
      <c r="AC1873" s="3">
        <v>58164480</v>
      </c>
      <c r="AD1873">
        <v>76.739999999999995</v>
      </c>
      <c r="AE1873" s="5">
        <f t="shared" si="59"/>
        <v>28904325.239999998</v>
      </c>
      <c r="AF1873">
        <v>129.72</v>
      </c>
      <c r="AG1873" s="4">
        <v>0.84</v>
      </c>
      <c r="AH1873" t="s">
        <v>33</v>
      </c>
      <c r="AI1873" t="s">
        <v>108</v>
      </c>
      <c r="AJ1873">
        <v>36.778261000000001</v>
      </c>
      <c r="AK1873">
        <v>-119.41793199999999</v>
      </c>
    </row>
    <row r="1874" spans="1:37" x14ac:dyDescent="0.25">
      <c r="A1874">
        <v>1872</v>
      </c>
      <c r="B1874">
        <v>406</v>
      </c>
      <c r="C1874" t="s">
        <v>1127</v>
      </c>
      <c r="D1874" t="s">
        <v>108</v>
      </c>
      <c r="E1874" t="s">
        <v>37</v>
      </c>
      <c r="F1874" s="2">
        <v>35065</v>
      </c>
      <c r="G1874" s="2">
        <v>38717</v>
      </c>
      <c r="H1874">
        <v>12148</v>
      </c>
      <c r="I1874">
        <v>8858</v>
      </c>
      <c r="J1874">
        <v>240</v>
      </c>
      <c r="K1874">
        <f t="shared" si="58"/>
        <v>1064164800</v>
      </c>
      <c r="L1874">
        <v>222</v>
      </c>
      <c r="M1874">
        <v>204</v>
      </c>
      <c r="N1874" t="s">
        <v>1127</v>
      </c>
      <c r="O1874">
        <v>2</v>
      </c>
      <c r="P1874" t="s">
        <v>39</v>
      </c>
      <c r="Q1874" s="6">
        <v>42322</v>
      </c>
      <c r="R1874">
        <v>144</v>
      </c>
      <c r="S1874">
        <v>198</v>
      </c>
      <c r="T1874" t="s">
        <v>55</v>
      </c>
      <c r="U1874" t="s">
        <v>1129</v>
      </c>
      <c r="V1874" s="3">
        <v>12148</v>
      </c>
      <c r="W1874">
        <v>129</v>
      </c>
      <c r="AA1874" t="s">
        <v>40</v>
      </c>
      <c r="AB1874" s="3">
        <v>47020361</v>
      </c>
      <c r="AC1874" s="3">
        <v>64648923</v>
      </c>
      <c r="AD1874">
        <v>108.38</v>
      </c>
      <c r="AE1874" s="5">
        <f t="shared" si="59"/>
        <v>39497103.240000002</v>
      </c>
      <c r="AF1874">
        <v>149.01</v>
      </c>
      <c r="AG1874" s="4">
        <v>0.84</v>
      </c>
      <c r="AH1874" t="s">
        <v>33</v>
      </c>
      <c r="AI1874" t="s">
        <v>108</v>
      </c>
      <c r="AJ1874">
        <v>36.778261000000001</v>
      </c>
      <c r="AK1874">
        <v>-119.41793199999999</v>
      </c>
    </row>
    <row r="1875" spans="1:37" x14ac:dyDescent="0.25">
      <c r="A1875">
        <v>1873</v>
      </c>
      <c r="B1875">
        <v>406</v>
      </c>
      <c r="C1875" t="s">
        <v>1127</v>
      </c>
      <c r="D1875" t="s">
        <v>108</v>
      </c>
      <c r="E1875" t="s">
        <v>37</v>
      </c>
      <c r="F1875" s="2">
        <v>35065</v>
      </c>
      <c r="G1875" s="2">
        <v>38717</v>
      </c>
      <c r="H1875">
        <v>12148</v>
      </c>
      <c r="I1875">
        <v>8858</v>
      </c>
      <c r="J1875">
        <v>240</v>
      </c>
      <c r="K1875">
        <f t="shared" si="58"/>
        <v>1064164800</v>
      </c>
      <c r="L1875">
        <v>222</v>
      </c>
      <c r="M1875">
        <v>204</v>
      </c>
      <c r="N1875" t="s">
        <v>1127</v>
      </c>
      <c r="O1875">
        <v>2</v>
      </c>
      <c r="P1875" t="s">
        <v>39</v>
      </c>
      <c r="Q1875" s="6">
        <v>42291</v>
      </c>
      <c r="R1875">
        <v>202</v>
      </c>
      <c r="S1875">
        <v>241</v>
      </c>
      <c r="T1875" t="s">
        <v>55</v>
      </c>
      <c r="U1875" t="s">
        <v>1130</v>
      </c>
      <c r="V1875" s="3">
        <v>12148</v>
      </c>
      <c r="W1875">
        <v>146.6</v>
      </c>
      <c r="AB1875" s="3">
        <v>65724233</v>
      </c>
      <c r="AC1875" s="3">
        <v>78367268</v>
      </c>
      <c r="AD1875">
        <v>146.6</v>
      </c>
      <c r="AE1875" s="5">
        <f t="shared" si="59"/>
        <v>55208355.719999999</v>
      </c>
      <c r="AF1875">
        <v>174.8</v>
      </c>
      <c r="AG1875" s="4">
        <v>0.84</v>
      </c>
      <c r="AH1875" t="s">
        <v>33</v>
      </c>
      <c r="AI1875" t="s">
        <v>108</v>
      </c>
      <c r="AJ1875">
        <v>36.778261000000001</v>
      </c>
      <c r="AK1875">
        <v>-119.41793199999999</v>
      </c>
    </row>
    <row r="1876" spans="1:37" x14ac:dyDescent="0.25">
      <c r="A1876">
        <v>1874</v>
      </c>
      <c r="B1876">
        <v>406</v>
      </c>
      <c r="C1876" t="s">
        <v>1127</v>
      </c>
      <c r="D1876" t="s">
        <v>108</v>
      </c>
      <c r="E1876" t="s">
        <v>37</v>
      </c>
      <c r="F1876" s="2">
        <v>35065</v>
      </c>
      <c r="G1876" s="2">
        <v>38717</v>
      </c>
      <c r="H1876">
        <v>12148</v>
      </c>
      <c r="I1876">
        <v>8858</v>
      </c>
      <c r="J1876">
        <v>240</v>
      </c>
      <c r="K1876">
        <f t="shared" si="58"/>
        <v>1064164800</v>
      </c>
      <c r="L1876">
        <v>222</v>
      </c>
      <c r="M1876">
        <v>204</v>
      </c>
      <c r="N1876" t="s">
        <v>1127</v>
      </c>
      <c r="O1876">
        <v>2</v>
      </c>
      <c r="P1876" t="s">
        <v>39</v>
      </c>
      <c r="Q1876" s="6">
        <v>42261</v>
      </c>
      <c r="R1876">
        <v>209</v>
      </c>
      <c r="S1876">
        <v>264</v>
      </c>
      <c r="T1876" t="s">
        <v>55</v>
      </c>
      <c r="U1876" t="s">
        <v>1131</v>
      </c>
      <c r="V1876" s="3">
        <v>12148</v>
      </c>
      <c r="W1876">
        <v>186.5</v>
      </c>
      <c r="AB1876" s="3">
        <v>67940023</v>
      </c>
      <c r="AC1876" s="3">
        <v>86024777</v>
      </c>
      <c r="AD1876">
        <v>156.04</v>
      </c>
      <c r="AE1876" s="5">
        <f t="shared" si="59"/>
        <v>57069619.32</v>
      </c>
      <c r="AF1876">
        <v>197.57</v>
      </c>
      <c r="AG1876" s="4">
        <v>0.84</v>
      </c>
      <c r="AH1876" t="s">
        <v>33</v>
      </c>
      <c r="AI1876" t="s">
        <v>108</v>
      </c>
      <c r="AJ1876">
        <v>36.778261000000001</v>
      </c>
      <c r="AK1876">
        <v>-119.41793199999999</v>
      </c>
    </row>
    <row r="1877" spans="1:37" x14ac:dyDescent="0.25">
      <c r="A1877">
        <v>1875</v>
      </c>
      <c r="B1877">
        <v>406</v>
      </c>
      <c r="C1877" t="s">
        <v>1127</v>
      </c>
      <c r="D1877" t="s">
        <v>108</v>
      </c>
      <c r="E1877" t="s">
        <v>37</v>
      </c>
      <c r="F1877" s="2">
        <v>35065</v>
      </c>
      <c r="G1877" s="2">
        <v>38717</v>
      </c>
      <c r="H1877">
        <v>12148</v>
      </c>
      <c r="I1877">
        <v>8858</v>
      </c>
      <c r="J1877">
        <v>240</v>
      </c>
      <c r="K1877">
        <f t="shared" si="58"/>
        <v>1064164800</v>
      </c>
      <c r="L1877">
        <v>222</v>
      </c>
      <c r="M1877">
        <v>204</v>
      </c>
      <c r="N1877" t="s">
        <v>1127</v>
      </c>
      <c r="O1877">
        <v>2</v>
      </c>
      <c r="P1877" t="s">
        <v>39</v>
      </c>
      <c r="Q1877" s="6">
        <v>42230</v>
      </c>
      <c r="R1877">
        <v>222</v>
      </c>
      <c r="S1877">
        <v>274</v>
      </c>
      <c r="T1877" t="s">
        <v>55</v>
      </c>
      <c r="V1877" s="3">
        <v>12148</v>
      </c>
      <c r="AB1877" s="3">
        <v>72469357</v>
      </c>
      <c r="AC1877" s="3">
        <v>89413632</v>
      </c>
      <c r="AD1877">
        <v>182.81</v>
      </c>
      <c r="AE1877" s="5">
        <f t="shared" si="59"/>
        <v>68845889.149999991</v>
      </c>
      <c r="AF1877">
        <v>225.56</v>
      </c>
      <c r="AG1877" s="4">
        <v>0.95</v>
      </c>
      <c r="AH1877" t="s">
        <v>33</v>
      </c>
      <c r="AI1877" t="s">
        <v>108</v>
      </c>
      <c r="AJ1877">
        <v>36.778261000000001</v>
      </c>
      <c r="AK1877">
        <v>-119.41793199999999</v>
      </c>
    </row>
    <row r="1878" spans="1:37" x14ac:dyDescent="0.25">
      <c r="A1878">
        <v>1876</v>
      </c>
      <c r="B1878">
        <v>406</v>
      </c>
      <c r="C1878" t="s">
        <v>1127</v>
      </c>
      <c r="D1878" t="s">
        <v>108</v>
      </c>
      <c r="E1878" t="s">
        <v>37</v>
      </c>
      <c r="F1878" s="2">
        <v>35065</v>
      </c>
      <c r="G1878" s="2">
        <v>38717</v>
      </c>
      <c r="H1878">
        <v>12148</v>
      </c>
      <c r="I1878">
        <v>8858</v>
      </c>
      <c r="J1878">
        <v>240</v>
      </c>
      <c r="K1878">
        <f t="shared" si="58"/>
        <v>1064164800</v>
      </c>
      <c r="L1878">
        <v>222</v>
      </c>
      <c r="M1878">
        <v>204</v>
      </c>
      <c r="N1878" t="s">
        <v>1127</v>
      </c>
      <c r="O1878">
        <v>2</v>
      </c>
      <c r="P1878" t="s">
        <v>39</v>
      </c>
      <c r="Q1878" s="6">
        <v>42199</v>
      </c>
      <c r="R1878">
        <v>246</v>
      </c>
      <c r="S1878">
        <v>282</v>
      </c>
      <c r="T1878" t="s">
        <v>55</v>
      </c>
      <c r="U1878" t="s">
        <v>1132</v>
      </c>
      <c r="V1878" s="3">
        <v>12148</v>
      </c>
      <c r="AB1878" s="3">
        <v>79996525</v>
      </c>
      <c r="AC1878" s="3">
        <v>92020443</v>
      </c>
      <c r="AD1878">
        <v>157.19</v>
      </c>
      <c r="AE1878" s="5">
        <f t="shared" si="59"/>
        <v>59197428.5</v>
      </c>
      <c r="AF1878">
        <v>180.82</v>
      </c>
      <c r="AG1878" s="4">
        <v>0.74</v>
      </c>
      <c r="AH1878" t="s">
        <v>33</v>
      </c>
      <c r="AI1878" t="s">
        <v>108</v>
      </c>
      <c r="AJ1878">
        <v>36.778261000000001</v>
      </c>
      <c r="AK1878">
        <v>-119.41793199999999</v>
      </c>
    </row>
    <row r="1879" spans="1:37" x14ac:dyDescent="0.25">
      <c r="A1879">
        <v>1877</v>
      </c>
      <c r="B1879">
        <v>406</v>
      </c>
      <c r="C1879" t="s">
        <v>1127</v>
      </c>
      <c r="D1879" t="s">
        <v>108</v>
      </c>
      <c r="E1879" t="s">
        <v>37</v>
      </c>
      <c r="F1879" s="2">
        <v>35065</v>
      </c>
      <c r="G1879" s="2">
        <v>38717</v>
      </c>
      <c r="H1879">
        <v>12148</v>
      </c>
      <c r="I1879">
        <v>8858</v>
      </c>
      <c r="J1879">
        <v>240</v>
      </c>
      <c r="K1879">
        <f t="shared" si="58"/>
        <v>1064164800</v>
      </c>
      <c r="L1879">
        <v>222</v>
      </c>
      <c r="M1879">
        <v>204</v>
      </c>
      <c r="N1879" t="s">
        <v>1127</v>
      </c>
      <c r="O1879">
        <v>2</v>
      </c>
      <c r="P1879" t="s">
        <v>39</v>
      </c>
      <c r="Q1879" s="6">
        <v>42169</v>
      </c>
      <c r="R1879">
        <v>228</v>
      </c>
      <c r="S1879">
        <v>272</v>
      </c>
      <c r="T1879" t="s">
        <v>55</v>
      </c>
      <c r="U1879" t="s">
        <v>1133</v>
      </c>
      <c r="V1879" s="3">
        <v>12148</v>
      </c>
      <c r="AB1879" s="3">
        <v>74163785</v>
      </c>
      <c r="AC1879" s="3">
        <v>88664173</v>
      </c>
      <c r="AD1879">
        <v>142.44999999999999</v>
      </c>
      <c r="AE1879" s="5">
        <f t="shared" si="59"/>
        <v>51914649.5</v>
      </c>
      <c r="AF1879">
        <v>170.3</v>
      </c>
      <c r="AG1879" s="4">
        <v>0.7</v>
      </c>
      <c r="AH1879" t="s">
        <v>33</v>
      </c>
      <c r="AI1879" t="s">
        <v>108</v>
      </c>
      <c r="AJ1879">
        <v>36.778261000000001</v>
      </c>
      <c r="AK1879">
        <v>-119.41793199999999</v>
      </c>
    </row>
    <row r="1880" spans="1:37" x14ac:dyDescent="0.25">
      <c r="A1880">
        <v>1878</v>
      </c>
      <c r="B1880">
        <v>669</v>
      </c>
      <c r="C1880" t="s">
        <v>1134</v>
      </c>
      <c r="D1880" t="s">
        <v>36</v>
      </c>
      <c r="E1880" t="s">
        <v>53</v>
      </c>
      <c r="F1880" s="2">
        <v>37987</v>
      </c>
      <c r="G1880" s="2">
        <v>40543</v>
      </c>
      <c r="H1880">
        <v>39000</v>
      </c>
      <c r="I1880">
        <v>39470</v>
      </c>
      <c r="J1880">
        <v>81</v>
      </c>
      <c r="K1880">
        <f t="shared" si="58"/>
        <v>1153035000</v>
      </c>
      <c r="L1880">
        <v>81</v>
      </c>
      <c r="M1880">
        <v>81</v>
      </c>
      <c r="N1880" t="s">
        <v>1134</v>
      </c>
      <c r="O1880">
        <v>2</v>
      </c>
      <c r="P1880" t="s">
        <v>39</v>
      </c>
      <c r="Q1880" s="6">
        <v>42050</v>
      </c>
      <c r="R1880" s="3">
        <v>93991</v>
      </c>
      <c r="S1880" s="3">
        <v>101938</v>
      </c>
      <c r="T1880" t="s">
        <v>91</v>
      </c>
      <c r="V1880" s="3">
        <v>39000</v>
      </c>
      <c r="W1880">
        <v>53</v>
      </c>
      <c r="Z1880">
        <v>630</v>
      </c>
      <c r="AA1880" t="s">
        <v>91</v>
      </c>
      <c r="AB1880" s="3">
        <v>70310151</v>
      </c>
      <c r="AC1880" s="3">
        <v>76254919</v>
      </c>
      <c r="AD1880">
        <v>53.63</v>
      </c>
      <c r="AE1880" s="5">
        <f t="shared" si="59"/>
        <v>58357425.329999998</v>
      </c>
      <c r="AF1880">
        <v>58.17</v>
      </c>
      <c r="AG1880" s="4">
        <v>0.83</v>
      </c>
      <c r="AH1880" t="s">
        <v>33</v>
      </c>
      <c r="AI1880" t="s">
        <v>36</v>
      </c>
      <c r="AJ1880">
        <v>36.778261000000001</v>
      </c>
      <c r="AK1880">
        <v>-119.41793199999999</v>
      </c>
    </row>
    <row r="1881" spans="1:37" x14ac:dyDescent="0.25">
      <c r="A1881">
        <v>1879</v>
      </c>
      <c r="B1881">
        <v>669</v>
      </c>
      <c r="C1881" t="s">
        <v>1134</v>
      </c>
      <c r="D1881" t="s">
        <v>36</v>
      </c>
      <c r="E1881" t="s">
        <v>53</v>
      </c>
      <c r="F1881" s="2">
        <v>37987</v>
      </c>
      <c r="G1881" s="2">
        <v>40543</v>
      </c>
      <c r="H1881">
        <v>39000</v>
      </c>
      <c r="I1881">
        <v>39470</v>
      </c>
      <c r="J1881">
        <v>81</v>
      </c>
      <c r="K1881">
        <f t="shared" si="58"/>
        <v>1153035000</v>
      </c>
      <c r="L1881">
        <v>81</v>
      </c>
      <c r="M1881">
        <v>81</v>
      </c>
      <c r="N1881" t="s">
        <v>1134</v>
      </c>
      <c r="O1881">
        <v>2</v>
      </c>
      <c r="P1881" t="s">
        <v>39</v>
      </c>
      <c r="Q1881" s="6">
        <v>42019</v>
      </c>
      <c r="R1881" s="3">
        <v>71572</v>
      </c>
      <c r="S1881" s="3">
        <v>76591</v>
      </c>
      <c r="T1881" t="s">
        <v>91</v>
      </c>
      <c r="V1881" s="3">
        <v>39000</v>
      </c>
      <c r="W1881">
        <v>37</v>
      </c>
      <c r="Y1881" t="s">
        <v>1135</v>
      </c>
      <c r="Z1881">
        <v>0</v>
      </c>
      <c r="AB1881" s="3">
        <v>53539574</v>
      </c>
      <c r="AC1881" s="3">
        <v>57294047</v>
      </c>
      <c r="AD1881">
        <v>37.200000000000003</v>
      </c>
      <c r="AE1881" s="5">
        <f t="shared" si="59"/>
        <v>44973242.159999996</v>
      </c>
      <c r="AF1881">
        <v>39.81</v>
      </c>
      <c r="AG1881" s="4">
        <v>0.84</v>
      </c>
      <c r="AH1881" t="s">
        <v>33</v>
      </c>
      <c r="AI1881" t="s">
        <v>36</v>
      </c>
      <c r="AJ1881">
        <v>36.778261000000001</v>
      </c>
      <c r="AK1881">
        <v>-119.41793199999999</v>
      </c>
    </row>
    <row r="1882" spans="1:37" x14ac:dyDescent="0.25">
      <c r="A1882">
        <v>1880</v>
      </c>
      <c r="B1882">
        <v>669</v>
      </c>
      <c r="C1882" t="s">
        <v>1134</v>
      </c>
      <c r="D1882" t="s">
        <v>36</v>
      </c>
      <c r="E1882" t="s">
        <v>53</v>
      </c>
      <c r="F1882" s="2">
        <v>37987</v>
      </c>
      <c r="G1882" s="2">
        <v>40543</v>
      </c>
      <c r="H1882">
        <v>39000</v>
      </c>
      <c r="I1882">
        <v>39470</v>
      </c>
      <c r="J1882">
        <v>81</v>
      </c>
      <c r="K1882">
        <f t="shared" si="58"/>
        <v>1153035000</v>
      </c>
      <c r="L1882">
        <v>81</v>
      </c>
      <c r="M1882">
        <v>81</v>
      </c>
      <c r="N1882" t="s">
        <v>1134</v>
      </c>
      <c r="O1882">
        <v>2</v>
      </c>
      <c r="P1882" t="s">
        <v>39</v>
      </c>
      <c r="Q1882" s="6">
        <v>42352</v>
      </c>
      <c r="R1882" s="3">
        <v>95231</v>
      </c>
      <c r="S1882" s="3">
        <v>108872</v>
      </c>
      <c r="T1882" t="s">
        <v>91</v>
      </c>
      <c r="V1882" s="3">
        <v>39000</v>
      </c>
      <c r="W1882">
        <v>48</v>
      </c>
      <c r="Z1882">
        <v>1844</v>
      </c>
      <c r="AA1882" t="s">
        <v>91</v>
      </c>
      <c r="AB1882" s="3">
        <v>71237735</v>
      </c>
      <c r="AC1882" s="3">
        <v>81441912</v>
      </c>
      <c r="AD1882">
        <v>48.32</v>
      </c>
      <c r="AE1882" s="5">
        <f t="shared" si="59"/>
        <v>58414942.699999996</v>
      </c>
      <c r="AF1882">
        <v>55.24</v>
      </c>
      <c r="AG1882" s="4">
        <v>0.82</v>
      </c>
      <c r="AH1882" t="s">
        <v>33</v>
      </c>
      <c r="AI1882" t="s">
        <v>36</v>
      </c>
      <c r="AJ1882">
        <v>36.778261000000001</v>
      </c>
      <c r="AK1882">
        <v>-119.41793199999999</v>
      </c>
    </row>
    <row r="1883" spans="1:37" x14ac:dyDescent="0.25">
      <c r="A1883">
        <v>1881</v>
      </c>
      <c r="B1883">
        <v>669</v>
      </c>
      <c r="C1883" t="s">
        <v>1134</v>
      </c>
      <c r="D1883" t="s">
        <v>36</v>
      </c>
      <c r="E1883" t="s">
        <v>53</v>
      </c>
      <c r="F1883" s="2">
        <v>37987</v>
      </c>
      <c r="G1883" s="2">
        <v>40543</v>
      </c>
      <c r="H1883">
        <v>39000</v>
      </c>
      <c r="I1883">
        <v>39470</v>
      </c>
      <c r="J1883">
        <v>81</v>
      </c>
      <c r="K1883">
        <f t="shared" si="58"/>
        <v>1153035000</v>
      </c>
      <c r="L1883">
        <v>81</v>
      </c>
      <c r="M1883">
        <v>81</v>
      </c>
      <c r="N1883" t="s">
        <v>1134</v>
      </c>
      <c r="O1883">
        <v>2</v>
      </c>
      <c r="P1883" t="s">
        <v>39</v>
      </c>
      <c r="Q1883" s="6">
        <v>42322</v>
      </c>
      <c r="R1883" s="3">
        <v>81895</v>
      </c>
      <c r="S1883" s="3">
        <v>101034</v>
      </c>
      <c r="T1883" t="s">
        <v>91</v>
      </c>
      <c r="V1883" s="3">
        <v>39000</v>
      </c>
      <c r="W1883">
        <v>44.08</v>
      </c>
      <c r="Z1883" t="s">
        <v>1060</v>
      </c>
      <c r="AB1883" s="3">
        <v>61261714</v>
      </c>
      <c r="AC1883" s="3">
        <v>75578681</v>
      </c>
      <c r="AD1883">
        <v>44.09</v>
      </c>
      <c r="AE1883" s="5">
        <f t="shared" si="59"/>
        <v>51459839.759999998</v>
      </c>
      <c r="AF1883">
        <v>54.39</v>
      </c>
      <c r="AG1883" s="4">
        <v>0.84</v>
      </c>
      <c r="AH1883" t="s">
        <v>33</v>
      </c>
      <c r="AI1883" t="s">
        <v>36</v>
      </c>
      <c r="AJ1883">
        <v>36.778261000000001</v>
      </c>
      <c r="AK1883">
        <v>-119.41793199999999</v>
      </c>
    </row>
    <row r="1884" spans="1:37" x14ac:dyDescent="0.25">
      <c r="A1884">
        <v>1882</v>
      </c>
      <c r="B1884">
        <v>669</v>
      </c>
      <c r="C1884" t="s">
        <v>1134</v>
      </c>
      <c r="D1884" t="s">
        <v>36</v>
      </c>
      <c r="E1884" t="s">
        <v>53</v>
      </c>
      <c r="F1884" s="2">
        <v>37987</v>
      </c>
      <c r="G1884" s="2">
        <v>40543</v>
      </c>
      <c r="H1884">
        <v>39000</v>
      </c>
      <c r="I1884">
        <v>39470</v>
      </c>
      <c r="J1884">
        <v>81</v>
      </c>
      <c r="K1884">
        <f t="shared" si="58"/>
        <v>1153035000</v>
      </c>
      <c r="L1884">
        <v>81</v>
      </c>
      <c r="M1884">
        <v>81</v>
      </c>
      <c r="N1884" t="s">
        <v>1134</v>
      </c>
      <c r="O1884">
        <v>2</v>
      </c>
      <c r="P1884" t="s">
        <v>39</v>
      </c>
      <c r="Q1884" s="6">
        <v>42291</v>
      </c>
      <c r="R1884" s="3">
        <v>104816</v>
      </c>
      <c r="S1884" s="3">
        <v>118505</v>
      </c>
      <c r="T1884" t="s">
        <v>91</v>
      </c>
      <c r="V1884" s="3">
        <v>39000</v>
      </c>
      <c r="W1884">
        <v>58</v>
      </c>
      <c r="Z1884">
        <v>3105</v>
      </c>
      <c r="AA1884" t="s">
        <v>91</v>
      </c>
      <c r="AB1884" s="3">
        <v>78407813</v>
      </c>
      <c r="AC1884" s="3">
        <v>88647896</v>
      </c>
      <c r="AD1884">
        <v>57.72</v>
      </c>
      <c r="AE1884" s="5">
        <f t="shared" si="59"/>
        <v>69782953.570000008</v>
      </c>
      <c r="AF1884">
        <v>65.260000000000005</v>
      </c>
      <c r="AG1884" s="4">
        <v>0.89</v>
      </c>
      <c r="AH1884" t="s">
        <v>33</v>
      </c>
      <c r="AI1884" t="s">
        <v>36</v>
      </c>
      <c r="AJ1884">
        <v>36.778261000000001</v>
      </c>
      <c r="AK1884">
        <v>-119.41793199999999</v>
      </c>
    </row>
    <row r="1885" spans="1:37" x14ac:dyDescent="0.25">
      <c r="A1885">
        <v>1883</v>
      </c>
      <c r="B1885">
        <v>669</v>
      </c>
      <c r="C1885" t="s">
        <v>1134</v>
      </c>
      <c r="D1885" t="s">
        <v>36</v>
      </c>
      <c r="E1885" t="s">
        <v>53</v>
      </c>
      <c r="F1885" s="2">
        <v>37987</v>
      </c>
      <c r="G1885" s="2">
        <v>40543</v>
      </c>
      <c r="H1885">
        <v>39000</v>
      </c>
      <c r="I1885">
        <v>39470</v>
      </c>
      <c r="J1885">
        <v>81</v>
      </c>
      <c r="K1885">
        <f t="shared" si="58"/>
        <v>1153035000</v>
      </c>
      <c r="L1885">
        <v>81</v>
      </c>
      <c r="M1885">
        <v>81</v>
      </c>
      <c r="N1885" t="s">
        <v>1134</v>
      </c>
      <c r="O1885">
        <v>2</v>
      </c>
      <c r="P1885" t="s">
        <v>39</v>
      </c>
      <c r="Q1885" s="6">
        <v>42261</v>
      </c>
      <c r="R1885" s="3">
        <v>114340</v>
      </c>
      <c r="S1885" s="3">
        <v>113570</v>
      </c>
      <c r="T1885" t="s">
        <v>91</v>
      </c>
      <c r="V1885" s="3">
        <v>39000</v>
      </c>
      <c r="W1885">
        <v>54.5</v>
      </c>
      <c r="AB1885" s="3">
        <v>85532260</v>
      </c>
      <c r="AC1885" s="3">
        <v>84956260</v>
      </c>
      <c r="AD1885">
        <v>51.17</v>
      </c>
      <c r="AE1885" s="5">
        <f t="shared" si="59"/>
        <v>59872581.999999993</v>
      </c>
      <c r="AF1885">
        <v>50.83</v>
      </c>
      <c r="AG1885" s="4">
        <v>0.7</v>
      </c>
      <c r="AH1885" t="s">
        <v>33</v>
      </c>
      <c r="AI1885" t="s">
        <v>36</v>
      </c>
      <c r="AJ1885">
        <v>36.778261000000001</v>
      </c>
      <c r="AK1885">
        <v>-119.41793199999999</v>
      </c>
    </row>
    <row r="1886" spans="1:37" x14ac:dyDescent="0.25">
      <c r="A1886">
        <v>1884</v>
      </c>
      <c r="B1886">
        <v>669</v>
      </c>
      <c r="C1886" t="s">
        <v>1134</v>
      </c>
      <c r="D1886" t="s">
        <v>36</v>
      </c>
      <c r="E1886" t="s">
        <v>53</v>
      </c>
      <c r="F1886" s="2">
        <v>37987</v>
      </c>
      <c r="G1886" s="2">
        <v>40543</v>
      </c>
      <c r="H1886">
        <v>39000</v>
      </c>
      <c r="I1886">
        <v>39470</v>
      </c>
      <c r="J1886">
        <v>81</v>
      </c>
      <c r="K1886">
        <f t="shared" si="58"/>
        <v>1153035000</v>
      </c>
      <c r="L1886">
        <v>81</v>
      </c>
      <c r="M1886">
        <v>81</v>
      </c>
      <c r="N1886" t="s">
        <v>1134</v>
      </c>
      <c r="O1886">
        <v>2</v>
      </c>
      <c r="P1886" t="s">
        <v>39</v>
      </c>
      <c r="Q1886" s="6">
        <v>42230</v>
      </c>
      <c r="R1886" s="3">
        <v>128386</v>
      </c>
      <c r="S1886" s="3">
        <v>159725</v>
      </c>
      <c r="T1886" t="s">
        <v>91</v>
      </c>
      <c r="V1886" s="3">
        <v>39000</v>
      </c>
      <c r="Z1886">
        <v>2639</v>
      </c>
      <c r="AA1886" t="s">
        <v>91</v>
      </c>
      <c r="AB1886" s="3">
        <v>96039397</v>
      </c>
      <c r="AC1886" s="3">
        <v>119482597</v>
      </c>
      <c r="AD1886">
        <v>62.76</v>
      </c>
      <c r="AE1886" s="5">
        <f t="shared" si="59"/>
        <v>75871123.63000001</v>
      </c>
      <c r="AF1886">
        <v>78.069999999999993</v>
      </c>
      <c r="AG1886" s="4">
        <v>0.79</v>
      </c>
      <c r="AH1886" t="s">
        <v>33</v>
      </c>
      <c r="AI1886" t="s">
        <v>36</v>
      </c>
      <c r="AJ1886">
        <v>36.778261000000001</v>
      </c>
      <c r="AK1886">
        <v>-119.41793199999999</v>
      </c>
    </row>
    <row r="1887" spans="1:37" x14ac:dyDescent="0.25">
      <c r="A1887">
        <v>1885</v>
      </c>
      <c r="B1887">
        <v>669</v>
      </c>
      <c r="C1887" t="s">
        <v>1134</v>
      </c>
      <c r="D1887" t="s">
        <v>36</v>
      </c>
      <c r="E1887" t="s">
        <v>53</v>
      </c>
      <c r="F1887" s="2">
        <v>37987</v>
      </c>
      <c r="G1887" s="2">
        <v>40543</v>
      </c>
      <c r="H1887">
        <v>39000</v>
      </c>
      <c r="I1887">
        <v>39470</v>
      </c>
      <c r="J1887">
        <v>81</v>
      </c>
      <c r="K1887">
        <f t="shared" si="58"/>
        <v>1153035000</v>
      </c>
      <c r="L1887">
        <v>81</v>
      </c>
      <c r="M1887">
        <v>81</v>
      </c>
      <c r="N1887" t="s">
        <v>1134</v>
      </c>
      <c r="O1887">
        <v>2</v>
      </c>
      <c r="P1887" t="s">
        <v>39</v>
      </c>
      <c r="Q1887" s="6">
        <v>42199</v>
      </c>
      <c r="R1887" s="3">
        <v>126876</v>
      </c>
      <c r="S1887" s="3">
        <v>171155</v>
      </c>
      <c r="T1887" t="s">
        <v>91</v>
      </c>
      <c r="U1887" t="s">
        <v>1136</v>
      </c>
      <c r="V1887" s="3">
        <v>39000</v>
      </c>
      <c r="X1887" t="s">
        <v>1137</v>
      </c>
      <c r="Y1887" t="s">
        <v>1138</v>
      </c>
      <c r="Z1887" t="s">
        <v>1060</v>
      </c>
      <c r="AB1887" s="3">
        <v>94909839</v>
      </c>
      <c r="AC1887" s="3">
        <v>128032831</v>
      </c>
      <c r="AD1887">
        <v>64.37</v>
      </c>
      <c r="AE1887" s="5">
        <f t="shared" si="59"/>
        <v>77826067.979999989</v>
      </c>
      <c r="AF1887">
        <v>86.84</v>
      </c>
      <c r="AG1887" s="4">
        <v>0.82</v>
      </c>
      <c r="AH1887" t="s">
        <v>33</v>
      </c>
      <c r="AI1887" t="s">
        <v>36</v>
      </c>
      <c r="AJ1887">
        <v>36.778261000000001</v>
      </c>
      <c r="AK1887">
        <v>-119.41793199999999</v>
      </c>
    </row>
    <row r="1888" spans="1:37" x14ac:dyDescent="0.25">
      <c r="A1888">
        <v>1886</v>
      </c>
      <c r="B1888">
        <v>669</v>
      </c>
      <c r="C1888" t="s">
        <v>1134</v>
      </c>
      <c r="D1888" t="s">
        <v>36</v>
      </c>
      <c r="E1888" t="s">
        <v>53</v>
      </c>
      <c r="F1888" s="2">
        <v>37987</v>
      </c>
      <c r="G1888" s="2">
        <v>40543</v>
      </c>
      <c r="H1888">
        <v>39000</v>
      </c>
      <c r="I1888">
        <v>39470</v>
      </c>
      <c r="J1888">
        <v>81</v>
      </c>
      <c r="K1888">
        <f t="shared" si="58"/>
        <v>1153035000</v>
      </c>
      <c r="L1888">
        <v>81</v>
      </c>
      <c r="M1888">
        <v>81</v>
      </c>
      <c r="N1888" t="s">
        <v>1134</v>
      </c>
      <c r="O1888">
        <v>2</v>
      </c>
      <c r="P1888" t="s">
        <v>39</v>
      </c>
      <c r="Q1888" s="6">
        <v>42169</v>
      </c>
      <c r="R1888" s="3">
        <v>136481</v>
      </c>
      <c r="S1888" s="3">
        <v>130530</v>
      </c>
      <c r="T1888" t="s">
        <v>91</v>
      </c>
      <c r="U1888" t="s">
        <v>1139</v>
      </c>
      <c r="V1888" s="3">
        <v>39000</v>
      </c>
      <c r="X1888" t="s">
        <v>1140</v>
      </c>
      <c r="Y1888" t="s">
        <v>1141</v>
      </c>
      <c r="Z1888">
        <v>1001</v>
      </c>
      <c r="AA1888" t="s">
        <v>91</v>
      </c>
      <c r="AB1888" s="3">
        <v>102094878</v>
      </c>
      <c r="AC1888" s="3">
        <v>97643221</v>
      </c>
      <c r="AD1888">
        <v>69.81</v>
      </c>
      <c r="AE1888" s="5">
        <f t="shared" si="59"/>
        <v>81675902.400000006</v>
      </c>
      <c r="AF1888">
        <v>66.760000000000005</v>
      </c>
      <c r="AG1888" s="4">
        <v>0.8</v>
      </c>
      <c r="AH1888" t="s">
        <v>33</v>
      </c>
      <c r="AI1888" t="s">
        <v>36</v>
      </c>
      <c r="AJ1888">
        <v>36.778261000000001</v>
      </c>
      <c r="AK1888">
        <v>-119.41793199999999</v>
      </c>
    </row>
    <row r="1889" spans="1:37" x14ac:dyDescent="0.25">
      <c r="A1889">
        <v>1887</v>
      </c>
      <c r="B1889">
        <v>361</v>
      </c>
      <c r="C1889" t="s">
        <v>1142</v>
      </c>
      <c r="D1889" t="s">
        <v>36</v>
      </c>
      <c r="E1889" t="s">
        <v>31</v>
      </c>
      <c r="F1889" s="2">
        <v>34700</v>
      </c>
      <c r="G1889" s="2">
        <v>37987</v>
      </c>
      <c r="H1889">
        <v>60423</v>
      </c>
      <c r="I1889">
        <v>52492</v>
      </c>
      <c r="J1889">
        <v>178</v>
      </c>
      <c r="K1889">
        <f t="shared" si="58"/>
        <v>3925682310</v>
      </c>
      <c r="L1889">
        <v>161</v>
      </c>
      <c r="M1889">
        <v>143</v>
      </c>
      <c r="N1889" t="s">
        <v>1142</v>
      </c>
      <c r="O1889">
        <v>2</v>
      </c>
      <c r="P1889" t="s">
        <v>39</v>
      </c>
      <c r="Q1889" s="6">
        <v>42050</v>
      </c>
      <c r="R1889">
        <v>137</v>
      </c>
      <c r="S1889">
        <v>148</v>
      </c>
      <c r="T1889" t="s">
        <v>40</v>
      </c>
      <c r="V1889" s="3">
        <v>61294</v>
      </c>
      <c r="W1889">
        <v>65</v>
      </c>
      <c r="Z1889">
        <v>0.9</v>
      </c>
      <c r="AA1889" t="s">
        <v>40</v>
      </c>
      <c r="AB1889" s="3">
        <v>137000000</v>
      </c>
      <c r="AC1889" s="3">
        <v>148000000</v>
      </c>
      <c r="AD1889">
        <v>65.459999999999994</v>
      </c>
      <c r="AE1889" s="5">
        <f t="shared" si="59"/>
        <v>112340000</v>
      </c>
      <c r="AF1889">
        <v>70.709999999999994</v>
      </c>
      <c r="AG1889" s="4">
        <v>0.82</v>
      </c>
      <c r="AH1889" t="s">
        <v>33</v>
      </c>
      <c r="AI1889" t="s">
        <v>36</v>
      </c>
      <c r="AJ1889">
        <v>36.778261000000001</v>
      </c>
      <c r="AK1889">
        <v>-119.41793199999999</v>
      </c>
    </row>
    <row r="1890" spans="1:37" x14ac:dyDescent="0.25">
      <c r="A1890">
        <v>1888</v>
      </c>
      <c r="B1890">
        <v>361</v>
      </c>
      <c r="C1890" t="s">
        <v>1142</v>
      </c>
      <c r="D1890" t="s">
        <v>36</v>
      </c>
      <c r="E1890" t="s">
        <v>31</v>
      </c>
      <c r="F1890" s="2">
        <v>34700</v>
      </c>
      <c r="G1890" s="2">
        <v>37987</v>
      </c>
      <c r="H1890">
        <v>60423</v>
      </c>
      <c r="I1890">
        <v>52492</v>
      </c>
      <c r="J1890">
        <v>178</v>
      </c>
      <c r="K1890">
        <f t="shared" si="58"/>
        <v>3925682310</v>
      </c>
      <c r="L1890">
        <v>161</v>
      </c>
      <c r="M1890">
        <v>143</v>
      </c>
      <c r="N1890" t="s">
        <v>1142</v>
      </c>
      <c r="O1890">
        <v>2</v>
      </c>
      <c r="P1890" t="s">
        <v>39</v>
      </c>
      <c r="Q1890" s="6">
        <v>42019</v>
      </c>
      <c r="R1890">
        <v>130</v>
      </c>
      <c r="S1890">
        <v>151</v>
      </c>
      <c r="T1890" t="s">
        <v>40</v>
      </c>
      <c r="V1890" s="3">
        <v>61299</v>
      </c>
      <c r="W1890">
        <v>56</v>
      </c>
      <c r="Z1890">
        <v>0.8</v>
      </c>
      <c r="AA1890" t="s">
        <v>40</v>
      </c>
      <c r="AB1890" s="3">
        <v>130000000</v>
      </c>
      <c r="AC1890" s="3">
        <v>151000000</v>
      </c>
      <c r="AD1890">
        <v>56.1</v>
      </c>
      <c r="AE1890" s="5">
        <f t="shared" si="59"/>
        <v>106600000</v>
      </c>
      <c r="AF1890">
        <v>65.16</v>
      </c>
      <c r="AG1890" s="4">
        <v>0.82</v>
      </c>
      <c r="AH1890" t="s">
        <v>33</v>
      </c>
      <c r="AI1890" t="s">
        <v>36</v>
      </c>
      <c r="AJ1890">
        <v>36.778261000000001</v>
      </c>
      <c r="AK1890">
        <v>-119.41793199999999</v>
      </c>
    </row>
    <row r="1891" spans="1:37" x14ac:dyDescent="0.25">
      <c r="A1891">
        <v>1889</v>
      </c>
      <c r="B1891">
        <v>361</v>
      </c>
      <c r="C1891" t="s">
        <v>1142</v>
      </c>
      <c r="D1891" t="s">
        <v>36</v>
      </c>
      <c r="E1891" t="s">
        <v>31</v>
      </c>
      <c r="F1891" s="2">
        <v>34700</v>
      </c>
      <c r="G1891" s="2">
        <v>37987</v>
      </c>
      <c r="H1891">
        <v>60423</v>
      </c>
      <c r="I1891">
        <v>52492</v>
      </c>
      <c r="J1891">
        <v>178</v>
      </c>
      <c r="K1891">
        <f t="shared" si="58"/>
        <v>3925682310</v>
      </c>
      <c r="L1891">
        <v>161</v>
      </c>
      <c r="M1891">
        <v>143</v>
      </c>
      <c r="N1891" t="s">
        <v>1142</v>
      </c>
      <c r="O1891">
        <v>2</v>
      </c>
      <c r="P1891" t="s">
        <v>39</v>
      </c>
      <c r="Q1891" s="6">
        <v>42352</v>
      </c>
      <c r="R1891">
        <v>159</v>
      </c>
      <c r="S1891">
        <v>182</v>
      </c>
      <c r="T1891" t="s">
        <v>40</v>
      </c>
      <c r="V1891" s="3">
        <v>61307</v>
      </c>
      <c r="W1891">
        <v>68.52</v>
      </c>
      <c r="Z1891">
        <v>1.6</v>
      </c>
      <c r="AA1891" t="s">
        <v>40</v>
      </c>
      <c r="AB1891" s="3">
        <v>158810000</v>
      </c>
      <c r="AC1891" s="3">
        <v>182000000</v>
      </c>
      <c r="AD1891">
        <v>68.52</v>
      </c>
      <c r="AE1891" s="5">
        <f t="shared" si="59"/>
        <v>130224199.99999999</v>
      </c>
      <c r="AF1891">
        <v>78.53</v>
      </c>
      <c r="AG1891" s="4">
        <v>0.82</v>
      </c>
      <c r="AH1891" t="s">
        <v>33</v>
      </c>
      <c r="AI1891" t="s">
        <v>36</v>
      </c>
      <c r="AJ1891">
        <v>36.778261000000001</v>
      </c>
      <c r="AK1891">
        <v>-119.41793199999999</v>
      </c>
    </row>
    <row r="1892" spans="1:37" x14ac:dyDescent="0.25">
      <c r="A1892">
        <v>1890</v>
      </c>
      <c r="B1892">
        <v>361</v>
      </c>
      <c r="C1892" t="s">
        <v>1142</v>
      </c>
      <c r="D1892" t="s">
        <v>36</v>
      </c>
      <c r="E1892" t="s">
        <v>31</v>
      </c>
      <c r="F1892" s="2">
        <v>34700</v>
      </c>
      <c r="G1892" s="2">
        <v>37987</v>
      </c>
      <c r="H1892">
        <v>60423</v>
      </c>
      <c r="I1892">
        <v>52492</v>
      </c>
      <c r="J1892">
        <v>178</v>
      </c>
      <c r="K1892">
        <f t="shared" si="58"/>
        <v>3925682310</v>
      </c>
      <c r="L1892">
        <v>161</v>
      </c>
      <c r="M1892">
        <v>143</v>
      </c>
      <c r="N1892" t="s">
        <v>1142</v>
      </c>
      <c r="O1892">
        <v>2</v>
      </c>
      <c r="P1892" t="s">
        <v>39</v>
      </c>
      <c r="Q1892" s="6">
        <v>42322</v>
      </c>
      <c r="R1892">
        <v>139</v>
      </c>
      <c r="S1892">
        <v>229</v>
      </c>
      <c r="T1892" t="s">
        <v>40</v>
      </c>
      <c r="V1892" s="3">
        <v>61309</v>
      </c>
      <c r="W1892">
        <v>62</v>
      </c>
      <c r="Z1892">
        <v>4</v>
      </c>
      <c r="AA1892" t="s">
        <v>40</v>
      </c>
      <c r="AB1892" s="3">
        <v>139000000</v>
      </c>
      <c r="AC1892" s="3">
        <v>229000000</v>
      </c>
      <c r="AD1892">
        <v>61.97</v>
      </c>
      <c r="AE1892" s="5">
        <f t="shared" si="59"/>
        <v>113980000</v>
      </c>
      <c r="AF1892">
        <v>102.09</v>
      </c>
      <c r="AG1892" s="4">
        <v>0.82</v>
      </c>
      <c r="AH1892" t="s">
        <v>33</v>
      </c>
      <c r="AI1892" t="s">
        <v>36</v>
      </c>
      <c r="AJ1892">
        <v>36.778261000000001</v>
      </c>
      <c r="AK1892">
        <v>-119.41793199999999</v>
      </c>
    </row>
    <row r="1893" spans="1:37" x14ac:dyDescent="0.25">
      <c r="A1893">
        <v>1891</v>
      </c>
      <c r="B1893">
        <v>361</v>
      </c>
      <c r="C1893" t="s">
        <v>1142</v>
      </c>
      <c r="D1893" t="s">
        <v>36</v>
      </c>
      <c r="E1893" t="s">
        <v>31</v>
      </c>
      <c r="F1893" s="2">
        <v>34700</v>
      </c>
      <c r="G1893" s="2">
        <v>37987</v>
      </c>
      <c r="H1893">
        <v>60423</v>
      </c>
      <c r="I1893">
        <v>52492</v>
      </c>
      <c r="J1893">
        <v>178</v>
      </c>
      <c r="K1893">
        <f t="shared" si="58"/>
        <v>3925682310</v>
      </c>
      <c r="L1893">
        <v>161</v>
      </c>
      <c r="M1893">
        <v>143</v>
      </c>
      <c r="N1893" t="s">
        <v>1142</v>
      </c>
      <c r="O1893">
        <v>2</v>
      </c>
      <c r="P1893" t="s">
        <v>39</v>
      </c>
      <c r="Q1893" s="6">
        <v>42291</v>
      </c>
      <c r="R1893">
        <v>223</v>
      </c>
      <c r="S1893">
        <v>313</v>
      </c>
      <c r="T1893" t="s">
        <v>40</v>
      </c>
      <c r="V1893" s="3">
        <v>61312</v>
      </c>
      <c r="W1893">
        <v>96</v>
      </c>
      <c r="Z1893">
        <v>9.4</v>
      </c>
      <c r="AA1893" t="s">
        <v>40</v>
      </c>
      <c r="AB1893" s="3">
        <v>223000000</v>
      </c>
      <c r="AC1893" s="3">
        <v>313000000</v>
      </c>
      <c r="AD1893">
        <v>96.21</v>
      </c>
      <c r="AE1893" s="5">
        <f t="shared" si="59"/>
        <v>182860000</v>
      </c>
      <c r="AF1893">
        <v>135.04</v>
      </c>
      <c r="AG1893" s="4">
        <v>0.82</v>
      </c>
      <c r="AH1893" t="s">
        <v>33</v>
      </c>
      <c r="AI1893" t="s">
        <v>36</v>
      </c>
      <c r="AJ1893">
        <v>36.778261000000001</v>
      </c>
      <c r="AK1893">
        <v>-119.41793199999999</v>
      </c>
    </row>
    <row r="1894" spans="1:37" x14ac:dyDescent="0.25">
      <c r="A1894">
        <v>1892</v>
      </c>
      <c r="B1894">
        <v>361</v>
      </c>
      <c r="C1894" t="s">
        <v>1142</v>
      </c>
      <c r="D1894" t="s">
        <v>36</v>
      </c>
      <c r="E1894" t="s">
        <v>31</v>
      </c>
      <c r="F1894" s="2">
        <v>34700</v>
      </c>
      <c r="G1894" s="2">
        <v>37987</v>
      </c>
      <c r="H1894">
        <v>60423</v>
      </c>
      <c r="I1894">
        <v>52492</v>
      </c>
      <c r="J1894">
        <v>178</v>
      </c>
      <c r="K1894">
        <f t="shared" si="58"/>
        <v>3925682310</v>
      </c>
      <c r="L1894">
        <v>161</v>
      </c>
      <c r="M1894">
        <v>143</v>
      </c>
      <c r="N1894" t="s">
        <v>1142</v>
      </c>
      <c r="O1894">
        <v>2</v>
      </c>
      <c r="P1894" t="s">
        <v>39</v>
      </c>
      <c r="Q1894" s="6">
        <v>42261</v>
      </c>
      <c r="R1894">
        <v>276</v>
      </c>
      <c r="S1894">
        <v>332</v>
      </c>
      <c r="T1894" t="s">
        <v>40</v>
      </c>
      <c r="V1894" s="3">
        <v>61309</v>
      </c>
      <c r="W1894">
        <v>123</v>
      </c>
      <c r="Z1894">
        <v>18.41</v>
      </c>
      <c r="AA1894" t="s">
        <v>40</v>
      </c>
      <c r="AB1894" s="3">
        <v>276000000</v>
      </c>
      <c r="AC1894" s="3">
        <v>332000000</v>
      </c>
      <c r="AD1894">
        <v>123.05</v>
      </c>
      <c r="AE1894" s="5">
        <f t="shared" si="59"/>
        <v>226320000</v>
      </c>
      <c r="AF1894">
        <v>148.02000000000001</v>
      </c>
      <c r="AG1894" s="4">
        <v>0.82</v>
      </c>
      <c r="AH1894" t="s">
        <v>33</v>
      </c>
      <c r="AI1894" t="s">
        <v>36</v>
      </c>
      <c r="AJ1894">
        <v>36.778261000000001</v>
      </c>
      <c r="AK1894">
        <v>-119.41793199999999</v>
      </c>
    </row>
    <row r="1895" spans="1:37" x14ac:dyDescent="0.25">
      <c r="A1895">
        <v>1893</v>
      </c>
      <c r="B1895">
        <v>361</v>
      </c>
      <c r="C1895" t="s">
        <v>1142</v>
      </c>
      <c r="D1895" t="s">
        <v>36</v>
      </c>
      <c r="E1895" t="s">
        <v>31</v>
      </c>
      <c r="F1895" s="2">
        <v>34700</v>
      </c>
      <c r="G1895" s="2">
        <v>37987</v>
      </c>
      <c r="H1895">
        <v>60423</v>
      </c>
      <c r="I1895">
        <v>52492</v>
      </c>
      <c r="J1895">
        <v>178</v>
      </c>
      <c r="K1895">
        <f t="shared" si="58"/>
        <v>3925682310</v>
      </c>
      <c r="L1895">
        <v>161</v>
      </c>
      <c r="M1895">
        <v>143</v>
      </c>
      <c r="N1895" t="s">
        <v>1142</v>
      </c>
      <c r="O1895">
        <v>2</v>
      </c>
      <c r="P1895" t="s">
        <v>39</v>
      </c>
      <c r="Q1895" s="6">
        <v>42230</v>
      </c>
      <c r="R1895">
        <v>300</v>
      </c>
      <c r="S1895">
        <v>360</v>
      </c>
      <c r="T1895" t="s">
        <v>40</v>
      </c>
      <c r="V1895" s="3">
        <v>61263</v>
      </c>
      <c r="Z1895">
        <v>26</v>
      </c>
      <c r="AA1895" t="s">
        <v>40</v>
      </c>
      <c r="AB1895" s="3">
        <v>300000000</v>
      </c>
      <c r="AC1895" s="3">
        <v>360000000</v>
      </c>
      <c r="AD1895">
        <v>129.53</v>
      </c>
      <c r="AE1895" s="5">
        <f t="shared" si="59"/>
        <v>246000000</v>
      </c>
      <c r="AF1895">
        <v>155.44</v>
      </c>
      <c r="AG1895" s="4">
        <v>0.82</v>
      </c>
      <c r="AH1895" t="s">
        <v>33</v>
      </c>
      <c r="AI1895" t="s">
        <v>36</v>
      </c>
      <c r="AJ1895">
        <v>36.778261000000001</v>
      </c>
      <c r="AK1895">
        <v>-119.41793199999999</v>
      </c>
    </row>
    <row r="1896" spans="1:37" x14ac:dyDescent="0.25">
      <c r="A1896">
        <v>1894</v>
      </c>
      <c r="B1896">
        <v>361</v>
      </c>
      <c r="C1896" t="s">
        <v>1142</v>
      </c>
      <c r="D1896" t="s">
        <v>36</v>
      </c>
      <c r="E1896" t="s">
        <v>31</v>
      </c>
      <c r="F1896" s="2">
        <v>34700</v>
      </c>
      <c r="G1896" s="2">
        <v>37987</v>
      </c>
      <c r="H1896">
        <v>60423</v>
      </c>
      <c r="I1896">
        <v>52492</v>
      </c>
      <c r="J1896">
        <v>178</v>
      </c>
      <c r="K1896">
        <f t="shared" si="58"/>
        <v>3925682310</v>
      </c>
      <c r="L1896">
        <v>161</v>
      </c>
      <c r="M1896">
        <v>143</v>
      </c>
      <c r="N1896" t="s">
        <v>1142</v>
      </c>
      <c r="O1896">
        <v>2</v>
      </c>
      <c r="P1896" t="s">
        <v>39</v>
      </c>
      <c r="Q1896" s="6">
        <v>42199</v>
      </c>
      <c r="R1896">
        <v>315</v>
      </c>
      <c r="S1896">
        <v>385</v>
      </c>
      <c r="T1896" t="s">
        <v>40</v>
      </c>
      <c r="U1896" t="s">
        <v>1143</v>
      </c>
      <c r="V1896" s="3">
        <v>61976</v>
      </c>
      <c r="Z1896">
        <v>26</v>
      </c>
      <c r="AA1896" t="s">
        <v>40</v>
      </c>
      <c r="AB1896" s="3">
        <v>315000000</v>
      </c>
      <c r="AC1896" s="3">
        <v>385000000</v>
      </c>
      <c r="AD1896">
        <v>134.44</v>
      </c>
      <c r="AE1896" s="5">
        <f t="shared" si="59"/>
        <v>258299999.99999997</v>
      </c>
      <c r="AF1896">
        <v>164.32</v>
      </c>
      <c r="AG1896" s="4">
        <v>0.82</v>
      </c>
      <c r="AH1896" t="s">
        <v>33</v>
      </c>
      <c r="AI1896" t="s">
        <v>36</v>
      </c>
      <c r="AJ1896">
        <v>36.778261000000001</v>
      </c>
      <c r="AK1896">
        <v>-119.41793199999999</v>
      </c>
    </row>
    <row r="1897" spans="1:37" x14ac:dyDescent="0.25">
      <c r="A1897">
        <v>1895</v>
      </c>
      <c r="B1897">
        <v>361</v>
      </c>
      <c r="C1897" t="s">
        <v>1142</v>
      </c>
      <c r="D1897" t="s">
        <v>36</v>
      </c>
      <c r="E1897" t="s">
        <v>31</v>
      </c>
      <c r="F1897" s="2">
        <v>34700</v>
      </c>
      <c r="G1897" s="2">
        <v>37987</v>
      </c>
      <c r="H1897">
        <v>60423</v>
      </c>
      <c r="I1897">
        <v>52492</v>
      </c>
      <c r="J1897">
        <v>178</v>
      </c>
      <c r="K1897">
        <f t="shared" si="58"/>
        <v>3925682310</v>
      </c>
      <c r="L1897">
        <v>161</v>
      </c>
      <c r="M1897">
        <v>143</v>
      </c>
      <c r="N1897" t="s">
        <v>1142</v>
      </c>
      <c r="O1897">
        <v>2</v>
      </c>
      <c r="P1897" t="s">
        <v>39</v>
      </c>
      <c r="Q1897" s="6">
        <v>42169</v>
      </c>
      <c r="R1897">
        <v>308</v>
      </c>
      <c r="S1897">
        <v>357</v>
      </c>
      <c r="T1897" t="s">
        <v>40</v>
      </c>
      <c r="U1897" t="s">
        <v>1144</v>
      </c>
      <c r="V1897" s="3">
        <v>61940</v>
      </c>
      <c r="Z1897">
        <v>25</v>
      </c>
      <c r="AA1897" t="s">
        <v>40</v>
      </c>
      <c r="AB1897" s="3">
        <v>308000000</v>
      </c>
      <c r="AC1897" s="3">
        <v>357000000</v>
      </c>
      <c r="AD1897">
        <v>135.91999999999999</v>
      </c>
      <c r="AE1897" s="5">
        <f t="shared" si="59"/>
        <v>252559999.99999997</v>
      </c>
      <c r="AF1897">
        <v>157.54</v>
      </c>
      <c r="AG1897" s="4">
        <v>0.82</v>
      </c>
      <c r="AH1897" t="s">
        <v>33</v>
      </c>
      <c r="AI1897" t="s">
        <v>36</v>
      </c>
      <c r="AJ1897">
        <v>36.778261000000001</v>
      </c>
      <c r="AK1897">
        <v>-119.41793199999999</v>
      </c>
    </row>
    <row r="1898" spans="1:37" x14ac:dyDescent="0.25">
      <c r="A1898">
        <v>1896</v>
      </c>
      <c r="B1898">
        <v>670</v>
      </c>
      <c r="C1898" t="s">
        <v>1145</v>
      </c>
      <c r="D1898" t="s">
        <v>1146</v>
      </c>
      <c r="E1898" t="s">
        <v>37</v>
      </c>
      <c r="H1898">
        <v>7500</v>
      </c>
      <c r="I1898">
        <v>5578</v>
      </c>
      <c r="J1898">
        <v>177</v>
      </c>
      <c r="K1898">
        <f t="shared" si="58"/>
        <v>484537500</v>
      </c>
      <c r="L1898">
        <v>155</v>
      </c>
      <c r="M1898">
        <v>133</v>
      </c>
      <c r="N1898" t="s">
        <v>1145</v>
      </c>
      <c r="O1898">
        <v>2</v>
      </c>
      <c r="P1898" t="s">
        <v>39</v>
      </c>
      <c r="Q1898" s="6">
        <v>42050</v>
      </c>
      <c r="R1898">
        <v>20</v>
      </c>
      <c r="S1898">
        <v>26</v>
      </c>
      <c r="T1898" t="s">
        <v>40</v>
      </c>
      <c r="U1898" t="s">
        <v>2171</v>
      </c>
      <c r="V1898" s="3">
        <v>7500</v>
      </c>
      <c r="W1898">
        <v>74</v>
      </c>
      <c r="AB1898" s="3">
        <v>19525000</v>
      </c>
      <c r="AC1898" s="3">
        <v>25505000</v>
      </c>
      <c r="AD1898">
        <v>79.22</v>
      </c>
      <c r="AE1898" s="5">
        <f t="shared" si="59"/>
        <v>16596250</v>
      </c>
      <c r="AF1898">
        <v>103.48</v>
      </c>
      <c r="AG1898" s="4">
        <v>0.85</v>
      </c>
      <c r="AH1898" t="s">
        <v>33</v>
      </c>
      <c r="AI1898" t="s">
        <v>1146</v>
      </c>
      <c r="AJ1898">
        <v>39.166547999999999</v>
      </c>
      <c r="AK1898">
        <v>-120.148294999999</v>
      </c>
    </row>
    <row r="1899" spans="1:37" x14ac:dyDescent="0.25">
      <c r="A1899">
        <v>1897</v>
      </c>
      <c r="B1899">
        <v>670</v>
      </c>
      <c r="C1899" t="s">
        <v>1145</v>
      </c>
      <c r="D1899" t="s">
        <v>1146</v>
      </c>
      <c r="E1899" t="s">
        <v>37</v>
      </c>
      <c r="H1899">
        <v>7500</v>
      </c>
      <c r="I1899">
        <v>5578</v>
      </c>
      <c r="J1899">
        <v>177</v>
      </c>
      <c r="K1899">
        <f t="shared" si="58"/>
        <v>484537500</v>
      </c>
      <c r="L1899">
        <v>155</v>
      </c>
      <c r="M1899">
        <v>133</v>
      </c>
      <c r="N1899" t="s">
        <v>1145</v>
      </c>
      <c r="O1899">
        <v>2</v>
      </c>
      <c r="P1899" t="s">
        <v>39</v>
      </c>
      <c r="Q1899" s="6">
        <v>42019</v>
      </c>
      <c r="R1899">
        <v>26</v>
      </c>
      <c r="S1899">
        <v>26</v>
      </c>
      <c r="T1899" t="s">
        <v>40</v>
      </c>
      <c r="U1899" t="s">
        <v>2172</v>
      </c>
      <c r="V1899" s="3">
        <v>7500</v>
      </c>
      <c r="W1899">
        <v>98.1</v>
      </c>
      <c r="Y1899" t="s">
        <v>2173</v>
      </c>
      <c r="AB1899" s="3">
        <v>25765000</v>
      </c>
      <c r="AC1899" s="3">
        <v>25505000</v>
      </c>
      <c r="AD1899">
        <v>94.86</v>
      </c>
      <c r="AE1899" s="5">
        <f t="shared" si="59"/>
        <v>22157900</v>
      </c>
      <c r="AF1899">
        <v>93.9</v>
      </c>
      <c r="AG1899" s="4">
        <v>0.86</v>
      </c>
      <c r="AH1899" t="s">
        <v>33</v>
      </c>
      <c r="AI1899" t="s">
        <v>1146</v>
      </c>
      <c r="AJ1899">
        <v>39.166547999999999</v>
      </c>
      <c r="AK1899">
        <v>-120.148294999999</v>
      </c>
    </row>
    <row r="1900" spans="1:37" x14ac:dyDescent="0.25">
      <c r="A1900">
        <v>1898</v>
      </c>
      <c r="B1900">
        <v>670</v>
      </c>
      <c r="C1900" t="s">
        <v>1145</v>
      </c>
      <c r="D1900" t="s">
        <v>1146</v>
      </c>
      <c r="E1900" t="s">
        <v>37</v>
      </c>
      <c r="H1900">
        <v>7500</v>
      </c>
      <c r="I1900">
        <v>5578</v>
      </c>
      <c r="J1900">
        <v>177</v>
      </c>
      <c r="K1900">
        <f t="shared" si="58"/>
        <v>484537500</v>
      </c>
      <c r="L1900">
        <v>155</v>
      </c>
      <c r="M1900">
        <v>133</v>
      </c>
      <c r="N1900" t="s">
        <v>1145</v>
      </c>
      <c r="O1900">
        <v>2</v>
      </c>
      <c r="P1900" t="s">
        <v>39</v>
      </c>
      <c r="Q1900" s="6">
        <v>42352</v>
      </c>
      <c r="R1900">
        <v>26</v>
      </c>
      <c r="S1900">
        <v>29</v>
      </c>
      <c r="T1900" t="s">
        <v>40</v>
      </c>
      <c r="U1900" t="s">
        <v>1147</v>
      </c>
      <c r="V1900" s="3">
        <v>7500</v>
      </c>
      <c r="W1900">
        <v>100.6</v>
      </c>
      <c r="AB1900" s="3">
        <v>25520000</v>
      </c>
      <c r="AC1900" s="3">
        <v>29058000</v>
      </c>
      <c r="AD1900">
        <v>97.36</v>
      </c>
      <c r="AE1900" s="5">
        <f t="shared" si="59"/>
        <v>22712800</v>
      </c>
      <c r="AF1900">
        <v>110.86</v>
      </c>
      <c r="AG1900" s="4">
        <v>0.89</v>
      </c>
      <c r="AH1900" t="s">
        <v>33</v>
      </c>
      <c r="AI1900" t="s">
        <v>1146</v>
      </c>
      <c r="AJ1900">
        <v>39.166547999999999</v>
      </c>
      <c r="AK1900">
        <v>-120.148294999999</v>
      </c>
    </row>
    <row r="1901" spans="1:37" x14ac:dyDescent="0.25">
      <c r="A1901">
        <v>1899</v>
      </c>
      <c r="B1901">
        <v>670</v>
      </c>
      <c r="C1901" t="s">
        <v>1145</v>
      </c>
      <c r="D1901" t="s">
        <v>1146</v>
      </c>
      <c r="E1901" t="s">
        <v>37</v>
      </c>
      <c r="H1901">
        <v>7500</v>
      </c>
      <c r="I1901">
        <v>5578</v>
      </c>
      <c r="J1901">
        <v>177</v>
      </c>
      <c r="K1901">
        <f t="shared" si="58"/>
        <v>484537500</v>
      </c>
      <c r="L1901">
        <v>155</v>
      </c>
      <c r="M1901">
        <v>133</v>
      </c>
      <c r="N1901" t="s">
        <v>1145</v>
      </c>
      <c r="O1901">
        <v>2</v>
      </c>
      <c r="P1901" t="s">
        <v>39</v>
      </c>
      <c r="Q1901" s="6">
        <v>42322</v>
      </c>
      <c r="R1901">
        <v>24</v>
      </c>
      <c r="S1901">
        <v>23</v>
      </c>
      <c r="T1901" t="s">
        <v>40</v>
      </c>
      <c r="U1901" t="s">
        <v>1148</v>
      </c>
      <c r="V1901" s="3">
        <v>7500</v>
      </c>
      <c r="W1901">
        <v>96.23</v>
      </c>
      <c r="AB1901" s="3">
        <v>24437000</v>
      </c>
      <c r="AC1901" s="3">
        <v>23090000</v>
      </c>
      <c r="AD1901">
        <v>92.97</v>
      </c>
      <c r="AE1901" s="5">
        <f t="shared" si="59"/>
        <v>21015820</v>
      </c>
      <c r="AF1901">
        <v>87.84</v>
      </c>
      <c r="AG1901" s="4">
        <v>0.86</v>
      </c>
      <c r="AH1901" t="s">
        <v>33</v>
      </c>
      <c r="AI1901" t="s">
        <v>1146</v>
      </c>
      <c r="AJ1901">
        <v>39.166547999999999</v>
      </c>
      <c r="AK1901">
        <v>-120.148294999999</v>
      </c>
    </row>
    <row r="1902" spans="1:37" x14ac:dyDescent="0.25">
      <c r="A1902">
        <v>1900</v>
      </c>
      <c r="B1902">
        <v>670</v>
      </c>
      <c r="C1902" t="s">
        <v>1145</v>
      </c>
      <c r="D1902" t="s">
        <v>1146</v>
      </c>
      <c r="E1902" t="s">
        <v>37</v>
      </c>
      <c r="H1902">
        <v>7500</v>
      </c>
      <c r="I1902">
        <v>5578</v>
      </c>
      <c r="J1902">
        <v>177</v>
      </c>
      <c r="K1902">
        <f t="shared" si="58"/>
        <v>484537500</v>
      </c>
      <c r="L1902">
        <v>155</v>
      </c>
      <c r="M1902">
        <v>133</v>
      </c>
      <c r="N1902" t="s">
        <v>1145</v>
      </c>
      <c r="O1902">
        <v>2</v>
      </c>
      <c r="P1902" t="s">
        <v>39</v>
      </c>
      <c r="Q1902" s="6">
        <v>42291</v>
      </c>
      <c r="R1902">
        <v>34</v>
      </c>
      <c r="S1902">
        <v>33</v>
      </c>
      <c r="T1902" t="s">
        <v>40</v>
      </c>
      <c r="U1902" t="s">
        <v>1149</v>
      </c>
      <c r="V1902" s="3">
        <v>7500</v>
      </c>
      <c r="W1902">
        <v>124.5</v>
      </c>
      <c r="AB1902" s="3">
        <v>34202000</v>
      </c>
      <c r="AC1902" s="3">
        <v>32880000</v>
      </c>
      <c r="AD1902">
        <v>124.51</v>
      </c>
      <c r="AE1902" s="5">
        <f t="shared" si="59"/>
        <v>29071700</v>
      </c>
      <c r="AF1902">
        <v>119.7</v>
      </c>
      <c r="AG1902" s="4">
        <v>0.85</v>
      </c>
      <c r="AH1902" t="s">
        <v>33</v>
      </c>
      <c r="AI1902" t="s">
        <v>1146</v>
      </c>
      <c r="AJ1902">
        <v>39.166547999999999</v>
      </c>
      <c r="AK1902">
        <v>-120.148294999999</v>
      </c>
    </row>
    <row r="1903" spans="1:37" x14ac:dyDescent="0.25">
      <c r="A1903">
        <v>1901</v>
      </c>
      <c r="B1903">
        <v>670</v>
      </c>
      <c r="C1903" t="s">
        <v>1145</v>
      </c>
      <c r="D1903" t="s">
        <v>1146</v>
      </c>
      <c r="E1903" t="s">
        <v>37</v>
      </c>
      <c r="H1903">
        <v>7500</v>
      </c>
      <c r="I1903">
        <v>5578</v>
      </c>
      <c r="J1903">
        <v>177</v>
      </c>
      <c r="K1903">
        <f t="shared" si="58"/>
        <v>484537500</v>
      </c>
      <c r="L1903">
        <v>155</v>
      </c>
      <c r="M1903">
        <v>133</v>
      </c>
      <c r="N1903" t="s">
        <v>1145</v>
      </c>
      <c r="O1903">
        <v>2</v>
      </c>
      <c r="P1903" t="s">
        <v>39</v>
      </c>
      <c r="Q1903" s="6">
        <v>42261</v>
      </c>
      <c r="R1903">
        <v>45</v>
      </c>
      <c r="S1903">
        <v>48</v>
      </c>
      <c r="T1903" t="s">
        <v>40</v>
      </c>
      <c r="U1903" t="s">
        <v>1150</v>
      </c>
      <c r="V1903" s="3">
        <v>7500</v>
      </c>
      <c r="W1903">
        <v>134.16999999999999</v>
      </c>
      <c r="AB1903" s="3">
        <v>44557000</v>
      </c>
      <c r="AC1903" s="3">
        <v>47688000</v>
      </c>
      <c r="AD1903">
        <v>134.72</v>
      </c>
      <c r="AE1903" s="5">
        <f t="shared" si="59"/>
        <v>30298760.000000004</v>
      </c>
      <c r="AF1903">
        <v>144.19</v>
      </c>
      <c r="AG1903" s="4">
        <v>0.68</v>
      </c>
      <c r="AH1903" t="s">
        <v>33</v>
      </c>
      <c r="AI1903" t="s">
        <v>1146</v>
      </c>
      <c r="AJ1903">
        <v>39.166547999999999</v>
      </c>
      <c r="AK1903">
        <v>-120.148294999999</v>
      </c>
    </row>
    <row r="1904" spans="1:37" x14ac:dyDescent="0.25">
      <c r="A1904">
        <v>1902</v>
      </c>
      <c r="B1904">
        <v>670</v>
      </c>
      <c r="C1904" t="s">
        <v>1145</v>
      </c>
      <c r="D1904" t="s">
        <v>1146</v>
      </c>
      <c r="E1904" t="s">
        <v>37</v>
      </c>
      <c r="H1904">
        <v>7500</v>
      </c>
      <c r="I1904">
        <v>5578</v>
      </c>
      <c r="J1904">
        <v>177</v>
      </c>
      <c r="K1904">
        <f t="shared" si="58"/>
        <v>484537500</v>
      </c>
      <c r="L1904">
        <v>155</v>
      </c>
      <c r="M1904">
        <v>133</v>
      </c>
      <c r="N1904" t="s">
        <v>1145</v>
      </c>
      <c r="O1904">
        <v>2</v>
      </c>
      <c r="P1904" t="s">
        <v>39</v>
      </c>
      <c r="Q1904" s="6">
        <v>42230</v>
      </c>
      <c r="R1904">
        <v>51</v>
      </c>
      <c r="S1904">
        <v>58</v>
      </c>
      <c r="T1904" t="s">
        <v>40</v>
      </c>
      <c r="U1904" t="s">
        <v>1151</v>
      </c>
      <c r="V1904" s="3">
        <v>7500</v>
      </c>
      <c r="AB1904" s="3">
        <v>51391000</v>
      </c>
      <c r="AC1904" s="3">
        <v>57725000</v>
      </c>
      <c r="AD1904">
        <v>156.94</v>
      </c>
      <c r="AE1904" s="5">
        <f t="shared" si="59"/>
        <v>36487610</v>
      </c>
      <c r="AF1904">
        <v>176.28</v>
      </c>
      <c r="AG1904" s="4">
        <v>0.71</v>
      </c>
      <c r="AH1904" t="s">
        <v>33</v>
      </c>
      <c r="AI1904" t="s">
        <v>1146</v>
      </c>
      <c r="AJ1904">
        <v>39.166547999999999</v>
      </c>
      <c r="AK1904">
        <v>-120.148294999999</v>
      </c>
    </row>
    <row r="1905" spans="1:37" x14ac:dyDescent="0.25">
      <c r="A1905">
        <v>1903</v>
      </c>
      <c r="B1905">
        <v>670</v>
      </c>
      <c r="C1905" t="s">
        <v>1145</v>
      </c>
      <c r="D1905" t="s">
        <v>1146</v>
      </c>
      <c r="E1905" t="s">
        <v>37</v>
      </c>
      <c r="H1905">
        <v>7500</v>
      </c>
      <c r="I1905">
        <v>5578</v>
      </c>
      <c r="J1905">
        <v>177</v>
      </c>
      <c r="K1905">
        <f t="shared" si="58"/>
        <v>484537500</v>
      </c>
      <c r="L1905">
        <v>155</v>
      </c>
      <c r="M1905">
        <v>133</v>
      </c>
      <c r="N1905" t="s">
        <v>1145</v>
      </c>
      <c r="O1905">
        <v>2</v>
      </c>
      <c r="P1905" t="s">
        <v>39</v>
      </c>
      <c r="Q1905" s="6">
        <v>42199</v>
      </c>
      <c r="R1905">
        <v>58</v>
      </c>
      <c r="S1905">
        <v>58</v>
      </c>
      <c r="T1905" t="s">
        <v>40</v>
      </c>
      <c r="V1905" s="3">
        <v>7500</v>
      </c>
      <c r="AB1905" s="3">
        <v>57672000</v>
      </c>
      <c r="AC1905" s="3">
        <v>57797000</v>
      </c>
      <c r="AD1905">
        <v>191.25</v>
      </c>
      <c r="AE1905" s="5">
        <f t="shared" si="59"/>
        <v>44407440</v>
      </c>
      <c r="AF1905">
        <v>191.66</v>
      </c>
      <c r="AG1905" s="4">
        <v>0.77</v>
      </c>
      <c r="AH1905" t="s">
        <v>33</v>
      </c>
      <c r="AI1905" t="s">
        <v>1146</v>
      </c>
      <c r="AJ1905">
        <v>39.166547999999999</v>
      </c>
      <c r="AK1905">
        <v>-120.148294999999</v>
      </c>
    </row>
    <row r="1906" spans="1:37" x14ac:dyDescent="0.25">
      <c r="A1906">
        <v>1904</v>
      </c>
      <c r="B1906">
        <v>670</v>
      </c>
      <c r="C1906" t="s">
        <v>1145</v>
      </c>
      <c r="D1906" t="s">
        <v>1146</v>
      </c>
      <c r="E1906" t="s">
        <v>37</v>
      </c>
      <c r="H1906">
        <v>7500</v>
      </c>
      <c r="I1906">
        <v>5578</v>
      </c>
      <c r="J1906">
        <v>177</v>
      </c>
      <c r="K1906">
        <f t="shared" si="58"/>
        <v>484537500</v>
      </c>
      <c r="L1906">
        <v>155</v>
      </c>
      <c r="M1906">
        <v>133</v>
      </c>
      <c r="N1906" t="s">
        <v>1145</v>
      </c>
      <c r="O1906">
        <v>1</v>
      </c>
      <c r="P1906" t="s">
        <v>34</v>
      </c>
      <c r="Q1906" s="6">
        <v>42169</v>
      </c>
      <c r="R1906">
        <v>49</v>
      </c>
      <c r="S1906">
        <v>51</v>
      </c>
      <c r="T1906" t="s">
        <v>40</v>
      </c>
      <c r="U1906" t="s">
        <v>1152</v>
      </c>
      <c r="V1906" s="3">
        <v>7500</v>
      </c>
      <c r="AB1906" s="3">
        <v>49072000</v>
      </c>
      <c r="AC1906" s="3">
        <v>50872000</v>
      </c>
      <c r="AD1906">
        <v>174.91</v>
      </c>
      <c r="AE1906" s="5">
        <f t="shared" si="59"/>
        <v>39257600</v>
      </c>
      <c r="AF1906">
        <v>181.33</v>
      </c>
      <c r="AG1906" s="4">
        <v>0.8</v>
      </c>
      <c r="AH1906" t="s">
        <v>33</v>
      </c>
      <c r="AI1906" t="s">
        <v>1146</v>
      </c>
      <c r="AJ1906">
        <v>39.166547999999999</v>
      </c>
      <c r="AK1906">
        <v>-120.148294999999</v>
      </c>
    </row>
    <row r="1907" spans="1:37" x14ac:dyDescent="0.25">
      <c r="A1907">
        <v>1905</v>
      </c>
      <c r="B1907">
        <v>727</v>
      </c>
      <c r="C1907" t="s">
        <v>1153</v>
      </c>
      <c r="D1907" t="s">
        <v>52</v>
      </c>
      <c r="E1907" t="s">
        <v>53</v>
      </c>
      <c r="F1907" s="2">
        <v>36161</v>
      </c>
      <c r="G1907" s="2">
        <v>39813</v>
      </c>
      <c r="H1907">
        <v>18361</v>
      </c>
      <c r="I1907">
        <v>16372</v>
      </c>
      <c r="J1907">
        <v>122</v>
      </c>
      <c r="K1907">
        <f t="shared" si="58"/>
        <v>817615330</v>
      </c>
      <c r="L1907">
        <v>117</v>
      </c>
      <c r="M1907">
        <v>112</v>
      </c>
      <c r="N1907" t="s">
        <v>1153</v>
      </c>
      <c r="O1907">
        <v>1</v>
      </c>
      <c r="P1907" t="s">
        <v>39</v>
      </c>
      <c r="Q1907" s="6">
        <v>42050</v>
      </c>
      <c r="R1907">
        <v>48</v>
      </c>
      <c r="S1907">
        <v>49</v>
      </c>
      <c r="T1907" t="s">
        <v>40</v>
      </c>
      <c r="V1907" s="3">
        <v>18361</v>
      </c>
      <c r="W1907">
        <v>78.400000000000006</v>
      </c>
      <c r="AB1907" s="3">
        <v>47990000</v>
      </c>
      <c r="AC1907" s="3">
        <v>49040000</v>
      </c>
      <c r="AD1907">
        <v>84.01</v>
      </c>
      <c r="AE1907" s="5">
        <f t="shared" si="59"/>
        <v>43191000</v>
      </c>
      <c r="AF1907">
        <v>85.85</v>
      </c>
      <c r="AG1907" s="4">
        <v>0.9</v>
      </c>
      <c r="AH1907" t="s">
        <v>33</v>
      </c>
      <c r="AI1907" t="s">
        <v>52</v>
      </c>
      <c r="AJ1907">
        <v>33.902237</v>
      </c>
      <c r="AK1907">
        <v>-118.081733</v>
      </c>
    </row>
    <row r="1908" spans="1:37" x14ac:dyDescent="0.25">
      <c r="A1908">
        <v>1906</v>
      </c>
      <c r="B1908">
        <v>727</v>
      </c>
      <c r="C1908" t="s">
        <v>1153</v>
      </c>
      <c r="D1908" t="s">
        <v>52</v>
      </c>
      <c r="E1908" t="s">
        <v>53</v>
      </c>
      <c r="F1908" s="2">
        <v>36161</v>
      </c>
      <c r="G1908" s="2">
        <v>39813</v>
      </c>
      <c r="H1908">
        <v>18361</v>
      </c>
      <c r="I1908">
        <v>16372</v>
      </c>
      <c r="J1908">
        <v>122</v>
      </c>
      <c r="K1908">
        <f t="shared" si="58"/>
        <v>817615330</v>
      </c>
      <c r="L1908">
        <v>117</v>
      </c>
      <c r="M1908">
        <v>112</v>
      </c>
      <c r="N1908" t="s">
        <v>1153</v>
      </c>
      <c r="O1908">
        <v>1</v>
      </c>
      <c r="P1908" t="s">
        <v>39</v>
      </c>
      <c r="Q1908" s="6">
        <v>42019</v>
      </c>
      <c r="R1908">
        <v>56</v>
      </c>
      <c r="S1908">
        <v>58</v>
      </c>
      <c r="T1908" t="s">
        <v>40</v>
      </c>
      <c r="V1908" s="3">
        <v>18361</v>
      </c>
      <c r="W1908">
        <v>90.9</v>
      </c>
      <c r="AB1908" s="3">
        <v>55640000</v>
      </c>
      <c r="AC1908" s="3">
        <v>57710000</v>
      </c>
      <c r="AD1908">
        <v>87.98</v>
      </c>
      <c r="AE1908" s="5">
        <f t="shared" si="59"/>
        <v>50076000</v>
      </c>
      <c r="AF1908">
        <v>91.25</v>
      </c>
      <c r="AG1908" s="4">
        <v>0.9</v>
      </c>
      <c r="AH1908" t="s">
        <v>33</v>
      </c>
      <c r="AI1908" t="s">
        <v>52</v>
      </c>
      <c r="AJ1908">
        <v>33.902237</v>
      </c>
      <c r="AK1908">
        <v>-118.081733</v>
      </c>
    </row>
    <row r="1909" spans="1:37" x14ac:dyDescent="0.25">
      <c r="A1909">
        <v>1907</v>
      </c>
      <c r="B1909">
        <v>727</v>
      </c>
      <c r="C1909" t="s">
        <v>1153</v>
      </c>
      <c r="D1909" t="s">
        <v>52</v>
      </c>
      <c r="E1909" t="s">
        <v>53</v>
      </c>
      <c r="F1909" s="2">
        <v>36161</v>
      </c>
      <c r="G1909" s="2">
        <v>39813</v>
      </c>
      <c r="H1909">
        <v>18361</v>
      </c>
      <c r="I1909">
        <v>16372</v>
      </c>
      <c r="J1909">
        <v>122</v>
      </c>
      <c r="K1909">
        <f t="shared" si="58"/>
        <v>817615330</v>
      </c>
      <c r="L1909">
        <v>117</v>
      </c>
      <c r="M1909">
        <v>112</v>
      </c>
      <c r="N1909" t="s">
        <v>1153</v>
      </c>
      <c r="O1909">
        <v>1</v>
      </c>
      <c r="P1909" t="s">
        <v>39</v>
      </c>
      <c r="Q1909" s="6">
        <v>42352</v>
      </c>
      <c r="R1909">
        <v>46</v>
      </c>
      <c r="S1909">
        <v>56</v>
      </c>
      <c r="T1909" t="s">
        <v>40</v>
      </c>
      <c r="V1909" s="3">
        <v>18361</v>
      </c>
      <c r="W1909">
        <v>75.5</v>
      </c>
      <c r="AB1909" s="3">
        <v>46240000</v>
      </c>
      <c r="AC1909" s="3">
        <v>55796000</v>
      </c>
      <c r="AD1909">
        <v>73.11</v>
      </c>
      <c r="AE1909" s="5">
        <f t="shared" si="59"/>
        <v>41616000</v>
      </c>
      <c r="AF1909">
        <v>88.22</v>
      </c>
      <c r="AG1909" s="4">
        <v>0.9</v>
      </c>
      <c r="AH1909" t="s">
        <v>33</v>
      </c>
      <c r="AI1909" t="s">
        <v>52</v>
      </c>
      <c r="AJ1909">
        <v>33.902237</v>
      </c>
      <c r="AK1909">
        <v>-118.081733</v>
      </c>
    </row>
    <row r="1910" spans="1:37" x14ac:dyDescent="0.25">
      <c r="A1910">
        <v>1908</v>
      </c>
      <c r="B1910">
        <v>727</v>
      </c>
      <c r="C1910" t="s">
        <v>1153</v>
      </c>
      <c r="D1910" t="s">
        <v>52</v>
      </c>
      <c r="E1910" t="s">
        <v>53</v>
      </c>
      <c r="F1910" s="2">
        <v>36161</v>
      </c>
      <c r="G1910" s="2">
        <v>39813</v>
      </c>
      <c r="H1910">
        <v>18361</v>
      </c>
      <c r="I1910">
        <v>16372</v>
      </c>
      <c r="J1910">
        <v>122</v>
      </c>
      <c r="K1910">
        <f t="shared" si="58"/>
        <v>817615330</v>
      </c>
      <c r="L1910">
        <v>117</v>
      </c>
      <c r="M1910">
        <v>112</v>
      </c>
      <c r="N1910" t="s">
        <v>1153</v>
      </c>
      <c r="O1910">
        <v>1</v>
      </c>
      <c r="P1910" t="s">
        <v>39</v>
      </c>
      <c r="Q1910" s="6">
        <v>42322</v>
      </c>
      <c r="R1910">
        <v>55</v>
      </c>
      <c r="S1910">
        <v>58</v>
      </c>
      <c r="T1910" t="s">
        <v>40</v>
      </c>
      <c r="V1910" s="3">
        <v>18361</v>
      </c>
      <c r="W1910">
        <v>89.2</v>
      </c>
      <c r="AB1910" s="3">
        <v>54620000</v>
      </c>
      <c r="AC1910" s="3">
        <v>58170000</v>
      </c>
      <c r="AD1910">
        <v>89.24</v>
      </c>
      <c r="AE1910" s="5">
        <f t="shared" si="59"/>
        <v>49158000</v>
      </c>
      <c r="AF1910">
        <v>95.04</v>
      </c>
      <c r="AG1910" s="4">
        <v>0.9</v>
      </c>
      <c r="AH1910" t="s">
        <v>33</v>
      </c>
      <c r="AI1910" t="s">
        <v>52</v>
      </c>
      <c r="AJ1910">
        <v>33.902237</v>
      </c>
      <c r="AK1910">
        <v>-118.081733</v>
      </c>
    </row>
    <row r="1911" spans="1:37" x14ac:dyDescent="0.25">
      <c r="A1911">
        <v>1909</v>
      </c>
      <c r="B1911">
        <v>727</v>
      </c>
      <c r="C1911" t="s">
        <v>1153</v>
      </c>
      <c r="D1911" t="s">
        <v>52</v>
      </c>
      <c r="E1911" t="s">
        <v>53</v>
      </c>
      <c r="F1911" s="2">
        <v>36161</v>
      </c>
      <c r="G1911" s="2">
        <v>39813</v>
      </c>
      <c r="H1911">
        <v>18361</v>
      </c>
      <c r="I1911">
        <v>16372</v>
      </c>
      <c r="J1911">
        <v>122</v>
      </c>
      <c r="K1911">
        <f t="shared" si="58"/>
        <v>817615330</v>
      </c>
      <c r="L1911">
        <v>117</v>
      </c>
      <c r="M1911">
        <v>112</v>
      </c>
      <c r="N1911" t="s">
        <v>1153</v>
      </c>
      <c r="O1911">
        <v>1</v>
      </c>
      <c r="P1911" t="s">
        <v>39</v>
      </c>
      <c r="Q1911" s="6">
        <v>42291</v>
      </c>
      <c r="R1911">
        <v>61</v>
      </c>
      <c r="S1911">
        <v>65</v>
      </c>
      <c r="T1911" t="s">
        <v>40</v>
      </c>
      <c r="V1911" s="3">
        <v>18361</v>
      </c>
      <c r="W1911">
        <v>97.1</v>
      </c>
      <c r="AB1911" s="3">
        <v>61430000</v>
      </c>
      <c r="AC1911" s="3">
        <v>65130000</v>
      </c>
      <c r="AD1911">
        <v>97.13</v>
      </c>
      <c r="AE1911" s="5">
        <f t="shared" si="59"/>
        <v>55287000</v>
      </c>
      <c r="AF1911">
        <v>102.98</v>
      </c>
      <c r="AG1911" s="4">
        <v>0.9</v>
      </c>
      <c r="AH1911" t="s">
        <v>33</v>
      </c>
      <c r="AI1911" t="s">
        <v>52</v>
      </c>
      <c r="AJ1911">
        <v>33.902237</v>
      </c>
      <c r="AK1911">
        <v>-118.081733</v>
      </c>
    </row>
    <row r="1912" spans="1:37" x14ac:dyDescent="0.25">
      <c r="A1912">
        <v>1910</v>
      </c>
      <c r="B1912">
        <v>727</v>
      </c>
      <c r="C1912" t="s">
        <v>1153</v>
      </c>
      <c r="D1912" t="s">
        <v>52</v>
      </c>
      <c r="E1912" t="s">
        <v>53</v>
      </c>
      <c r="F1912" s="2">
        <v>36161</v>
      </c>
      <c r="G1912" s="2">
        <v>39813</v>
      </c>
      <c r="H1912">
        <v>18361</v>
      </c>
      <c r="I1912">
        <v>16372</v>
      </c>
      <c r="J1912">
        <v>122</v>
      </c>
      <c r="K1912">
        <f t="shared" si="58"/>
        <v>817615330</v>
      </c>
      <c r="L1912">
        <v>117</v>
      </c>
      <c r="M1912">
        <v>112</v>
      </c>
      <c r="N1912" t="s">
        <v>1153</v>
      </c>
      <c r="O1912">
        <v>1</v>
      </c>
      <c r="P1912" t="s">
        <v>39</v>
      </c>
      <c r="Q1912" s="6">
        <v>42261</v>
      </c>
      <c r="R1912">
        <v>62</v>
      </c>
      <c r="S1912">
        <v>69</v>
      </c>
      <c r="T1912" t="s">
        <v>40</v>
      </c>
      <c r="V1912" s="3">
        <v>18361</v>
      </c>
      <c r="W1912">
        <v>101</v>
      </c>
      <c r="AB1912" s="3">
        <v>61820000</v>
      </c>
      <c r="AC1912" s="3">
        <v>68880000</v>
      </c>
      <c r="AD1912">
        <v>101.01</v>
      </c>
      <c r="AE1912" s="5">
        <f t="shared" si="59"/>
        <v>55638000</v>
      </c>
      <c r="AF1912">
        <v>112.54</v>
      </c>
      <c r="AG1912" s="4">
        <v>0.9</v>
      </c>
      <c r="AH1912" t="s">
        <v>33</v>
      </c>
      <c r="AI1912" t="s">
        <v>52</v>
      </c>
      <c r="AJ1912">
        <v>33.902237</v>
      </c>
      <c r="AK1912">
        <v>-118.081733</v>
      </c>
    </row>
    <row r="1913" spans="1:37" x14ac:dyDescent="0.25">
      <c r="A1913">
        <v>1911</v>
      </c>
      <c r="B1913">
        <v>727</v>
      </c>
      <c r="C1913" t="s">
        <v>1153</v>
      </c>
      <c r="D1913" t="s">
        <v>52</v>
      </c>
      <c r="E1913" t="s">
        <v>53</v>
      </c>
      <c r="F1913" s="2">
        <v>36161</v>
      </c>
      <c r="G1913" s="2">
        <v>39813</v>
      </c>
      <c r="H1913">
        <v>18361</v>
      </c>
      <c r="I1913">
        <v>16372</v>
      </c>
      <c r="J1913">
        <v>122</v>
      </c>
      <c r="K1913">
        <f t="shared" si="58"/>
        <v>817615330</v>
      </c>
      <c r="L1913">
        <v>117</v>
      </c>
      <c r="M1913">
        <v>112</v>
      </c>
      <c r="N1913" t="s">
        <v>1153</v>
      </c>
      <c r="O1913">
        <v>1</v>
      </c>
      <c r="P1913" t="s">
        <v>39</v>
      </c>
      <c r="Q1913" s="6">
        <v>42230</v>
      </c>
      <c r="R1913">
        <v>64</v>
      </c>
      <c r="S1913">
        <v>69</v>
      </c>
      <c r="T1913" t="s">
        <v>40</v>
      </c>
      <c r="U1913" t="s">
        <v>1154</v>
      </c>
      <c r="V1913" s="3">
        <v>18361</v>
      </c>
      <c r="AB1913" s="3">
        <v>64330000</v>
      </c>
      <c r="AC1913" s="3">
        <v>68850000</v>
      </c>
      <c r="AD1913">
        <v>101.72</v>
      </c>
      <c r="AE1913" s="5">
        <f t="shared" si="59"/>
        <v>57897000</v>
      </c>
      <c r="AF1913">
        <v>108.87</v>
      </c>
      <c r="AG1913" s="4">
        <v>0.9</v>
      </c>
      <c r="AH1913" t="s">
        <v>33</v>
      </c>
      <c r="AI1913" t="s">
        <v>52</v>
      </c>
      <c r="AJ1913">
        <v>33.902237</v>
      </c>
      <c r="AK1913">
        <v>-118.081733</v>
      </c>
    </row>
    <row r="1914" spans="1:37" x14ac:dyDescent="0.25">
      <c r="A1914">
        <v>1912</v>
      </c>
      <c r="B1914">
        <v>727</v>
      </c>
      <c r="C1914" t="s">
        <v>1153</v>
      </c>
      <c r="D1914" t="s">
        <v>52</v>
      </c>
      <c r="E1914" t="s">
        <v>53</v>
      </c>
      <c r="F1914" s="2">
        <v>36161</v>
      </c>
      <c r="G1914" s="2">
        <v>39813</v>
      </c>
      <c r="H1914">
        <v>18361</v>
      </c>
      <c r="I1914">
        <v>16372</v>
      </c>
      <c r="J1914">
        <v>122</v>
      </c>
      <c r="K1914">
        <f t="shared" si="58"/>
        <v>817615330</v>
      </c>
      <c r="L1914">
        <v>117</v>
      </c>
      <c r="M1914">
        <v>112</v>
      </c>
      <c r="N1914" t="s">
        <v>1153</v>
      </c>
      <c r="O1914">
        <v>1</v>
      </c>
      <c r="P1914" t="s">
        <v>39</v>
      </c>
      <c r="Q1914" s="6">
        <v>42199</v>
      </c>
      <c r="R1914">
        <v>59</v>
      </c>
      <c r="S1914">
        <v>69</v>
      </c>
      <c r="T1914" t="s">
        <v>40</v>
      </c>
      <c r="U1914" t="s">
        <v>1155</v>
      </c>
      <c r="V1914" s="3">
        <v>18361</v>
      </c>
      <c r="AB1914" s="3">
        <v>59070000</v>
      </c>
      <c r="AC1914" s="3">
        <v>68850000</v>
      </c>
      <c r="AD1914">
        <v>93.4</v>
      </c>
      <c r="AE1914" s="5">
        <f t="shared" si="59"/>
        <v>53163000</v>
      </c>
      <c r="AF1914">
        <v>108.87</v>
      </c>
      <c r="AG1914" s="4">
        <v>0.9</v>
      </c>
      <c r="AH1914" t="s">
        <v>33</v>
      </c>
      <c r="AI1914" t="s">
        <v>52</v>
      </c>
      <c r="AJ1914">
        <v>33.902237</v>
      </c>
      <c r="AK1914">
        <v>-118.081733</v>
      </c>
    </row>
    <row r="1915" spans="1:37" x14ac:dyDescent="0.25">
      <c r="A1915">
        <v>1913</v>
      </c>
      <c r="B1915">
        <v>727</v>
      </c>
      <c r="C1915" t="s">
        <v>1153</v>
      </c>
      <c r="D1915" t="s">
        <v>52</v>
      </c>
      <c r="E1915" t="s">
        <v>53</v>
      </c>
      <c r="F1915" s="2">
        <v>36161</v>
      </c>
      <c r="G1915" s="2">
        <v>39813</v>
      </c>
      <c r="H1915">
        <v>18361</v>
      </c>
      <c r="I1915">
        <v>16372</v>
      </c>
      <c r="J1915">
        <v>122</v>
      </c>
      <c r="K1915">
        <f t="shared" si="58"/>
        <v>817615330</v>
      </c>
      <c r="L1915">
        <v>117</v>
      </c>
      <c r="M1915">
        <v>112</v>
      </c>
      <c r="N1915" t="s">
        <v>1153</v>
      </c>
      <c r="O1915">
        <v>1</v>
      </c>
      <c r="P1915" t="s">
        <v>39</v>
      </c>
      <c r="Q1915" s="6">
        <v>42169</v>
      </c>
      <c r="R1915">
        <v>61</v>
      </c>
      <c r="S1915">
        <v>67</v>
      </c>
      <c r="T1915" t="s">
        <v>40</v>
      </c>
      <c r="U1915" t="s">
        <v>1156</v>
      </c>
      <c r="V1915" s="3">
        <v>18361</v>
      </c>
      <c r="Z1915">
        <v>1.58</v>
      </c>
      <c r="AA1915" t="s">
        <v>40</v>
      </c>
      <c r="AB1915" s="3">
        <v>60690000</v>
      </c>
      <c r="AC1915" s="3">
        <v>67030000</v>
      </c>
      <c r="AD1915">
        <v>99.16</v>
      </c>
      <c r="AE1915" s="5">
        <f t="shared" si="59"/>
        <v>54621000</v>
      </c>
      <c r="AF1915">
        <v>109.52</v>
      </c>
      <c r="AG1915" s="4">
        <v>0.9</v>
      </c>
      <c r="AH1915" t="s">
        <v>33</v>
      </c>
      <c r="AI1915" t="s">
        <v>52</v>
      </c>
      <c r="AJ1915">
        <v>33.902237</v>
      </c>
      <c r="AK1915">
        <v>-118.081733</v>
      </c>
    </row>
    <row r="1916" spans="1:37" x14ac:dyDescent="0.25">
      <c r="A1916">
        <v>1914</v>
      </c>
      <c r="B1916">
        <v>409</v>
      </c>
      <c r="C1916" t="s">
        <v>1157</v>
      </c>
      <c r="D1916" t="s">
        <v>52</v>
      </c>
      <c r="E1916" t="s">
        <v>53</v>
      </c>
      <c r="F1916" s="2">
        <v>35431</v>
      </c>
      <c r="G1916" s="2">
        <v>38718</v>
      </c>
      <c r="H1916">
        <v>183095</v>
      </c>
      <c r="I1916">
        <v>165012</v>
      </c>
      <c r="J1916">
        <v>167</v>
      </c>
      <c r="K1916">
        <f t="shared" si="58"/>
        <v>11160555725</v>
      </c>
      <c r="L1916">
        <v>157</v>
      </c>
      <c r="M1916">
        <v>142</v>
      </c>
      <c r="N1916" t="s">
        <v>1157</v>
      </c>
      <c r="O1916" t="s">
        <v>270</v>
      </c>
      <c r="P1916" t="s">
        <v>39</v>
      </c>
      <c r="Q1916" s="6">
        <v>42050</v>
      </c>
      <c r="R1916" s="3">
        <v>1718</v>
      </c>
      <c r="S1916" s="3">
        <v>1544</v>
      </c>
      <c r="T1916" t="s">
        <v>55</v>
      </c>
      <c r="V1916" s="3">
        <v>171183</v>
      </c>
      <c r="W1916">
        <v>75.900000000000006</v>
      </c>
      <c r="AB1916" s="3">
        <v>559910507</v>
      </c>
      <c r="AC1916" s="3">
        <v>503179774</v>
      </c>
      <c r="AD1916">
        <v>75.930000000000007</v>
      </c>
      <c r="AE1916" s="5">
        <f t="shared" si="59"/>
        <v>363941829.55000001</v>
      </c>
      <c r="AF1916">
        <v>68.239999999999995</v>
      </c>
      <c r="AG1916" s="4">
        <v>0.65</v>
      </c>
      <c r="AH1916" t="s">
        <v>33</v>
      </c>
      <c r="AI1916" t="s">
        <v>52</v>
      </c>
      <c r="AJ1916">
        <v>33.195869999999999</v>
      </c>
      <c r="AK1916">
        <v>-117.37948299999999</v>
      </c>
    </row>
    <row r="1917" spans="1:37" x14ac:dyDescent="0.25">
      <c r="A1917">
        <v>1915</v>
      </c>
      <c r="B1917">
        <v>409</v>
      </c>
      <c r="C1917" t="s">
        <v>1157</v>
      </c>
      <c r="D1917" t="s">
        <v>52</v>
      </c>
      <c r="E1917" t="s">
        <v>53</v>
      </c>
      <c r="F1917" s="2">
        <v>35431</v>
      </c>
      <c r="G1917" s="2">
        <v>38718</v>
      </c>
      <c r="H1917">
        <v>183095</v>
      </c>
      <c r="I1917">
        <v>165012</v>
      </c>
      <c r="J1917">
        <v>167</v>
      </c>
      <c r="K1917">
        <f t="shared" si="58"/>
        <v>11160555725</v>
      </c>
      <c r="L1917">
        <v>157</v>
      </c>
      <c r="M1917">
        <v>142</v>
      </c>
      <c r="N1917" t="s">
        <v>1157</v>
      </c>
      <c r="O1917" t="s">
        <v>270</v>
      </c>
      <c r="P1917" t="s">
        <v>39</v>
      </c>
      <c r="Q1917" s="6">
        <v>42019</v>
      </c>
      <c r="R1917" s="3">
        <v>1512</v>
      </c>
      <c r="S1917" s="3">
        <v>1571</v>
      </c>
      <c r="T1917" t="s">
        <v>55</v>
      </c>
      <c r="V1917" s="3">
        <v>171183</v>
      </c>
      <c r="W1917">
        <v>68.099999999999994</v>
      </c>
      <c r="AA1917" t="s">
        <v>55</v>
      </c>
      <c r="AB1917" s="3">
        <v>492654772</v>
      </c>
      <c r="AC1917" s="3">
        <v>511977762</v>
      </c>
      <c r="AD1917">
        <v>68.14</v>
      </c>
      <c r="AE1917" s="5">
        <f t="shared" si="59"/>
        <v>359637983.56</v>
      </c>
      <c r="AF1917">
        <v>70.81</v>
      </c>
      <c r="AG1917" s="4">
        <v>0.73</v>
      </c>
      <c r="AH1917" t="s">
        <v>33</v>
      </c>
      <c r="AI1917" t="s">
        <v>52</v>
      </c>
      <c r="AJ1917">
        <v>33.195869999999999</v>
      </c>
      <c r="AK1917">
        <v>-117.37948299999999</v>
      </c>
    </row>
    <row r="1918" spans="1:37" x14ac:dyDescent="0.25">
      <c r="A1918">
        <v>1916</v>
      </c>
      <c r="B1918">
        <v>409</v>
      </c>
      <c r="C1918" t="s">
        <v>1157</v>
      </c>
      <c r="D1918" t="s">
        <v>52</v>
      </c>
      <c r="E1918" t="s">
        <v>53</v>
      </c>
      <c r="F1918" s="2">
        <v>35431</v>
      </c>
      <c r="G1918" s="2">
        <v>38718</v>
      </c>
      <c r="H1918">
        <v>183095</v>
      </c>
      <c r="I1918">
        <v>165012</v>
      </c>
      <c r="J1918">
        <v>167</v>
      </c>
      <c r="K1918">
        <f t="shared" si="58"/>
        <v>11160555725</v>
      </c>
      <c r="L1918">
        <v>157</v>
      </c>
      <c r="M1918">
        <v>142</v>
      </c>
      <c r="N1918" t="s">
        <v>1157</v>
      </c>
      <c r="O1918" t="s">
        <v>270</v>
      </c>
      <c r="P1918" t="s">
        <v>39</v>
      </c>
      <c r="Q1918" s="6">
        <v>42352</v>
      </c>
      <c r="R1918" s="3">
        <v>1335</v>
      </c>
      <c r="S1918" s="3">
        <v>1783</v>
      </c>
      <c r="T1918" t="s">
        <v>55</v>
      </c>
      <c r="V1918" s="3">
        <v>171183</v>
      </c>
      <c r="W1918">
        <v>56.3</v>
      </c>
      <c r="AA1918" t="s">
        <v>55</v>
      </c>
      <c r="AB1918" s="3">
        <v>435076825</v>
      </c>
      <c r="AC1918" s="3">
        <v>580895339</v>
      </c>
      <c r="AD1918">
        <v>56.32</v>
      </c>
      <c r="AE1918" s="5">
        <f t="shared" si="59"/>
        <v>300203009.25</v>
      </c>
      <c r="AF1918">
        <v>75.2</v>
      </c>
      <c r="AG1918" s="4">
        <v>0.69</v>
      </c>
      <c r="AH1918" t="s">
        <v>33</v>
      </c>
      <c r="AI1918" t="s">
        <v>52</v>
      </c>
      <c r="AJ1918">
        <v>33.195869999999999</v>
      </c>
      <c r="AK1918">
        <v>-117.37948299999999</v>
      </c>
    </row>
    <row r="1919" spans="1:37" x14ac:dyDescent="0.25">
      <c r="A1919">
        <v>1917</v>
      </c>
      <c r="B1919">
        <v>409</v>
      </c>
      <c r="C1919" t="s">
        <v>1157</v>
      </c>
      <c r="D1919" t="s">
        <v>52</v>
      </c>
      <c r="E1919" t="s">
        <v>53</v>
      </c>
      <c r="F1919" s="2">
        <v>35431</v>
      </c>
      <c r="G1919" s="2">
        <v>38718</v>
      </c>
      <c r="H1919">
        <v>183095</v>
      </c>
      <c r="I1919">
        <v>165012</v>
      </c>
      <c r="J1919">
        <v>167</v>
      </c>
      <c r="K1919">
        <f t="shared" si="58"/>
        <v>11160555725</v>
      </c>
      <c r="L1919">
        <v>157</v>
      </c>
      <c r="M1919">
        <v>142</v>
      </c>
      <c r="N1919" t="s">
        <v>1157</v>
      </c>
      <c r="O1919" t="s">
        <v>270</v>
      </c>
      <c r="P1919" t="s">
        <v>39</v>
      </c>
      <c r="Q1919" s="6">
        <v>42322</v>
      </c>
      <c r="R1919" s="3">
        <v>2013</v>
      </c>
      <c r="S1919" s="3">
        <v>1980</v>
      </c>
      <c r="T1919" t="s">
        <v>55</v>
      </c>
      <c r="V1919" s="3">
        <v>171183</v>
      </c>
      <c r="W1919">
        <v>78.900000000000006</v>
      </c>
      <c r="AB1919" s="3">
        <v>655841167</v>
      </c>
      <c r="AC1919" s="3">
        <v>645283581</v>
      </c>
      <c r="AD1919">
        <v>78.92</v>
      </c>
      <c r="AE1919" s="5">
        <f t="shared" si="59"/>
        <v>406621523.54000002</v>
      </c>
      <c r="AF1919">
        <v>77.650000000000006</v>
      </c>
      <c r="AG1919" s="4">
        <v>0.62</v>
      </c>
      <c r="AH1919" t="s">
        <v>33</v>
      </c>
      <c r="AI1919" t="s">
        <v>52</v>
      </c>
      <c r="AJ1919">
        <v>33.195869999999999</v>
      </c>
      <c r="AK1919">
        <v>-117.37948299999999</v>
      </c>
    </row>
    <row r="1920" spans="1:37" x14ac:dyDescent="0.25">
      <c r="A1920">
        <v>1918</v>
      </c>
      <c r="B1920">
        <v>409</v>
      </c>
      <c r="C1920" t="s">
        <v>1157</v>
      </c>
      <c r="D1920" t="s">
        <v>52</v>
      </c>
      <c r="E1920" t="s">
        <v>53</v>
      </c>
      <c r="F1920" s="2">
        <v>35431</v>
      </c>
      <c r="G1920" s="2">
        <v>38718</v>
      </c>
      <c r="H1920">
        <v>183095</v>
      </c>
      <c r="I1920">
        <v>165012</v>
      </c>
      <c r="J1920">
        <v>167</v>
      </c>
      <c r="K1920">
        <f t="shared" si="58"/>
        <v>11160555725</v>
      </c>
      <c r="L1920">
        <v>157</v>
      </c>
      <c r="M1920">
        <v>142</v>
      </c>
      <c r="N1920" t="s">
        <v>1157</v>
      </c>
      <c r="O1920" t="s">
        <v>270</v>
      </c>
      <c r="P1920" t="s">
        <v>39</v>
      </c>
      <c r="Q1920" s="6">
        <v>42291</v>
      </c>
      <c r="R1920" s="3">
        <v>2597</v>
      </c>
      <c r="S1920" s="3">
        <v>2534</v>
      </c>
      <c r="T1920" t="s">
        <v>55</v>
      </c>
      <c r="V1920" s="3">
        <v>171183</v>
      </c>
      <c r="W1920">
        <v>91.9</v>
      </c>
      <c r="AB1920" s="3">
        <v>846366496</v>
      </c>
      <c r="AC1920" s="3">
        <v>825740101</v>
      </c>
      <c r="AD1920">
        <v>91.87</v>
      </c>
      <c r="AE1920" s="5">
        <f t="shared" si="59"/>
        <v>490892567.67999995</v>
      </c>
      <c r="AF1920">
        <v>89.63</v>
      </c>
      <c r="AG1920" s="4">
        <v>0.57999999999999996</v>
      </c>
      <c r="AH1920" t="s">
        <v>33</v>
      </c>
      <c r="AI1920" t="s">
        <v>52</v>
      </c>
      <c r="AJ1920">
        <v>33.195869999999999</v>
      </c>
      <c r="AK1920">
        <v>-117.37948299999999</v>
      </c>
    </row>
    <row r="1921" spans="1:37" x14ac:dyDescent="0.25">
      <c r="A1921">
        <v>1919</v>
      </c>
      <c r="B1921">
        <v>409</v>
      </c>
      <c r="C1921" t="s">
        <v>1157</v>
      </c>
      <c r="D1921" t="s">
        <v>52</v>
      </c>
      <c r="E1921" t="s">
        <v>53</v>
      </c>
      <c r="F1921" s="2">
        <v>35431</v>
      </c>
      <c r="G1921" s="2">
        <v>38718</v>
      </c>
      <c r="H1921">
        <v>183095</v>
      </c>
      <c r="I1921">
        <v>165012</v>
      </c>
      <c r="J1921">
        <v>167</v>
      </c>
      <c r="K1921">
        <f t="shared" si="58"/>
        <v>11160555725</v>
      </c>
      <c r="L1921">
        <v>157</v>
      </c>
      <c r="M1921">
        <v>142</v>
      </c>
      <c r="N1921" t="s">
        <v>1157</v>
      </c>
      <c r="O1921" t="s">
        <v>270</v>
      </c>
      <c r="P1921" t="s">
        <v>39</v>
      </c>
      <c r="Q1921" s="6">
        <v>42261</v>
      </c>
      <c r="R1921" s="3">
        <v>2786</v>
      </c>
      <c r="S1921" s="3">
        <v>2883</v>
      </c>
      <c r="T1921" t="s">
        <v>55</v>
      </c>
      <c r="V1921" s="3">
        <v>171183</v>
      </c>
      <c r="W1921">
        <v>101.3</v>
      </c>
      <c r="AB1921" s="3">
        <v>907919831</v>
      </c>
      <c r="AC1921" s="3">
        <v>939299323</v>
      </c>
      <c r="AD1921">
        <v>100.95</v>
      </c>
      <c r="AE1921" s="5">
        <f t="shared" si="59"/>
        <v>517514303.66999996</v>
      </c>
      <c r="AF1921">
        <v>104.44</v>
      </c>
      <c r="AG1921" s="4">
        <v>0.56999999999999995</v>
      </c>
      <c r="AH1921" t="s">
        <v>33</v>
      </c>
      <c r="AI1921" t="s">
        <v>52</v>
      </c>
      <c r="AJ1921">
        <v>33.195869999999999</v>
      </c>
      <c r="AK1921">
        <v>-117.37948299999999</v>
      </c>
    </row>
    <row r="1922" spans="1:37" x14ac:dyDescent="0.25">
      <c r="A1922">
        <v>1920</v>
      </c>
      <c r="B1922">
        <v>409</v>
      </c>
      <c r="C1922" t="s">
        <v>1157</v>
      </c>
      <c r="D1922" t="s">
        <v>52</v>
      </c>
      <c r="E1922" t="s">
        <v>53</v>
      </c>
      <c r="F1922" s="2">
        <v>35431</v>
      </c>
      <c r="G1922" s="2">
        <v>38718</v>
      </c>
      <c r="H1922">
        <v>183095</v>
      </c>
      <c r="I1922">
        <v>165012</v>
      </c>
      <c r="J1922">
        <v>167</v>
      </c>
      <c r="K1922">
        <f t="shared" si="58"/>
        <v>11160555725</v>
      </c>
      <c r="L1922">
        <v>157</v>
      </c>
      <c r="M1922">
        <v>142</v>
      </c>
      <c r="N1922" t="s">
        <v>1157</v>
      </c>
      <c r="O1922" t="s">
        <v>270</v>
      </c>
      <c r="P1922" t="s">
        <v>39</v>
      </c>
      <c r="Q1922" s="6">
        <v>42230</v>
      </c>
      <c r="R1922" s="3">
        <v>2864</v>
      </c>
      <c r="S1922" s="3">
        <v>3108</v>
      </c>
      <c r="T1922" t="s">
        <v>55</v>
      </c>
      <c r="V1922" s="3">
        <v>170320</v>
      </c>
      <c r="AB1922" s="3">
        <v>933238487</v>
      </c>
      <c r="AC1922" s="3">
        <v>1012746235</v>
      </c>
      <c r="AD1922">
        <v>103.58</v>
      </c>
      <c r="AE1922" s="5">
        <f t="shared" si="59"/>
        <v>550610707.32999992</v>
      </c>
      <c r="AF1922">
        <v>112.4</v>
      </c>
      <c r="AG1922" s="4">
        <v>0.59</v>
      </c>
      <c r="AH1922" t="s">
        <v>33</v>
      </c>
      <c r="AI1922" t="s">
        <v>52</v>
      </c>
      <c r="AJ1922">
        <v>33.195869999999999</v>
      </c>
      <c r="AK1922">
        <v>-117.37948299999999</v>
      </c>
    </row>
    <row r="1923" spans="1:37" x14ac:dyDescent="0.25">
      <c r="A1923">
        <v>1921</v>
      </c>
      <c r="B1923">
        <v>409</v>
      </c>
      <c r="C1923" t="s">
        <v>1157</v>
      </c>
      <c r="D1923" t="s">
        <v>52</v>
      </c>
      <c r="E1923" t="s">
        <v>53</v>
      </c>
      <c r="F1923" s="2">
        <v>35431</v>
      </c>
      <c r="G1923" s="2">
        <v>38718</v>
      </c>
      <c r="H1923">
        <v>183095</v>
      </c>
      <c r="I1923">
        <v>165012</v>
      </c>
      <c r="J1923">
        <v>167</v>
      </c>
      <c r="K1923">
        <f t="shared" ref="K1923:K1986" si="60">J1923*H1923*365</f>
        <v>11160555725</v>
      </c>
      <c r="L1923">
        <v>157</v>
      </c>
      <c r="M1923">
        <v>142</v>
      </c>
      <c r="N1923" t="s">
        <v>1157</v>
      </c>
      <c r="O1923" t="s">
        <v>270</v>
      </c>
      <c r="P1923" t="s">
        <v>39</v>
      </c>
      <c r="Q1923" s="6">
        <v>42199</v>
      </c>
      <c r="R1923" s="3">
        <v>3045</v>
      </c>
      <c r="S1923" s="3">
        <v>3083</v>
      </c>
      <c r="T1923" t="s">
        <v>55</v>
      </c>
      <c r="U1923" t="s">
        <v>1158</v>
      </c>
      <c r="V1923" s="3">
        <v>171289</v>
      </c>
      <c r="X1923" t="s">
        <v>1159</v>
      </c>
      <c r="Y1923" t="s">
        <v>1160</v>
      </c>
      <c r="AB1923" s="3">
        <v>992217595</v>
      </c>
      <c r="AC1923" s="3">
        <v>1004697705</v>
      </c>
      <c r="AD1923">
        <v>111.37</v>
      </c>
      <c r="AE1923" s="5">
        <f t="shared" ref="AE1923:AE1986" si="61">AB1923*AG1923</f>
        <v>595330557</v>
      </c>
      <c r="AF1923">
        <v>112.77</v>
      </c>
      <c r="AG1923" s="4">
        <v>0.6</v>
      </c>
      <c r="AH1923" t="s">
        <v>33</v>
      </c>
      <c r="AI1923" t="s">
        <v>52</v>
      </c>
      <c r="AJ1923">
        <v>33.195869999999999</v>
      </c>
      <c r="AK1923">
        <v>-117.37948299999999</v>
      </c>
    </row>
    <row r="1924" spans="1:37" x14ac:dyDescent="0.25">
      <c r="A1924">
        <v>1922</v>
      </c>
      <c r="B1924">
        <v>409</v>
      </c>
      <c r="C1924" t="s">
        <v>1157</v>
      </c>
      <c r="D1924" t="s">
        <v>52</v>
      </c>
      <c r="E1924" t="s">
        <v>53</v>
      </c>
      <c r="F1924" s="2">
        <v>35431</v>
      </c>
      <c r="G1924" s="2">
        <v>38718</v>
      </c>
      <c r="H1924">
        <v>183095</v>
      </c>
      <c r="I1924">
        <v>165012</v>
      </c>
      <c r="J1924">
        <v>167</v>
      </c>
      <c r="K1924">
        <f t="shared" si="60"/>
        <v>11160555725</v>
      </c>
      <c r="L1924">
        <v>157</v>
      </c>
      <c r="M1924">
        <v>142</v>
      </c>
      <c r="N1924" t="s">
        <v>1157</v>
      </c>
      <c r="O1924" t="s">
        <v>270</v>
      </c>
      <c r="P1924" t="s">
        <v>39</v>
      </c>
      <c r="Q1924" s="6">
        <v>42169</v>
      </c>
      <c r="R1924" s="3">
        <v>2892</v>
      </c>
      <c r="S1924" s="3">
        <v>2959</v>
      </c>
      <c r="T1924" t="s">
        <v>55</v>
      </c>
      <c r="U1924" t="s">
        <v>1161</v>
      </c>
      <c r="V1924" s="3">
        <v>171289</v>
      </c>
      <c r="AB1924" s="3">
        <v>942329742</v>
      </c>
      <c r="AC1924" s="3">
        <v>964292128</v>
      </c>
      <c r="AD1924">
        <v>108.93</v>
      </c>
      <c r="AE1924" s="5">
        <f t="shared" si="61"/>
        <v>555974547.77999997</v>
      </c>
      <c r="AF1924">
        <v>111.47</v>
      </c>
      <c r="AG1924" s="4">
        <v>0.59</v>
      </c>
      <c r="AH1924" t="s">
        <v>33</v>
      </c>
      <c r="AI1924" t="s">
        <v>52</v>
      </c>
      <c r="AJ1924">
        <v>33.195869999999999</v>
      </c>
      <c r="AK1924">
        <v>-117.37948299999999</v>
      </c>
    </row>
    <row r="1925" spans="1:37" x14ac:dyDescent="0.25">
      <c r="A1925">
        <v>1923</v>
      </c>
      <c r="B1925">
        <v>538</v>
      </c>
      <c r="C1925" t="s">
        <v>1162</v>
      </c>
      <c r="D1925" t="s">
        <v>116</v>
      </c>
      <c r="E1925" t="s">
        <v>31</v>
      </c>
      <c r="F1925" s="2">
        <v>34700</v>
      </c>
      <c r="G1925" s="2">
        <v>37987</v>
      </c>
      <c r="H1925">
        <v>23386</v>
      </c>
      <c r="I1925">
        <v>19664</v>
      </c>
      <c r="J1925">
        <v>312</v>
      </c>
      <c r="K1925">
        <f t="shared" si="60"/>
        <v>2663197680</v>
      </c>
      <c r="L1925">
        <v>281</v>
      </c>
      <c r="M1925">
        <v>250</v>
      </c>
      <c r="N1925" t="s">
        <v>1162</v>
      </c>
      <c r="O1925" t="s">
        <v>78</v>
      </c>
      <c r="P1925" t="s">
        <v>39</v>
      </c>
      <c r="Q1925" s="6">
        <v>42050</v>
      </c>
      <c r="R1925">
        <v>426</v>
      </c>
      <c r="S1925">
        <v>480</v>
      </c>
      <c r="T1925" t="s">
        <v>55</v>
      </c>
      <c r="V1925" s="3">
        <v>27000</v>
      </c>
      <c r="W1925">
        <v>147</v>
      </c>
      <c r="AB1925" s="3">
        <v>138812708</v>
      </c>
      <c r="AC1925" s="3">
        <v>156408685</v>
      </c>
      <c r="AD1925">
        <v>146.88999999999999</v>
      </c>
      <c r="AE1925" s="5">
        <f t="shared" si="61"/>
        <v>111050166.40000001</v>
      </c>
      <c r="AF1925">
        <v>165.51</v>
      </c>
      <c r="AG1925" s="4">
        <v>0.8</v>
      </c>
      <c r="AH1925" t="s">
        <v>33</v>
      </c>
      <c r="AI1925" t="s">
        <v>116</v>
      </c>
      <c r="AJ1925">
        <v>36.778261000000001</v>
      </c>
      <c r="AK1925">
        <v>-119.41793199999999</v>
      </c>
    </row>
    <row r="1926" spans="1:37" x14ac:dyDescent="0.25">
      <c r="A1926">
        <v>1924</v>
      </c>
      <c r="B1926">
        <v>538</v>
      </c>
      <c r="C1926" t="s">
        <v>1162</v>
      </c>
      <c r="D1926" t="s">
        <v>116</v>
      </c>
      <c r="E1926" t="s">
        <v>31</v>
      </c>
      <c r="F1926" s="2">
        <v>34700</v>
      </c>
      <c r="G1926" s="2">
        <v>37987</v>
      </c>
      <c r="H1926">
        <v>23386</v>
      </c>
      <c r="I1926">
        <v>19664</v>
      </c>
      <c r="J1926">
        <v>312</v>
      </c>
      <c r="K1926">
        <f t="shared" si="60"/>
        <v>2663197680</v>
      </c>
      <c r="L1926">
        <v>281</v>
      </c>
      <c r="M1926">
        <v>250</v>
      </c>
      <c r="N1926" t="s">
        <v>1162</v>
      </c>
      <c r="O1926" t="s">
        <v>78</v>
      </c>
      <c r="P1926" t="s">
        <v>39</v>
      </c>
      <c r="Q1926" s="6">
        <v>42019</v>
      </c>
      <c r="R1926">
        <v>472</v>
      </c>
      <c r="S1926">
        <v>549</v>
      </c>
      <c r="T1926" t="s">
        <v>55</v>
      </c>
      <c r="V1926" s="3">
        <v>27000</v>
      </c>
      <c r="W1926">
        <v>147</v>
      </c>
      <c r="AB1926" s="3">
        <v>153801874</v>
      </c>
      <c r="AC1926" s="3">
        <v>178892433</v>
      </c>
      <c r="AD1926">
        <v>147</v>
      </c>
      <c r="AE1926" s="5">
        <f t="shared" si="61"/>
        <v>123041499.2</v>
      </c>
      <c r="AF1926">
        <v>170.98</v>
      </c>
      <c r="AG1926" s="4">
        <v>0.8</v>
      </c>
      <c r="AH1926" t="s">
        <v>33</v>
      </c>
      <c r="AI1926" t="s">
        <v>116</v>
      </c>
      <c r="AJ1926">
        <v>36.778261000000001</v>
      </c>
      <c r="AK1926">
        <v>-119.41793199999999</v>
      </c>
    </row>
    <row r="1927" spans="1:37" x14ac:dyDescent="0.25">
      <c r="A1927">
        <v>1925</v>
      </c>
      <c r="B1927">
        <v>538</v>
      </c>
      <c r="C1927" t="s">
        <v>1162</v>
      </c>
      <c r="D1927" t="s">
        <v>116</v>
      </c>
      <c r="E1927" t="s">
        <v>31</v>
      </c>
      <c r="F1927" s="2">
        <v>34700</v>
      </c>
      <c r="G1927" s="2">
        <v>37987</v>
      </c>
      <c r="H1927">
        <v>23386</v>
      </c>
      <c r="I1927">
        <v>19664</v>
      </c>
      <c r="J1927">
        <v>312</v>
      </c>
      <c r="K1927">
        <f t="shared" si="60"/>
        <v>2663197680</v>
      </c>
      <c r="L1927">
        <v>281</v>
      </c>
      <c r="M1927">
        <v>250</v>
      </c>
      <c r="N1927" t="s">
        <v>1162</v>
      </c>
      <c r="O1927" t="s">
        <v>78</v>
      </c>
      <c r="P1927" t="s">
        <v>39</v>
      </c>
      <c r="Q1927" s="6">
        <v>42352</v>
      </c>
      <c r="R1927">
        <v>450</v>
      </c>
      <c r="S1927">
        <v>515</v>
      </c>
      <c r="T1927" t="s">
        <v>55</v>
      </c>
      <c r="V1927" s="3">
        <v>27000</v>
      </c>
      <c r="W1927">
        <v>140</v>
      </c>
      <c r="AA1927" t="s">
        <v>55</v>
      </c>
      <c r="AB1927" s="3">
        <v>146633142</v>
      </c>
      <c r="AC1927" s="3">
        <v>167813485</v>
      </c>
      <c r="AD1927">
        <v>140.15</v>
      </c>
      <c r="AE1927" s="5">
        <f t="shared" si="61"/>
        <v>117306513.60000001</v>
      </c>
      <c r="AF1927">
        <v>160.4</v>
      </c>
      <c r="AG1927" s="4">
        <v>0.8</v>
      </c>
      <c r="AH1927" t="s">
        <v>33</v>
      </c>
      <c r="AI1927" t="s">
        <v>116</v>
      </c>
      <c r="AJ1927">
        <v>36.778261000000001</v>
      </c>
      <c r="AK1927">
        <v>-119.41793199999999</v>
      </c>
    </row>
    <row r="1928" spans="1:37" x14ac:dyDescent="0.25">
      <c r="A1928">
        <v>1926</v>
      </c>
      <c r="B1928">
        <v>538</v>
      </c>
      <c r="C1928" t="s">
        <v>1162</v>
      </c>
      <c r="D1928" t="s">
        <v>116</v>
      </c>
      <c r="E1928" t="s">
        <v>31</v>
      </c>
      <c r="F1928" s="2">
        <v>34700</v>
      </c>
      <c r="G1928" s="2">
        <v>37987</v>
      </c>
      <c r="H1928">
        <v>23386</v>
      </c>
      <c r="I1928">
        <v>19664</v>
      </c>
      <c r="J1928">
        <v>312</v>
      </c>
      <c r="K1928">
        <f t="shared" si="60"/>
        <v>2663197680</v>
      </c>
      <c r="L1928">
        <v>281</v>
      </c>
      <c r="M1928">
        <v>250</v>
      </c>
      <c r="N1928" t="s">
        <v>1162</v>
      </c>
      <c r="O1928" t="s">
        <v>38</v>
      </c>
      <c r="P1928" t="s">
        <v>39</v>
      </c>
      <c r="Q1928" s="6">
        <v>42322</v>
      </c>
      <c r="R1928">
        <v>596</v>
      </c>
      <c r="S1928">
        <v>626</v>
      </c>
      <c r="T1928" t="s">
        <v>55</v>
      </c>
      <c r="V1928" s="3">
        <v>27000</v>
      </c>
      <c r="W1928">
        <v>192</v>
      </c>
      <c r="AA1928" t="s">
        <v>55</v>
      </c>
      <c r="AB1928" s="3">
        <v>194207450</v>
      </c>
      <c r="AC1928" s="3">
        <v>203982993</v>
      </c>
      <c r="AD1928">
        <v>191.81</v>
      </c>
      <c r="AE1928" s="5">
        <f t="shared" si="61"/>
        <v>155365960</v>
      </c>
      <c r="AF1928">
        <v>201.46</v>
      </c>
      <c r="AG1928" s="4">
        <v>0.8</v>
      </c>
      <c r="AH1928" t="s">
        <v>33</v>
      </c>
      <c r="AI1928" t="s">
        <v>116</v>
      </c>
      <c r="AJ1928">
        <v>36.778261000000001</v>
      </c>
      <c r="AK1928">
        <v>-119.41793199999999</v>
      </c>
    </row>
    <row r="1929" spans="1:37" x14ac:dyDescent="0.25">
      <c r="A1929">
        <v>1927</v>
      </c>
      <c r="B1929">
        <v>538</v>
      </c>
      <c r="C1929" t="s">
        <v>1162</v>
      </c>
      <c r="D1929" t="s">
        <v>116</v>
      </c>
      <c r="E1929" t="s">
        <v>31</v>
      </c>
      <c r="F1929" s="2">
        <v>34700</v>
      </c>
      <c r="G1929" s="2">
        <v>37987</v>
      </c>
      <c r="H1929">
        <v>23386</v>
      </c>
      <c r="I1929">
        <v>19664</v>
      </c>
      <c r="J1929">
        <v>312</v>
      </c>
      <c r="K1929">
        <f t="shared" si="60"/>
        <v>2663197680</v>
      </c>
      <c r="L1929">
        <v>281</v>
      </c>
      <c r="M1929">
        <v>250</v>
      </c>
      <c r="N1929" t="s">
        <v>1162</v>
      </c>
      <c r="O1929" t="s">
        <v>38</v>
      </c>
      <c r="P1929" t="s">
        <v>39</v>
      </c>
      <c r="Q1929" s="6">
        <v>42291</v>
      </c>
      <c r="R1929">
        <v>827</v>
      </c>
      <c r="S1929">
        <v>856</v>
      </c>
      <c r="T1929" t="s">
        <v>55</v>
      </c>
      <c r="V1929" s="3">
        <v>27000</v>
      </c>
      <c r="W1929">
        <v>257</v>
      </c>
      <c r="AA1929" t="s">
        <v>55</v>
      </c>
      <c r="AB1929" s="3">
        <v>269479130</v>
      </c>
      <c r="AC1929" s="3">
        <v>278928822</v>
      </c>
      <c r="AD1929">
        <v>257.57</v>
      </c>
      <c r="AE1929" s="5">
        <f t="shared" si="61"/>
        <v>215583304</v>
      </c>
      <c r="AF1929">
        <v>266.60000000000002</v>
      </c>
      <c r="AG1929" s="4">
        <v>0.8</v>
      </c>
      <c r="AH1929" t="s">
        <v>33</v>
      </c>
      <c r="AI1929" t="s">
        <v>116</v>
      </c>
      <c r="AJ1929">
        <v>36.778261000000001</v>
      </c>
      <c r="AK1929">
        <v>-119.41793199999999</v>
      </c>
    </row>
    <row r="1930" spans="1:37" x14ac:dyDescent="0.25">
      <c r="A1930">
        <v>1928</v>
      </c>
      <c r="B1930">
        <v>538</v>
      </c>
      <c r="C1930" t="s">
        <v>1162</v>
      </c>
      <c r="D1930" t="s">
        <v>116</v>
      </c>
      <c r="E1930" t="s">
        <v>31</v>
      </c>
      <c r="F1930" s="2">
        <v>34700</v>
      </c>
      <c r="G1930" s="2">
        <v>37987</v>
      </c>
      <c r="H1930">
        <v>23386</v>
      </c>
      <c r="I1930">
        <v>19664</v>
      </c>
      <c r="J1930">
        <v>312</v>
      </c>
      <c r="K1930">
        <f t="shared" si="60"/>
        <v>2663197680</v>
      </c>
      <c r="L1930">
        <v>281</v>
      </c>
      <c r="M1930">
        <v>250</v>
      </c>
      <c r="N1930" t="s">
        <v>1162</v>
      </c>
      <c r="O1930" t="s">
        <v>78</v>
      </c>
      <c r="P1930" t="s">
        <v>39</v>
      </c>
      <c r="Q1930" s="6">
        <v>42261</v>
      </c>
      <c r="R1930">
        <v>943</v>
      </c>
      <c r="S1930" s="3">
        <v>1031</v>
      </c>
      <c r="T1930" t="s">
        <v>55</v>
      </c>
      <c r="V1930" s="3">
        <v>27000</v>
      </c>
      <c r="W1930">
        <v>303.48</v>
      </c>
      <c r="AB1930" s="3">
        <v>307277896</v>
      </c>
      <c r="AC1930" s="3">
        <v>335952821</v>
      </c>
      <c r="AD1930">
        <v>303.48</v>
      </c>
      <c r="AE1930" s="5">
        <f t="shared" si="61"/>
        <v>245822316.80000001</v>
      </c>
      <c r="AF1930">
        <v>331.81</v>
      </c>
      <c r="AG1930" s="4">
        <v>0.8</v>
      </c>
      <c r="AH1930" t="s">
        <v>33</v>
      </c>
      <c r="AI1930" t="s">
        <v>116</v>
      </c>
      <c r="AJ1930">
        <v>36.778261000000001</v>
      </c>
      <c r="AK1930">
        <v>-119.41793199999999</v>
      </c>
    </row>
    <row r="1931" spans="1:37" x14ac:dyDescent="0.25">
      <c r="A1931">
        <v>1929</v>
      </c>
      <c r="B1931">
        <v>538</v>
      </c>
      <c r="C1931" t="s">
        <v>1162</v>
      </c>
      <c r="D1931" t="s">
        <v>116</v>
      </c>
      <c r="E1931" t="s">
        <v>31</v>
      </c>
      <c r="F1931" s="2">
        <v>34700</v>
      </c>
      <c r="G1931" s="2">
        <v>37987</v>
      </c>
      <c r="H1931">
        <v>23386</v>
      </c>
      <c r="I1931">
        <v>19664</v>
      </c>
      <c r="J1931">
        <v>312</v>
      </c>
      <c r="K1931">
        <f t="shared" si="60"/>
        <v>2663197680</v>
      </c>
      <c r="L1931">
        <v>281</v>
      </c>
      <c r="M1931">
        <v>250</v>
      </c>
      <c r="N1931" t="s">
        <v>1162</v>
      </c>
      <c r="O1931" t="s">
        <v>78</v>
      </c>
      <c r="P1931" t="s">
        <v>39</v>
      </c>
      <c r="Q1931" s="6">
        <v>42230</v>
      </c>
      <c r="R1931" s="3">
        <v>1153</v>
      </c>
      <c r="S1931" s="3">
        <v>1225</v>
      </c>
      <c r="T1931" t="s">
        <v>55</v>
      </c>
      <c r="V1931" s="3">
        <v>27000</v>
      </c>
      <c r="AB1931" s="3">
        <v>375706695</v>
      </c>
      <c r="AC1931" s="3">
        <v>399167998</v>
      </c>
      <c r="AD1931">
        <v>359.1</v>
      </c>
      <c r="AE1931" s="5">
        <f t="shared" si="61"/>
        <v>300565356</v>
      </c>
      <c r="AF1931">
        <v>381.52</v>
      </c>
      <c r="AG1931" s="4">
        <v>0.8</v>
      </c>
      <c r="AH1931" t="s">
        <v>33</v>
      </c>
      <c r="AI1931" t="s">
        <v>116</v>
      </c>
      <c r="AJ1931">
        <v>36.778261000000001</v>
      </c>
      <c r="AK1931">
        <v>-119.41793199999999</v>
      </c>
    </row>
    <row r="1932" spans="1:37" x14ac:dyDescent="0.25">
      <c r="A1932">
        <v>1930</v>
      </c>
      <c r="B1932">
        <v>538</v>
      </c>
      <c r="C1932" t="s">
        <v>1162</v>
      </c>
      <c r="D1932" t="s">
        <v>116</v>
      </c>
      <c r="E1932" t="s">
        <v>31</v>
      </c>
      <c r="F1932" s="2">
        <v>34700</v>
      </c>
      <c r="G1932" s="2">
        <v>37987</v>
      </c>
      <c r="H1932">
        <v>23386</v>
      </c>
      <c r="I1932">
        <v>19664</v>
      </c>
      <c r="J1932">
        <v>312</v>
      </c>
      <c r="K1932">
        <f t="shared" si="60"/>
        <v>2663197680</v>
      </c>
      <c r="L1932">
        <v>281</v>
      </c>
      <c r="M1932">
        <v>250</v>
      </c>
      <c r="N1932" t="s">
        <v>1162</v>
      </c>
      <c r="O1932" t="s">
        <v>78</v>
      </c>
      <c r="P1932" t="s">
        <v>39</v>
      </c>
      <c r="Q1932" s="6">
        <v>42199</v>
      </c>
      <c r="R1932" s="3">
        <v>1113</v>
      </c>
      <c r="S1932" s="3">
        <v>1193</v>
      </c>
      <c r="T1932" t="s">
        <v>55</v>
      </c>
      <c r="V1932" s="3">
        <v>29230</v>
      </c>
      <c r="AB1932" s="3">
        <v>362672638</v>
      </c>
      <c r="AC1932" s="3">
        <v>388740752</v>
      </c>
      <c r="AD1932">
        <v>260.16000000000003</v>
      </c>
      <c r="AE1932" s="5">
        <f t="shared" si="61"/>
        <v>235737214.70000002</v>
      </c>
      <c r="AF1932">
        <v>278.86</v>
      </c>
      <c r="AG1932" s="4">
        <v>0.65</v>
      </c>
      <c r="AH1932" t="s">
        <v>33</v>
      </c>
      <c r="AI1932" t="s">
        <v>116</v>
      </c>
      <c r="AJ1932">
        <v>36.778261000000001</v>
      </c>
      <c r="AK1932">
        <v>-119.41793199999999</v>
      </c>
    </row>
    <row r="1933" spans="1:37" x14ac:dyDescent="0.25">
      <c r="A1933">
        <v>1931</v>
      </c>
      <c r="B1933">
        <v>538</v>
      </c>
      <c r="C1933" t="s">
        <v>1162</v>
      </c>
      <c r="D1933" t="s">
        <v>116</v>
      </c>
      <c r="E1933" t="s">
        <v>31</v>
      </c>
      <c r="F1933" s="2">
        <v>34700</v>
      </c>
      <c r="G1933" s="2">
        <v>37987</v>
      </c>
      <c r="H1933">
        <v>23386</v>
      </c>
      <c r="I1933">
        <v>19664</v>
      </c>
      <c r="J1933">
        <v>312</v>
      </c>
      <c r="K1933">
        <f t="shared" si="60"/>
        <v>2663197680</v>
      </c>
      <c r="L1933">
        <v>281</v>
      </c>
      <c r="M1933">
        <v>250</v>
      </c>
      <c r="N1933" t="s">
        <v>1162</v>
      </c>
      <c r="O1933" t="s">
        <v>78</v>
      </c>
      <c r="P1933" t="s">
        <v>39</v>
      </c>
      <c r="Q1933" s="6">
        <v>42169</v>
      </c>
      <c r="R1933" s="3">
        <v>1131</v>
      </c>
      <c r="S1933" s="3">
        <v>1154</v>
      </c>
      <c r="T1933" t="s">
        <v>55</v>
      </c>
      <c r="V1933" s="3">
        <v>29230</v>
      </c>
      <c r="AB1933" s="3">
        <v>368537964</v>
      </c>
      <c r="AC1933" s="3">
        <v>376032547</v>
      </c>
      <c r="AD1933">
        <v>273.18</v>
      </c>
      <c r="AE1933" s="5">
        <f t="shared" si="61"/>
        <v>239549676.59999999</v>
      </c>
      <c r="AF1933">
        <v>278.73</v>
      </c>
      <c r="AG1933" s="4">
        <v>0.65</v>
      </c>
      <c r="AH1933" t="s">
        <v>33</v>
      </c>
      <c r="AI1933" t="s">
        <v>116</v>
      </c>
      <c r="AJ1933">
        <v>36.778261000000001</v>
      </c>
      <c r="AK1933">
        <v>-119.41793199999999</v>
      </c>
    </row>
    <row r="1934" spans="1:37" x14ac:dyDescent="0.25">
      <c r="A1934">
        <v>1932</v>
      </c>
      <c r="B1934">
        <v>673</v>
      </c>
      <c r="C1934" t="s">
        <v>2263</v>
      </c>
      <c r="D1934" t="s">
        <v>213</v>
      </c>
      <c r="E1934" t="s">
        <v>31</v>
      </c>
      <c r="F1934" s="2">
        <v>36892</v>
      </c>
      <c r="G1934" s="2">
        <v>40543</v>
      </c>
      <c r="H1934">
        <v>19509</v>
      </c>
      <c r="I1934">
        <v>15340</v>
      </c>
      <c r="J1934">
        <v>186</v>
      </c>
      <c r="K1934">
        <f t="shared" si="60"/>
        <v>1324466010</v>
      </c>
      <c r="L1934">
        <v>167</v>
      </c>
      <c r="M1934">
        <v>149</v>
      </c>
      <c r="N1934" t="s">
        <v>2263</v>
      </c>
      <c r="O1934">
        <v>2</v>
      </c>
      <c r="P1934" t="s">
        <v>39</v>
      </c>
      <c r="Q1934" s="6">
        <v>42050</v>
      </c>
      <c r="R1934">
        <v>47</v>
      </c>
      <c r="S1934">
        <v>53</v>
      </c>
      <c r="T1934" t="s">
        <v>40</v>
      </c>
      <c r="U1934" t="s">
        <v>2292</v>
      </c>
      <c r="V1934" s="3">
        <v>19509</v>
      </c>
      <c r="W1934">
        <v>82</v>
      </c>
      <c r="AB1934" s="3">
        <v>47000000</v>
      </c>
      <c r="AC1934" s="3">
        <v>52500000</v>
      </c>
      <c r="AD1934">
        <v>81.739999999999995</v>
      </c>
      <c r="AE1934" s="5">
        <f t="shared" si="61"/>
        <v>44650000</v>
      </c>
      <c r="AF1934">
        <v>91.3</v>
      </c>
      <c r="AG1934" s="4">
        <v>0.95</v>
      </c>
      <c r="AH1934" t="s">
        <v>33</v>
      </c>
      <c r="AI1934" t="s">
        <v>213</v>
      </c>
      <c r="AJ1934">
        <v>39.095447999999998</v>
      </c>
      <c r="AK1934">
        <v>-121.55218600000001</v>
      </c>
    </row>
    <row r="1935" spans="1:37" x14ac:dyDescent="0.25">
      <c r="A1935">
        <v>1933</v>
      </c>
      <c r="B1935">
        <v>673</v>
      </c>
      <c r="C1935" t="s">
        <v>2263</v>
      </c>
      <c r="D1935" t="s">
        <v>213</v>
      </c>
      <c r="E1935" t="s">
        <v>31</v>
      </c>
      <c r="F1935" s="2">
        <v>36892</v>
      </c>
      <c r="G1935" s="2">
        <v>40543</v>
      </c>
      <c r="H1935">
        <v>19509</v>
      </c>
      <c r="I1935">
        <v>15340</v>
      </c>
      <c r="J1935">
        <v>186</v>
      </c>
      <c r="K1935">
        <f t="shared" si="60"/>
        <v>1324466010</v>
      </c>
      <c r="L1935">
        <v>167</v>
      </c>
      <c r="M1935">
        <v>149</v>
      </c>
      <c r="N1935" t="s">
        <v>2263</v>
      </c>
      <c r="O1935">
        <v>2</v>
      </c>
      <c r="P1935" t="s">
        <v>39</v>
      </c>
      <c r="Q1935" s="6">
        <v>42019</v>
      </c>
      <c r="R1935">
        <v>51</v>
      </c>
      <c r="S1935">
        <v>48</v>
      </c>
      <c r="T1935" t="s">
        <v>40</v>
      </c>
      <c r="U1935" t="s">
        <v>2292</v>
      </c>
      <c r="V1935" s="3">
        <v>19509</v>
      </c>
      <c r="W1935">
        <v>80</v>
      </c>
      <c r="AB1935" s="3">
        <v>51000000</v>
      </c>
      <c r="AC1935" s="3">
        <v>48400000</v>
      </c>
      <c r="AD1935">
        <v>80.11</v>
      </c>
      <c r="AE1935" s="5">
        <f t="shared" si="61"/>
        <v>48450000</v>
      </c>
      <c r="AF1935">
        <v>76.03</v>
      </c>
      <c r="AG1935" s="4">
        <v>0.95</v>
      </c>
      <c r="AH1935" t="s">
        <v>33</v>
      </c>
      <c r="AI1935" t="s">
        <v>213</v>
      </c>
      <c r="AJ1935">
        <v>39.095447999999998</v>
      </c>
      <c r="AK1935">
        <v>-121.55218600000001</v>
      </c>
    </row>
    <row r="1936" spans="1:37" x14ac:dyDescent="0.25">
      <c r="A1936">
        <v>1934</v>
      </c>
      <c r="B1936">
        <v>673</v>
      </c>
      <c r="C1936" t="s">
        <v>2263</v>
      </c>
      <c r="D1936" t="s">
        <v>213</v>
      </c>
      <c r="E1936" t="s">
        <v>31</v>
      </c>
      <c r="F1936" s="2">
        <v>36892</v>
      </c>
      <c r="G1936" s="2">
        <v>40543</v>
      </c>
      <c r="H1936">
        <v>19509</v>
      </c>
      <c r="I1936">
        <v>15340</v>
      </c>
      <c r="J1936">
        <v>186</v>
      </c>
      <c r="K1936">
        <f t="shared" si="60"/>
        <v>1324466010</v>
      </c>
      <c r="L1936">
        <v>167</v>
      </c>
      <c r="M1936">
        <v>149</v>
      </c>
      <c r="N1936" t="s">
        <v>2263</v>
      </c>
      <c r="O1936">
        <v>2</v>
      </c>
      <c r="P1936" t="s">
        <v>39</v>
      </c>
      <c r="Q1936" s="6">
        <v>42352</v>
      </c>
      <c r="R1936">
        <v>44</v>
      </c>
      <c r="S1936">
        <v>60</v>
      </c>
      <c r="T1936" t="s">
        <v>40</v>
      </c>
      <c r="U1936" t="s">
        <v>2293</v>
      </c>
      <c r="V1936" s="3">
        <v>19509</v>
      </c>
      <c r="W1936">
        <v>69</v>
      </c>
      <c r="AB1936" s="3">
        <v>44000000</v>
      </c>
      <c r="AC1936" s="3">
        <v>60000000</v>
      </c>
      <c r="AD1936">
        <v>69.12</v>
      </c>
      <c r="AE1936" s="5">
        <f t="shared" si="61"/>
        <v>41800000</v>
      </c>
      <c r="AF1936">
        <v>94.25</v>
      </c>
      <c r="AG1936" s="4">
        <v>0.95</v>
      </c>
      <c r="AH1936" t="s">
        <v>33</v>
      </c>
      <c r="AI1936" t="s">
        <v>213</v>
      </c>
      <c r="AJ1936">
        <v>39.095447999999998</v>
      </c>
      <c r="AK1936">
        <v>-121.55218600000001</v>
      </c>
    </row>
    <row r="1937" spans="1:37" x14ac:dyDescent="0.25">
      <c r="A1937">
        <v>1935</v>
      </c>
      <c r="B1937">
        <v>673</v>
      </c>
      <c r="C1937" t="s">
        <v>2263</v>
      </c>
      <c r="D1937" t="s">
        <v>213</v>
      </c>
      <c r="E1937" t="s">
        <v>31</v>
      </c>
      <c r="F1937" s="2">
        <v>36892</v>
      </c>
      <c r="G1937" s="2">
        <v>40543</v>
      </c>
      <c r="H1937">
        <v>19509</v>
      </c>
      <c r="I1937">
        <v>15340</v>
      </c>
      <c r="J1937">
        <v>186</v>
      </c>
      <c r="K1937">
        <f t="shared" si="60"/>
        <v>1324466010</v>
      </c>
      <c r="L1937">
        <v>167</v>
      </c>
      <c r="M1937">
        <v>149</v>
      </c>
      <c r="N1937" t="s">
        <v>2263</v>
      </c>
      <c r="O1937">
        <v>2</v>
      </c>
      <c r="P1937" t="s">
        <v>39</v>
      </c>
      <c r="Q1937" s="6">
        <v>42322</v>
      </c>
      <c r="R1937">
        <v>59</v>
      </c>
      <c r="S1937">
        <v>84</v>
      </c>
      <c r="T1937" t="s">
        <v>40</v>
      </c>
      <c r="U1937" t="s">
        <v>2294</v>
      </c>
      <c r="V1937" s="3">
        <v>19509</v>
      </c>
      <c r="W1937">
        <v>98</v>
      </c>
      <c r="AB1937" s="3">
        <v>59000000</v>
      </c>
      <c r="AC1937" s="3">
        <v>84000000</v>
      </c>
      <c r="AD1937">
        <v>95.77</v>
      </c>
      <c r="AE1937" s="5">
        <f t="shared" si="61"/>
        <v>56050000</v>
      </c>
      <c r="AF1937">
        <v>136.35</v>
      </c>
      <c r="AG1937" s="4">
        <v>0.95</v>
      </c>
      <c r="AH1937" t="s">
        <v>33</v>
      </c>
      <c r="AI1937" t="s">
        <v>213</v>
      </c>
      <c r="AJ1937">
        <v>39.095447999999998</v>
      </c>
      <c r="AK1937">
        <v>-121.55218600000001</v>
      </c>
    </row>
    <row r="1938" spans="1:37" x14ac:dyDescent="0.25">
      <c r="A1938">
        <v>1936</v>
      </c>
      <c r="B1938">
        <v>673</v>
      </c>
      <c r="C1938" t="s">
        <v>2263</v>
      </c>
      <c r="D1938" t="s">
        <v>213</v>
      </c>
      <c r="E1938" t="s">
        <v>31</v>
      </c>
      <c r="F1938" s="2">
        <v>36892</v>
      </c>
      <c r="G1938" s="2">
        <v>40543</v>
      </c>
      <c r="H1938">
        <v>19509</v>
      </c>
      <c r="I1938">
        <v>15340</v>
      </c>
      <c r="J1938">
        <v>186</v>
      </c>
      <c r="K1938">
        <f t="shared" si="60"/>
        <v>1324466010</v>
      </c>
      <c r="L1938">
        <v>167</v>
      </c>
      <c r="M1938">
        <v>149</v>
      </c>
      <c r="N1938" t="s">
        <v>2263</v>
      </c>
      <c r="O1938">
        <v>2</v>
      </c>
      <c r="P1938" t="s">
        <v>39</v>
      </c>
      <c r="Q1938" s="6">
        <v>42291</v>
      </c>
      <c r="R1938">
        <v>108</v>
      </c>
      <c r="S1938">
        <v>120</v>
      </c>
      <c r="T1938" t="s">
        <v>40</v>
      </c>
      <c r="U1938" t="s">
        <v>2295</v>
      </c>
      <c r="V1938" s="3">
        <v>19509</v>
      </c>
      <c r="W1938">
        <v>170</v>
      </c>
      <c r="AB1938" s="3">
        <v>108000000</v>
      </c>
      <c r="AC1938" s="3">
        <v>120000000</v>
      </c>
      <c r="AD1938">
        <v>169.65</v>
      </c>
      <c r="AE1938" s="5">
        <f t="shared" si="61"/>
        <v>102600000</v>
      </c>
      <c r="AF1938">
        <v>188.5</v>
      </c>
      <c r="AG1938" s="4">
        <v>0.95</v>
      </c>
      <c r="AH1938" t="s">
        <v>33</v>
      </c>
      <c r="AI1938" t="s">
        <v>213</v>
      </c>
      <c r="AJ1938">
        <v>39.095447999999998</v>
      </c>
      <c r="AK1938">
        <v>-121.55218600000001</v>
      </c>
    </row>
    <row r="1939" spans="1:37" x14ac:dyDescent="0.25">
      <c r="A1939">
        <v>1937</v>
      </c>
      <c r="B1939">
        <v>673</v>
      </c>
      <c r="C1939" t="s">
        <v>2263</v>
      </c>
      <c r="D1939" t="s">
        <v>213</v>
      </c>
      <c r="E1939" t="s">
        <v>31</v>
      </c>
      <c r="F1939" s="2">
        <v>36892</v>
      </c>
      <c r="G1939" s="2">
        <v>40543</v>
      </c>
      <c r="H1939">
        <v>19509</v>
      </c>
      <c r="I1939">
        <v>15340</v>
      </c>
      <c r="J1939">
        <v>186</v>
      </c>
      <c r="K1939">
        <f t="shared" si="60"/>
        <v>1324466010</v>
      </c>
      <c r="L1939">
        <v>167</v>
      </c>
      <c r="M1939">
        <v>149</v>
      </c>
      <c r="N1939" t="s">
        <v>2263</v>
      </c>
      <c r="O1939">
        <v>2</v>
      </c>
      <c r="P1939" t="s">
        <v>39</v>
      </c>
      <c r="Q1939" s="6">
        <v>42261</v>
      </c>
      <c r="R1939">
        <v>137</v>
      </c>
      <c r="S1939">
        <v>164</v>
      </c>
      <c r="T1939" t="s">
        <v>40</v>
      </c>
      <c r="U1939" t="s">
        <v>2295</v>
      </c>
      <c r="V1939" s="3">
        <v>19509</v>
      </c>
      <c r="W1939">
        <v>222</v>
      </c>
      <c r="AB1939" s="3">
        <v>137000000</v>
      </c>
      <c r="AC1939" s="3">
        <v>164000000</v>
      </c>
      <c r="AD1939">
        <v>222.38</v>
      </c>
      <c r="AE1939" s="5">
        <f t="shared" si="61"/>
        <v>130150000</v>
      </c>
      <c r="AF1939">
        <v>266.2</v>
      </c>
      <c r="AG1939" s="4">
        <v>0.95</v>
      </c>
      <c r="AH1939" t="s">
        <v>33</v>
      </c>
      <c r="AI1939" t="s">
        <v>213</v>
      </c>
      <c r="AJ1939">
        <v>39.095447999999998</v>
      </c>
      <c r="AK1939">
        <v>-121.55218600000001</v>
      </c>
    </row>
    <row r="1940" spans="1:37" x14ac:dyDescent="0.25">
      <c r="A1940">
        <v>1938</v>
      </c>
      <c r="B1940">
        <v>673</v>
      </c>
      <c r="C1940" t="s">
        <v>2263</v>
      </c>
      <c r="D1940" t="s">
        <v>213</v>
      </c>
      <c r="E1940" t="s">
        <v>31</v>
      </c>
      <c r="F1940" s="2">
        <v>36892</v>
      </c>
      <c r="G1940" s="2">
        <v>40543</v>
      </c>
      <c r="H1940">
        <v>19509</v>
      </c>
      <c r="I1940">
        <v>15340</v>
      </c>
      <c r="J1940">
        <v>186</v>
      </c>
      <c r="K1940">
        <f t="shared" si="60"/>
        <v>1324466010</v>
      </c>
      <c r="L1940">
        <v>167</v>
      </c>
      <c r="M1940">
        <v>149</v>
      </c>
      <c r="N1940" t="s">
        <v>2263</v>
      </c>
      <c r="O1940">
        <v>2</v>
      </c>
      <c r="P1940" t="s">
        <v>39</v>
      </c>
      <c r="Q1940" s="6">
        <v>42230</v>
      </c>
      <c r="R1940">
        <v>161</v>
      </c>
      <c r="S1940">
        <v>215</v>
      </c>
      <c r="T1940" t="s">
        <v>40</v>
      </c>
      <c r="U1940" t="s">
        <v>2295</v>
      </c>
      <c r="V1940" s="3">
        <v>19509</v>
      </c>
      <c r="AB1940" s="3">
        <v>161000000</v>
      </c>
      <c r="AC1940" s="3">
        <v>215000000</v>
      </c>
      <c r="AD1940">
        <v>252.9</v>
      </c>
      <c r="AE1940" s="5">
        <f t="shared" si="61"/>
        <v>152950000</v>
      </c>
      <c r="AF1940">
        <v>337.73</v>
      </c>
      <c r="AG1940" s="4">
        <v>0.95</v>
      </c>
      <c r="AH1940" t="s">
        <v>33</v>
      </c>
      <c r="AI1940" t="s">
        <v>213</v>
      </c>
      <c r="AJ1940">
        <v>39.095447999999998</v>
      </c>
      <c r="AK1940">
        <v>-121.55218600000001</v>
      </c>
    </row>
    <row r="1941" spans="1:37" x14ac:dyDescent="0.25">
      <c r="A1941">
        <v>1939</v>
      </c>
      <c r="B1941">
        <v>673</v>
      </c>
      <c r="C1941" t="s">
        <v>2263</v>
      </c>
      <c r="D1941" t="s">
        <v>213</v>
      </c>
      <c r="E1941" t="s">
        <v>31</v>
      </c>
      <c r="F1941" s="2">
        <v>36892</v>
      </c>
      <c r="G1941" s="2">
        <v>40543</v>
      </c>
      <c r="H1941">
        <v>19509</v>
      </c>
      <c r="I1941">
        <v>15340</v>
      </c>
      <c r="J1941">
        <v>186</v>
      </c>
      <c r="K1941">
        <f t="shared" si="60"/>
        <v>1324466010</v>
      </c>
      <c r="L1941">
        <v>167</v>
      </c>
      <c r="M1941">
        <v>149</v>
      </c>
      <c r="N1941" t="s">
        <v>2263</v>
      </c>
      <c r="O1941">
        <v>2</v>
      </c>
      <c r="P1941" t="s">
        <v>39</v>
      </c>
      <c r="Q1941" s="6">
        <v>42199</v>
      </c>
      <c r="R1941">
        <v>570</v>
      </c>
      <c r="S1941">
        <v>690</v>
      </c>
      <c r="T1941" t="s">
        <v>55</v>
      </c>
      <c r="U1941" t="s">
        <v>2295</v>
      </c>
      <c r="V1941" s="3">
        <v>19509</v>
      </c>
      <c r="AB1941" s="3">
        <v>185735313</v>
      </c>
      <c r="AC1941" s="3">
        <v>224837485</v>
      </c>
      <c r="AD1941">
        <v>291.76</v>
      </c>
      <c r="AE1941" s="5">
        <f t="shared" si="61"/>
        <v>176448547.34999999</v>
      </c>
      <c r="AF1941">
        <v>353.18</v>
      </c>
      <c r="AG1941" s="4">
        <v>0.95</v>
      </c>
      <c r="AH1941" t="s">
        <v>33</v>
      </c>
      <c r="AI1941" t="s">
        <v>213</v>
      </c>
      <c r="AJ1941">
        <v>39.095447999999998</v>
      </c>
      <c r="AK1941">
        <v>-121.55218600000001</v>
      </c>
    </row>
    <row r="1942" spans="1:37" x14ac:dyDescent="0.25">
      <c r="A1942">
        <v>1940</v>
      </c>
      <c r="B1942">
        <v>673</v>
      </c>
      <c r="C1942" t="s">
        <v>2263</v>
      </c>
      <c r="D1942" t="s">
        <v>213</v>
      </c>
      <c r="E1942" t="s">
        <v>31</v>
      </c>
      <c r="F1942" s="2">
        <v>36892</v>
      </c>
      <c r="G1942" s="2">
        <v>40543</v>
      </c>
      <c r="H1942">
        <v>19509</v>
      </c>
      <c r="I1942">
        <v>15340</v>
      </c>
      <c r="J1942">
        <v>186</v>
      </c>
      <c r="K1942">
        <f t="shared" si="60"/>
        <v>1324466010</v>
      </c>
      <c r="L1942">
        <v>167</v>
      </c>
      <c r="M1942">
        <v>149</v>
      </c>
      <c r="N1942" t="s">
        <v>2263</v>
      </c>
      <c r="O1942">
        <v>2</v>
      </c>
      <c r="P1942" t="s">
        <v>39</v>
      </c>
      <c r="Q1942" s="6">
        <v>42169</v>
      </c>
      <c r="R1942">
        <v>511</v>
      </c>
      <c r="S1942">
        <v>592</v>
      </c>
      <c r="T1942" t="s">
        <v>55</v>
      </c>
      <c r="U1942" t="s">
        <v>2295</v>
      </c>
      <c r="V1942" s="3">
        <v>19509</v>
      </c>
      <c r="AB1942" s="3">
        <v>166510079</v>
      </c>
      <c r="AC1942" s="3">
        <v>192904045</v>
      </c>
      <c r="AD1942">
        <v>270.27999999999997</v>
      </c>
      <c r="AE1942" s="5">
        <f t="shared" si="61"/>
        <v>158184575.04999998</v>
      </c>
      <c r="AF1942">
        <v>313.12</v>
      </c>
      <c r="AG1942" s="4">
        <v>0.95</v>
      </c>
      <c r="AH1942" t="s">
        <v>33</v>
      </c>
      <c r="AI1942" t="s">
        <v>213</v>
      </c>
      <c r="AJ1942">
        <v>39.095447999999998</v>
      </c>
      <c r="AK1942">
        <v>-121.55218600000001</v>
      </c>
    </row>
    <row r="1943" spans="1:37" x14ac:dyDescent="0.25">
      <c r="A1943">
        <v>1941</v>
      </c>
      <c r="B1943">
        <v>319</v>
      </c>
      <c r="C1943" t="s">
        <v>1163</v>
      </c>
      <c r="D1943" t="s">
        <v>52</v>
      </c>
      <c r="E1943" t="s">
        <v>31</v>
      </c>
      <c r="F1943" s="2">
        <v>36161</v>
      </c>
      <c r="G1943" s="2">
        <v>39813</v>
      </c>
      <c r="H1943">
        <v>66872</v>
      </c>
      <c r="I1943">
        <v>54207</v>
      </c>
      <c r="J1943">
        <v>354</v>
      </c>
      <c r="K1943">
        <f t="shared" si="60"/>
        <v>8640531120</v>
      </c>
      <c r="L1943">
        <v>319</v>
      </c>
      <c r="M1943">
        <v>283</v>
      </c>
      <c r="N1943" t="s">
        <v>1163</v>
      </c>
      <c r="O1943">
        <v>2</v>
      </c>
      <c r="P1943" t="s">
        <v>39</v>
      </c>
      <c r="Q1943" s="6">
        <v>42050</v>
      </c>
      <c r="R1943" s="3">
        <v>1223</v>
      </c>
      <c r="S1943">
        <v>965</v>
      </c>
      <c r="T1943" t="s">
        <v>55</v>
      </c>
      <c r="V1943" s="3">
        <v>78713</v>
      </c>
      <c r="W1943">
        <v>130</v>
      </c>
      <c r="AB1943" s="3">
        <v>398418540</v>
      </c>
      <c r="AC1943" s="3">
        <v>314511797</v>
      </c>
      <c r="AD1943">
        <v>130.16</v>
      </c>
      <c r="AE1943" s="5">
        <f t="shared" si="61"/>
        <v>286861348.80000001</v>
      </c>
      <c r="AF1943">
        <v>102.75</v>
      </c>
      <c r="AG1943" s="4">
        <v>0.72</v>
      </c>
      <c r="AH1943" t="s">
        <v>33</v>
      </c>
      <c r="AI1943" t="s">
        <v>52</v>
      </c>
      <c r="AJ1943">
        <v>32.845455999999999</v>
      </c>
      <c r="AK1943">
        <v>-117.00512999999999</v>
      </c>
    </row>
    <row r="1944" spans="1:37" x14ac:dyDescent="0.25">
      <c r="A1944">
        <v>1942</v>
      </c>
      <c r="B1944">
        <v>319</v>
      </c>
      <c r="C1944" t="s">
        <v>1163</v>
      </c>
      <c r="D1944" t="s">
        <v>52</v>
      </c>
      <c r="E1944" t="s">
        <v>31</v>
      </c>
      <c r="F1944" s="2">
        <v>36161</v>
      </c>
      <c r="G1944" s="2">
        <v>39813</v>
      </c>
      <c r="H1944">
        <v>66872</v>
      </c>
      <c r="I1944">
        <v>54207</v>
      </c>
      <c r="J1944">
        <v>354</v>
      </c>
      <c r="K1944">
        <f t="shared" si="60"/>
        <v>8640531120</v>
      </c>
      <c r="L1944">
        <v>319</v>
      </c>
      <c r="M1944">
        <v>283</v>
      </c>
      <c r="N1944" t="s">
        <v>1163</v>
      </c>
      <c r="O1944">
        <v>2</v>
      </c>
      <c r="P1944" t="s">
        <v>39</v>
      </c>
      <c r="Q1944" s="6">
        <v>42019</v>
      </c>
      <c r="R1944" s="3">
        <v>1022</v>
      </c>
      <c r="S1944" s="3">
        <v>1592</v>
      </c>
      <c r="T1944" t="s">
        <v>55</v>
      </c>
      <c r="V1944" s="3">
        <v>78686</v>
      </c>
      <c r="W1944">
        <v>101</v>
      </c>
      <c r="AA1944" t="s">
        <v>55</v>
      </c>
      <c r="AB1944" s="3">
        <v>333117914</v>
      </c>
      <c r="AC1944" s="3">
        <v>518625131</v>
      </c>
      <c r="AD1944">
        <v>101.06</v>
      </c>
      <c r="AE1944" s="5">
        <f t="shared" si="61"/>
        <v>246507256.35999998</v>
      </c>
      <c r="AF1944">
        <v>157.34</v>
      </c>
      <c r="AG1944" s="4">
        <v>0.74</v>
      </c>
      <c r="AH1944" t="s">
        <v>33</v>
      </c>
      <c r="AI1944" t="s">
        <v>52</v>
      </c>
      <c r="AJ1944">
        <v>32.845455999999999</v>
      </c>
      <c r="AK1944">
        <v>-117.00512999999999</v>
      </c>
    </row>
    <row r="1945" spans="1:37" x14ac:dyDescent="0.25">
      <c r="A1945">
        <v>1943</v>
      </c>
      <c r="B1945">
        <v>319</v>
      </c>
      <c r="C1945" t="s">
        <v>1163</v>
      </c>
      <c r="D1945" t="s">
        <v>52</v>
      </c>
      <c r="E1945" t="s">
        <v>31</v>
      </c>
      <c r="F1945" s="2">
        <v>36161</v>
      </c>
      <c r="G1945" s="2">
        <v>39813</v>
      </c>
      <c r="H1945">
        <v>66872</v>
      </c>
      <c r="I1945">
        <v>54207</v>
      </c>
      <c r="J1945">
        <v>354</v>
      </c>
      <c r="K1945">
        <f t="shared" si="60"/>
        <v>8640531120</v>
      </c>
      <c r="L1945">
        <v>319</v>
      </c>
      <c r="M1945">
        <v>283</v>
      </c>
      <c r="N1945" t="s">
        <v>1163</v>
      </c>
      <c r="O1945">
        <v>2</v>
      </c>
      <c r="P1945" t="s">
        <v>39</v>
      </c>
      <c r="Q1945" s="6">
        <v>42352</v>
      </c>
      <c r="R1945">
        <v>795</v>
      </c>
      <c r="S1945" s="3">
        <v>1284</v>
      </c>
      <c r="T1945" t="s">
        <v>55</v>
      </c>
      <c r="V1945" s="3">
        <v>78551</v>
      </c>
      <c r="W1945">
        <v>81</v>
      </c>
      <c r="X1945" t="s">
        <v>1164</v>
      </c>
      <c r="Z1945">
        <v>127.4</v>
      </c>
      <c r="AA1945" t="s">
        <v>55</v>
      </c>
      <c r="AB1945" s="3">
        <v>259182225</v>
      </c>
      <c r="AC1945" s="3">
        <v>418523573</v>
      </c>
      <c r="AD1945">
        <v>80.89</v>
      </c>
      <c r="AE1945" s="5">
        <f t="shared" si="61"/>
        <v>196978491</v>
      </c>
      <c r="AF1945">
        <v>130.62</v>
      </c>
      <c r="AG1945" s="4">
        <v>0.76</v>
      </c>
      <c r="AH1945" t="s">
        <v>33</v>
      </c>
      <c r="AI1945" t="s">
        <v>52</v>
      </c>
      <c r="AJ1945">
        <v>32.845455999999999</v>
      </c>
      <c r="AK1945">
        <v>-117.00512999999999</v>
      </c>
    </row>
    <row r="1946" spans="1:37" x14ac:dyDescent="0.25">
      <c r="A1946">
        <v>1944</v>
      </c>
      <c r="B1946">
        <v>319</v>
      </c>
      <c r="C1946" t="s">
        <v>1163</v>
      </c>
      <c r="D1946" t="s">
        <v>52</v>
      </c>
      <c r="E1946" t="s">
        <v>31</v>
      </c>
      <c r="F1946" s="2">
        <v>36161</v>
      </c>
      <c r="G1946" s="2">
        <v>39813</v>
      </c>
      <c r="H1946">
        <v>66872</v>
      </c>
      <c r="I1946">
        <v>54207</v>
      </c>
      <c r="J1946">
        <v>354</v>
      </c>
      <c r="K1946">
        <f t="shared" si="60"/>
        <v>8640531120</v>
      </c>
      <c r="L1946">
        <v>319</v>
      </c>
      <c r="M1946">
        <v>283</v>
      </c>
      <c r="N1946" t="s">
        <v>1163</v>
      </c>
      <c r="O1946">
        <v>2</v>
      </c>
      <c r="P1946" t="s">
        <v>39</v>
      </c>
      <c r="Q1946" s="6">
        <v>42322</v>
      </c>
      <c r="R1946" s="3">
        <v>1479</v>
      </c>
      <c r="S1946" s="3">
        <v>1350</v>
      </c>
      <c r="T1946" t="s">
        <v>55</v>
      </c>
      <c r="V1946" s="3">
        <v>78529</v>
      </c>
      <c r="W1946">
        <v>160</v>
      </c>
      <c r="Z1946">
        <v>267.60000000000002</v>
      </c>
      <c r="AA1946" t="s">
        <v>55</v>
      </c>
      <c r="AB1946" s="3">
        <v>482064601</v>
      </c>
      <c r="AC1946" s="3">
        <v>439769086</v>
      </c>
      <c r="AD1946">
        <v>155.51</v>
      </c>
      <c r="AE1946" s="5">
        <f t="shared" si="61"/>
        <v>366369096.75999999</v>
      </c>
      <c r="AF1946">
        <v>141.87</v>
      </c>
      <c r="AG1946" s="4">
        <v>0.76</v>
      </c>
      <c r="AH1946" t="s">
        <v>33</v>
      </c>
      <c r="AI1946" t="s">
        <v>52</v>
      </c>
      <c r="AJ1946">
        <v>32.845455999999999</v>
      </c>
      <c r="AK1946">
        <v>-117.00512999999999</v>
      </c>
    </row>
    <row r="1947" spans="1:37" x14ac:dyDescent="0.25">
      <c r="A1947">
        <v>1945</v>
      </c>
      <c r="B1947">
        <v>319</v>
      </c>
      <c r="C1947" t="s">
        <v>1163</v>
      </c>
      <c r="D1947" t="s">
        <v>52</v>
      </c>
      <c r="E1947" t="s">
        <v>31</v>
      </c>
      <c r="F1947" s="2">
        <v>36161</v>
      </c>
      <c r="G1947" s="2">
        <v>39813</v>
      </c>
      <c r="H1947">
        <v>66872</v>
      </c>
      <c r="I1947">
        <v>54207</v>
      </c>
      <c r="J1947">
        <v>354</v>
      </c>
      <c r="K1947">
        <f t="shared" si="60"/>
        <v>8640531120</v>
      </c>
      <c r="L1947">
        <v>319</v>
      </c>
      <c r="M1947">
        <v>283</v>
      </c>
      <c r="N1947" t="s">
        <v>1163</v>
      </c>
      <c r="O1947">
        <v>2</v>
      </c>
      <c r="P1947" t="s">
        <v>39</v>
      </c>
      <c r="Q1947" s="6">
        <v>42291</v>
      </c>
      <c r="R1947" s="3">
        <v>2030</v>
      </c>
      <c r="S1947" s="3">
        <v>1870</v>
      </c>
      <c r="T1947" t="s">
        <v>55</v>
      </c>
      <c r="V1947" s="3">
        <v>78488</v>
      </c>
      <c r="W1947">
        <v>201</v>
      </c>
      <c r="Z1947">
        <v>343.3</v>
      </c>
      <c r="AA1947" t="s">
        <v>55</v>
      </c>
      <c r="AB1947" s="3">
        <v>661380641</v>
      </c>
      <c r="AC1947" s="3">
        <v>609439924</v>
      </c>
      <c r="AD1947">
        <v>201.15</v>
      </c>
      <c r="AE1947" s="5">
        <f t="shared" si="61"/>
        <v>489421674.33999997</v>
      </c>
      <c r="AF1947">
        <v>185.35</v>
      </c>
      <c r="AG1947" s="4">
        <v>0.74</v>
      </c>
      <c r="AH1947" t="s">
        <v>33</v>
      </c>
      <c r="AI1947" t="s">
        <v>52</v>
      </c>
      <c r="AJ1947">
        <v>32.845455999999999</v>
      </c>
      <c r="AK1947">
        <v>-117.00512999999999</v>
      </c>
    </row>
    <row r="1948" spans="1:37" x14ac:dyDescent="0.25">
      <c r="A1948">
        <v>1946</v>
      </c>
      <c r="B1948">
        <v>319</v>
      </c>
      <c r="C1948" t="s">
        <v>1163</v>
      </c>
      <c r="D1948" t="s">
        <v>52</v>
      </c>
      <c r="E1948" t="s">
        <v>31</v>
      </c>
      <c r="F1948" s="2">
        <v>36161</v>
      </c>
      <c r="G1948" s="2">
        <v>39813</v>
      </c>
      <c r="H1948">
        <v>66872</v>
      </c>
      <c r="I1948">
        <v>54207</v>
      </c>
      <c r="J1948">
        <v>354</v>
      </c>
      <c r="K1948">
        <f t="shared" si="60"/>
        <v>8640531120</v>
      </c>
      <c r="L1948">
        <v>319</v>
      </c>
      <c r="M1948">
        <v>283</v>
      </c>
      <c r="N1948" t="s">
        <v>1163</v>
      </c>
      <c r="O1948">
        <v>2</v>
      </c>
      <c r="P1948" t="s">
        <v>39</v>
      </c>
      <c r="Q1948" s="6">
        <v>42261</v>
      </c>
      <c r="R1948" s="3">
        <v>2196</v>
      </c>
      <c r="S1948" s="3">
        <v>2239</v>
      </c>
      <c r="T1948" t="s">
        <v>55</v>
      </c>
      <c r="U1948" t="s">
        <v>1165</v>
      </c>
      <c r="V1948" s="3">
        <v>78439</v>
      </c>
      <c r="W1948">
        <v>222</v>
      </c>
      <c r="Z1948">
        <v>341.9</v>
      </c>
      <c r="AA1948" t="s">
        <v>55</v>
      </c>
      <c r="AB1948" s="3">
        <v>715537149</v>
      </c>
      <c r="AC1948" s="3">
        <v>729483590</v>
      </c>
      <c r="AD1948">
        <v>221.97</v>
      </c>
      <c r="AE1948" s="5">
        <f t="shared" si="61"/>
        <v>522342118.76999998</v>
      </c>
      <c r="AF1948">
        <v>226.3</v>
      </c>
      <c r="AG1948" s="4">
        <v>0.73</v>
      </c>
      <c r="AH1948" t="s">
        <v>33</v>
      </c>
      <c r="AI1948" t="s">
        <v>52</v>
      </c>
      <c r="AJ1948">
        <v>32.845455999999999</v>
      </c>
      <c r="AK1948">
        <v>-117.00512999999999</v>
      </c>
    </row>
    <row r="1949" spans="1:37" x14ac:dyDescent="0.25">
      <c r="A1949">
        <v>1947</v>
      </c>
      <c r="B1949">
        <v>319</v>
      </c>
      <c r="C1949" t="s">
        <v>1163</v>
      </c>
      <c r="D1949" t="s">
        <v>52</v>
      </c>
      <c r="E1949" t="s">
        <v>31</v>
      </c>
      <c r="F1949" s="2">
        <v>36161</v>
      </c>
      <c r="G1949" s="2">
        <v>39813</v>
      </c>
      <c r="H1949">
        <v>66872</v>
      </c>
      <c r="I1949">
        <v>54207</v>
      </c>
      <c r="J1949">
        <v>354</v>
      </c>
      <c r="K1949">
        <f t="shared" si="60"/>
        <v>8640531120</v>
      </c>
      <c r="L1949">
        <v>319</v>
      </c>
      <c r="M1949">
        <v>283</v>
      </c>
      <c r="N1949" t="s">
        <v>1163</v>
      </c>
      <c r="O1949" t="s">
        <v>270</v>
      </c>
      <c r="P1949" t="s">
        <v>39</v>
      </c>
      <c r="Q1949" s="6">
        <v>42230</v>
      </c>
      <c r="R1949" s="3">
        <v>2240</v>
      </c>
      <c r="S1949" s="3">
        <v>2412</v>
      </c>
      <c r="T1949" t="s">
        <v>55</v>
      </c>
      <c r="U1949" t="s">
        <v>1166</v>
      </c>
      <c r="V1949" s="3">
        <v>69762</v>
      </c>
      <c r="Y1949" t="s">
        <v>1167</v>
      </c>
      <c r="Z1949">
        <v>351.6</v>
      </c>
      <c r="AA1949" t="s">
        <v>55</v>
      </c>
      <c r="AB1949" s="3">
        <v>729939782</v>
      </c>
      <c r="AC1949" s="3">
        <v>786083982</v>
      </c>
      <c r="AD1949">
        <v>286.89999999999998</v>
      </c>
      <c r="AE1949" s="5">
        <f t="shared" si="61"/>
        <v>620448814.69999993</v>
      </c>
      <c r="AF1949">
        <v>308.95999999999998</v>
      </c>
      <c r="AG1949" s="4">
        <v>0.85</v>
      </c>
      <c r="AH1949" t="s">
        <v>33</v>
      </c>
      <c r="AI1949" t="s">
        <v>52</v>
      </c>
      <c r="AJ1949">
        <v>32.845455999999999</v>
      </c>
      <c r="AK1949">
        <v>-117.00512999999999</v>
      </c>
    </row>
    <row r="1950" spans="1:37" x14ac:dyDescent="0.25">
      <c r="A1950">
        <v>1948</v>
      </c>
      <c r="B1950">
        <v>319</v>
      </c>
      <c r="C1950" t="s">
        <v>1163</v>
      </c>
      <c r="D1950" t="s">
        <v>52</v>
      </c>
      <c r="E1950" t="s">
        <v>31</v>
      </c>
      <c r="F1950" s="2">
        <v>36161</v>
      </c>
      <c r="G1950" s="2">
        <v>39813</v>
      </c>
      <c r="H1950">
        <v>66872</v>
      </c>
      <c r="I1950">
        <v>54207</v>
      </c>
      <c r="J1950">
        <v>354</v>
      </c>
      <c r="K1950">
        <f t="shared" si="60"/>
        <v>8640531120</v>
      </c>
      <c r="L1950">
        <v>319</v>
      </c>
      <c r="M1950">
        <v>283</v>
      </c>
      <c r="N1950" t="s">
        <v>1163</v>
      </c>
      <c r="O1950" t="s">
        <v>474</v>
      </c>
      <c r="P1950" t="s">
        <v>34</v>
      </c>
      <c r="Q1950" s="6">
        <v>42199</v>
      </c>
      <c r="R1950" s="3">
        <v>2460</v>
      </c>
      <c r="S1950" s="3">
        <v>2356</v>
      </c>
      <c r="T1950" t="s">
        <v>55</v>
      </c>
      <c r="U1950" t="s">
        <v>1168</v>
      </c>
      <c r="V1950" s="3">
        <v>69762</v>
      </c>
      <c r="Y1950" t="s">
        <v>1169</v>
      </c>
      <c r="Z1950">
        <v>292</v>
      </c>
      <c r="AA1950" t="s">
        <v>55</v>
      </c>
      <c r="AB1950" s="3">
        <v>801561925</v>
      </c>
      <c r="AC1950" s="3">
        <v>767673377</v>
      </c>
      <c r="AD1950">
        <v>311.33999999999997</v>
      </c>
      <c r="AE1950" s="5">
        <f t="shared" si="61"/>
        <v>673312017</v>
      </c>
      <c r="AF1950">
        <v>298.18</v>
      </c>
      <c r="AG1950" s="4">
        <v>0.84</v>
      </c>
      <c r="AH1950" t="s">
        <v>33</v>
      </c>
      <c r="AI1950" t="s">
        <v>52</v>
      </c>
      <c r="AJ1950">
        <v>32.845455999999999</v>
      </c>
      <c r="AK1950">
        <v>-117.00512999999999</v>
      </c>
    </row>
    <row r="1951" spans="1:37" x14ac:dyDescent="0.25">
      <c r="A1951">
        <v>1949</v>
      </c>
      <c r="B1951">
        <v>319</v>
      </c>
      <c r="C1951" t="s">
        <v>1163</v>
      </c>
      <c r="D1951" t="s">
        <v>52</v>
      </c>
      <c r="E1951" t="s">
        <v>31</v>
      </c>
      <c r="F1951" s="2">
        <v>36161</v>
      </c>
      <c r="G1951" s="2">
        <v>39813</v>
      </c>
      <c r="H1951">
        <v>66872</v>
      </c>
      <c r="I1951">
        <v>54207</v>
      </c>
      <c r="J1951">
        <v>354</v>
      </c>
      <c r="K1951">
        <f t="shared" si="60"/>
        <v>8640531120</v>
      </c>
      <c r="L1951">
        <v>319</v>
      </c>
      <c r="M1951">
        <v>283</v>
      </c>
      <c r="N1951" t="s">
        <v>1163</v>
      </c>
      <c r="O1951" t="s">
        <v>474</v>
      </c>
      <c r="P1951" t="s">
        <v>34</v>
      </c>
      <c r="Q1951" s="6">
        <v>42169</v>
      </c>
      <c r="R1951" s="3">
        <v>2359</v>
      </c>
      <c r="S1951" s="3">
        <v>2278</v>
      </c>
      <c r="T1951" t="s">
        <v>55</v>
      </c>
      <c r="U1951" t="s">
        <v>1170</v>
      </c>
      <c r="V1951" s="3">
        <v>69762</v>
      </c>
      <c r="Y1951" t="s">
        <v>1171</v>
      </c>
      <c r="Z1951">
        <v>316</v>
      </c>
      <c r="AA1951" t="s">
        <v>55</v>
      </c>
      <c r="AB1951" s="3">
        <v>768553176</v>
      </c>
      <c r="AC1951" s="3">
        <v>742387306</v>
      </c>
      <c r="AD1951">
        <v>304.8</v>
      </c>
      <c r="AE1951" s="5">
        <f t="shared" si="61"/>
        <v>637899136.07999992</v>
      </c>
      <c r="AF1951">
        <v>294.42</v>
      </c>
      <c r="AG1951" s="4">
        <v>0.83</v>
      </c>
      <c r="AH1951" t="s">
        <v>33</v>
      </c>
      <c r="AI1951" t="s">
        <v>52</v>
      </c>
      <c r="AJ1951">
        <v>32.845455999999999</v>
      </c>
      <c r="AK1951">
        <v>-117.00512999999999</v>
      </c>
    </row>
    <row r="1952" spans="1:37" x14ac:dyDescent="0.25">
      <c r="A1952">
        <v>1950</v>
      </c>
      <c r="B1952">
        <v>374</v>
      </c>
      <c r="C1952" t="s">
        <v>1172</v>
      </c>
      <c r="D1952" t="s">
        <v>52</v>
      </c>
      <c r="E1952" t="s">
        <v>31</v>
      </c>
      <c r="F1952" s="2">
        <v>34700</v>
      </c>
      <c r="G1952" s="2">
        <v>38352</v>
      </c>
      <c r="H1952">
        <v>168766</v>
      </c>
      <c r="I1952">
        <v>150041</v>
      </c>
      <c r="J1952">
        <v>248</v>
      </c>
      <c r="K1952">
        <f t="shared" si="60"/>
        <v>15276698320</v>
      </c>
      <c r="L1952">
        <v>223</v>
      </c>
      <c r="M1952">
        <v>198</v>
      </c>
      <c r="N1952" t="s">
        <v>1172</v>
      </c>
      <c r="O1952" t="s">
        <v>96</v>
      </c>
      <c r="P1952" t="s">
        <v>39</v>
      </c>
      <c r="Q1952" s="6">
        <v>42050</v>
      </c>
      <c r="R1952" s="3">
        <v>2025</v>
      </c>
      <c r="S1952" s="3">
        <v>1946</v>
      </c>
      <c r="T1952" t="s">
        <v>55</v>
      </c>
      <c r="V1952" s="3">
        <v>166866</v>
      </c>
      <c r="W1952">
        <v>79</v>
      </c>
      <c r="Z1952">
        <v>176</v>
      </c>
      <c r="AA1952" t="s">
        <v>55</v>
      </c>
      <c r="AB1952" s="3">
        <v>659849140</v>
      </c>
      <c r="AC1952" s="3">
        <v>634106877</v>
      </c>
      <c r="AD1952">
        <v>79.09</v>
      </c>
      <c r="AE1952" s="5">
        <f t="shared" si="61"/>
        <v>369515518.40000004</v>
      </c>
      <c r="AF1952">
        <v>76</v>
      </c>
      <c r="AG1952" s="4">
        <v>0.56000000000000005</v>
      </c>
      <c r="AH1952" t="s">
        <v>33</v>
      </c>
      <c r="AI1952" t="s">
        <v>52</v>
      </c>
      <c r="AJ1952">
        <v>34.052799999999998</v>
      </c>
      <c r="AK1952">
        <v>-117.62779999999999</v>
      </c>
    </row>
    <row r="1953" spans="1:37" x14ac:dyDescent="0.25">
      <c r="A1953">
        <v>1951</v>
      </c>
      <c r="B1953">
        <v>374</v>
      </c>
      <c r="C1953" t="s">
        <v>1172</v>
      </c>
      <c r="D1953" t="s">
        <v>52</v>
      </c>
      <c r="E1953" t="s">
        <v>31</v>
      </c>
      <c r="F1953" s="2">
        <v>34700</v>
      </c>
      <c r="G1953" s="2">
        <v>38352</v>
      </c>
      <c r="H1953">
        <v>168766</v>
      </c>
      <c r="I1953">
        <v>150041</v>
      </c>
      <c r="J1953">
        <v>248</v>
      </c>
      <c r="K1953">
        <f t="shared" si="60"/>
        <v>15276698320</v>
      </c>
      <c r="L1953">
        <v>223</v>
      </c>
      <c r="M1953">
        <v>198</v>
      </c>
      <c r="N1953" t="s">
        <v>1172</v>
      </c>
      <c r="O1953" t="s">
        <v>96</v>
      </c>
      <c r="P1953" t="s">
        <v>39</v>
      </c>
      <c r="Q1953" s="6">
        <v>42019</v>
      </c>
      <c r="R1953" s="3">
        <v>2065</v>
      </c>
      <c r="S1953" s="3">
        <v>2100</v>
      </c>
      <c r="T1953" t="s">
        <v>55</v>
      </c>
      <c r="V1953" s="3">
        <v>166866</v>
      </c>
      <c r="W1953">
        <v>77</v>
      </c>
      <c r="Z1953">
        <v>174</v>
      </c>
      <c r="AA1953" t="s">
        <v>55</v>
      </c>
      <c r="AB1953" s="3">
        <v>672883197</v>
      </c>
      <c r="AC1953" s="3">
        <v>684287997</v>
      </c>
      <c r="AD1953">
        <v>76.75</v>
      </c>
      <c r="AE1953" s="5">
        <f t="shared" si="61"/>
        <v>397001086.22999996</v>
      </c>
      <c r="AF1953">
        <v>78.05</v>
      </c>
      <c r="AG1953" s="4">
        <v>0.59</v>
      </c>
      <c r="AH1953" t="s">
        <v>33</v>
      </c>
      <c r="AI1953" t="s">
        <v>52</v>
      </c>
      <c r="AJ1953">
        <v>34.052799999999998</v>
      </c>
      <c r="AK1953">
        <v>-117.62779999999999</v>
      </c>
    </row>
    <row r="1954" spans="1:37" x14ac:dyDescent="0.25">
      <c r="A1954">
        <v>1952</v>
      </c>
      <c r="B1954">
        <v>374</v>
      </c>
      <c r="C1954" t="s">
        <v>1172</v>
      </c>
      <c r="D1954" t="s">
        <v>52</v>
      </c>
      <c r="E1954" t="s">
        <v>31</v>
      </c>
      <c r="F1954" s="2">
        <v>34700</v>
      </c>
      <c r="G1954" s="2">
        <v>38352</v>
      </c>
      <c r="H1954">
        <v>168766</v>
      </c>
      <c r="I1954">
        <v>150041</v>
      </c>
      <c r="J1954">
        <v>248</v>
      </c>
      <c r="K1954">
        <f t="shared" si="60"/>
        <v>15276698320</v>
      </c>
      <c r="L1954">
        <v>223</v>
      </c>
      <c r="M1954">
        <v>198</v>
      </c>
      <c r="N1954" t="s">
        <v>1172</v>
      </c>
      <c r="O1954" t="s">
        <v>96</v>
      </c>
      <c r="P1954" t="s">
        <v>39</v>
      </c>
      <c r="Q1954" s="6">
        <v>42352</v>
      </c>
      <c r="R1954" s="3">
        <v>1813</v>
      </c>
      <c r="S1954" s="3">
        <v>2395</v>
      </c>
      <c r="T1954" t="s">
        <v>55</v>
      </c>
      <c r="V1954" s="3">
        <v>166866</v>
      </c>
      <c r="W1954">
        <v>63</v>
      </c>
      <c r="Z1954">
        <v>163</v>
      </c>
      <c r="AA1954" t="s">
        <v>55</v>
      </c>
      <c r="AB1954" s="3">
        <v>590768637</v>
      </c>
      <c r="AC1954" s="3">
        <v>780414168</v>
      </c>
      <c r="AD1954">
        <v>62.81</v>
      </c>
      <c r="AE1954" s="5">
        <f t="shared" si="61"/>
        <v>324922750.35000002</v>
      </c>
      <c r="AF1954">
        <v>82.98</v>
      </c>
      <c r="AG1954" s="4">
        <v>0.55000000000000004</v>
      </c>
      <c r="AH1954" t="s">
        <v>33</v>
      </c>
      <c r="AI1954" t="s">
        <v>52</v>
      </c>
      <c r="AJ1954">
        <v>34.052799999999998</v>
      </c>
      <c r="AK1954">
        <v>-117.62779999999999</v>
      </c>
    </row>
    <row r="1955" spans="1:37" x14ac:dyDescent="0.25">
      <c r="A1955">
        <v>1953</v>
      </c>
      <c r="B1955">
        <v>374</v>
      </c>
      <c r="C1955" t="s">
        <v>1172</v>
      </c>
      <c r="D1955" t="s">
        <v>52</v>
      </c>
      <c r="E1955" t="s">
        <v>31</v>
      </c>
      <c r="F1955" s="2">
        <v>34700</v>
      </c>
      <c r="G1955" s="2">
        <v>38352</v>
      </c>
      <c r="H1955">
        <v>168766</v>
      </c>
      <c r="I1955">
        <v>150041</v>
      </c>
      <c r="J1955">
        <v>248</v>
      </c>
      <c r="K1955">
        <f t="shared" si="60"/>
        <v>15276698320</v>
      </c>
      <c r="L1955">
        <v>223</v>
      </c>
      <c r="M1955">
        <v>198</v>
      </c>
      <c r="N1955" t="s">
        <v>1172</v>
      </c>
      <c r="O1955" t="s">
        <v>96</v>
      </c>
      <c r="P1955" t="s">
        <v>39</v>
      </c>
      <c r="Q1955" s="6">
        <v>42322</v>
      </c>
      <c r="R1955" s="3">
        <v>2487</v>
      </c>
      <c r="S1955" s="3">
        <v>2641</v>
      </c>
      <c r="T1955" t="s">
        <v>55</v>
      </c>
      <c r="V1955" s="3">
        <v>166866</v>
      </c>
      <c r="W1955">
        <v>87</v>
      </c>
      <c r="Z1955">
        <v>283</v>
      </c>
      <c r="AA1955" t="s">
        <v>55</v>
      </c>
      <c r="AB1955" s="3">
        <v>810392499</v>
      </c>
      <c r="AC1955" s="3">
        <v>860573619</v>
      </c>
      <c r="AD1955">
        <v>87.42</v>
      </c>
      <c r="AE1955" s="5">
        <f t="shared" si="61"/>
        <v>437611949.46000004</v>
      </c>
      <c r="AF1955">
        <v>92.83</v>
      </c>
      <c r="AG1955" s="4">
        <v>0.54</v>
      </c>
      <c r="AH1955" t="s">
        <v>33</v>
      </c>
      <c r="AI1955" t="s">
        <v>52</v>
      </c>
      <c r="AJ1955">
        <v>34.052799999999998</v>
      </c>
      <c r="AK1955">
        <v>-117.62779999999999</v>
      </c>
    </row>
    <row r="1956" spans="1:37" x14ac:dyDescent="0.25">
      <c r="A1956">
        <v>1954</v>
      </c>
      <c r="B1956">
        <v>374</v>
      </c>
      <c r="C1956" t="s">
        <v>1172</v>
      </c>
      <c r="D1956" t="s">
        <v>52</v>
      </c>
      <c r="E1956" t="s">
        <v>31</v>
      </c>
      <c r="F1956" s="2">
        <v>34700</v>
      </c>
      <c r="G1956" s="2">
        <v>38352</v>
      </c>
      <c r="H1956">
        <v>168766</v>
      </c>
      <c r="I1956">
        <v>150041</v>
      </c>
      <c r="J1956">
        <v>248</v>
      </c>
      <c r="K1956">
        <f t="shared" si="60"/>
        <v>15276698320</v>
      </c>
      <c r="L1956">
        <v>223</v>
      </c>
      <c r="M1956">
        <v>198</v>
      </c>
      <c r="N1956" t="s">
        <v>1172</v>
      </c>
      <c r="O1956" t="s">
        <v>96</v>
      </c>
      <c r="P1956" t="s">
        <v>39</v>
      </c>
      <c r="Q1956" s="6">
        <v>42291</v>
      </c>
      <c r="R1956" s="3">
        <v>3166</v>
      </c>
      <c r="S1956" s="3">
        <v>3235</v>
      </c>
      <c r="T1956" t="s">
        <v>55</v>
      </c>
      <c r="V1956" s="3">
        <v>166866</v>
      </c>
      <c r="W1956">
        <v>96</v>
      </c>
      <c r="Z1956">
        <v>314</v>
      </c>
      <c r="AA1956" t="s">
        <v>55</v>
      </c>
      <c r="AB1956" s="3">
        <v>1031645618</v>
      </c>
      <c r="AC1956" s="3">
        <v>1054129366</v>
      </c>
      <c r="AD1956">
        <v>95.73</v>
      </c>
      <c r="AE1956" s="5">
        <f t="shared" si="61"/>
        <v>495189896.63999999</v>
      </c>
      <c r="AF1956">
        <v>97.82</v>
      </c>
      <c r="AG1956" s="4">
        <v>0.48</v>
      </c>
      <c r="AH1956" t="s">
        <v>33</v>
      </c>
      <c r="AI1956" t="s">
        <v>52</v>
      </c>
      <c r="AJ1956">
        <v>34.052799999999998</v>
      </c>
      <c r="AK1956">
        <v>-117.62779999999999</v>
      </c>
    </row>
    <row r="1957" spans="1:37" x14ac:dyDescent="0.25">
      <c r="A1957">
        <v>1955</v>
      </c>
      <c r="B1957">
        <v>374</v>
      </c>
      <c r="C1957" t="s">
        <v>1172</v>
      </c>
      <c r="D1957" t="s">
        <v>52</v>
      </c>
      <c r="E1957" t="s">
        <v>31</v>
      </c>
      <c r="F1957" s="2">
        <v>34700</v>
      </c>
      <c r="G1957" s="2">
        <v>38352</v>
      </c>
      <c r="H1957">
        <v>168766</v>
      </c>
      <c r="I1957">
        <v>150041</v>
      </c>
      <c r="J1957">
        <v>248</v>
      </c>
      <c r="K1957">
        <f t="shared" si="60"/>
        <v>15276698320</v>
      </c>
      <c r="L1957">
        <v>223</v>
      </c>
      <c r="M1957">
        <v>198</v>
      </c>
      <c r="N1957" t="s">
        <v>1172</v>
      </c>
      <c r="O1957" t="s">
        <v>96</v>
      </c>
      <c r="P1957" t="s">
        <v>39</v>
      </c>
      <c r="Q1957" s="6">
        <v>42261</v>
      </c>
      <c r="R1957" s="3">
        <v>3478</v>
      </c>
      <c r="S1957" s="3">
        <v>3561</v>
      </c>
      <c r="T1957" t="s">
        <v>55</v>
      </c>
      <c r="V1957" s="3">
        <v>166866</v>
      </c>
      <c r="W1957">
        <v>131</v>
      </c>
      <c r="Z1957">
        <v>428</v>
      </c>
      <c r="AA1957" t="s">
        <v>55</v>
      </c>
      <c r="AB1957" s="3">
        <v>1133311263</v>
      </c>
      <c r="AC1957" s="3">
        <v>1160356932</v>
      </c>
      <c r="AD1957">
        <v>131.31</v>
      </c>
      <c r="AE1957" s="5">
        <f t="shared" si="61"/>
        <v>657320532.53999996</v>
      </c>
      <c r="AF1957">
        <v>134.44</v>
      </c>
      <c r="AG1957" s="4">
        <v>0.57999999999999996</v>
      </c>
      <c r="AH1957" t="s">
        <v>33</v>
      </c>
      <c r="AI1957" t="s">
        <v>52</v>
      </c>
      <c r="AJ1957">
        <v>34.052799999999998</v>
      </c>
      <c r="AK1957">
        <v>-117.62779999999999</v>
      </c>
    </row>
    <row r="1958" spans="1:37" x14ac:dyDescent="0.25">
      <c r="A1958">
        <v>1956</v>
      </c>
      <c r="B1958">
        <v>374</v>
      </c>
      <c r="C1958" t="s">
        <v>1172</v>
      </c>
      <c r="D1958" t="s">
        <v>52</v>
      </c>
      <c r="E1958" t="s">
        <v>31</v>
      </c>
      <c r="F1958" s="2">
        <v>34700</v>
      </c>
      <c r="G1958" s="2">
        <v>38352</v>
      </c>
      <c r="H1958">
        <v>168766</v>
      </c>
      <c r="I1958">
        <v>150041</v>
      </c>
      <c r="J1958">
        <v>248</v>
      </c>
      <c r="K1958">
        <f t="shared" si="60"/>
        <v>15276698320</v>
      </c>
      <c r="L1958">
        <v>223</v>
      </c>
      <c r="M1958">
        <v>198</v>
      </c>
      <c r="N1958" t="s">
        <v>1172</v>
      </c>
      <c r="O1958" t="s">
        <v>96</v>
      </c>
      <c r="P1958" t="s">
        <v>39</v>
      </c>
      <c r="Q1958" s="6">
        <v>42230</v>
      </c>
      <c r="R1958" s="3">
        <v>3643</v>
      </c>
      <c r="S1958" s="3">
        <v>3805</v>
      </c>
      <c r="T1958" t="s">
        <v>55</v>
      </c>
      <c r="V1958" s="3">
        <v>166866</v>
      </c>
      <c r="Z1958">
        <v>488</v>
      </c>
      <c r="AA1958" t="s">
        <v>55</v>
      </c>
      <c r="AB1958" s="3">
        <v>1187076749</v>
      </c>
      <c r="AC1958" s="3">
        <v>1239864680</v>
      </c>
      <c r="AD1958">
        <v>121.63</v>
      </c>
      <c r="AE1958" s="5">
        <f t="shared" si="61"/>
        <v>629150676.97000003</v>
      </c>
      <c r="AF1958">
        <v>127.03</v>
      </c>
      <c r="AG1958" s="4">
        <v>0.53</v>
      </c>
      <c r="AH1958" t="s">
        <v>33</v>
      </c>
      <c r="AI1958" t="s">
        <v>52</v>
      </c>
      <c r="AJ1958">
        <v>34.052799999999998</v>
      </c>
      <c r="AK1958">
        <v>-117.62779999999999</v>
      </c>
    </row>
    <row r="1959" spans="1:37" x14ac:dyDescent="0.25">
      <c r="A1959">
        <v>1957</v>
      </c>
      <c r="B1959">
        <v>374</v>
      </c>
      <c r="C1959" t="s">
        <v>1172</v>
      </c>
      <c r="D1959" t="s">
        <v>52</v>
      </c>
      <c r="E1959" t="s">
        <v>31</v>
      </c>
      <c r="F1959" s="2">
        <v>34700</v>
      </c>
      <c r="G1959" s="2">
        <v>38352</v>
      </c>
      <c r="H1959">
        <v>168766</v>
      </c>
      <c r="I1959">
        <v>150041</v>
      </c>
      <c r="J1959">
        <v>248</v>
      </c>
      <c r="K1959">
        <f t="shared" si="60"/>
        <v>15276698320</v>
      </c>
      <c r="L1959">
        <v>223</v>
      </c>
      <c r="M1959">
        <v>198</v>
      </c>
      <c r="N1959" t="s">
        <v>1172</v>
      </c>
      <c r="O1959" t="s">
        <v>1173</v>
      </c>
      <c r="P1959" t="s">
        <v>34</v>
      </c>
      <c r="Q1959" s="6">
        <v>42199</v>
      </c>
      <c r="R1959" s="3">
        <v>3831</v>
      </c>
      <c r="S1959" s="3">
        <v>3789</v>
      </c>
      <c r="T1959" t="s">
        <v>55</v>
      </c>
      <c r="V1959" s="3">
        <v>166866</v>
      </c>
      <c r="AB1959" s="3">
        <v>1248336817</v>
      </c>
      <c r="AC1959" s="3">
        <v>1234651057</v>
      </c>
      <c r="AD1959">
        <v>127.9</v>
      </c>
      <c r="AE1959" s="5">
        <f t="shared" si="61"/>
        <v>661618513.00999999</v>
      </c>
      <c r="AF1959">
        <v>126.5</v>
      </c>
      <c r="AG1959" s="4">
        <v>0.53</v>
      </c>
      <c r="AH1959" t="s">
        <v>33</v>
      </c>
      <c r="AI1959" t="s">
        <v>52</v>
      </c>
      <c r="AJ1959">
        <v>34.052799999999998</v>
      </c>
      <c r="AK1959">
        <v>-117.62779999999999</v>
      </c>
    </row>
    <row r="1960" spans="1:37" x14ac:dyDescent="0.25">
      <c r="A1960">
        <v>1958</v>
      </c>
      <c r="B1960">
        <v>374</v>
      </c>
      <c r="C1960" t="s">
        <v>1172</v>
      </c>
      <c r="D1960" t="s">
        <v>52</v>
      </c>
      <c r="E1960" t="s">
        <v>31</v>
      </c>
      <c r="F1960" s="2">
        <v>34700</v>
      </c>
      <c r="G1960" s="2">
        <v>38352</v>
      </c>
      <c r="H1960">
        <v>168766</v>
      </c>
      <c r="I1960">
        <v>150041</v>
      </c>
      <c r="J1960">
        <v>248</v>
      </c>
      <c r="K1960">
        <f t="shared" si="60"/>
        <v>15276698320</v>
      </c>
      <c r="L1960">
        <v>223</v>
      </c>
      <c r="M1960">
        <v>198</v>
      </c>
      <c r="N1960" t="s">
        <v>1172</v>
      </c>
      <c r="O1960" t="s">
        <v>96</v>
      </c>
      <c r="P1960" t="s">
        <v>39</v>
      </c>
      <c r="Q1960" s="6">
        <v>42169</v>
      </c>
      <c r="R1960" s="3">
        <v>3576</v>
      </c>
      <c r="S1960" s="3">
        <v>3482</v>
      </c>
      <c r="T1960" t="s">
        <v>55</v>
      </c>
      <c r="V1960" s="3">
        <v>166866</v>
      </c>
      <c r="Z1960">
        <v>456</v>
      </c>
      <c r="AA1960" t="s">
        <v>55</v>
      </c>
      <c r="AB1960" s="3">
        <v>1165244703</v>
      </c>
      <c r="AC1960" s="3">
        <v>1134614669</v>
      </c>
      <c r="AD1960">
        <v>123.37</v>
      </c>
      <c r="AE1960" s="5">
        <f t="shared" si="61"/>
        <v>617579692.59000003</v>
      </c>
      <c r="AF1960">
        <v>120.13</v>
      </c>
      <c r="AG1960" s="4">
        <v>0.53</v>
      </c>
      <c r="AH1960" t="s">
        <v>33</v>
      </c>
      <c r="AI1960" t="s">
        <v>52</v>
      </c>
      <c r="AJ1960">
        <v>34.052799999999998</v>
      </c>
      <c r="AK1960">
        <v>-117.62779999999999</v>
      </c>
    </row>
    <row r="1961" spans="1:37" x14ac:dyDescent="0.25">
      <c r="A1961">
        <v>1959</v>
      </c>
      <c r="B1961">
        <v>626</v>
      </c>
      <c r="C1961" t="s">
        <v>1174</v>
      </c>
      <c r="D1961" t="s">
        <v>52</v>
      </c>
      <c r="E1961" t="s">
        <v>31</v>
      </c>
      <c r="F1961" s="2">
        <v>34881</v>
      </c>
      <c r="G1961" s="2">
        <v>38533</v>
      </c>
      <c r="H1961">
        <v>130325</v>
      </c>
      <c r="I1961">
        <v>128568</v>
      </c>
      <c r="J1961">
        <v>224</v>
      </c>
      <c r="K1961">
        <f t="shared" si="60"/>
        <v>10655372000</v>
      </c>
      <c r="L1961">
        <v>201</v>
      </c>
      <c r="M1961">
        <v>179</v>
      </c>
      <c r="N1961" t="s">
        <v>1174</v>
      </c>
      <c r="O1961" t="s">
        <v>1175</v>
      </c>
      <c r="P1961" t="s">
        <v>39</v>
      </c>
      <c r="Q1961" s="6">
        <v>42050</v>
      </c>
      <c r="R1961" s="3">
        <v>2006</v>
      </c>
      <c r="S1961" s="3">
        <v>1831</v>
      </c>
      <c r="T1961" t="s">
        <v>55</v>
      </c>
      <c r="U1961" t="s">
        <v>2174</v>
      </c>
      <c r="V1961" s="3">
        <v>139463</v>
      </c>
      <c r="W1961">
        <v>109</v>
      </c>
      <c r="AB1961" s="3">
        <v>653657963</v>
      </c>
      <c r="AC1961" s="3">
        <v>596633963</v>
      </c>
      <c r="AD1961">
        <v>108.8</v>
      </c>
      <c r="AE1961" s="5">
        <f t="shared" si="61"/>
        <v>424877675.94999999</v>
      </c>
      <c r="AF1961">
        <v>99.31</v>
      </c>
      <c r="AG1961" s="4">
        <v>0.65</v>
      </c>
      <c r="AH1961" t="s">
        <v>33</v>
      </c>
      <c r="AI1961" t="s">
        <v>52</v>
      </c>
      <c r="AJ1961">
        <v>33.787793999999998</v>
      </c>
      <c r="AK1961">
        <v>-117.853112</v>
      </c>
    </row>
    <row r="1962" spans="1:37" x14ac:dyDescent="0.25">
      <c r="A1962">
        <v>1960</v>
      </c>
      <c r="B1962">
        <v>626</v>
      </c>
      <c r="C1962" t="s">
        <v>1174</v>
      </c>
      <c r="D1962" t="s">
        <v>52</v>
      </c>
      <c r="E1962" t="s">
        <v>31</v>
      </c>
      <c r="F1962" s="2">
        <v>34881</v>
      </c>
      <c r="G1962" s="2">
        <v>38533</v>
      </c>
      <c r="H1962">
        <v>130325</v>
      </c>
      <c r="I1962">
        <v>128568</v>
      </c>
      <c r="J1962">
        <v>224</v>
      </c>
      <c r="K1962">
        <f t="shared" si="60"/>
        <v>10655372000</v>
      </c>
      <c r="L1962">
        <v>201</v>
      </c>
      <c r="M1962">
        <v>179</v>
      </c>
      <c r="N1962" t="s">
        <v>1174</v>
      </c>
      <c r="O1962" t="s">
        <v>1175</v>
      </c>
      <c r="P1962" t="s">
        <v>39</v>
      </c>
      <c r="Q1962" s="6">
        <v>42019</v>
      </c>
      <c r="R1962" s="3">
        <v>1677</v>
      </c>
      <c r="S1962" s="3">
        <v>1908</v>
      </c>
      <c r="T1962" t="s">
        <v>55</v>
      </c>
      <c r="U1962" t="s">
        <v>1176</v>
      </c>
      <c r="V1962" s="3">
        <v>138640</v>
      </c>
      <c r="W1962">
        <v>83</v>
      </c>
      <c r="AB1962" s="3">
        <v>546452843</v>
      </c>
      <c r="AC1962" s="3">
        <v>621724523</v>
      </c>
      <c r="AD1962">
        <v>82.64</v>
      </c>
      <c r="AE1962" s="5">
        <f t="shared" si="61"/>
        <v>355194347.94999999</v>
      </c>
      <c r="AF1962">
        <v>94.03</v>
      </c>
      <c r="AG1962" s="4">
        <v>0.65</v>
      </c>
      <c r="AH1962" t="s">
        <v>33</v>
      </c>
      <c r="AI1962" t="s">
        <v>52</v>
      </c>
      <c r="AJ1962">
        <v>33.787793999999998</v>
      </c>
      <c r="AK1962">
        <v>-117.853112</v>
      </c>
    </row>
    <row r="1963" spans="1:37" x14ac:dyDescent="0.25">
      <c r="A1963">
        <v>1961</v>
      </c>
      <c r="B1963">
        <v>626</v>
      </c>
      <c r="C1963" t="s">
        <v>1174</v>
      </c>
      <c r="D1963" t="s">
        <v>52</v>
      </c>
      <c r="E1963" t="s">
        <v>31</v>
      </c>
      <c r="F1963" s="2">
        <v>34881</v>
      </c>
      <c r="G1963" s="2">
        <v>38533</v>
      </c>
      <c r="H1963">
        <v>130325</v>
      </c>
      <c r="I1963">
        <v>128568</v>
      </c>
      <c r="J1963">
        <v>224</v>
      </c>
      <c r="K1963">
        <f t="shared" si="60"/>
        <v>10655372000</v>
      </c>
      <c r="L1963">
        <v>201</v>
      </c>
      <c r="M1963">
        <v>179</v>
      </c>
      <c r="N1963" t="s">
        <v>1174</v>
      </c>
      <c r="O1963" t="s">
        <v>1177</v>
      </c>
      <c r="P1963" t="s">
        <v>39</v>
      </c>
      <c r="Q1963" s="6">
        <v>42352</v>
      </c>
      <c r="R1963" s="3">
        <v>1711</v>
      </c>
      <c r="S1963" s="3">
        <v>2319</v>
      </c>
      <c r="T1963" t="s">
        <v>55</v>
      </c>
      <c r="U1963" t="s">
        <v>1178</v>
      </c>
      <c r="V1963" s="3">
        <v>138640</v>
      </c>
      <c r="W1963">
        <v>84.3</v>
      </c>
      <c r="AB1963" s="3">
        <v>557564377</v>
      </c>
      <c r="AC1963" s="3">
        <v>755551704</v>
      </c>
      <c r="AD1963">
        <v>84.33</v>
      </c>
      <c r="AE1963" s="5">
        <f t="shared" si="61"/>
        <v>362416845.05000001</v>
      </c>
      <c r="AF1963">
        <v>114.27</v>
      </c>
      <c r="AG1963" s="4">
        <v>0.65</v>
      </c>
      <c r="AH1963" t="s">
        <v>33</v>
      </c>
      <c r="AI1963" t="s">
        <v>52</v>
      </c>
      <c r="AJ1963">
        <v>33.787793999999998</v>
      </c>
      <c r="AK1963">
        <v>-117.853112</v>
      </c>
    </row>
    <row r="1964" spans="1:37" x14ac:dyDescent="0.25">
      <c r="A1964">
        <v>1962</v>
      </c>
      <c r="B1964">
        <v>626</v>
      </c>
      <c r="C1964" t="s">
        <v>1174</v>
      </c>
      <c r="D1964" t="s">
        <v>52</v>
      </c>
      <c r="E1964" t="s">
        <v>31</v>
      </c>
      <c r="F1964" s="2">
        <v>34881</v>
      </c>
      <c r="G1964" s="2">
        <v>38533</v>
      </c>
      <c r="H1964">
        <v>130325</v>
      </c>
      <c r="I1964">
        <v>128568</v>
      </c>
      <c r="J1964">
        <v>224</v>
      </c>
      <c r="K1964">
        <f t="shared" si="60"/>
        <v>10655372000</v>
      </c>
      <c r="L1964">
        <v>201</v>
      </c>
      <c r="M1964">
        <v>179</v>
      </c>
      <c r="N1964" t="s">
        <v>1174</v>
      </c>
      <c r="O1964" t="s">
        <v>1177</v>
      </c>
      <c r="P1964" t="s">
        <v>39</v>
      </c>
      <c r="Q1964" s="6">
        <v>42322</v>
      </c>
      <c r="R1964" s="3">
        <v>2661</v>
      </c>
      <c r="S1964" s="3">
        <v>2341</v>
      </c>
      <c r="T1964" t="s">
        <v>55</v>
      </c>
      <c r="U1964" t="s">
        <v>1176</v>
      </c>
      <c r="V1964" s="3">
        <v>138640</v>
      </c>
      <c r="W1964">
        <v>135.5</v>
      </c>
      <c r="AB1964" s="3">
        <v>867090647</v>
      </c>
      <c r="AC1964" s="3">
        <v>762818191</v>
      </c>
      <c r="AD1964">
        <v>135.51</v>
      </c>
      <c r="AE1964" s="5">
        <f t="shared" si="61"/>
        <v>563608920.55000007</v>
      </c>
      <c r="AF1964">
        <v>119.21</v>
      </c>
      <c r="AG1964" s="4">
        <v>0.65</v>
      </c>
      <c r="AH1964" t="s">
        <v>33</v>
      </c>
      <c r="AI1964" t="s">
        <v>52</v>
      </c>
      <c r="AJ1964">
        <v>33.787793999999998</v>
      </c>
      <c r="AK1964">
        <v>-117.853112</v>
      </c>
    </row>
    <row r="1965" spans="1:37" x14ac:dyDescent="0.25">
      <c r="A1965">
        <v>1963</v>
      </c>
      <c r="B1965">
        <v>626</v>
      </c>
      <c r="C1965" t="s">
        <v>1174</v>
      </c>
      <c r="D1965" t="s">
        <v>52</v>
      </c>
      <c r="E1965" t="s">
        <v>31</v>
      </c>
      <c r="F1965" s="2">
        <v>34881</v>
      </c>
      <c r="G1965" s="2">
        <v>38533</v>
      </c>
      <c r="H1965">
        <v>130325</v>
      </c>
      <c r="I1965">
        <v>128568</v>
      </c>
      <c r="J1965">
        <v>224</v>
      </c>
      <c r="K1965">
        <f t="shared" si="60"/>
        <v>10655372000</v>
      </c>
      <c r="L1965">
        <v>201</v>
      </c>
      <c r="M1965">
        <v>179</v>
      </c>
      <c r="N1965" t="s">
        <v>1174</v>
      </c>
      <c r="Q1965" s="6">
        <v>42291</v>
      </c>
      <c r="R1965" s="3">
        <v>2812</v>
      </c>
      <c r="S1965" s="3">
        <v>3063</v>
      </c>
      <c r="T1965" t="s">
        <v>55</v>
      </c>
      <c r="U1965" t="s">
        <v>1179</v>
      </c>
      <c r="V1965" s="3">
        <v>138640</v>
      </c>
      <c r="W1965">
        <v>138.6</v>
      </c>
      <c r="AB1965" s="3">
        <v>916294213</v>
      </c>
      <c r="AC1965" s="3">
        <v>998148091</v>
      </c>
      <c r="AD1965">
        <v>138.58000000000001</v>
      </c>
      <c r="AE1965" s="5">
        <f t="shared" si="61"/>
        <v>595591238.45000005</v>
      </c>
      <c r="AF1965">
        <v>150.96</v>
      </c>
      <c r="AG1965" s="4">
        <v>0.65</v>
      </c>
      <c r="AH1965" t="s">
        <v>33</v>
      </c>
      <c r="AI1965" t="s">
        <v>52</v>
      </c>
      <c r="AJ1965">
        <v>33.787793999999998</v>
      </c>
      <c r="AK1965">
        <v>-117.853112</v>
      </c>
    </row>
    <row r="1966" spans="1:37" x14ac:dyDescent="0.25">
      <c r="A1966">
        <v>1964</v>
      </c>
      <c r="B1966">
        <v>626</v>
      </c>
      <c r="C1966" t="s">
        <v>1174</v>
      </c>
      <c r="D1966" t="s">
        <v>52</v>
      </c>
      <c r="E1966" t="s">
        <v>31</v>
      </c>
      <c r="F1966" s="2">
        <v>34881</v>
      </c>
      <c r="G1966" s="2">
        <v>38533</v>
      </c>
      <c r="H1966">
        <v>130325</v>
      </c>
      <c r="I1966">
        <v>128568</v>
      </c>
      <c r="J1966">
        <v>224</v>
      </c>
      <c r="K1966">
        <f t="shared" si="60"/>
        <v>10655372000</v>
      </c>
      <c r="L1966">
        <v>201</v>
      </c>
      <c r="M1966">
        <v>179</v>
      </c>
      <c r="N1966" t="s">
        <v>1174</v>
      </c>
      <c r="Q1966" s="6">
        <v>42261</v>
      </c>
      <c r="R1966" s="3">
        <v>2874</v>
      </c>
      <c r="S1966" s="3">
        <v>3053</v>
      </c>
      <c r="T1966" t="s">
        <v>55</v>
      </c>
      <c r="U1966" t="s">
        <v>1179</v>
      </c>
      <c r="V1966" s="3">
        <v>138640</v>
      </c>
      <c r="W1966">
        <v>146.30000000000001</v>
      </c>
      <c r="AB1966" s="3">
        <v>936366661</v>
      </c>
      <c r="AC1966" s="3">
        <v>994889577</v>
      </c>
      <c r="AD1966">
        <v>146.34</v>
      </c>
      <c r="AE1966" s="5">
        <f t="shared" si="61"/>
        <v>608638329.64999998</v>
      </c>
      <c r="AF1966">
        <v>155.47999999999999</v>
      </c>
      <c r="AG1966" s="4">
        <v>0.65</v>
      </c>
      <c r="AH1966" t="s">
        <v>33</v>
      </c>
      <c r="AI1966" t="s">
        <v>52</v>
      </c>
      <c r="AJ1966">
        <v>33.787793999999998</v>
      </c>
      <c r="AK1966">
        <v>-117.853112</v>
      </c>
    </row>
    <row r="1967" spans="1:37" x14ac:dyDescent="0.25">
      <c r="A1967">
        <v>1965</v>
      </c>
      <c r="B1967">
        <v>626</v>
      </c>
      <c r="C1967" t="s">
        <v>1174</v>
      </c>
      <c r="D1967" t="s">
        <v>52</v>
      </c>
      <c r="E1967" t="s">
        <v>31</v>
      </c>
      <c r="F1967" s="2">
        <v>34881</v>
      </c>
      <c r="G1967" s="2">
        <v>38533</v>
      </c>
      <c r="H1967">
        <v>130325</v>
      </c>
      <c r="I1967">
        <v>128568</v>
      </c>
      <c r="J1967">
        <v>224</v>
      </c>
      <c r="K1967">
        <f t="shared" si="60"/>
        <v>10655372000</v>
      </c>
      <c r="L1967">
        <v>201</v>
      </c>
      <c r="M1967">
        <v>179</v>
      </c>
      <c r="N1967" t="s">
        <v>1174</v>
      </c>
      <c r="Q1967" s="6">
        <v>42230</v>
      </c>
      <c r="R1967" s="3">
        <v>2918</v>
      </c>
      <c r="S1967" s="3">
        <v>3206</v>
      </c>
      <c r="T1967" t="s">
        <v>55</v>
      </c>
      <c r="U1967" t="s">
        <v>1180</v>
      </c>
      <c r="V1967" s="3">
        <v>138640</v>
      </c>
      <c r="AB1967" s="3">
        <v>950769294</v>
      </c>
      <c r="AC1967" s="3">
        <v>1044712260</v>
      </c>
      <c r="AD1967">
        <v>143.79</v>
      </c>
      <c r="AE1967" s="5">
        <f t="shared" si="61"/>
        <v>618000041.10000002</v>
      </c>
      <c r="AF1967">
        <v>158</v>
      </c>
      <c r="AG1967" s="4">
        <v>0.65</v>
      </c>
      <c r="AH1967" t="s">
        <v>33</v>
      </c>
      <c r="AI1967" t="s">
        <v>52</v>
      </c>
      <c r="AJ1967">
        <v>33.787793999999998</v>
      </c>
      <c r="AK1967">
        <v>-117.853112</v>
      </c>
    </row>
    <row r="1968" spans="1:37" x14ac:dyDescent="0.25">
      <c r="A1968">
        <v>1966</v>
      </c>
      <c r="B1968">
        <v>626</v>
      </c>
      <c r="C1968" t="s">
        <v>1174</v>
      </c>
      <c r="D1968" t="s">
        <v>52</v>
      </c>
      <c r="E1968" t="s">
        <v>31</v>
      </c>
      <c r="F1968" s="2">
        <v>34881</v>
      </c>
      <c r="G1968" s="2">
        <v>38533</v>
      </c>
      <c r="H1968">
        <v>130325</v>
      </c>
      <c r="I1968">
        <v>128568</v>
      </c>
      <c r="J1968">
        <v>224</v>
      </c>
      <c r="K1968">
        <f t="shared" si="60"/>
        <v>10655372000</v>
      </c>
      <c r="L1968">
        <v>201</v>
      </c>
      <c r="M1968">
        <v>179</v>
      </c>
      <c r="N1968" t="s">
        <v>1174</v>
      </c>
      <c r="Q1968" s="6">
        <v>42199</v>
      </c>
      <c r="R1968" s="3">
        <v>3165</v>
      </c>
      <c r="S1968" s="3">
        <v>3027</v>
      </c>
      <c r="T1968" t="s">
        <v>55</v>
      </c>
      <c r="U1968" t="s">
        <v>1181</v>
      </c>
      <c r="V1968" s="3">
        <v>138792</v>
      </c>
      <c r="AB1968" s="3">
        <v>1031319766</v>
      </c>
      <c r="AC1968" s="3">
        <v>986254514</v>
      </c>
      <c r="AD1968">
        <v>155.80000000000001</v>
      </c>
      <c r="AE1968" s="5">
        <f t="shared" si="61"/>
        <v>670357847.89999998</v>
      </c>
      <c r="AF1968">
        <v>149</v>
      </c>
      <c r="AG1968" s="4">
        <v>0.65</v>
      </c>
      <c r="AH1968" t="s">
        <v>33</v>
      </c>
      <c r="AI1968" t="s">
        <v>52</v>
      </c>
      <c r="AJ1968">
        <v>33.787793999999998</v>
      </c>
      <c r="AK1968">
        <v>-117.853112</v>
      </c>
    </row>
    <row r="1969" spans="1:37" x14ac:dyDescent="0.25">
      <c r="A1969">
        <v>1967</v>
      </c>
      <c r="B1969">
        <v>626</v>
      </c>
      <c r="C1969" t="s">
        <v>1174</v>
      </c>
      <c r="D1969" t="s">
        <v>52</v>
      </c>
      <c r="E1969" t="s">
        <v>31</v>
      </c>
      <c r="F1969" s="2">
        <v>34881</v>
      </c>
      <c r="G1969" s="2">
        <v>38533</v>
      </c>
      <c r="H1969">
        <v>130325</v>
      </c>
      <c r="I1969">
        <v>128568</v>
      </c>
      <c r="J1969">
        <v>224</v>
      </c>
      <c r="K1969">
        <f t="shared" si="60"/>
        <v>10655372000</v>
      </c>
      <c r="L1969">
        <v>201</v>
      </c>
      <c r="M1969">
        <v>179</v>
      </c>
      <c r="N1969" t="s">
        <v>1174</v>
      </c>
      <c r="Q1969" s="6">
        <v>42169</v>
      </c>
      <c r="R1969" s="3">
        <v>3001</v>
      </c>
      <c r="S1969" s="3">
        <v>2983</v>
      </c>
      <c r="T1969" t="s">
        <v>55</v>
      </c>
      <c r="U1969" t="s">
        <v>1182</v>
      </c>
      <c r="V1969" s="3">
        <v>138792</v>
      </c>
      <c r="AB1969" s="3">
        <v>977880132</v>
      </c>
      <c r="AC1969" s="3">
        <v>971884466</v>
      </c>
      <c r="AD1969">
        <v>152.66</v>
      </c>
      <c r="AE1969" s="5">
        <f t="shared" si="61"/>
        <v>635622085.80000007</v>
      </c>
      <c r="AF1969">
        <v>151.72</v>
      </c>
      <c r="AG1969" s="4">
        <v>0.65</v>
      </c>
      <c r="AH1969" t="s">
        <v>33</v>
      </c>
      <c r="AI1969" t="s">
        <v>52</v>
      </c>
      <c r="AJ1969">
        <v>33.787793999999998</v>
      </c>
      <c r="AK1969">
        <v>-117.853112</v>
      </c>
    </row>
    <row r="1970" spans="1:37" x14ac:dyDescent="0.25">
      <c r="A1970">
        <v>1968</v>
      </c>
      <c r="B1970">
        <v>305</v>
      </c>
      <c r="C1970" t="s">
        <v>1183</v>
      </c>
      <c r="D1970" t="s">
        <v>213</v>
      </c>
      <c r="E1970" t="s">
        <v>31</v>
      </c>
      <c r="F1970" s="2">
        <v>34700</v>
      </c>
      <c r="G1970" s="2">
        <v>38352</v>
      </c>
      <c r="H1970">
        <v>15200</v>
      </c>
      <c r="I1970">
        <v>14016</v>
      </c>
      <c r="J1970">
        <v>347</v>
      </c>
      <c r="K1970">
        <f t="shared" si="60"/>
        <v>1925156000</v>
      </c>
      <c r="L1970">
        <v>312</v>
      </c>
      <c r="M1970">
        <v>278</v>
      </c>
      <c r="N1970" t="s">
        <v>1183</v>
      </c>
      <c r="O1970">
        <v>3</v>
      </c>
      <c r="P1970" t="s">
        <v>39</v>
      </c>
      <c r="Q1970" s="6">
        <v>42050</v>
      </c>
      <c r="R1970">
        <v>145</v>
      </c>
      <c r="S1970">
        <v>164</v>
      </c>
      <c r="T1970" t="s">
        <v>55</v>
      </c>
      <c r="V1970" s="3">
        <v>15120</v>
      </c>
      <c r="W1970">
        <v>100</v>
      </c>
      <c r="AB1970" s="3">
        <v>47206096</v>
      </c>
      <c r="AC1970" s="3">
        <v>53583009</v>
      </c>
      <c r="AD1970">
        <v>99.24</v>
      </c>
      <c r="AE1970" s="5">
        <f t="shared" si="61"/>
        <v>42013425.439999998</v>
      </c>
      <c r="AF1970">
        <v>112.64</v>
      </c>
      <c r="AG1970" s="4">
        <v>0.89</v>
      </c>
      <c r="AH1970" t="s">
        <v>33</v>
      </c>
      <c r="AI1970" t="s">
        <v>213</v>
      </c>
      <c r="AJ1970">
        <v>36.778261000000001</v>
      </c>
      <c r="AK1970">
        <v>-119.41793199999999</v>
      </c>
    </row>
    <row r="1971" spans="1:37" x14ac:dyDescent="0.25">
      <c r="A1971">
        <v>1969</v>
      </c>
      <c r="B1971">
        <v>305</v>
      </c>
      <c r="C1971" t="s">
        <v>1183</v>
      </c>
      <c r="D1971" t="s">
        <v>213</v>
      </c>
      <c r="E1971" t="s">
        <v>31</v>
      </c>
      <c r="F1971" s="2">
        <v>34700</v>
      </c>
      <c r="G1971" s="2">
        <v>38352</v>
      </c>
      <c r="H1971">
        <v>15200</v>
      </c>
      <c r="I1971">
        <v>14016</v>
      </c>
      <c r="J1971">
        <v>347</v>
      </c>
      <c r="K1971">
        <f t="shared" si="60"/>
        <v>1925156000</v>
      </c>
      <c r="L1971">
        <v>312</v>
      </c>
      <c r="M1971">
        <v>278</v>
      </c>
      <c r="N1971" t="s">
        <v>1183</v>
      </c>
      <c r="O1971">
        <v>3</v>
      </c>
      <c r="P1971" t="s">
        <v>39</v>
      </c>
      <c r="Q1971" s="6">
        <v>42019</v>
      </c>
      <c r="R1971">
        <v>159</v>
      </c>
      <c r="S1971">
        <v>164</v>
      </c>
      <c r="T1971" t="s">
        <v>55</v>
      </c>
      <c r="V1971" s="3">
        <v>15200</v>
      </c>
      <c r="W1971">
        <v>100</v>
      </c>
      <c r="AB1971" s="3">
        <v>51781050</v>
      </c>
      <c r="AC1971" s="3">
        <v>53345137</v>
      </c>
      <c r="AD1971">
        <v>94.51</v>
      </c>
      <c r="AE1971" s="5">
        <f t="shared" si="61"/>
        <v>44531703</v>
      </c>
      <c r="AF1971">
        <v>97.36</v>
      </c>
      <c r="AG1971" s="4">
        <v>0.86</v>
      </c>
      <c r="AH1971" t="s">
        <v>33</v>
      </c>
      <c r="AI1971" t="s">
        <v>213</v>
      </c>
      <c r="AJ1971">
        <v>36.778261000000001</v>
      </c>
      <c r="AK1971">
        <v>-119.41793199999999</v>
      </c>
    </row>
    <row r="1972" spans="1:37" x14ac:dyDescent="0.25">
      <c r="A1972">
        <v>1970</v>
      </c>
      <c r="B1972">
        <v>305</v>
      </c>
      <c r="C1972" t="s">
        <v>1183</v>
      </c>
      <c r="D1972" t="s">
        <v>213</v>
      </c>
      <c r="E1972" t="s">
        <v>31</v>
      </c>
      <c r="F1972" s="2">
        <v>34700</v>
      </c>
      <c r="G1972" s="2">
        <v>38352</v>
      </c>
      <c r="H1972">
        <v>15200</v>
      </c>
      <c r="I1972">
        <v>14016</v>
      </c>
      <c r="J1972">
        <v>347</v>
      </c>
      <c r="K1972">
        <f t="shared" si="60"/>
        <v>1925156000</v>
      </c>
      <c r="L1972">
        <v>312</v>
      </c>
      <c r="M1972">
        <v>278</v>
      </c>
      <c r="N1972" t="s">
        <v>1183</v>
      </c>
      <c r="O1972">
        <v>3</v>
      </c>
      <c r="P1972" t="s">
        <v>39</v>
      </c>
      <c r="Q1972" s="6">
        <v>42352</v>
      </c>
      <c r="R1972">
        <v>153</v>
      </c>
      <c r="S1972">
        <v>214</v>
      </c>
      <c r="T1972" t="s">
        <v>55</v>
      </c>
      <c r="V1972" s="3">
        <v>15200</v>
      </c>
      <c r="W1972">
        <v>98</v>
      </c>
      <c r="AB1972" s="3">
        <v>49946507</v>
      </c>
      <c r="AC1972" s="3">
        <v>69582314</v>
      </c>
      <c r="AD1972">
        <v>100.7</v>
      </c>
      <c r="AE1972" s="5">
        <f t="shared" si="61"/>
        <v>47449181.649999999</v>
      </c>
      <c r="AF1972">
        <v>140.29</v>
      </c>
      <c r="AG1972" s="4">
        <v>0.95</v>
      </c>
      <c r="AH1972" t="s">
        <v>33</v>
      </c>
      <c r="AI1972" t="s">
        <v>213</v>
      </c>
      <c r="AJ1972">
        <v>36.778261000000001</v>
      </c>
      <c r="AK1972">
        <v>-119.41793199999999</v>
      </c>
    </row>
    <row r="1973" spans="1:37" x14ac:dyDescent="0.25">
      <c r="A1973">
        <v>1971</v>
      </c>
      <c r="B1973">
        <v>305</v>
      </c>
      <c r="C1973" t="s">
        <v>1183</v>
      </c>
      <c r="D1973" t="s">
        <v>213</v>
      </c>
      <c r="E1973" t="s">
        <v>31</v>
      </c>
      <c r="F1973" s="2">
        <v>34700</v>
      </c>
      <c r="G1973" s="2">
        <v>38352</v>
      </c>
      <c r="H1973">
        <v>15200</v>
      </c>
      <c r="I1973">
        <v>14016</v>
      </c>
      <c r="J1973">
        <v>347</v>
      </c>
      <c r="K1973">
        <f t="shared" si="60"/>
        <v>1925156000</v>
      </c>
      <c r="L1973">
        <v>312</v>
      </c>
      <c r="M1973">
        <v>278</v>
      </c>
      <c r="N1973" t="s">
        <v>1183</v>
      </c>
      <c r="O1973">
        <v>3</v>
      </c>
      <c r="P1973" t="s">
        <v>34</v>
      </c>
      <c r="Q1973" s="6">
        <v>42322</v>
      </c>
      <c r="R1973">
        <v>198</v>
      </c>
      <c r="S1973">
        <v>296</v>
      </c>
      <c r="T1973" t="s">
        <v>55</v>
      </c>
      <c r="V1973" s="3">
        <v>15200</v>
      </c>
      <c r="W1973">
        <v>127</v>
      </c>
      <c r="AB1973" s="3">
        <v>64378466</v>
      </c>
      <c r="AC1973" s="3">
        <v>96429213</v>
      </c>
      <c r="AD1973">
        <v>121.42</v>
      </c>
      <c r="AE1973" s="5">
        <f t="shared" si="61"/>
        <v>55365480.759999998</v>
      </c>
      <c r="AF1973">
        <v>181.86</v>
      </c>
      <c r="AG1973" s="4">
        <v>0.86</v>
      </c>
      <c r="AH1973" t="s">
        <v>33</v>
      </c>
      <c r="AI1973" t="s">
        <v>213</v>
      </c>
      <c r="AJ1973">
        <v>36.778261000000001</v>
      </c>
      <c r="AK1973">
        <v>-119.41793199999999</v>
      </c>
    </row>
    <row r="1974" spans="1:37" x14ac:dyDescent="0.25">
      <c r="A1974">
        <v>1972</v>
      </c>
      <c r="B1974">
        <v>305</v>
      </c>
      <c r="C1974" t="s">
        <v>1183</v>
      </c>
      <c r="D1974" t="s">
        <v>213</v>
      </c>
      <c r="E1974" t="s">
        <v>31</v>
      </c>
      <c r="F1974" s="2">
        <v>34700</v>
      </c>
      <c r="G1974" s="2">
        <v>38352</v>
      </c>
      <c r="H1974">
        <v>15200</v>
      </c>
      <c r="I1974">
        <v>14016</v>
      </c>
      <c r="J1974">
        <v>347</v>
      </c>
      <c r="K1974">
        <f t="shared" si="60"/>
        <v>1925156000</v>
      </c>
      <c r="L1974">
        <v>312</v>
      </c>
      <c r="M1974">
        <v>278</v>
      </c>
      <c r="N1974" t="s">
        <v>1183</v>
      </c>
      <c r="O1974">
        <v>3</v>
      </c>
      <c r="P1974" t="s">
        <v>34</v>
      </c>
      <c r="Q1974" s="6">
        <v>42291</v>
      </c>
      <c r="R1974">
        <v>342</v>
      </c>
      <c r="S1974">
        <v>444</v>
      </c>
      <c r="T1974" t="s">
        <v>55</v>
      </c>
      <c r="V1974" s="3">
        <v>15200</v>
      </c>
      <c r="W1974">
        <v>212</v>
      </c>
      <c r="AB1974" s="3">
        <v>111447705</v>
      </c>
      <c r="AC1974" s="3">
        <v>144723653</v>
      </c>
      <c r="AD1974">
        <v>203.41</v>
      </c>
      <c r="AE1974" s="5">
        <f t="shared" si="61"/>
        <v>95845026.299999997</v>
      </c>
      <c r="AF1974">
        <v>264.14</v>
      </c>
      <c r="AG1974" s="4">
        <v>0.86</v>
      </c>
      <c r="AH1974" t="s">
        <v>33</v>
      </c>
      <c r="AI1974" t="s">
        <v>213</v>
      </c>
      <c r="AJ1974">
        <v>36.778261000000001</v>
      </c>
      <c r="AK1974">
        <v>-119.41793199999999</v>
      </c>
    </row>
    <row r="1975" spans="1:37" x14ac:dyDescent="0.25">
      <c r="A1975">
        <v>1973</v>
      </c>
      <c r="B1975">
        <v>305</v>
      </c>
      <c r="C1975" t="s">
        <v>1183</v>
      </c>
      <c r="D1975" t="s">
        <v>213</v>
      </c>
      <c r="E1975" t="s">
        <v>31</v>
      </c>
      <c r="F1975" s="2">
        <v>34700</v>
      </c>
      <c r="G1975" s="2">
        <v>38352</v>
      </c>
      <c r="H1975">
        <v>15200</v>
      </c>
      <c r="I1975">
        <v>14016</v>
      </c>
      <c r="J1975">
        <v>347</v>
      </c>
      <c r="K1975">
        <f t="shared" si="60"/>
        <v>1925156000</v>
      </c>
      <c r="L1975">
        <v>312</v>
      </c>
      <c r="M1975">
        <v>278</v>
      </c>
      <c r="N1975" t="s">
        <v>1183</v>
      </c>
      <c r="O1975">
        <v>3</v>
      </c>
      <c r="P1975" t="s">
        <v>34</v>
      </c>
      <c r="Q1975" s="6">
        <v>42261</v>
      </c>
      <c r="R1975">
        <v>446</v>
      </c>
      <c r="S1975">
        <v>520</v>
      </c>
      <c r="T1975" t="s">
        <v>55</v>
      </c>
      <c r="V1975" s="3">
        <v>14115</v>
      </c>
      <c r="W1975">
        <v>336.18</v>
      </c>
      <c r="AB1975" s="3">
        <v>145261308</v>
      </c>
      <c r="AC1975" s="3">
        <v>169530722</v>
      </c>
      <c r="AD1975">
        <v>336.18</v>
      </c>
      <c r="AE1975" s="5">
        <f t="shared" si="61"/>
        <v>142356081.84</v>
      </c>
      <c r="AF1975">
        <v>392.35</v>
      </c>
      <c r="AG1975" s="4">
        <v>0.98</v>
      </c>
      <c r="AH1975" t="s">
        <v>33</v>
      </c>
      <c r="AI1975" t="s">
        <v>213</v>
      </c>
      <c r="AJ1975">
        <v>36.778261000000001</v>
      </c>
      <c r="AK1975">
        <v>-119.41793199999999</v>
      </c>
    </row>
    <row r="1976" spans="1:37" x14ac:dyDescent="0.25">
      <c r="A1976">
        <v>1974</v>
      </c>
      <c r="B1976">
        <v>305</v>
      </c>
      <c r="C1976" t="s">
        <v>1183</v>
      </c>
      <c r="D1976" t="s">
        <v>213</v>
      </c>
      <c r="E1976" t="s">
        <v>31</v>
      </c>
      <c r="F1976" s="2">
        <v>34700</v>
      </c>
      <c r="G1976" s="2">
        <v>38352</v>
      </c>
      <c r="H1976">
        <v>15200</v>
      </c>
      <c r="I1976">
        <v>14016</v>
      </c>
      <c r="J1976">
        <v>347</v>
      </c>
      <c r="K1976">
        <f t="shared" si="60"/>
        <v>1925156000</v>
      </c>
      <c r="L1976">
        <v>312</v>
      </c>
      <c r="M1976">
        <v>278</v>
      </c>
      <c r="N1976" t="s">
        <v>1183</v>
      </c>
      <c r="O1976">
        <v>3</v>
      </c>
      <c r="P1976" t="s">
        <v>39</v>
      </c>
      <c r="Q1976" s="6">
        <v>42230</v>
      </c>
      <c r="R1976">
        <v>523</v>
      </c>
      <c r="S1976">
        <v>737</v>
      </c>
      <c r="T1976" t="s">
        <v>55</v>
      </c>
      <c r="V1976" s="3">
        <v>15200</v>
      </c>
      <c r="X1976" t="s">
        <v>1184</v>
      </c>
      <c r="AB1976" s="3">
        <v>170436589</v>
      </c>
      <c r="AC1976" s="3">
        <v>240185087</v>
      </c>
      <c r="AD1976">
        <v>343.62</v>
      </c>
      <c r="AE1976" s="5">
        <f t="shared" si="61"/>
        <v>161914759.54999998</v>
      </c>
      <c r="AF1976">
        <v>484.24</v>
      </c>
      <c r="AG1976" s="4">
        <v>0.95</v>
      </c>
      <c r="AH1976" t="s">
        <v>33</v>
      </c>
      <c r="AI1976" t="s">
        <v>213</v>
      </c>
      <c r="AJ1976">
        <v>36.778261000000001</v>
      </c>
      <c r="AK1976">
        <v>-119.41793199999999</v>
      </c>
    </row>
    <row r="1977" spans="1:37" x14ac:dyDescent="0.25">
      <c r="A1977">
        <v>1975</v>
      </c>
      <c r="B1977">
        <v>305</v>
      </c>
      <c r="C1977" t="s">
        <v>1183</v>
      </c>
      <c r="D1977" t="s">
        <v>213</v>
      </c>
      <c r="E1977" t="s">
        <v>31</v>
      </c>
      <c r="F1977" s="2">
        <v>34700</v>
      </c>
      <c r="G1977" s="2">
        <v>38352</v>
      </c>
      <c r="H1977">
        <v>15200</v>
      </c>
      <c r="I1977">
        <v>14016</v>
      </c>
      <c r="J1977">
        <v>347</v>
      </c>
      <c r="K1977">
        <f t="shared" si="60"/>
        <v>1925156000</v>
      </c>
      <c r="L1977">
        <v>312</v>
      </c>
      <c r="M1977">
        <v>278</v>
      </c>
      <c r="N1977" t="s">
        <v>1183</v>
      </c>
      <c r="O1977">
        <v>3</v>
      </c>
      <c r="P1977" t="s">
        <v>39</v>
      </c>
      <c r="Q1977" s="6">
        <v>42199</v>
      </c>
      <c r="R1977">
        <v>579</v>
      </c>
      <c r="S1977">
        <v>737</v>
      </c>
      <c r="T1977" t="s">
        <v>55</v>
      </c>
      <c r="V1977" s="3">
        <v>15200</v>
      </c>
      <c r="AB1977" s="3">
        <v>188788541</v>
      </c>
      <c r="AC1977" s="3">
        <v>240185087</v>
      </c>
      <c r="AD1977">
        <v>380.62</v>
      </c>
      <c r="AE1977" s="5">
        <f t="shared" si="61"/>
        <v>179349113.94999999</v>
      </c>
      <c r="AF1977">
        <v>484.24</v>
      </c>
      <c r="AG1977" s="4">
        <v>0.95</v>
      </c>
      <c r="AH1977" t="s">
        <v>33</v>
      </c>
      <c r="AI1977" t="s">
        <v>213</v>
      </c>
      <c r="AJ1977">
        <v>36.778261000000001</v>
      </c>
      <c r="AK1977">
        <v>-119.41793199999999</v>
      </c>
    </row>
    <row r="1978" spans="1:37" x14ac:dyDescent="0.25">
      <c r="A1978">
        <v>1976</v>
      </c>
      <c r="B1978">
        <v>305</v>
      </c>
      <c r="C1978" t="s">
        <v>1183</v>
      </c>
      <c r="D1978" t="s">
        <v>213</v>
      </c>
      <c r="E1978" t="s">
        <v>31</v>
      </c>
      <c r="F1978" s="2">
        <v>34700</v>
      </c>
      <c r="G1978" s="2">
        <v>38352</v>
      </c>
      <c r="H1978">
        <v>15200</v>
      </c>
      <c r="I1978">
        <v>14016</v>
      </c>
      <c r="J1978">
        <v>347</v>
      </c>
      <c r="K1978">
        <f t="shared" si="60"/>
        <v>1925156000</v>
      </c>
      <c r="L1978">
        <v>312</v>
      </c>
      <c r="M1978">
        <v>278</v>
      </c>
      <c r="N1978" t="s">
        <v>1183</v>
      </c>
      <c r="O1978">
        <v>3</v>
      </c>
      <c r="P1978" t="s">
        <v>39</v>
      </c>
      <c r="Q1978" s="6">
        <v>42169</v>
      </c>
      <c r="R1978">
        <v>549</v>
      </c>
      <c r="S1978">
        <v>635</v>
      </c>
      <c r="T1978" t="s">
        <v>55</v>
      </c>
      <c r="V1978" s="3">
        <v>15200</v>
      </c>
      <c r="AB1978" s="3">
        <v>178944570</v>
      </c>
      <c r="AC1978" s="3">
        <v>206905881</v>
      </c>
      <c r="AD1978">
        <v>372.8</v>
      </c>
      <c r="AE1978" s="5">
        <f t="shared" si="61"/>
        <v>169997341.5</v>
      </c>
      <c r="AF1978">
        <v>431.05</v>
      </c>
      <c r="AG1978" s="4">
        <v>0.95</v>
      </c>
      <c r="AH1978" t="s">
        <v>33</v>
      </c>
      <c r="AI1978" t="s">
        <v>213</v>
      </c>
      <c r="AJ1978">
        <v>36.778261000000001</v>
      </c>
      <c r="AK1978">
        <v>-119.41793199999999</v>
      </c>
    </row>
    <row r="1979" spans="1:37" x14ac:dyDescent="0.25">
      <c r="A1979">
        <v>1977</v>
      </c>
      <c r="B1979">
        <v>675</v>
      </c>
      <c r="C1979" t="s">
        <v>1185</v>
      </c>
      <c r="D1979" t="s">
        <v>52</v>
      </c>
      <c r="E1979" t="s">
        <v>53</v>
      </c>
      <c r="F1979" s="2">
        <v>36892</v>
      </c>
      <c r="G1979" s="2">
        <v>40179</v>
      </c>
      <c r="H1979">
        <v>19894</v>
      </c>
      <c r="I1979">
        <v>19772</v>
      </c>
      <c r="J1979">
        <v>108</v>
      </c>
      <c r="K1979">
        <f t="shared" si="60"/>
        <v>784221480</v>
      </c>
      <c r="L1979">
        <v>107</v>
      </c>
      <c r="M1979">
        <v>105</v>
      </c>
      <c r="N1979" t="s">
        <v>1185</v>
      </c>
      <c r="O1979" t="s">
        <v>2175</v>
      </c>
      <c r="P1979" t="s">
        <v>39</v>
      </c>
      <c r="Q1979" s="6">
        <v>42050</v>
      </c>
      <c r="R1979">
        <v>134</v>
      </c>
      <c r="S1979">
        <v>134</v>
      </c>
      <c r="T1979" t="s">
        <v>55</v>
      </c>
      <c r="V1979" s="3">
        <v>19894</v>
      </c>
      <c r="W1979">
        <v>78.400000000000006</v>
      </c>
      <c r="AB1979" s="3">
        <v>43664091</v>
      </c>
      <c r="AC1979" s="3">
        <v>43664091</v>
      </c>
      <c r="AD1979">
        <v>73.680000000000007</v>
      </c>
      <c r="AE1979" s="5">
        <f t="shared" si="61"/>
        <v>41044245.539999999</v>
      </c>
      <c r="AF1979">
        <v>73.680000000000007</v>
      </c>
      <c r="AG1979" s="4">
        <v>0.94</v>
      </c>
      <c r="AH1979" t="s">
        <v>33</v>
      </c>
      <c r="AI1979" t="s">
        <v>52</v>
      </c>
      <c r="AJ1979">
        <v>36.778261000000001</v>
      </c>
      <c r="AK1979">
        <v>-119.41793199999999</v>
      </c>
    </row>
    <row r="1980" spans="1:37" x14ac:dyDescent="0.25">
      <c r="A1980">
        <v>1978</v>
      </c>
      <c r="B1980">
        <v>675</v>
      </c>
      <c r="C1980" t="s">
        <v>1185</v>
      </c>
      <c r="D1980" t="s">
        <v>52</v>
      </c>
      <c r="E1980" t="s">
        <v>53</v>
      </c>
      <c r="F1980" s="2">
        <v>36892</v>
      </c>
      <c r="G1980" s="2">
        <v>40179</v>
      </c>
      <c r="H1980">
        <v>19894</v>
      </c>
      <c r="I1980">
        <v>19772</v>
      </c>
      <c r="J1980">
        <v>108</v>
      </c>
      <c r="K1980">
        <f t="shared" si="60"/>
        <v>784221480</v>
      </c>
      <c r="L1980">
        <v>107</v>
      </c>
      <c r="M1980">
        <v>105</v>
      </c>
      <c r="N1980" t="s">
        <v>1185</v>
      </c>
      <c r="O1980" t="s">
        <v>1186</v>
      </c>
      <c r="P1980" t="s">
        <v>39</v>
      </c>
      <c r="Q1980" s="6">
        <v>42019</v>
      </c>
      <c r="R1980">
        <v>139</v>
      </c>
      <c r="S1980">
        <v>179</v>
      </c>
      <c r="T1980" t="s">
        <v>55</v>
      </c>
      <c r="V1980" s="3">
        <v>19894</v>
      </c>
      <c r="W1980">
        <v>73.400000000000006</v>
      </c>
      <c r="AB1980" s="3">
        <v>45293348</v>
      </c>
      <c r="AC1980" s="3">
        <v>58327405</v>
      </c>
      <c r="AD1980">
        <v>69.040000000000006</v>
      </c>
      <c r="AE1980" s="5">
        <f t="shared" si="61"/>
        <v>42575747.119999997</v>
      </c>
      <c r="AF1980">
        <v>88.9</v>
      </c>
      <c r="AG1980" s="4">
        <v>0.94</v>
      </c>
      <c r="AH1980" t="s">
        <v>33</v>
      </c>
      <c r="AI1980" t="s">
        <v>52</v>
      </c>
      <c r="AJ1980">
        <v>36.778261000000001</v>
      </c>
      <c r="AK1980">
        <v>-119.41793199999999</v>
      </c>
    </row>
    <row r="1981" spans="1:37" x14ac:dyDescent="0.25">
      <c r="A1981">
        <v>1979</v>
      </c>
      <c r="B1981">
        <v>675</v>
      </c>
      <c r="C1981" t="s">
        <v>1185</v>
      </c>
      <c r="D1981" t="s">
        <v>52</v>
      </c>
      <c r="E1981" t="s">
        <v>53</v>
      </c>
      <c r="F1981" s="2">
        <v>36892</v>
      </c>
      <c r="G1981" s="2">
        <v>40179</v>
      </c>
      <c r="H1981">
        <v>19894</v>
      </c>
      <c r="I1981">
        <v>19772</v>
      </c>
      <c r="J1981">
        <v>108</v>
      </c>
      <c r="K1981">
        <f t="shared" si="60"/>
        <v>784221480</v>
      </c>
      <c r="L1981">
        <v>107</v>
      </c>
      <c r="M1981">
        <v>105</v>
      </c>
      <c r="N1981" t="s">
        <v>1185</v>
      </c>
      <c r="O1981" t="s">
        <v>1187</v>
      </c>
      <c r="P1981" t="s">
        <v>39</v>
      </c>
      <c r="Q1981" s="6">
        <v>42352</v>
      </c>
      <c r="R1981">
        <v>139</v>
      </c>
      <c r="S1981">
        <v>149</v>
      </c>
      <c r="T1981" t="s">
        <v>55</v>
      </c>
      <c r="V1981" s="3">
        <v>19894</v>
      </c>
      <c r="W1981">
        <v>73.400000000000006</v>
      </c>
      <c r="AB1981" s="3">
        <v>45293348</v>
      </c>
      <c r="AC1981" s="3">
        <v>48551863</v>
      </c>
      <c r="AD1981">
        <v>69.040000000000006</v>
      </c>
      <c r="AE1981" s="5">
        <f t="shared" si="61"/>
        <v>42575747.119999997</v>
      </c>
      <c r="AF1981">
        <v>74</v>
      </c>
      <c r="AG1981" s="4">
        <v>0.94</v>
      </c>
      <c r="AH1981" t="s">
        <v>33</v>
      </c>
      <c r="AI1981" t="s">
        <v>52</v>
      </c>
      <c r="AJ1981">
        <v>36.778261000000001</v>
      </c>
      <c r="AK1981">
        <v>-119.41793199999999</v>
      </c>
    </row>
    <row r="1982" spans="1:37" x14ac:dyDescent="0.25">
      <c r="A1982">
        <v>1980</v>
      </c>
      <c r="B1982">
        <v>675</v>
      </c>
      <c r="C1982" t="s">
        <v>1185</v>
      </c>
      <c r="D1982" t="s">
        <v>52</v>
      </c>
      <c r="E1982" t="s">
        <v>53</v>
      </c>
      <c r="F1982" s="2">
        <v>36892</v>
      </c>
      <c r="G1982" s="2">
        <v>40179</v>
      </c>
      <c r="H1982">
        <v>19894</v>
      </c>
      <c r="I1982">
        <v>19772</v>
      </c>
      <c r="J1982">
        <v>108</v>
      </c>
      <c r="K1982">
        <f t="shared" si="60"/>
        <v>784221480</v>
      </c>
      <c r="L1982">
        <v>107</v>
      </c>
      <c r="M1982">
        <v>105</v>
      </c>
      <c r="N1982" t="s">
        <v>1185</v>
      </c>
      <c r="O1982" t="s">
        <v>1188</v>
      </c>
      <c r="P1982" t="s">
        <v>39</v>
      </c>
      <c r="Q1982" s="6">
        <v>42322</v>
      </c>
      <c r="R1982">
        <v>169</v>
      </c>
      <c r="S1982">
        <v>217</v>
      </c>
      <c r="T1982" t="s">
        <v>55</v>
      </c>
      <c r="V1982" s="3">
        <v>19894</v>
      </c>
      <c r="W1982">
        <v>92</v>
      </c>
      <c r="AB1982" s="3">
        <v>55068891</v>
      </c>
      <c r="AC1982" s="3">
        <v>70709760</v>
      </c>
      <c r="AD1982">
        <v>86.73</v>
      </c>
      <c r="AE1982" s="5">
        <f t="shared" si="61"/>
        <v>51764757.539999999</v>
      </c>
      <c r="AF1982">
        <v>111.37</v>
      </c>
      <c r="AG1982" s="4">
        <v>0.94</v>
      </c>
      <c r="AH1982" t="s">
        <v>33</v>
      </c>
      <c r="AI1982" t="s">
        <v>52</v>
      </c>
      <c r="AJ1982">
        <v>36.778261000000001</v>
      </c>
      <c r="AK1982">
        <v>-119.41793199999999</v>
      </c>
    </row>
    <row r="1983" spans="1:37" x14ac:dyDescent="0.25">
      <c r="A1983">
        <v>1981</v>
      </c>
      <c r="B1983">
        <v>675</v>
      </c>
      <c r="C1983" t="s">
        <v>1185</v>
      </c>
      <c r="D1983" t="s">
        <v>52</v>
      </c>
      <c r="E1983" t="s">
        <v>53</v>
      </c>
      <c r="F1983" s="2">
        <v>36892</v>
      </c>
      <c r="G1983" s="2">
        <v>40179</v>
      </c>
      <c r="H1983">
        <v>19894</v>
      </c>
      <c r="I1983">
        <v>19772</v>
      </c>
      <c r="J1983">
        <v>108</v>
      </c>
      <c r="K1983">
        <f t="shared" si="60"/>
        <v>784221480</v>
      </c>
      <c r="L1983">
        <v>107</v>
      </c>
      <c r="M1983">
        <v>105</v>
      </c>
      <c r="N1983" t="s">
        <v>1185</v>
      </c>
      <c r="O1983" t="s">
        <v>1189</v>
      </c>
      <c r="P1983" t="s">
        <v>39</v>
      </c>
      <c r="Q1983" s="6">
        <v>42291</v>
      </c>
      <c r="R1983">
        <v>204</v>
      </c>
      <c r="S1983">
        <v>206</v>
      </c>
      <c r="T1983" t="s">
        <v>55</v>
      </c>
      <c r="V1983" s="3">
        <v>19894</v>
      </c>
      <c r="W1983">
        <v>107</v>
      </c>
      <c r="AB1983" s="3">
        <v>66473691</v>
      </c>
      <c r="AC1983" s="3">
        <v>67125394</v>
      </c>
      <c r="AD1983">
        <v>101.32</v>
      </c>
      <c r="AE1983" s="5">
        <f t="shared" si="61"/>
        <v>62485269.539999999</v>
      </c>
      <c r="AF1983">
        <v>102.31</v>
      </c>
      <c r="AG1983" s="4">
        <v>0.94</v>
      </c>
      <c r="AH1983" t="s">
        <v>33</v>
      </c>
      <c r="AI1983" t="s">
        <v>52</v>
      </c>
      <c r="AJ1983">
        <v>36.778261000000001</v>
      </c>
      <c r="AK1983">
        <v>-119.41793199999999</v>
      </c>
    </row>
    <row r="1984" spans="1:37" x14ac:dyDescent="0.25">
      <c r="A1984">
        <v>1982</v>
      </c>
      <c r="B1984">
        <v>675</v>
      </c>
      <c r="C1984" t="s">
        <v>1185</v>
      </c>
      <c r="D1984" t="s">
        <v>52</v>
      </c>
      <c r="E1984" t="s">
        <v>53</v>
      </c>
      <c r="F1984" s="2">
        <v>36892</v>
      </c>
      <c r="G1984" s="2">
        <v>40179</v>
      </c>
      <c r="H1984">
        <v>19894</v>
      </c>
      <c r="I1984">
        <v>19772</v>
      </c>
      <c r="J1984">
        <v>108</v>
      </c>
      <c r="K1984">
        <f t="shared" si="60"/>
        <v>784221480</v>
      </c>
      <c r="L1984">
        <v>107</v>
      </c>
      <c r="M1984">
        <v>105</v>
      </c>
      <c r="N1984" t="s">
        <v>1185</v>
      </c>
      <c r="P1984" t="s">
        <v>39</v>
      </c>
      <c r="Q1984" s="6">
        <v>42261</v>
      </c>
      <c r="R1984">
        <v>210</v>
      </c>
      <c r="S1984">
        <v>233</v>
      </c>
      <c r="T1984" t="s">
        <v>55</v>
      </c>
      <c r="V1984" s="3">
        <v>19894</v>
      </c>
      <c r="W1984">
        <v>112</v>
      </c>
      <c r="AB1984" s="3">
        <v>68428800</v>
      </c>
      <c r="AC1984" s="3">
        <v>75923382</v>
      </c>
      <c r="AD1984">
        <v>107.78</v>
      </c>
      <c r="AE1984" s="5">
        <f t="shared" si="61"/>
        <v>64323072</v>
      </c>
      <c r="AF1984">
        <v>119.58</v>
      </c>
      <c r="AG1984" s="4">
        <v>0.94</v>
      </c>
      <c r="AH1984" t="s">
        <v>33</v>
      </c>
      <c r="AI1984" t="s">
        <v>52</v>
      </c>
      <c r="AJ1984">
        <v>36.778261000000001</v>
      </c>
      <c r="AK1984">
        <v>-119.41793199999999</v>
      </c>
    </row>
    <row r="1985" spans="1:37" x14ac:dyDescent="0.25">
      <c r="A1985">
        <v>1983</v>
      </c>
      <c r="B1985">
        <v>675</v>
      </c>
      <c r="C1985" t="s">
        <v>1185</v>
      </c>
      <c r="D1985" t="s">
        <v>52</v>
      </c>
      <c r="E1985" t="s">
        <v>53</v>
      </c>
      <c r="F1985" s="2">
        <v>36892</v>
      </c>
      <c r="G1985" s="2">
        <v>40179</v>
      </c>
      <c r="H1985">
        <v>19894</v>
      </c>
      <c r="I1985">
        <v>19772</v>
      </c>
      <c r="J1985">
        <v>108</v>
      </c>
      <c r="K1985">
        <f t="shared" si="60"/>
        <v>784221480</v>
      </c>
      <c r="L1985">
        <v>107</v>
      </c>
      <c r="M1985">
        <v>105</v>
      </c>
      <c r="N1985" t="s">
        <v>1185</v>
      </c>
      <c r="P1985" t="s">
        <v>34</v>
      </c>
      <c r="Q1985" s="6">
        <v>42230</v>
      </c>
      <c r="R1985">
        <v>230</v>
      </c>
      <c r="S1985">
        <v>236</v>
      </c>
      <c r="T1985" t="s">
        <v>55</v>
      </c>
      <c r="V1985" s="3">
        <v>19894</v>
      </c>
      <c r="Y1985" t="s">
        <v>1190</v>
      </c>
      <c r="AB1985" s="3">
        <v>74945828</v>
      </c>
      <c r="AC1985" s="3">
        <v>76900937</v>
      </c>
      <c r="AD1985">
        <v>121.52</v>
      </c>
      <c r="AE1985" s="5">
        <f t="shared" si="61"/>
        <v>74945828</v>
      </c>
      <c r="AF1985">
        <v>124.69</v>
      </c>
      <c r="AG1985" s="4">
        <v>1</v>
      </c>
      <c r="AH1985" t="s">
        <v>33</v>
      </c>
      <c r="AI1985" t="s">
        <v>52</v>
      </c>
      <c r="AJ1985">
        <v>36.778261000000001</v>
      </c>
      <c r="AK1985">
        <v>-119.41793199999999</v>
      </c>
    </row>
    <row r="1986" spans="1:37" x14ac:dyDescent="0.25">
      <c r="A1986">
        <v>1984</v>
      </c>
      <c r="B1986">
        <v>675</v>
      </c>
      <c r="C1986" t="s">
        <v>1185</v>
      </c>
      <c r="D1986" t="s">
        <v>52</v>
      </c>
      <c r="E1986" t="s">
        <v>53</v>
      </c>
      <c r="F1986" s="2">
        <v>36892</v>
      </c>
      <c r="G1986" s="2">
        <v>40179</v>
      </c>
      <c r="H1986">
        <v>19894</v>
      </c>
      <c r="I1986">
        <v>19772</v>
      </c>
      <c r="J1986">
        <v>108</v>
      </c>
      <c r="K1986">
        <f t="shared" si="60"/>
        <v>784221480</v>
      </c>
      <c r="L1986">
        <v>107</v>
      </c>
      <c r="M1986">
        <v>105</v>
      </c>
      <c r="N1986" t="s">
        <v>1185</v>
      </c>
      <c r="P1986" t="s">
        <v>34</v>
      </c>
      <c r="Q1986" s="6">
        <v>42199</v>
      </c>
      <c r="R1986">
        <v>239</v>
      </c>
      <c r="S1986">
        <v>235</v>
      </c>
      <c r="T1986" t="s">
        <v>55</v>
      </c>
      <c r="V1986" s="3">
        <v>19894</v>
      </c>
      <c r="X1986" t="s">
        <v>103</v>
      </c>
      <c r="Y1986" t="s">
        <v>1191</v>
      </c>
      <c r="AB1986" s="3">
        <v>77917593</v>
      </c>
      <c r="AC1986" s="3">
        <v>76490364</v>
      </c>
      <c r="AD1986">
        <v>126.34</v>
      </c>
      <c r="AE1986" s="5">
        <f t="shared" si="61"/>
        <v>77917593</v>
      </c>
      <c r="AF1986">
        <v>124.03</v>
      </c>
      <c r="AG1986" s="4">
        <v>1</v>
      </c>
      <c r="AH1986" t="s">
        <v>33</v>
      </c>
      <c r="AI1986" t="s">
        <v>52</v>
      </c>
      <c r="AJ1986">
        <v>36.778261000000001</v>
      </c>
      <c r="AK1986">
        <v>-119.41793199999999</v>
      </c>
    </row>
    <row r="1987" spans="1:37" x14ac:dyDescent="0.25">
      <c r="A1987">
        <v>1985</v>
      </c>
      <c r="B1987">
        <v>675</v>
      </c>
      <c r="C1987" t="s">
        <v>1185</v>
      </c>
      <c r="D1987" t="s">
        <v>52</v>
      </c>
      <c r="E1987" t="s">
        <v>53</v>
      </c>
      <c r="F1987" s="2">
        <v>36892</v>
      </c>
      <c r="G1987" s="2">
        <v>40179</v>
      </c>
      <c r="H1987">
        <v>19894</v>
      </c>
      <c r="I1987">
        <v>19772</v>
      </c>
      <c r="J1987">
        <v>108</v>
      </c>
      <c r="K1987">
        <f t="shared" ref="K1987:K2050" si="62">J1987*H1987*365</f>
        <v>784221480</v>
      </c>
      <c r="L1987">
        <v>107</v>
      </c>
      <c r="M1987">
        <v>105</v>
      </c>
      <c r="N1987" t="s">
        <v>1185</v>
      </c>
      <c r="P1987" t="s">
        <v>34</v>
      </c>
      <c r="Q1987" s="6">
        <v>42169</v>
      </c>
      <c r="R1987">
        <v>226</v>
      </c>
      <c r="S1987">
        <v>220</v>
      </c>
      <c r="T1987" t="s">
        <v>55</v>
      </c>
      <c r="V1987" s="3">
        <v>19894</v>
      </c>
      <c r="X1987" t="s">
        <v>103</v>
      </c>
      <c r="Y1987" t="s">
        <v>741</v>
      </c>
      <c r="AB1987" s="3">
        <v>73671749</v>
      </c>
      <c r="AC1987" s="3">
        <v>71596076</v>
      </c>
      <c r="AD1987">
        <v>123.44</v>
      </c>
      <c r="AE1987" s="5">
        <f t="shared" ref="AE1987:AE2050" si="63">AB1987*AG1987</f>
        <v>73671749</v>
      </c>
      <c r="AF1987">
        <v>119.96</v>
      </c>
      <c r="AG1987" s="4">
        <v>1</v>
      </c>
      <c r="AH1987" t="s">
        <v>33</v>
      </c>
      <c r="AI1987" t="s">
        <v>52</v>
      </c>
      <c r="AJ1987">
        <v>36.778261000000001</v>
      </c>
      <c r="AK1987">
        <v>-119.41793199999999</v>
      </c>
    </row>
    <row r="1988" spans="1:37" x14ac:dyDescent="0.25">
      <c r="A1988">
        <v>1986</v>
      </c>
      <c r="B1988">
        <v>425</v>
      </c>
      <c r="C1988" t="s">
        <v>1192</v>
      </c>
      <c r="D1988" t="s">
        <v>52</v>
      </c>
      <c r="E1988" t="s">
        <v>31</v>
      </c>
      <c r="F1988" s="2">
        <v>36161</v>
      </c>
      <c r="G1988" s="2">
        <v>39448</v>
      </c>
      <c r="H1988">
        <v>198616</v>
      </c>
      <c r="I1988">
        <v>165669</v>
      </c>
      <c r="J1988">
        <v>190</v>
      </c>
      <c r="K1988">
        <f t="shared" si="62"/>
        <v>13774019600</v>
      </c>
      <c r="L1988">
        <v>171</v>
      </c>
      <c r="M1988">
        <v>152</v>
      </c>
      <c r="N1988" t="s">
        <v>1192</v>
      </c>
      <c r="O1988">
        <v>2</v>
      </c>
      <c r="P1988" t="s">
        <v>39</v>
      </c>
      <c r="Q1988" s="6">
        <v>42050</v>
      </c>
      <c r="R1988" s="3">
        <v>2018</v>
      </c>
      <c r="S1988" s="3">
        <v>1982</v>
      </c>
      <c r="T1988" t="s">
        <v>55</v>
      </c>
      <c r="V1988" s="3">
        <v>213000</v>
      </c>
      <c r="W1988">
        <v>56.1</v>
      </c>
      <c r="AB1988" s="3">
        <v>657405254</v>
      </c>
      <c r="AC1988" s="3">
        <v>645837528</v>
      </c>
      <c r="AD1988">
        <v>61.73</v>
      </c>
      <c r="AE1988" s="5">
        <f t="shared" si="63"/>
        <v>368146942.24000001</v>
      </c>
      <c r="AF1988">
        <v>60.64</v>
      </c>
      <c r="AG1988" s="4">
        <v>0.56000000000000005</v>
      </c>
      <c r="AH1988" t="s">
        <v>33</v>
      </c>
      <c r="AI1988" t="s">
        <v>52</v>
      </c>
      <c r="AJ1988">
        <v>36.778261000000001</v>
      </c>
      <c r="AK1988">
        <v>-119.41793199999999</v>
      </c>
    </row>
    <row r="1989" spans="1:37" x14ac:dyDescent="0.25">
      <c r="A1989">
        <v>1987</v>
      </c>
      <c r="B1989">
        <v>425</v>
      </c>
      <c r="C1989" t="s">
        <v>1192</v>
      </c>
      <c r="D1989" t="s">
        <v>52</v>
      </c>
      <c r="E1989" t="s">
        <v>31</v>
      </c>
      <c r="F1989" s="2">
        <v>36161</v>
      </c>
      <c r="G1989" s="2">
        <v>39448</v>
      </c>
      <c r="H1989">
        <v>198616</v>
      </c>
      <c r="I1989">
        <v>165669</v>
      </c>
      <c r="J1989">
        <v>190</v>
      </c>
      <c r="K1989">
        <f t="shared" si="62"/>
        <v>13774019600</v>
      </c>
      <c r="L1989">
        <v>171</v>
      </c>
      <c r="M1989">
        <v>152</v>
      </c>
      <c r="N1989" t="s">
        <v>1192</v>
      </c>
      <c r="O1989">
        <v>2</v>
      </c>
      <c r="P1989" t="s">
        <v>39</v>
      </c>
      <c r="Q1989" s="6">
        <v>42019</v>
      </c>
      <c r="R1989" s="3">
        <v>1817</v>
      </c>
      <c r="S1989" s="3">
        <v>2503</v>
      </c>
      <c r="T1989" t="s">
        <v>55</v>
      </c>
      <c r="V1989" s="3">
        <v>21300</v>
      </c>
      <c r="W1989">
        <v>53.8</v>
      </c>
      <c r="AB1989" s="3">
        <v>592006873</v>
      </c>
      <c r="AC1989" s="3">
        <v>815736462</v>
      </c>
      <c r="AD1989">
        <v>537.94000000000005</v>
      </c>
      <c r="AE1989" s="5">
        <f t="shared" si="63"/>
        <v>355204123.80000001</v>
      </c>
      <c r="AF1989">
        <v>741.24</v>
      </c>
      <c r="AG1989" s="4">
        <v>0.6</v>
      </c>
      <c r="AH1989" t="s">
        <v>33</v>
      </c>
      <c r="AI1989" t="s">
        <v>52</v>
      </c>
      <c r="AJ1989">
        <v>36.778261000000001</v>
      </c>
      <c r="AK1989">
        <v>-119.41793199999999</v>
      </c>
    </row>
    <row r="1990" spans="1:37" x14ac:dyDescent="0.25">
      <c r="A1990">
        <v>1988</v>
      </c>
      <c r="B1990">
        <v>425</v>
      </c>
      <c r="C1990" t="s">
        <v>1192</v>
      </c>
      <c r="D1990" t="s">
        <v>52</v>
      </c>
      <c r="E1990" t="s">
        <v>31</v>
      </c>
      <c r="F1990" s="2">
        <v>36161</v>
      </c>
      <c r="G1990" s="2">
        <v>39448</v>
      </c>
      <c r="H1990">
        <v>198616</v>
      </c>
      <c r="I1990">
        <v>165669</v>
      </c>
      <c r="J1990">
        <v>190</v>
      </c>
      <c r="K1990">
        <f t="shared" si="62"/>
        <v>13774019600</v>
      </c>
      <c r="L1990">
        <v>171</v>
      </c>
      <c r="M1990">
        <v>152</v>
      </c>
      <c r="N1990" t="s">
        <v>1192</v>
      </c>
      <c r="O1990">
        <v>2</v>
      </c>
      <c r="P1990" t="s">
        <v>39</v>
      </c>
      <c r="Q1990" s="6">
        <v>42352</v>
      </c>
      <c r="R1990" s="3">
        <v>1706</v>
      </c>
      <c r="S1990" s="3">
        <v>2089</v>
      </c>
      <c r="T1990" t="s">
        <v>55</v>
      </c>
      <c r="V1990" s="3">
        <v>213000</v>
      </c>
      <c r="W1990">
        <v>48.6</v>
      </c>
      <c r="AB1990" s="3">
        <v>556000290</v>
      </c>
      <c r="AC1990" s="3">
        <v>680833972</v>
      </c>
      <c r="AD1990">
        <v>48.84</v>
      </c>
      <c r="AE1990" s="5">
        <f t="shared" si="63"/>
        <v>322480168.19999999</v>
      </c>
      <c r="AF1990">
        <v>59.8</v>
      </c>
      <c r="AG1990" s="4">
        <v>0.57999999999999996</v>
      </c>
      <c r="AH1990" t="s">
        <v>33</v>
      </c>
      <c r="AI1990" t="s">
        <v>52</v>
      </c>
      <c r="AJ1990">
        <v>36.778261000000001</v>
      </c>
      <c r="AK1990">
        <v>-119.41793199999999</v>
      </c>
    </row>
    <row r="1991" spans="1:37" x14ac:dyDescent="0.25">
      <c r="A1991">
        <v>1989</v>
      </c>
      <c r="B1991">
        <v>425</v>
      </c>
      <c r="C1991" t="s">
        <v>1192</v>
      </c>
      <c r="D1991" t="s">
        <v>52</v>
      </c>
      <c r="E1991" t="s">
        <v>31</v>
      </c>
      <c r="F1991" s="2">
        <v>36161</v>
      </c>
      <c r="G1991" s="2">
        <v>39448</v>
      </c>
      <c r="H1991">
        <v>198616</v>
      </c>
      <c r="I1991">
        <v>165669</v>
      </c>
      <c r="J1991">
        <v>190</v>
      </c>
      <c r="K1991">
        <f t="shared" si="62"/>
        <v>13774019600</v>
      </c>
      <c r="L1991">
        <v>171</v>
      </c>
      <c r="M1991">
        <v>152</v>
      </c>
      <c r="N1991" t="s">
        <v>1192</v>
      </c>
      <c r="O1991">
        <v>2</v>
      </c>
      <c r="P1991" t="s">
        <v>39</v>
      </c>
      <c r="Q1991" s="6">
        <v>42322</v>
      </c>
      <c r="R1991" s="3">
        <v>2434</v>
      </c>
      <c r="S1991" s="3">
        <v>2377</v>
      </c>
      <c r="T1991" t="s">
        <v>55</v>
      </c>
      <c r="V1991" s="3">
        <v>213000</v>
      </c>
      <c r="W1991">
        <v>67</v>
      </c>
      <c r="AB1991" s="3">
        <v>793252714</v>
      </c>
      <c r="AC1991" s="3">
        <v>774614012</v>
      </c>
      <c r="AD1991">
        <v>69.52</v>
      </c>
      <c r="AE1991" s="5">
        <f t="shared" si="63"/>
        <v>444221519.84000003</v>
      </c>
      <c r="AF1991">
        <v>67.88</v>
      </c>
      <c r="AG1991" s="4">
        <v>0.56000000000000005</v>
      </c>
      <c r="AH1991" t="s">
        <v>33</v>
      </c>
      <c r="AI1991" t="s">
        <v>52</v>
      </c>
      <c r="AJ1991">
        <v>36.778261000000001</v>
      </c>
      <c r="AK1991">
        <v>-119.41793199999999</v>
      </c>
    </row>
    <row r="1992" spans="1:37" x14ac:dyDescent="0.25">
      <c r="A1992">
        <v>1990</v>
      </c>
      <c r="B1992">
        <v>425</v>
      </c>
      <c r="C1992" t="s">
        <v>1192</v>
      </c>
      <c r="D1992" t="s">
        <v>52</v>
      </c>
      <c r="E1992" t="s">
        <v>31</v>
      </c>
      <c r="F1992" s="2">
        <v>36161</v>
      </c>
      <c r="G1992" s="2">
        <v>39448</v>
      </c>
      <c r="H1992">
        <v>198616</v>
      </c>
      <c r="I1992">
        <v>165669</v>
      </c>
      <c r="J1992">
        <v>190</v>
      </c>
      <c r="K1992">
        <f t="shared" si="62"/>
        <v>13774019600</v>
      </c>
      <c r="L1992">
        <v>171</v>
      </c>
      <c r="M1992">
        <v>152</v>
      </c>
      <c r="N1992" t="s">
        <v>1192</v>
      </c>
      <c r="O1992">
        <v>2</v>
      </c>
      <c r="P1992" t="s">
        <v>39</v>
      </c>
      <c r="Q1992" s="6">
        <v>42291</v>
      </c>
      <c r="R1992" s="3">
        <v>3048</v>
      </c>
      <c r="S1992" s="3">
        <v>2877</v>
      </c>
      <c r="T1992" t="s">
        <v>55</v>
      </c>
      <c r="V1992" s="3">
        <v>213000</v>
      </c>
      <c r="W1992">
        <v>80</v>
      </c>
      <c r="AB1992" s="3">
        <v>993064809</v>
      </c>
      <c r="AC1992" s="3">
        <v>937572311</v>
      </c>
      <c r="AD1992">
        <v>79.709999999999994</v>
      </c>
      <c r="AE1992" s="5">
        <f t="shared" si="63"/>
        <v>526324348.77000004</v>
      </c>
      <c r="AF1992">
        <v>75.260000000000005</v>
      </c>
      <c r="AG1992" s="4">
        <v>0.53</v>
      </c>
      <c r="AH1992" t="s">
        <v>33</v>
      </c>
      <c r="AI1992" t="s">
        <v>52</v>
      </c>
      <c r="AJ1992">
        <v>36.778261000000001</v>
      </c>
      <c r="AK1992">
        <v>-119.41793199999999</v>
      </c>
    </row>
    <row r="1993" spans="1:37" x14ac:dyDescent="0.25">
      <c r="A1993">
        <v>1991</v>
      </c>
      <c r="B1993">
        <v>425</v>
      </c>
      <c r="C1993" t="s">
        <v>1192</v>
      </c>
      <c r="D1993" t="s">
        <v>52</v>
      </c>
      <c r="E1993" t="s">
        <v>31</v>
      </c>
      <c r="F1993" s="2">
        <v>36161</v>
      </c>
      <c r="G1993" s="2">
        <v>39448</v>
      </c>
      <c r="H1993">
        <v>198616</v>
      </c>
      <c r="I1993">
        <v>165669</v>
      </c>
      <c r="J1993">
        <v>190</v>
      </c>
      <c r="K1993">
        <f t="shared" si="62"/>
        <v>13774019600</v>
      </c>
      <c r="L1993">
        <v>171</v>
      </c>
      <c r="M1993">
        <v>152</v>
      </c>
      <c r="N1993" t="s">
        <v>1192</v>
      </c>
      <c r="O1993">
        <v>2</v>
      </c>
      <c r="P1993" t="s">
        <v>39</v>
      </c>
      <c r="Q1993" s="6">
        <v>42261</v>
      </c>
      <c r="R1993" s="3">
        <v>3149</v>
      </c>
      <c r="S1993" s="3">
        <v>3342</v>
      </c>
      <c r="T1993" t="s">
        <v>55</v>
      </c>
      <c r="V1993" s="3">
        <v>213000</v>
      </c>
      <c r="AB1993" s="3">
        <v>1026106144</v>
      </c>
      <c r="AC1993" s="3">
        <v>1088832543</v>
      </c>
      <c r="AD1993">
        <v>89.92</v>
      </c>
      <c r="AE1993" s="5">
        <f t="shared" si="63"/>
        <v>574619440.6400001</v>
      </c>
      <c r="AF1993">
        <v>95.42</v>
      </c>
      <c r="AG1993" s="4">
        <v>0.56000000000000005</v>
      </c>
      <c r="AH1993" t="s">
        <v>33</v>
      </c>
      <c r="AI1993" t="s">
        <v>52</v>
      </c>
      <c r="AJ1993">
        <v>36.778261000000001</v>
      </c>
      <c r="AK1993">
        <v>-119.41793199999999</v>
      </c>
    </row>
    <row r="1994" spans="1:37" x14ac:dyDescent="0.25">
      <c r="A1994">
        <v>1992</v>
      </c>
      <c r="B1994">
        <v>425</v>
      </c>
      <c r="C1994" t="s">
        <v>1192</v>
      </c>
      <c r="D1994" t="s">
        <v>52</v>
      </c>
      <c r="E1994" t="s">
        <v>31</v>
      </c>
      <c r="F1994" s="2">
        <v>36161</v>
      </c>
      <c r="G1994" s="2">
        <v>39448</v>
      </c>
      <c r="H1994">
        <v>198616</v>
      </c>
      <c r="I1994">
        <v>165669</v>
      </c>
      <c r="J1994">
        <v>190</v>
      </c>
      <c r="K1994">
        <f t="shared" si="62"/>
        <v>13774019600</v>
      </c>
      <c r="L1994">
        <v>171</v>
      </c>
      <c r="M1994">
        <v>152</v>
      </c>
      <c r="N1994" t="s">
        <v>1192</v>
      </c>
      <c r="O1994">
        <v>2</v>
      </c>
      <c r="P1994" t="s">
        <v>39</v>
      </c>
      <c r="Q1994" s="6">
        <v>42230</v>
      </c>
      <c r="R1994" s="3">
        <v>3276</v>
      </c>
      <c r="S1994" s="3">
        <v>3456</v>
      </c>
      <c r="T1994" t="s">
        <v>55</v>
      </c>
      <c r="V1994" s="3">
        <v>213000</v>
      </c>
      <c r="AB1994" s="3">
        <v>1067619615</v>
      </c>
      <c r="AC1994" s="3">
        <v>1125979606</v>
      </c>
      <c r="AD1994">
        <v>88.93</v>
      </c>
      <c r="AE1994" s="5">
        <f t="shared" si="63"/>
        <v>587190788.25</v>
      </c>
      <c r="AF1994">
        <v>93.79</v>
      </c>
      <c r="AG1994" s="4">
        <v>0.55000000000000004</v>
      </c>
      <c r="AH1994" t="s">
        <v>33</v>
      </c>
      <c r="AI1994" t="s">
        <v>52</v>
      </c>
      <c r="AJ1994">
        <v>36.778261000000001</v>
      </c>
      <c r="AK1994">
        <v>-119.41793199999999</v>
      </c>
    </row>
    <row r="1995" spans="1:37" x14ac:dyDescent="0.25">
      <c r="A1995">
        <v>1993</v>
      </c>
      <c r="B1995">
        <v>425</v>
      </c>
      <c r="C1995" t="s">
        <v>1192</v>
      </c>
      <c r="D1995" t="s">
        <v>52</v>
      </c>
      <c r="E1995" t="s">
        <v>31</v>
      </c>
      <c r="F1995" s="2">
        <v>36161</v>
      </c>
      <c r="G1995" s="2">
        <v>39448</v>
      </c>
      <c r="H1995">
        <v>198616</v>
      </c>
      <c r="I1995">
        <v>165669</v>
      </c>
      <c r="J1995">
        <v>190</v>
      </c>
      <c r="K1995">
        <f t="shared" si="62"/>
        <v>13774019600</v>
      </c>
      <c r="L1995">
        <v>171</v>
      </c>
      <c r="M1995">
        <v>152</v>
      </c>
      <c r="N1995" t="s">
        <v>1192</v>
      </c>
      <c r="O1995">
        <v>2</v>
      </c>
      <c r="P1995" t="s">
        <v>39</v>
      </c>
      <c r="Q1995" s="6">
        <v>42199</v>
      </c>
      <c r="R1995" s="3">
        <v>3492</v>
      </c>
      <c r="S1995" s="3">
        <v>3347</v>
      </c>
      <c r="T1995" t="s">
        <v>55</v>
      </c>
      <c r="V1995" s="3">
        <v>213000</v>
      </c>
      <c r="AB1995" s="3">
        <v>1137840598</v>
      </c>
      <c r="AC1995" s="3">
        <v>1090624726</v>
      </c>
      <c r="AD1995">
        <v>99.95</v>
      </c>
      <c r="AE1995" s="5">
        <f t="shared" si="63"/>
        <v>659947546.83999991</v>
      </c>
      <c r="AF1995">
        <v>95.8</v>
      </c>
      <c r="AG1995" s="4">
        <v>0.57999999999999996</v>
      </c>
      <c r="AH1995" t="s">
        <v>33</v>
      </c>
      <c r="AI1995" t="s">
        <v>52</v>
      </c>
      <c r="AJ1995">
        <v>36.778261000000001</v>
      </c>
      <c r="AK1995">
        <v>-119.41793199999999</v>
      </c>
    </row>
    <row r="1996" spans="1:37" x14ac:dyDescent="0.25">
      <c r="A1996">
        <v>1994</v>
      </c>
      <c r="B1996">
        <v>425</v>
      </c>
      <c r="C1996" t="s">
        <v>1192</v>
      </c>
      <c r="D1996" t="s">
        <v>52</v>
      </c>
      <c r="E1996" t="s">
        <v>31</v>
      </c>
      <c r="F1996" s="2">
        <v>36161</v>
      </c>
      <c r="G1996" s="2">
        <v>39448</v>
      </c>
      <c r="H1996">
        <v>198616</v>
      </c>
      <c r="I1996">
        <v>165669</v>
      </c>
      <c r="J1996">
        <v>190</v>
      </c>
      <c r="K1996">
        <f t="shared" si="62"/>
        <v>13774019600</v>
      </c>
      <c r="L1996">
        <v>171</v>
      </c>
      <c r="M1996">
        <v>152</v>
      </c>
      <c r="N1996" t="s">
        <v>1192</v>
      </c>
      <c r="O1996">
        <v>2</v>
      </c>
      <c r="P1996" t="s">
        <v>39</v>
      </c>
      <c r="Q1996" s="6">
        <v>42169</v>
      </c>
      <c r="R1996" s="3">
        <v>3269</v>
      </c>
      <c r="S1996" s="3">
        <v>3220</v>
      </c>
      <c r="T1996" t="s">
        <v>55</v>
      </c>
      <c r="V1996" s="3">
        <v>213000</v>
      </c>
      <c r="AB1996" s="3">
        <v>1065338655</v>
      </c>
      <c r="AC1996" s="3">
        <v>1049241595</v>
      </c>
      <c r="AD1996">
        <v>95.03</v>
      </c>
      <c r="AE1996" s="5">
        <f t="shared" si="63"/>
        <v>607243033.3499999</v>
      </c>
      <c r="AF1996">
        <v>93.59</v>
      </c>
      <c r="AG1996" s="4">
        <v>0.56999999999999995</v>
      </c>
      <c r="AH1996" t="s">
        <v>33</v>
      </c>
      <c r="AI1996" t="s">
        <v>52</v>
      </c>
      <c r="AJ1996">
        <v>36.778261000000001</v>
      </c>
      <c r="AK1996">
        <v>-119.41793199999999</v>
      </c>
    </row>
    <row r="1997" spans="1:37" x14ac:dyDescent="0.25">
      <c r="A1997">
        <v>1995</v>
      </c>
      <c r="B1997">
        <v>575</v>
      </c>
      <c r="C1997" t="s">
        <v>1193</v>
      </c>
      <c r="D1997" t="s">
        <v>52</v>
      </c>
      <c r="E1997" t="s">
        <v>53</v>
      </c>
      <c r="F1997" s="2">
        <v>36161</v>
      </c>
      <c r="G1997" s="2">
        <v>39813</v>
      </c>
      <c r="H1997">
        <v>201499</v>
      </c>
      <c r="I1997">
        <v>175874</v>
      </c>
      <c r="J1997">
        <v>139</v>
      </c>
      <c r="K1997">
        <f t="shared" si="62"/>
        <v>10223051765</v>
      </c>
      <c r="L1997">
        <v>136</v>
      </c>
      <c r="M1997">
        <v>132</v>
      </c>
      <c r="N1997" t="s">
        <v>1193</v>
      </c>
      <c r="O1997">
        <v>2</v>
      </c>
      <c r="P1997" t="s">
        <v>39</v>
      </c>
      <c r="Q1997" s="6">
        <v>42050</v>
      </c>
      <c r="R1997" s="3">
        <v>1611</v>
      </c>
      <c r="S1997" s="3">
        <v>1747</v>
      </c>
      <c r="T1997" t="s">
        <v>55</v>
      </c>
      <c r="V1997" s="3">
        <v>203645</v>
      </c>
      <c r="W1997">
        <v>63.2</v>
      </c>
      <c r="AB1997" s="3">
        <v>525031370</v>
      </c>
      <c r="AC1997" s="3">
        <v>569298287</v>
      </c>
      <c r="AD1997">
        <v>63.17</v>
      </c>
      <c r="AE1997" s="5">
        <f t="shared" si="63"/>
        <v>362271645.29999995</v>
      </c>
      <c r="AF1997">
        <v>68.489999999999995</v>
      </c>
      <c r="AG1997" s="4">
        <v>0.69</v>
      </c>
      <c r="AH1997" t="s">
        <v>33</v>
      </c>
      <c r="AI1997" t="s">
        <v>52</v>
      </c>
      <c r="AJ1997">
        <v>34.197505</v>
      </c>
      <c r="AK1997">
        <v>-119.177052</v>
      </c>
    </row>
    <row r="1998" spans="1:37" x14ac:dyDescent="0.25">
      <c r="A1998">
        <v>1996</v>
      </c>
      <c r="B1998">
        <v>575</v>
      </c>
      <c r="C1998" t="s">
        <v>1193</v>
      </c>
      <c r="D1998" t="s">
        <v>52</v>
      </c>
      <c r="E1998" t="s">
        <v>53</v>
      </c>
      <c r="F1998" s="2">
        <v>36161</v>
      </c>
      <c r="G1998" s="2">
        <v>39813</v>
      </c>
      <c r="H1998">
        <v>201499</v>
      </c>
      <c r="I1998">
        <v>175874</v>
      </c>
      <c r="J1998">
        <v>139</v>
      </c>
      <c r="K1998">
        <f t="shared" si="62"/>
        <v>10223051765</v>
      </c>
      <c r="L1998">
        <v>136</v>
      </c>
      <c r="M1998">
        <v>132</v>
      </c>
      <c r="N1998" t="s">
        <v>1193</v>
      </c>
      <c r="O1998">
        <v>2</v>
      </c>
      <c r="P1998" t="s">
        <v>39</v>
      </c>
      <c r="Q1998" s="6">
        <v>42019</v>
      </c>
      <c r="R1998" s="3">
        <v>1716</v>
      </c>
      <c r="S1998" s="3">
        <v>1828</v>
      </c>
      <c r="T1998" t="s">
        <v>55</v>
      </c>
      <c r="V1998" s="3">
        <v>203645</v>
      </c>
      <c r="W1998">
        <v>61.6</v>
      </c>
      <c r="AB1998" s="3">
        <v>559092620</v>
      </c>
      <c r="AC1998" s="3">
        <v>595522809</v>
      </c>
      <c r="AD1998">
        <v>61.64</v>
      </c>
      <c r="AE1998" s="5">
        <f t="shared" si="63"/>
        <v>391364834</v>
      </c>
      <c r="AF1998">
        <v>65.66</v>
      </c>
      <c r="AG1998" s="4">
        <v>0.7</v>
      </c>
      <c r="AH1998" t="s">
        <v>33</v>
      </c>
      <c r="AI1998" t="s">
        <v>52</v>
      </c>
      <c r="AJ1998">
        <v>34.197505</v>
      </c>
      <c r="AK1998">
        <v>-119.177052</v>
      </c>
    </row>
    <row r="1999" spans="1:37" x14ac:dyDescent="0.25">
      <c r="A1999">
        <v>1997</v>
      </c>
      <c r="B1999">
        <v>575</v>
      </c>
      <c r="C1999" t="s">
        <v>1193</v>
      </c>
      <c r="D1999" t="s">
        <v>52</v>
      </c>
      <c r="E1999" t="s">
        <v>53</v>
      </c>
      <c r="F1999" s="2">
        <v>36161</v>
      </c>
      <c r="G1999" s="2">
        <v>39813</v>
      </c>
      <c r="H1999">
        <v>201499</v>
      </c>
      <c r="I1999">
        <v>175874</v>
      </c>
      <c r="J1999">
        <v>139</v>
      </c>
      <c r="K1999">
        <f t="shared" si="62"/>
        <v>10223051765</v>
      </c>
      <c r="L1999">
        <v>136</v>
      </c>
      <c r="M1999">
        <v>132</v>
      </c>
      <c r="N1999" t="s">
        <v>1193</v>
      </c>
      <c r="O1999">
        <v>2</v>
      </c>
      <c r="P1999" t="s">
        <v>39</v>
      </c>
      <c r="Q1999" s="6">
        <v>42352</v>
      </c>
      <c r="R1999" s="3">
        <v>1553</v>
      </c>
      <c r="S1999" s="3">
        <v>2015</v>
      </c>
      <c r="T1999" t="s">
        <v>55</v>
      </c>
      <c r="V1999" s="3">
        <v>203645</v>
      </c>
      <c r="W1999">
        <v>53.7</v>
      </c>
      <c r="AB1999" s="3">
        <v>506203675</v>
      </c>
      <c r="AC1999" s="3">
        <v>656750293</v>
      </c>
      <c r="AD1999">
        <v>53.72</v>
      </c>
      <c r="AE1999" s="5">
        <f t="shared" si="63"/>
        <v>339156462.25</v>
      </c>
      <c r="AF1999">
        <v>69.7</v>
      </c>
      <c r="AG1999" s="4">
        <v>0.67</v>
      </c>
      <c r="AH1999" t="s">
        <v>33</v>
      </c>
      <c r="AI1999" t="s">
        <v>52</v>
      </c>
      <c r="AJ1999">
        <v>34.197505</v>
      </c>
      <c r="AK1999">
        <v>-119.177052</v>
      </c>
    </row>
    <row r="2000" spans="1:37" x14ac:dyDescent="0.25">
      <c r="A2000">
        <v>1998</v>
      </c>
      <c r="B2000">
        <v>575</v>
      </c>
      <c r="C2000" t="s">
        <v>1193</v>
      </c>
      <c r="D2000" t="s">
        <v>52</v>
      </c>
      <c r="E2000" t="s">
        <v>53</v>
      </c>
      <c r="F2000" s="2">
        <v>36161</v>
      </c>
      <c r="G2000" s="2">
        <v>39813</v>
      </c>
      <c r="H2000">
        <v>201499</v>
      </c>
      <c r="I2000">
        <v>175874</v>
      </c>
      <c r="J2000">
        <v>139</v>
      </c>
      <c r="K2000">
        <f t="shared" si="62"/>
        <v>10223051765</v>
      </c>
      <c r="L2000">
        <v>136</v>
      </c>
      <c r="M2000">
        <v>132</v>
      </c>
      <c r="N2000" t="s">
        <v>1193</v>
      </c>
      <c r="O2000">
        <v>2</v>
      </c>
      <c r="P2000" t="s">
        <v>39</v>
      </c>
      <c r="Q2000" s="6">
        <v>42322</v>
      </c>
      <c r="R2000" s="3">
        <v>1834</v>
      </c>
      <c r="S2000" s="3">
        <v>2102</v>
      </c>
      <c r="T2000" t="s">
        <v>55</v>
      </c>
      <c r="V2000" s="3">
        <v>203645</v>
      </c>
      <c r="W2000">
        <v>59.7</v>
      </c>
      <c r="AB2000" s="3">
        <v>597741858</v>
      </c>
      <c r="AC2000" s="3">
        <v>684819135</v>
      </c>
      <c r="AD2000">
        <v>59.68</v>
      </c>
      <c r="AE2000" s="5">
        <f t="shared" si="63"/>
        <v>364622533.38</v>
      </c>
      <c r="AF2000">
        <v>68.38</v>
      </c>
      <c r="AG2000" s="4">
        <v>0.61</v>
      </c>
      <c r="AH2000" t="s">
        <v>33</v>
      </c>
      <c r="AI2000" t="s">
        <v>52</v>
      </c>
      <c r="AJ2000">
        <v>34.197505</v>
      </c>
      <c r="AK2000">
        <v>-119.177052</v>
      </c>
    </row>
    <row r="2001" spans="1:37" x14ac:dyDescent="0.25">
      <c r="A2001">
        <v>1999</v>
      </c>
      <c r="B2001">
        <v>575</v>
      </c>
      <c r="C2001" t="s">
        <v>1193</v>
      </c>
      <c r="D2001" t="s">
        <v>52</v>
      </c>
      <c r="E2001" t="s">
        <v>53</v>
      </c>
      <c r="F2001" s="2">
        <v>36161</v>
      </c>
      <c r="G2001" s="2">
        <v>39813</v>
      </c>
      <c r="H2001">
        <v>201499</v>
      </c>
      <c r="I2001">
        <v>175874</v>
      </c>
      <c r="J2001">
        <v>139</v>
      </c>
      <c r="K2001">
        <f t="shared" si="62"/>
        <v>10223051765</v>
      </c>
      <c r="L2001">
        <v>136</v>
      </c>
      <c r="M2001">
        <v>132</v>
      </c>
      <c r="N2001" t="s">
        <v>1193</v>
      </c>
      <c r="O2001">
        <v>2</v>
      </c>
      <c r="P2001" t="s">
        <v>39</v>
      </c>
      <c r="Q2001" s="6">
        <v>42291</v>
      </c>
      <c r="R2001" s="3">
        <v>2064</v>
      </c>
      <c r="S2001" s="3">
        <v>2409</v>
      </c>
      <c r="T2001" t="s">
        <v>55</v>
      </c>
      <c r="V2001" s="3">
        <v>203645</v>
      </c>
      <c r="W2001">
        <v>63.2</v>
      </c>
      <c r="AB2001" s="3">
        <v>672687686</v>
      </c>
      <c r="AC2001" s="3">
        <v>784976088</v>
      </c>
      <c r="AD2001">
        <v>63.19</v>
      </c>
      <c r="AE2001" s="5">
        <f t="shared" si="63"/>
        <v>396885734.73999995</v>
      </c>
      <c r="AF2001">
        <v>73.739999999999995</v>
      </c>
      <c r="AG2001" s="4">
        <v>0.59</v>
      </c>
      <c r="AH2001" t="s">
        <v>33</v>
      </c>
      <c r="AI2001" t="s">
        <v>52</v>
      </c>
      <c r="AJ2001">
        <v>34.197505</v>
      </c>
      <c r="AK2001">
        <v>-119.177052</v>
      </c>
    </row>
    <row r="2002" spans="1:37" x14ac:dyDescent="0.25">
      <c r="A2002">
        <v>2000</v>
      </c>
      <c r="B2002">
        <v>575</v>
      </c>
      <c r="C2002" t="s">
        <v>1193</v>
      </c>
      <c r="D2002" t="s">
        <v>52</v>
      </c>
      <c r="E2002" t="s">
        <v>53</v>
      </c>
      <c r="F2002" s="2">
        <v>36161</v>
      </c>
      <c r="G2002" s="2">
        <v>39813</v>
      </c>
      <c r="H2002">
        <v>201499</v>
      </c>
      <c r="I2002">
        <v>175874</v>
      </c>
      <c r="J2002">
        <v>139</v>
      </c>
      <c r="K2002">
        <f t="shared" si="62"/>
        <v>10223051765</v>
      </c>
      <c r="L2002">
        <v>136</v>
      </c>
      <c r="M2002">
        <v>132</v>
      </c>
      <c r="N2002" t="s">
        <v>1193</v>
      </c>
      <c r="O2002">
        <v>2</v>
      </c>
      <c r="P2002" t="s">
        <v>39</v>
      </c>
      <c r="Q2002" s="6">
        <v>42261</v>
      </c>
      <c r="R2002" s="3">
        <v>2060</v>
      </c>
      <c r="S2002" s="3">
        <v>2407</v>
      </c>
      <c r="T2002" t="s">
        <v>55</v>
      </c>
      <c r="V2002" s="3">
        <v>203645</v>
      </c>
      <c r="W2002">
        <v>68</v>
      </c>
      <c r="AB2002" s="3">
        <v>671214837</v>
      </c>
      <c r="AC2002" s="3">
        <v>784262473</v>
      </c>
      <c r="AD2002">
        <v>68.12</v>
      </c>
      <c r="AE2002" s="5">
        <f t="shared" si="63"/>
        <v>416153198.94</v>
      </c>
      <c r="AF2002">
        <v>79.59</v>
      </c>
      <c r="AG2002" s="4">
        <v>0.62</v>
      </c>
      <c r="AH2002" t="s">
        <v>33</v>
      </c>
      <c r="AI2002" t="s">
        <v>52</v>
      </c>
      <c r="AJ2002">
        <v>34.197505</v>
      </c>
      <c r="AK2002">
        <v>-119.177052</v>
      </c>
    </row>
    <row r="2003" spans="1:37" x14ac:dyDescent="0.25">
      <c r="A2003">
        <v>2001</v>
      </c>
      <c r="B2003">
        <v>575</v>
      </c>
      <c r="C2003" t="s">
        <v>1193</v>
      </c>
      <c r="D2003" t="s">
        <v>52</v>
      </c>
      <c r="E2003" t="s">
        <v>53</v>
      </c>
      <c r="F2003" s="2">
        <v>36161</v>
      </c>
      <c r="G2003" s="2">
        <v>39813</v>
      </c>
      <c r="H2003">
        <v>201499</v>
      </c>
      <c r="I2003">
        <v>175874</v>
      </c>
      <c r="J2003">
        <v>139</v>
      </c>
      <c r="K2003">
        <f t="shared" si="62"/>
        <v>10223051765</v>
      </c>
      <c r="L2003">
        <v>136</v>
      </c>
      <c r="M2003">
        <v>132</v>
      </c>
      <c r="N2003" t="s">
        <v>1193</v>
      </c>
      <c r="O2003">
        <v>2</v>
      </c>
      <c r="P2003" t="s">
        <v>39</v>
      </c>
      <c r="Q2003" s="6">
        <v>42230</v>
      </c>
      <c r="R2003" s="3">
        <v>2276</v>
      </c>
      <c r="S2003" s="3">
        <v>2534</v>
      </c>
      <c r="T2003" t="s">
        <v>55</v>
      </c>
      <c r="V2003" s="3">
        <v>203645</v>
      </c>
      <c r="AB2003" s="3">
        <v>741764930</v>
      </c>
      <c r="AC2003" s="3">
        <v>825746618</v>
      </c>
      <c r="AD2003">
        <v>69.319999999999993</v>
      </c>
      <c r="AE2003" s="5">
        <f t="shared" si="63"/>
        <v>437641308.69999999</v>
      </c>
      <c r="AF2003">
        <v>77.17</v>
      </c>
      <c r="AG2003" s="4">
        <v>0.59</v>
      </c>
      <c r="AH2003" t="s">
        <v>33</v>
      </c>
      <c r="AI2003" t="s">
        <v>52</v>
      </c>
      <c r="AJ2003">
        <v>34.197505</v>
      </c>
      <c r="AK2003">
        <v>-119.177052</v>
      </c>
    </row>
    <row r="2004" spans="1:37" x14ac:dyDescent="0.25">
      <c r="A2004">
        <v>2002</v>
      </c>
      <c r="B2004">
        <v>575</v>
      </c>
      <c r="C2004" t="s">
        <v>1193</v>
      </c>
      <c r="D2004" t="s">
        <v>52</v>
      </c>
      <c r="E2004" t="s">
        <v>53</v>
      </c>
      <c r="F2004" s="2">
        <v>36161</v>
      </c>
      <c r="G2004" s="2">
        <v>39813</v>
      </c>
      <c r="H2004">
        <v>201499</v>
      </c>
      <c r="I2004">
        <v>175874</v>
      </c>
      <c r="J2004">
        <v>139</v>
      </c>
      <c r="K2004">
        <f t="shared" si="62"/>
        <v>10223051765</v>
      </c>
      <c r="L2004">
        <v>136</v>
      </c>
      <c r="M2004">
        <v>132</v>
      </c>
      <c r="N2004" t="s">
        <v>1193</v>
      </c>
      <c r="O2004" t="s">
        <v>38</v>
      </c>
      <c r="P2004" t="s">
        <v>39</v>
      </c>
      <c r="Q2004" s="6">
        <v>42199</v>
      </c>
      <c r="R2004" s="3">
        <v>2493</v>
      </c>
      <c r="S2004" s="3">
        <v>2580</v>
      </c>
      <c r="T2004" t="s">
        <v>55</v>
      </c>
      <c r="V2004" s="3">
        <v>203645</v>
      </c>
      <c r="AB2004" s="3">
        <v>812386710</v>
      </c>
      <c r="AC2004" s="3">
        <v>840755335</v>
      </c>
      <c r="AD2004">
        <v>62.41</v>
      </c>
      <c r="AE2004" s="5">
        <f t="shared" si="63"/>
        <v>398069487.89999998</v>
      </c>
      <c r="AF2004">
        <v>64.59</v>
      </c>
      <c r="AG2004" s="4">
        <v>0.49</v>
      </c>
      <c r="AH2004" t="s">
        <v>33</v>
      </c>
      <c r="AI2004" t="s">
        <v>52</v>
      </c>
      <c r="AJ2004">
        <v>34.197505</v>
      </c>
      <c r="AK2004">
        <v>-119.177052</v>
      </c>
    </row>
    <row r="2005" spans="1:37" x14ac:dyDescent="0.25">
      <c r="A2005">
        <v>2003</v>
      </c>
      <c r="B2005">
        <v>736</v>
      </c>
      <c r="C2005" t="s">
        <v>1194</v>
      </c>
      <c r="D2005" t="s">
        <v>52</v>
      </c>
      <c r="E2005" t="s">
        <v>53</v>
      </c>
      <c r="F2005" s="2">
        <v>36342</v>
      </c>
      <c r="G2005" s="2">
        <v>39629</v>
      </c>
      <c r="H2005">
        <v>91670</v>
      </c>
      <c r="I2005">
        <v>86748</v>
      </c>
      <c r="J2005">
        <v>163</v>
      </c>
      <c r="K2005">
        <f t="shared" si="62"/>
        <v>5453906650</v>
      </c>
      <c r="L2005">
        <v>152</v>
      </c>
      <c r="M2005">
        <v>142</v>
      </c>
      <c r="N2005" t="s">
        <v>1194</v>
      </c>
      <c r="O2005" t="s">
        <v>1195</v>
      </c>
      <c r="P2005" t="s">
        <v>39</v>
      </c>
      <c r="Q2005" s="6">
        <v>42050</v>
      </c>
      <c r="R2005">
        <v>665</v>
      </c>
      <c r="S2005">
        <v>592</v>
      </c>
      <c r="T2005" t="s">
        <v>55</v>
      </c>
      <c r="V2005" s="3">
        <v>88020</v>
      </c>
      <c r="W2005">
        <v>82.51</v>
      </c>
      <c r="AB2005" s="3">
        <v>216788954</v>
      </c>
      <c r="AC2005" s="3">
        <v>192838874</v>
      </c>
      <c r="AD2005">
        <v>82.51</v>
      </c>
      <c r="AE2005" s="5">
        <f t="shared" si="63"/>
        <v>203781616.75999999</v>
      </c>
      <c r="AF2005">
        <v>73.39</v>
      </c>
      <c r="AG2005" s="4">
        <v>0.94</v>
      </c>
      <c r="AH2005" t="s">
        <v>33</v>
      </c>
      <c r="AI2005" t="s">
        <v>52</v>
      </c>
      <c r="AJ2005">
        <v>32.845455999999999</v>
      </c>
      <c r="AK2005">
        <v>-117.00512999999999</v>
      </c>
    </row>
    <row r="2006" spans="1:37" x14ac:dyDescent="0.25">
      <c r="A2006">
        <v>2004</v>
      </c>
      <c r="B2006">
        <v>736</v>
      </c>
      <c r="C2006" t="s">
        <v>1194</v>
      </c>
      <c r="D2006" t="s">
        <v>52</v>
      </c>
      <c r="E2006" t="s">
        <v>53</v>
      </c>
      <c r="F2006" s="2">
        <v>36342</v>
      </c>
      <c r="G2006" s="2">
        <v>39629</v>
      </c>
      <c r="H2006">
        <v>91670</v>
      </c>
      <c r="I2006">
        <v>86748</v>
      </c>
      <c r="J2006">
        <v>163</v>
      </c>
      <c r="K2006">
        <f t="shared" si="62"/>
        <v>5453906650</v>
      </c>
      <c r="L2006">
        <v>152</v>
      </c>
      <c r="M2006">
        <v>142</v>
      </c>
      <c r="N2006" t="s">
        <v>1194</v>
      </c>
      <c r="O2006" t="s">
        <v>1195</v>
      </c>
      <c r="P2006" t="s">
        <v>39</v>
      </c>
      <c r="Q2006" s="6">
        <v>42019</v>
      </c>
      <c r="R2006">
        <v>602</v>
      </c>
      <c r="S2006">
        <v>924</v>
      </c>
      <c r="T2006" t="s">
        <v>55</v>
      </c>
      <c r="V2006" s="3">
        <v>88020</v>
      </c>
      <c r="W2006">
        <v>67.48</v>
      </c>
      <c r="AB2006" s="3">
        <v>196292900</v>
      </c>
      <c r="AC2006" s="3">
        <v>300923793</v>
      </c>
      <c r="AD2006">
        <v>67.48</v>
      </c>
      <c r="AE2006" s="5">
        <f t="shared" si="63"/>
        <v>184515326</v>
      </c>
      <c r="AF2006">
        <v>103.45</v>
      </c>
      <c r="AG2006" s="4">
        <v>0.94</v>
      </c>
      <c r="AH2006" t="s">
        <v>33</v>
      </c>
      <c r="AI2006" t="s">
        <v>52</v>
      </c>
      <c r="AJ2006">
        <v>32.845455999999999</v>
      </c>
      <c r="AK2006">
        <v>-117.00512999999999</v>
      </c>
    </row>
    <row r="2007" spans="1:37" x14ac:dyDescent="0.25">
      <c r="A2007">
        <v>2005</v>
      </c>
      <c r="B2007">
        <v>736</v>
      </c>
      <c r="C2007" t="s">
        <v>1194</v>
      </c>
      <c r="D2007" t="s">
        <v>52</v>
      </c>
      <c r="E2007" t="s">
        <v>53</v>
      </c>
      <c r="F2007" s="2">
        <v>36342</v>
      </c>
      <c r="G2007" s="2">
        <v>39629</v>
      </c>
      <c r="H2007">
        <v>91670</v>
      </c>
      <c r="I2007">
        <v>86748</v>
      </c>
      <c r="J2007">
        <v>163</v>
      </c>
      <c r="K2007">
        <f t="shared" si="62"/>
        <v>5453906650</v>
      </c>
      <c r="L2007">
        <v>152</v>
      </c>
      <c r="M2007">
        <v>142</v>
      </c>
      <c r="N2007" t="s">
        <v>1194</v>
      </c>
      <c r="O2007" t="s">
        <v>1195</v>
      </c>
      <c r="P2007" t="s">
        <v>39</v>
      </c>
      <c r="Q2007" s="6">
        <v>42352</v>
      </c>
      <c r="R2007">
        <v>577</v>
      </c>
      <c r="S2007">
        <v>731</v>
      </c>
      <c r="T2007" t="s">
        <v>55</v>
      </c>
      <c r="V2007" s="3">
        <v>88020</v>
      </c>
      <c r="W2007">
        <v>64.599999999999994</v>
      </c>
      <c r="AB2007" s="3">
        <v>187918518</v>
      </c>
      <c r="AC2007" s="3">
        <v>238099638</v>
      </c>
      <c r="AD2007">
        <v>64.599999999999994</v>
      </c>
      <c r="AE2007" s="5">
        <f t="shared" si="63"/>
        <v>176643406.91999999</v>
      </c>
      <c r="AF2007">
        <v>81.849999999999994</v>
      </c>
      <c r="AG2007" s="4">
        <v>0.94</v>
      </c>
      <c r="AH2007" t="s">
        <v>33</v>
      </c>
      <c r="AI2007" t="s">
        <v>52</v>
      </c>
      <c r="AJ2007">
        <v>32.845455999999999</v>
      </c>
      <c r="AK2007">
        <v>-117.00512999999999</v>
      </c>
    </row>
    <row r="2008" spans="1:37" x14ac:dyDescent="0.25">
      <c r="A2008">
        <v>2006</v>
      </c>
      <c r="B2008">
        <v>736</v>
      </c>
      <c r="C2008" t="s">
        <v>1194</v>
      </c>
      <c r="D2008" t="s">
        <v>52</v>
      </c>
      <c r="E2008" t="s">
        <v>53</v>
      </c>
      <c r="F2008" s="2">
        <v>36342</v>
      </c>
      <c r="G2008" s="2">
        <v>39629</v>
      </c>
      <c r="H2008">
        <v>91670</v>
      </c>
      <c r="I2008">
        <v>86748</v>
      </c>
      <c r="J2008">
        <v>163</v>
      </c>
      <c r="K2008">
        <f t="shared" si="62"/>
        <v>5453906650</v>
      </c>
      <c r="L2008">
        <v>152</v>
      </c>
      <c r="M2008">
        <v>142</v>
      </c>
      <c r="N2008" t="s">
        <v>1194</v>
      </c>
      <c r="O2008" t="s">
        <v>1195</v>
      </c>
      <c r="P2008" t="s">
        <v>39</v>
      </c>
      <c r="Q2008" s="6">
        <v>42322</v>
      </c>
      <c r="R2008">
        <v>835</v>
      </c>
      <c r="S2008">
        <v>817</v>
      </c>
      <c r="T2008" t="s">
        <v>55</v>
      </c>
      <c r="V2008" s="3">
        <v>88020</v>
      </c>
      <c r="W2008">
        <v>96.7</v>
      </c>
      <c r="AB2008" s="3">
        <v>272216282</v>
      </c>
      <c r="AC2008" s="3">
        <v>266057690</v>
      </c>
      <c r="AD2008">
        <v>96.7</v>
      </c>
      <c r="AE2008" s="5">
        <f t="shared" si="63"/>
        <v>255883305.07999998</v>
      </c>
      <c r="AF2008">
        <v>94.51</v>
      </c>
      <c r="AG2008" s="4">
        <v>0.94</v>
      </c>
      <c r="AH2008" t="s">
        <v>33</v>
      </c>
      <c r="AI2008" t="s">
        <v>52</v>
      </c>
      <c r="AJ2008">
        <v>32.845455999999999</v>
      </c>
      <c r="AK2008">
        <v>-117.00512999999999</v>
      </c>
    </row>
    <row r="2009" spans="1:37" x14ac:dyDescent="0.25">
      <c r="A2009">
        <v>2007</v>
      </c>
      <c r="B2009">
        <v>736</v>
      </c>
      <c r="C2009" t="s">
        <v>1194</v>
      </c>
      <c r="D2009" t="s">
        <v>52</v>
      </c>
      <c r="E2009" t="s">
        <v>53</v>
      </c>
      <c r="F2009" s="2">
        <v>36342</v>
      </c>
      <c r="G2009" s="2">
        <v>39629</v>
      </c>
      <c r="H2009">
        <v>91670</v>
      </c>
      <c r="I2009">
        <v>86748</v>
      </c>
      <c r="J2009">
        <v>163</v>
      </c>
      <c r="K2009">
        <f t="shared" si="62"/>
        <v>5453906650</v>
      </c>
      <c r="L2009">
        <v>152</v>
      </c>
      <c r="M2009">
        <v>142</v>
      </c>
      <c r="N2009" t="s">
        <v>1194</v>
      </c>
      <c r="O2009" t="s">
        <v>1195</v>
      </c>
      <c r="P2009" t="s">
        <v>39</v>
      </c>
      <c r="Q2009" s="6">
        <v>42291</v>
      </c>
      <c r="R2009" s="3">
        <v>1057</v>
      </c>
      <c r="S2009" s="3">
        <v>1006</v>
      </c>
      <c r="T2009" t="s">
        <v>55</v>
      </c>
      <c r="V2009" s="3">
        <v>88020</v>
      </c>
      <c r="W2009">
        <v>118.43</v>
      </c>
      <c r="AB2009" s="3">
        <v>344522714</v>
      </c>
      <c r="AC2009" s="3">
        <v>327773950</v>
      </c>
      <c r="AD2009">
        <v>118.43</v>
      </c>
      <c r="AE2009" s="5">
        <f t="shared" si="63"/>
        <v>323851351.15999997</v>
      </c>
      <c r="AF2009">
        <v>112.68</v>
      </c>
      <c r="AG2009" s="4">
        <v>0.94</v>
      </c>
      <c r="AH2009" t="s">
        <v>33</v>
      </c>
      <c r="AI2009" t="s">
        <v>52</v>
      </c>
      <c r="AJ2009">
        <v>32.845455999999999</v>
      </c>
      <c r="AK2009">
        <v>-117.00512999999999</v>
      </c>
    </row>
    <row r="2010" spans="1:37" x14ac:dyDescent="0.25">
      <c r="A2010">
        <v>2008</v>
      </c>
      <c r="B2010">
        <v>736</v>
      </c>
      <c r="C2010" t="s">
        <v>1194</v>
      </c>
      <c r="D2010" t="s">
        <v>52</v>
      </c>
      <c r="E2010" t="s">
        <v>53</v>
      </c>
      <c r="F2010" s="2">
        <v>36342</v>
      </c>
      <c r="G2010" s="2">
        <v>39629</v>
      </c>
      <c r="H2010">
        <v>91670</v>
      </c>
      <c r="I2010">
        <v>86748</v>
      </c>
      <c r="J2010">
        <v>163</v>
      </c>
      <c r="K2010">
        <f t="shared" si="62"/>
        <v>5453906650</v>
      </c>
      <c r="L2010">
        <v>152</v>
      </c>
      <c r="M2010">
        <v>142</v>
      </c>
      <c r="N2010" t="s">
        <v>1194</v>
      </c>
      <c r="O2010" t="s">
        <v>1195</v>
      </c>
      <c r="P2010" t="s">
        <v>39</v>
      </c>
      <c r="Q2010" s="6">
        <v>42261</v>
      </c>
      <c r="R2010" s="3">
        <v>1128</v>
      </c>
      <c r="S2010" s="3">
        <v>1236</v>
      </c>
      <c r="T2010" t="s">
        <v>55</v>
      </c>
      <c r="V2010" s="3">
        <v>88020</v>
      </c>
      <c r="W2010">
        <v>130.59</v>
      </c>
      <c r="AB2010" s="3">
        <v>367625580</v>
      </c>
      <c r="AC2010" s="3">
        <v>402850119</v>
      </c>
      <c r="AD2010">
        <v>130.59</v>
      </c>
      <c r="AE2010" s="5">
        <f t="shared" si="63"/>
        <v>345568045.19999999</v>
      </c>
      <c r="AF2010">
        <v>143.1</v>
      </c>
      <c r="AG2010" s="4">
        <v>0.94</v>
      </c>
      <c r="AH2010" t="s">
        <v>33</v>
      </c>
      <c r="AI2010" t="s">
        <v>52</v>
      </c>
      <c r="AJ2010">
        <v>32.845455999999999</v>
      </c>
      <c r="AK2010">
        <v>-117.00512999999999</v>
      </c>
    </row>
    <row r="2011" spans="1:37" x14ac:dyDescent="0.25">
      <c r="A2011">
        <v>2009</v>
      </c>
      <c r="B2011">
        <v>736</v>
      </c>
      <c r="C2011" t="s">
        <v>1194</v>
      </c>
      <c r="D2011" t="s">
        <v>52</v>
      </c>
      <c r="E2011" t="s">
        <v>53</v>
      </c>
      <c r="F2011" s="2">
        <v>36342</v>
      </c>
      <c r="G2011" s="2">
        <v>39629</v>
      </c>
      <c r="H2011">
        <v>91670</v>
      </c>
      <c r="I2011">
        <v>86748</v>
      </c>
      <c r="J2011">
        <v>163</v>
      </c>
      <c r="K2011">
        <f t="shared" si="62"/>
        <v>5453906650</v>
      </c>
      <c r="L2011">
        <v>152</v>
      </c>
      <c r="M2011">
        <v>142</v>
      </c>
      <c r="N2011" t="s">
        <v>1194</v>
      </c>
      <c r="O2011" t="s">
        <v>1195</v>
      </c>
      <c r="P2011" t="s">
        <v>39</v>
      </c>
      <c r="Q2011" s="6">
        <v>42230</v>
      </c>
      <c r="R2011" s="3">
        <v>1159</v>
      </c>
      <c r="S2011" s="3">
        <v>1286</v>
      </c>
      <c r="T2011" t="s">
        <v>55</v>
      </c>
      <c r="V2011" s="3">
        <v>88020</v>
      </c>
      <c r="X2011" t="s">
        <v>1196</v>
      </c>
      <c r="AB2011" s="3">
        <v>377596634</v>
      </c>
      <c r="AC2011" s="3">
        <v>419077520</v>
      </c>
      <c r="AD2011">
        <v>129.80000000000001</v>
      </c>
      <c r="AE2011" s="5">
        <f t="shared" si="63"/>
        <v>354940835.95999998</v>
      </c>
      <c r="AF2011">
        <v>144.06</v>
      </c>
      <c r="AG2011" s="4">
        <v>0.94</v>
      </c>
      <c r="AH2011" t="s">
        <v>33</v>
      </c>
      <c r="AI2011" t="s">
        <v>52</v>
      </c>
      <c r="AJ2011">
        <v>32.845455999999999</v>
      </c>
      <c r="AK2011">
        <v>-117.00512999999999</v>
      </c>
    </row>
    <row r="2012" spans="1:37" x14ac:dyDescent="0.25">
      <c r="A2012">
        <v>2010</v>
      </c>
      <c r="B2012">
        <v>736</v>
      </c>
      <c r="C2012" t="s">
        <v>1194</v>
      </c>
      <c r="D2012" t="s">
        <v>52</v>
      </c>
      <c r="E2012" t="s">
        <v>53</v>
      </c>
      <c r="F2012" s="2">
        <v>36342</v>
      </c>
      <c r="G2012" s="2">
        <v>39629</v>
      </c>
      <c r="H2012">
        <v>91670</v>
      </c>
      <c r="I2012">
        <v>86748</v>
      </c>
      <c r="J2012">
        <v>163</v>
      </c>
      <c r="K2012">
        <f t="shared" si="62"/>
        <v>5453906650</v>
      </c>
      <c r="L2012">
        <v>152</v>
      </c>
      <c r="M2012">
        <v>142</v>
      </c>
      <c r="N2012" t="s">
        <v>1194</v>
      </c>
      <c r="O2012" t="s">
        <v>1195</v>
      </c>
      <c r="P2012" t="s">
        <v>39</v>
      </c>
      <c r="Q2012" s="6">
        <v>42199</v>
      </c>
      <c r="R2012" s="3">
        <v>1226</v>
      </c>
      <c r="S2012" s="3">
        <v>1300</v>
      </c>
      <c r="T2012" t="s">
        <v>55</v>
      </c>
      <c r="V2012" s="3">
        <v>88020</v>
      </c>
      <c r="X2012" t="s">
        <v>1197</v>
      </c>
      <c r="AB2012" s="3">
        <v>399526435</v>
      </c>
      <c r="AC2012" s="3">
        <v>423704611</v>
      </c>
      <c r="AD2012">
        <v>137.34</v>
      </c>
      <c r="AE2012" s="5">
        <f t="shared" si="63"/>
        <v>375554848.89999998</v>
      </c>
      <c r="AF2012">
        <v>145.65</v>
      </c>
      <c r="AG2012" s="4">
        <v>0.94</v>
      </c>
      <c r="AH2012" t="s">
        <v>33</v>
      </c>
      <c r="AI2012" t="s">
        <v>52</v>
      </c>
      <c r="AJ2012">
        <v>32.845455999999999</v>
      </c>
      <c r="AK2012">
        <v>-117.00512999999999</v>
      </c>
    </row>
    <row r="2013" spans="1:37" x14ac:dyDescent="0.25">
      <c r="A2013">
        <v>2011</v>
      </c>
      <c r="B2013">
        <v>736</v>
      </c>
      <c r="C2013" t="s">
        <v>1194</v>
      </c>
      <c r="D2013" t="s">
        <v>52</v>
      </c>
      <c r="E2013" t="s">
        <v>53</v>
      </c>
      <c r="F2013" s="2">
        <v>36342</v>
      </c>
      <c r="G2013" s="2">
        <v>39629</v>
      </c>
      <c r="H2013">
        <v>91670</v>
      </c>
      <c r="I2013">
        <v>86748</v>
      </c>
      <c r="J2013">
        <v>163</v>
      </c>
      <c r="K2013">
        <f t="shared" si="62"/>
        <v>5453906650</v>
      </c>
      <c r="L2013">
        <v>152</v>
      </c>
      <c r="M2013">
        <v>142</v>
      </c>
      <c r="N2013" t="s">
        <v>1194</v>
      </c>
      <c r="O2013" t="s">
        <v>1195</v>
      </c>
      <c r="P2013" t="s">
        <v>39</v>
      </c>
      <c r="Q2013" s="6">
        <v>42169</v>
      </c>
      <c r="R2013" s="3">
        <v>1198</v>
      </c>
      <c r="S2013" s="3">
        <v>1169</v>
      </c>
      <c r="T2013" t="s">
        <v>55</v>
      </c>
      <c r="V2013" s="3">
        <v>88020</v>
      </c>
      <c r="AB2013" s="3">
        <v>390370010</v>
      </c>
      <c r="AC2013" s="3">
        <v>380822563</v>
      </c>
      <c r="AD2013">
        <v>138.66999999999999</v>
      </c>
      <c r="AE2013" s="5">
        <f t="shared" si="63"/>
        <v>366947809.39999998</v>
      </c>
      <c r="AF2013">
        <v>135.28</v>
      </c>
      <c r="AG2013" s="4">
        <v>0.94</v>
      </c>
      <c r="AH2013" t="s">
        <v>33</v>
      </c>
      <c r="AI2013" t="s">
        <v>52</v>
      </c>
      <c r="AJ2013">
        <v>32.845455999999999</v>
      </c>
      <c r="AK2013">
        <v>-117.00512999999999</v>
      </c>
    </row>
    <row r="2014" spans="1:37" x14ac:dyDescent="0.25">
      <c r="A2014">
        <v>2012</v>
      </c>
      <c r="B2014">
        <v>672</v>
      </c>
      <c r="C2014" t="s">
        <v>1198</v>
      </c>
      <c r="D2014" t="s">
        <v>30</v>
      </c>
      <c r="E2014" t="s">
        <v>31</v>
      </c>
      <c r="F2014" s="2">
        <v>34700</v>
      </c>
      <c r="G2014" s="2">
        <v>37987</v>
      </c>
      <c r="H2014">
        <v>109395</v>
      </c>
      <c r="I2014">
        <v>91440</v>
      </c>
      <c r="J2014">
        <v>220</v>
      </c>
      <c r="K2014">
        <f t="shared" si="62"/>
        <v>8784418500</v>
      </c>
      <c r="L2014">
        <v>198</v>
      </c>
      <c r="M2014">
        <v>176</v>
      </c>
      <c r="N2014" t="s">
        <v>1198</v>
      </c>
      <c r="O2014">
        <v>1</v>
      </c>
      <c r="P2014" t="s">
        <v>39</v>
      </c>
      <c r="Q2014" s="6">
        <v>42050</v>
      </c>
      <c r="R2014">
        <v>964</v>
      </c>
      <c r="S2014" s="3">
        <v>1001</v>
      </c>
      <c r="T2014" t="s">
        <v>55</v>
      </c>
      <c r="V2014" s="3">
        <v>109395</v>
      </c>
      <c r="W2014">
        <v>153</v>
      </c>
      <c r="AB2014" s="3">
        <v>314153361</v>
      </c>
      <c r="AC2014" s="3">
        <v>326242449</v>
      </c>
      <c r="AD2014">
        <v>82.05</v>
      </c>
      <c r="AE2014" s="5">
        <f t="shared" si="63"/>
        <v>251322688.80000001</v>
      </c>
      <c r="AF2014">
        <v>85.21</v>
      </c>
      <c r="AG2014" s="4">
        <v>0.8</v>
      </c>
      <c r="AH2014" t="s">
        <v>33</v>
      </c>
      <c r="AI2014" t="s">
        <v>30</v>
      </c>
      <c r="AJ2014">
        <v>36.778261000000001</v>
      </c>
      <c r="AK2014">
        <v>-119.41793199999999</v>
      </c>
    </row>
    <row r="2015" spans="1:37" x14ac:dyDescent="0.25">
      <c r="A2015">
        <v>2013</v>
      </c>
      <c r="B2015">
        <v>672</v>
      </c>
      <c r="C2015" t="s">
        <v>1198</v>
      </c>
      <c r="D2015" t="s">
        <v>30</v>
      </c>
      <c r="E2015" t="s">
        <v>31</v>
      </c>
      <c r="F2015" s="2">
        <v>34700</v>
      </c>
      <c r="G2015" s="2">
        <v>37987</v>
      </c>
      <c r="H2015">
        <v>109395</v>
      </c>
      <c r="I2015">
        <v>91440</v>
      </c>
      <c r="J2015">
        <v>220</v>
      </c>
      <c r="K2015">
        <f t="shared" si="62"/>
        <v>8784418500</v>
      </c>
      <c r="L2015">
        <v>198</v>
      </c>
      <c r="M2015">
        <v>176</v>
      </c>
      <c r="N2015" t="s">
        <v>1198</v>
      </c>
      <c r="O2015">
        <v>1</v>
      </c>
      <c r="P2015" t="s">
        <v>39</v>
      </c>
      <c r="Q2015" s="6">
        <v>42019</v>
      </c>
      <c r="R2015">
        <v>980</v>
      </c>
      <c r="S2015" s="3">
        <v>1077</v>
      </c>
      <c r="T2015" t="s">
        <v>55</v>
      </c>
      <c r="V2015" s="3">
        <v>109395</v>
      </c>
      <c r="W2015">
        <v>154</v>
      </c>
      <c r="AB2015" s="3">
        <v>319334398</v>
      </c>
      <c r="AC2015" s="3">
        <v>350941987</v>
      </c>
      <c r="AD2015">
        <v>75.33</v>
      </c>
      <c r="AE2015" s="5">
        <f t="shared" si="63"/>
        <v>255467518.40000001</v>
      </c>
      <c r="AF2015">
        <v>82.79</v>
      </c>
      <c r="AG2015" s="4">
        <v>0.8</v>
      </c>
      <c r="AH2015" t="s">
        <v>33</v>
      </c>
      <c r="AI2015" t="s">
        <v>30</v>
      </c>
      <c r="AJ2015">
        <v>36.778261000000001</v>
      </c>
      <c r="AK2015">
        <v>-119.41793199999999</v>
      </c>
    </row>
    <row r="2016" spans="1:37" x14ac:dyDescent="0.25">
      <c r="A2016">
        <v>2014</v>
      </c>
      <c r="B2016">
        <v>672</v>
      </c>
      <c r="C2016" t="s">
        <v>1198</v>
      </c>
      <c r="D2016" t="s">
        <v>30</v>
      </c>
      <c r="E2016" t="s">
        <v>31</v>
      </c>
      <c r="F2016" s="2">
        <v>34700</v>
      </c>
      <c r="G2016" s="2">
        <v>37987</v>
      </c>
      <c r="H2016">
        <v>109395</v>
      </c>
      <c r="I2016">
        <v>91440</v>
      </c>
      <c r="J2016">
        <v>220</v>
      </c>
      <c r="K2016">
        <f t="shared" si="62"/>
        <v>8784418500</v>
      </c>
      <c r="L2016">
        <v>198</v>
      </c>
      <c r="M2016">
        <v>176</v>
      </c>
      <c r="N2016" t="s">
        <v>1198</v>
      </c>
      <c r="O2016">
        <v>1</v>
      </c>
      <c r="P2016" t="s">
        <v>39</v>
      </c>
      <c r="Q2016" s="6">
        <v>42352</v>
      </c>
      <c r="R2016">
        <v>952</v>
      </c>
      <c r="S2016" s="3">
        <v>1103</v>
      </c>
      <c r="T2016" t="s">
        <v>55</v>
      </c>
      <c r="V2016" s="3">
        <v>109395</v>
      </c>
      <c r="W2016">
        <v>154</v>
      </c>
      <c r="AB2016" s="3">
        <v>310112803</v>
      </c>
      <c r="AC2016" s="3">
        <v>359479294</v>
      </c>
      <c r="AD2016">
        <v>73.16</v>
      </c>
      <c r="AE2016" s="5">
        <f t="shared" si="63"/>
        <v>248090242.40000001</v>
      </c>
      <c r="AF2016">
        <v>84.8</v>
      </c>
      <c r="AG2016" s="4">
        <v>0.8</v>
      </c>
      <c r="AH2016" t="s">
        <v>33</v>
      </c>
      <c r="AI2016" t="s">
        <v>30</v>
      </c>
      <c r="AJ2016">
        <v>36.778261000000001</v>
      </c>
      <c r="AK2016">
        <v>-119.41793199999999</v>
      </c>
    </row>
    <row r="2017" spans="1:37" x14ac:dyDescent="0.25">
      <c r="A2017">
        <v>2015</v>
      </c>
      <c r="B2017">
        <v>672</v>
      </c>
      <c r="C2017" t="s">
        <v>1198</v>
      </c>
      <c r="D2017" t="s">
        <v>30</v>
      </c>
      <c r="E2017" t="s">
        <v>31</v>
      </c>
      <c r="F2017" s="2">
        <v>34700</v>
      </c>
      <c r="G2017" s="2">
        <v>37987</v>
      </c>
      <c r="H2017">
        <v>109395</v>
      </c>
      <c r="I2017">
        <v>91440</v>
      </c>
      <c r="J2017">
        <v>220</v>
      </c>
      <c r="K2017">
        <f t="shared" si="62"/>
        <v>8784418500</v>
      </c>
      <c r="L2017">
        <v>198</v>
      </c>
      <c r="M2017">
        <v>176</v>
      </c>
      <c r="N2017" t="s">
        <v>1198</v>
      </c>
      <c r="O2017">
        <v>1</v>
      </c>
      <c r="P2017" t="s">
        <v>39</v>
      </c>
      <c r="Q2017" s="6">
        <v>42322</v>
      </c>
      <c r="R2017" s="3">
        <v>1319</v>
      </c>
      <c r="S2017" s="3">
        <v>1364</v>
      </c>
      <c r="T2017" t="s">
        <v>55</v>
      </c>
      <c r="V2017" s="3">
        <v>109395</v>
      </c>
      <c r="W2017">
        <v>156</v>
      </c>
      <c r="AB2017" s="3">
        <v>429895788</v>
      </c>
      <c r="AC2017" s="3">
        <v>444461346</v>
      </c>
      <c r="AD2017">
        <v>104.79</v>
      </c>
      <c r="AE2017" s="5">
        <f t="shared" si="63"/>
        <v>343916630.40000004</v>
      </c>
      <c r="AF2017">
        <v>108.34</v>
      </c>
      <c r="AG2017" s="4">
        <v>0.8</v>
      </c>
      <c r="AH2017" t="s">
        <v>33</v>
      </c>
      <c r="AI2017" t="s">
        <v>30</v>
      </c>
      <c r="AJ2017">
        <v>36.778261000000001</v>
      </c>
      <c r="AK2017">
        <v>-119.41793199999999</v>
      </c>
    </row>
    <row r="2018" spans="1:37" x14ac:dyDescent="0.25">
      <c r="A2018">
        <v>2016</v>
      </c>
      <c r="B2018">
        <v>672</v>
      </c>
      <c r="C2018" t="s">
        <v>1198</v>
      </c>
      <c r="D2018" t="s">
        <v>30</v>
      </c>
      <c r="E2018" t="s">
        <v>31</v>
      </c>
      <c r="F2018" s="2">
        <v>34700</v>
      </c>
      <c r="G2018" s="2">
        <v>37987</v>
      </c>
      <c r="H2018">
        <v>109395</v>
      </c>
      <c r="I2018">
        <v>91440</v>
      </c>
      <c r="J2018">
        <v>220</v>
      </c>
      <c r="K2018">
        <f t="shared" si="62"/>
        <v>8784418500</v>
      </c>
      <c r="L2018">
        <v>198</v>
      </c>
      <c r="M2018">
        <v>176</v>
      </c>
      <c r="N2018" t="s">
        <v>1198</v>
      </c>
      <c r="O2018">
        <v>1</v>
      </c>
      <c r="P2018" t="s">
        <v>39</v>
      </c>
      <c r="Q2018" s="6">
        <v>42291</v>
      </c>
      <c r="R2018" s="3">
        <v>1757</v>
      </c>
      <c r="S2018" s="3">
        <v>1866</v>
      </c>
      <c r="T2018" t="s">
        <v>55</v>
      </c>
      <c r="U2018" t="s">
        <v>1199</v>
      </c>
      <c r="V2018" s="3">
        <v>109395</v>
      </c>
      <c r="W2018">
        <v>161</v>
      </c>
      <c r="AB2018" s="3">
        <v>572618713</v>
      </c>
      <c r="AC2018" s="3">
        <v>608103933</v>
      </c>
      <c r="AD2018">
        <v>135.08000000000001</v>
      </c>
      <c r="AE2018" s="5">
        <f t="shared" si="63"/>
        <v>458094970.40000004</v>
      </c>
      <c r="AF2018">
        <v>143.44999999999999</v>
      </c>
      <c r="AG2018" s="4">
        <v>0.8</v>
      </c>
      <c r="AH2018" t="s">
        <v>33</v>
      </c>
      <c r="AI2018" t="s">
        <v>30</v>
      </c>
      <c r="AJ2018">
        <v>36.778261000000001</v>
      </c>
      <c r="AK2018">
        <v>-119.41793199999999</v>
      </c>
    </row>
    <row r="2019" spans="1:37" x14ac:dyDescent="0.25">
      <c r="A2019">
        <v>2017</v>
      </c>
      <c r="B2019">
        <v>672</v>
      </c>
      <c r="C2019" t="s">
        <v>1198</v>
      </c>
      <c r="D2019" t="s">
        <v>30</v>
      </c>
      <c r="E2019" t="s">
        <v>31</v>
      </c>
      <c r="F2019" s="2">
        <v>34700</v>
      </c>
      <c r="G2019" s="2">
        <v>37987</v>
      </c>
      <c r="H2019">
        <v>109395</v>
      </c>
      <c r="I2019">
        <v>91440</v>
      </c>
      <c r="J2019">
        <v>220</v>
      </c>
      <c r="K2019">
        <f t="shared" si="62"/>
        <v>8784418500</v>
      </c>
      <c r="L2019">
        <v>198</v>
      </c>
      <c r="M2019">
        <v>176</v>
      </c>
      <c r="N2019" t="s">
        <v>1198</v>
      </c>
      <c r="O2019">
        <v>1</v>
      </c>
      <c r="P2019" t="s">
        <v>39</v>
      </c>
      <c r="Q2019" s="6">
        <v>42261</v>
      </c>
      <c r="R2019" s="3">
        <v>2055</v>
      </c>
      <c r="S2019" s="3">
        <v>2300</v>
      </c>
      <c r="T2019" t="s">
        <v>55</v>
      </c>
      <c r="V2019" s="3">
        <v>109395</v>
      </c>
      <c r="W2019">
        <v>163.19999999999999</v>
      </c>
      <c r="AB2019" s="3">
        <v>669461757</v>
      </c>
      <c r="AC2019" s="3">
        <v>749327942</v>
      </c>
      <c r="AD2019">
        <v>163.19</v>
      </c>
      <c r="AE2019" s="5">
        <f t="shared" si="63"/>
        <v>535569405.60000002</v>
      </c>
      <c r="AF2019">
        <v>182.66</v>
      </c>
      <c r="AG2019" s="4">
        <v>0.8</v>
      </c>
      <c r="AH2019" t="s">
        <v>33</v>
      </c>
      <c r="AI2019" t="s">
        <v>30</v>
      </c>
      <c r="AJ2019">
        <v>36.778261000000001</v>
      </c>
      <c r="AK2019">
        <v>-119.41793199999999</v>
      </c>
    </row>
    <row r="2020" spans="1:37" x14ac:dyDescent="0.25">
      <c r="A2020">
        <v>2018</v>
      </c>
      <c r="B2020">
        <v>672</v>
      </c>
      <c r="C2020" t="s">
        <v>1198</v>
      </c>
      <c r="D2020" t="s">
        <v>30</v>
      </c>
      <c r="E2020" t="s">
        <v>31</v>
      </c>
      <c r="F2020" s="2">
        <v>34700</v>
      </c>
      <c r="G2020" s="2">
        <v>37987</v>
      </c>
      <c r="H2020">
        <v>109395</v>
      </c>
      <c r="I2020">
        <v>91440</v>
      </c>
      <c r="J2020">
        <v>220</v>
      </c>
      <c r="K2020">
        <f t="shared" si="62"/>
        <v>8784418500</v>
      </c>
      <c r="L2020">
        <v>198</v>
      </c>
      <c r="M2020">
        <v>176</v>
      </c>
      <c r="N2020" t="s">
        <v>1198</v>
      </c>
      <c r="O2020">
        <v>1</v>
      </c>
      <c r="P2020" t="s">
        <v>39</v>
      </c>
      <c r="Q2020" s="6">
        <v>42230</v>
      </c>
      <c r="R2020" s="3">
        <v>2122</v>
      </c>
      <c r="S2020" s="3">
        <v>2235</v>
      </c>
      <c r="T2020" t="s">
        <v>55</v>
      </c>
      <c r="V2020" s="3">
        <v>109395</v>
      </c>
      <c r="AA2020" t="s">
        <v>55</v>
      </c>
      <c r="AB2020" s="3">
        <v>691587069</v>
      </c>
      <c r="AC2020" s="3">
        <v>728212769</v>
      </c>
      <c r="AD2020">
        <v>163.15</v>
      </c>
      <c r="AE2020" s="5">
        <f t="shared" si="63"/>
        <v>553269655.20000005</v>
      </c>
      <c r="AF2020">
        <v>171.79</v>
      </c>
      <c r="AG2020" s="4">
        <v>0.8</v>
      </c>
      <c r="AH2020" t="s">
        <v>33</v>
      </c>
      <c r="AI2020" t="s">
        <v>30</v>
      </c>
      <c r="AJ2020">
        <v>36.778261000000001</v>
      </c>
      <c r="AK2020">
        <v>-119.41793199999999</v>
      </c>
    </row>
    <row r="2021" spans="1:37" x14ac:dyDescent="0.25">
      <c r="A2021">
        <v>2019</v>
      </c>
      <c r="B2021">
        <v>672</v>
      </c>
      <c r="C2021" t="s">
        <v>1198</v>
      </c>
      <c r="D2021" t="s">
        <v>30</v>
      </c>
      <c r="E2021" t="s">
        <v>31</v>
      </c>
      <c r="F2021" s="2">
        <v>34700</v>
      </c>
      <c r="G2021" s="2">
        <v>37987</v>
      </c>
      <c r="H2021">
        <v>109395</v>
      </c>
      <c r="I2021">
        <v>91440</v>
      </c>
      <c r="J2021">
        <v>220</v>
      </c>
      <c r="K2021">
        <f t="shared" si="62"/>
        <v>8784418500</v>
      </c>
      <c r="L2021">
        <v>198</v>
      </c>
      <c r="M2021">
        <v>176</v>
      </c>
      <c r="N2021" t="s">
        <v>1198</v>
      </c>
      <c r="O2021">
        <v>1</v>
      </c>
      <c r="P2021" t="s">
        <v>39</v>
      </c>
      <c r="Q2021" s="6">
        <v>42199</v>
      </c>
      <c r="R2021" s="3">
        <v>2613</v>
      </c>
      <c r="S2021" s="3">
        <v>2646</v>
      </c>
      <c r="T2021" t="s">
        <v>55</v>
      </c>
      <c r="V2021" s="3">
        <v>109395</v>
      </c>
      <c r="AB2021" s="3">
        <v>851449779</v>
      </c>
      <c r="AC2021" s="3">
        <v>862202876</v>
      </c>
      <c r="AD2021">
        <v>200.86</v>
      </c>
      <c r="AE2021" s="5">
        <f t="shared" si="63"/>
        <v>681159823.20000005</v>
      </c>
      <c r="AF2021">
        <v>203.4</v>
      </c>
      <c r="AG2021" s="4">
        <v>0.8</v>
      </c>
      <c r="AH2021" t="s">
        <v>33</v>
      </c>
      <c r="AI2021" t="s">
        <v>30</v>
      </c>
      <c r="AJ2021">
        <v>36.778261000000001</v>
      </c>
      <c r="AK2021">
        <v>-119.41793199999999</v>
      </c>
    </row>
    <row r="2022" spans="1:37" x14ac:dyDescent="0.25">
      <c r="A2022">
        <v>2020</v>
      </c>
      <c r="B2022">
        <v>672</v>
      </c>
      <c r="C2022" t="s">
        <v>1198</v>
      </c>
      <c r="D2022" t="s">
        <v>30</v>
      </c>
      <c r="E2022" t="s">
        <v>31</v>
      </c>
      <c r="F2022" s="2">
        <v>34700</v>
      </c>
      <c r="G2022" s="2">
        <v>37987</v>
      </c>
      <c r="H2022">
        <v>109395</v>
      </c>
      <c r="I2022">
        <v>91440</v>
      </c>
      <c r="J2022">
        <v>220</v>
      </c>
      <c r="K2022">
        <f t="shared" si="62"/>
        <v>8784418500</v>
      </c>
      <c r="L2022">
        <v>198</v>
      </c>
      <c r="M2022">
        <v>176</v>
      </c>
      <c r="N2022" t="s">
        <v>1198</v>
      </c>
      <c r="O2022">
        <v>1</v>
      </c>
      <c r="P2022" t="s">
        <v>39</v>
      </c>
      <c r="Q2022" s="6">
        <v>42169</v>
      </c>
      <c r="R2022" s="3">
        <v>2613</v>
      </c>
      <c r="S2022" s="3">
        <v>2646</v>
      </c>
      <c r="T2022" t="s">
        <v>55</v>
      </c>
      <c r="V2022" s="3">
        <v>109395</v>
      </c>
      <c r="AA2022" t="s">
        <v>55</v>
      </c>
      <c r="AB2022" s="3">
        <v>851449779</v>
      </c>
      <c r="AC2022" s="3">
        <v>862202876</v>
      </c>
      <c r="AD2022">
        <v>207.55</v>
      </c>
      <c r="AE2022" s="5">
        <f t="shared" si="63"/>
        <v>681159823.20000005</v>
      </c>
      <c r="AF2022">
        <v>210.17</v>
      </c>
      <c r="AG2022" s="4">
        <v>0.8</v>
      </c>
      <c r="AH2022" t="s">
        <v>33</v>
      </c>
      <c r="AI2022" t="s">
        <v>30</v>
      </c>
      <c r="AJ2022">
        <v>36.778261000000001</v>
      </c>
      <c r="AK2022">
        <v>-119.41793199999999</v>
      </c>
    </row>
    <row r="2023" spans="1:37" x14ac:dyDescent="0.25">
      <c r="A2023">
        <v>2021</v>
      </c>
      <c r="B2023">
        <v>749</v>
      </c>
      <c r="C2023" t="s">
        <v>1200</v>
      </c>
      <c r="D2023" t="s">
        <v>36</v>
      </c>
      <c r="E2023" t="s">
        <v>31</v>
      </c>
      <c r="F2023" s="2">
        <v>34700</v>
      </c>
      <c r="G2023" s="2">
        <v>38352</v>
      </c>
      <c r="H2023">
        <v>64403</v>
      </c>
      <c r="I2023">
        <v>58650</v>
      </c>
      <c r="J2023">
        <v>223</v>
      </c>
      <c r="K2023">
        <f t="shared" si="62"/>
        <v>5242082185</v>
      </c>
      <c r="L2023">
        <v>192</v>
      </c>
      <c r="M2023">
        <v>179</v>
      </c>
      <c r="N2023" t="s">
        <v>1200</v>
      </c>
      <c r="O2023" t="s">
        <v>54</v>
      </c>
      <c r="P2023" t="s">
        <v>39</v>
      </c>
      <c r="Q2023" s="6">
        <v>42050</v>
      </c>
      <c r="R2023" s="3">
        <v>301254</v>
      </c>
      <c r="S2023" s="3">
        <v>373512</v>
      </c>
      <c r="T2023" t="s">
        <v>91</v>
      </c>
      <c r="U2023" t="s">
        <v>2176</v>
      </c>
      <c r="V2023" s="3">
        <v>64403</v>
      </c>
      <c r="W2023">
        <v>56</v>
      </c>
      <c r="AB2023" s="3">
        <v>225353642</v>
      </c>
      <c r="AC2023" s="3">
        <v>279406379</v>
      </c>
      <c r="AD2023">
        <v>69.98</v>
      </c>
      <c r="AE2023" s="5">
        <f t="shared" si="63"/>
        <v>126198039.52000001</v>
      </c>
      <c r="AF2023">
        <v>86.77</v>
      </c>
      <c r="AG2023" s="4">
        <v>0.56000000000000005</v>
      </c>
      <c r="AH2023" t="s">
        <v>33</v>
      </c>
      <c r="AI2023" t="s">
        <v>36</v>
      </c>
      <c r="AJ2023">
        <v>37.441882999999997</v>
      </c>
      <c r="AK2023">
        <v>-122.143019</v>
      </c>
    </row>
    <row r="2024" spans="1:37" x14ac:dyDescent="0.25">
      <c r="A2024">
        <v>2022</v>
      </c>
      <c r="B2024">
        <v>749</v>
      </c>
      <c r="C2024" t="s">
        <v>1200</v>
      </c>
      <c r="D2024" t="s">
        <v>36</v>
      </c>
      <c r="E2024" t="s">
        <v>31</v>
      </c>
      <c r="F2024" s="2">
        <v>34700</v>
      </c>
      <c r="G2024" s="2">
        <v>38352</v>
      </c>
      <c r="H2024">
        <v>64403</v>
      </c>
      <c r="I2024">
        <v>58650</v>
      </c>
      <c r="J2024">
        <v>223</v>
      </c>
      <c r="K2024">
        <f t="shared" si="62"/>
        <v>5242082185</v>
      </c>
      <c r="L2024">
        <v>192</v>
      </c>
      <c r="M2024">
        <v>179</v>
      </c>
      <c r="N2024" t="s">
        <v>1200</v>
      </c>
      <c r="O2024" t="s">
        <v>54</v>
      </c>
      <c r="P2024" t="s">
        <v>39</v>
      </c>
      <c r="Q2024" s="6">
        <v>42019</v>
      </c>
      <c r="R2024" s="3">
        <v>271487</v>
      </c>
      <c r="S2024" s="3">
        <v>303157</v>
      </c>
      <c r="T2024" t="s">
        <v>91</v>
      </c>
      <c r="U2024" t="s">
        <v>2177</v>
      </c>
      <c r="V2024" s="3">
        <v>64403</v>
      </c>
      <c r="W2024">
        <v>56</v>
      </c>
      <c r="AB2024" s="3">
        <v>203086379</v>
      </c>
      <c r="AC2024" s="3">
        <v>226777184</v>
      </c>
      <c r="AD2024">
        <v>67.14</v>
      </c>
      <c r="AE2024" s="5">
        <f t="shared" si="63"/>
        <v>134037010.14</v>
      </c>
      <c r="AF2024">
        <v>74.97</v>
      </c>
      <c r="AG2024" s="4">
        <v>0.66</v>
      </c>
      <c r="AH2024" t="s">
        <v>33</v>
      </c>
      <c r="AI2024" t="s">
        <v>36</v>
      </c>
      <c r="AJ2024">
        <v>37.441882999999997</v>
      </c>
      <c r="AK2024">
        <v>-122.143019</v>
      </c>
    </row>
    <row r="2025" spans="1:37" x14ac:dyDescent="0.25">
      <c r="A2025">
        <v>2023</v>
      </c>
      <c r="B2025">
        <v>749</v>
      </c>
      <c r="C2025" t="s">
        <v>1200</v>
      </c>
      <c r="D2025" t="s">
        <v>36</v>
      </c>
      <c r="E2025" t="s">
        <v>31</v>
      </c>
      <c r="F2025" s="2">
        <v>34700</v>
      </c>
      <c r="G2025" s="2">
        <v>38352</v>
      </c>
      <c r="H2025">
        <v>64403</v>
      </c>
      <c r="I2025">
        <v>58650</v>
      </c>
      <c r="J2025">
        <v>223</v>
      </c>
      <c r="K2025">
        <f t="shared" si="62"/>
        <v>5242082185</v>
      </c>
      <c r="L2025">
        <v>192</v>
      </c>
      <c r="M2025">
        <v>179</v>
      </c>
      <c r="N2025" t="s">
        <v>1200</v>
      </c>
      <c r="O2025" t="s">
        <v>54</v>
      </c>
      <c r="P2025" t="s">
        <v>39</v>
      </c>
      <c r="Q2025" s="6">
        <v>42352</v>
      </c>
      <c r="R2025" s="3">
        <v>289480</v>
      </c>
      <c r="S2025" s="3">
        <v>344667</v>
      </c>
      <c r="T2025" t="s">
        <v>91</v>
      </c>
      <c r="U2025" t="s">
        <v>1201</v>
      </c>
      <c r="V2025" s="3">
        <v>64403</v>
      </c>
      <c r="W2025">
        <v>71</v>
      </c>
      <c r="AB2025" s="3">
        <v>216546078</v>
      </c>
      <c r="AC2025" s="3">
        <v>257828821</v>
      </c>
      <c r="AD2025">
        <v>69.42</v>
      </c>
      <c r="AE2025" s="5">
        <f t="shared" si="63"/>
        <v>138589489.92000002</v>
      </c>
      <c r="AF2025">
        <v>82.65</v>
      </c>
      <c r="AG2025" s="4">
        <v>0.64</v>
      </c>
      <c r="AH2025" t="s">
        <v>33</v>
      </c>
      <c r="AI2025" t="s">
        <v>36</v>
      </c>
      <c r="AJ2025">
        <v>37.441882999999997</v>
      </c>
      <c r="AK2025">
        <v>-122.143019</v>
      </c>
    </row>
    <row r="2026" spans="1:37" x14ac:dyDescent="0.25">
      <c r="A2026">
        <v>2024</v>
      </c>
      <c r="B2026">
        <v>749</v>
      </c>
      <c r="C2026" t="s">
        <v>1200</v>
      </c>
      <c r="D2026" t="s">
        <v>36</v>
      </c>
      <c r="E2026" t="s">
        <v>31</v>
      </c>
      <c r="F2026" s="2">
        <v>34700</v>
      </c>
      <c r="G2026" s="2">
        <v>38352</v>
      </c>
      <c r="H2026">
        <v>64403</v>
      </c>
      <c r="I2026">
        <v>58650</v>
      </c>
      <c r="J2026">
        <v>223</v>
      </c>
      <c r="K2026">
        <f t="shared" si="62"/>
        <v>5242082185</v>
      </c>
      <c r="L2026">
        <v>192</v>
      </c>
      <c r="M2026">
        <v>179</v>
      </c>
      <c r="N2026" t="s">
        <v>1200</v>
      </c>
      <c r="O2026" t="s">
        <v>54</v>
      </c>
      <c r="P2026" t="s">
        <v>39</v>
      </c>
      <c r="Q2026" s="6">
        <v>42322</v>
      </c>
      <c r="R2026" s="3">
        <v>236993</v>
      </c>
      <c r="S2026" s="3">
        <v>351903</v>
      </c>
      <c r="T2026" t="s">
        <v>91</v>
      </c>
      <c r="U2026" t="s">
        <v>1202</v>
      </c>
      <c r="V2026" s="3">
        <v>64403</v>
      </c>
      <c r="W2026">
        <v>70</v>
      </c>
      <c r="AB2026" s="3">
        <v>177283075</v>
      </c>
      <c r="AC2026" s="3">
        <v>263241725</v>
      </c>
      <c r="AD2026">
        <v>50.47</v>
      </c>
      <c r="AE2026" s="5">
        <f t="shared" si="63"/>
        <v>97505691.250000015</v>
      </c>
      <c r="AF2026">
        <v>74.94</v>
      </c>
      <c r="AG2026" s="4">
        <v>0.55000000000000004</v>
      </c>
      <c r="AH2026" t="s">
        <v>33</v>
      </c>
      <c r="AI2026" t="s">
        <v>36</v>
      </c>
      <c r="AJ2026">
        <v>37.441882999999997</v>
      </c>
      <c r="AK2026">
        <v>-122.143019</v>
      </c>
    </row>
    <row r="2027" spans="1:37" x14ac:dyDescent="0.25">
      <c r="A2027">
        <v>2025</v>
      </c>
      <c r="B2027">
        <v>749</v>
      </c>
      <c r="C2027" t="s">
        <v>1200</v>
      </c>
      <c r="D2027" t="s">
        <v>36</v>
      </c>
      <c r="E2027" t="s">
        <v>31</v>
      </c>
      <c r="F2027" s="2">
        <v>34700</v>
      </c>
      <c r="G2027" s="2">
        <v>38352</v>
      </c>
      <c r="H2027">
        <v>64403</v>
      </c>
      <c r="I2027">
        <v>58650</v>
      </c>
      <c r="J2027">
        <v>223</v>
      </c>
      <c r="K2027">
        <f t="shared" si="62"/>
        <v>5242082185</v>
      </c>
      <c r="L2027">
        <v>192</v>
      </c>
      <c r="M2027">
        <v>179</v>
      </c>
      <c r="N2027" t="s">
        <v>1200</v>
      </c>
      <c r="O2027" t="s">
        <v>54</v>
      </c>
      <c r="P2027" t="s">
        <v>39</v>
      </c>
      <c r="Q2027" s="6">
        <v>42291</v>
      </c>
      <c r="R2027" s="3">
        <v>405411</v>
      </c>
      <c r="S2027" s="3">
        <v>446700</v>
      </c>
      <c r="T2027" t="s">
        <v>91</v>
      </c>
      <c r="U2027" t="s">
        <v>1203</v>
      </c>
      <c r="V2027" s="3">
        <v>64403</v>
      </c>
      <c r="W2027">
        <v>111</v>
      </c>
      <c r="AB2027" s="3">
        <v>303268488</v>
      </c>
      <c r="AC2027" s="3">
        <v>334154805</v>
      </c>
      <c r="AD2027">
        <v>97.22</v>
      </c>
      <c r="AE2027" s="5">
        <f t="shared" si="63"/>
        <v>194091832.31999999</v>
      </c>
      <c r="AF2027">
        <v>107.12</v>
      </c>
      <c r="AG2027" s="4">
        <v>0.64</v>
      </c>
      <c r="AH2027" t="s">
        <v>33</v>
      </c>
      <c r="AI2027" t="s">
        <v>36</v>
      </c>
      <c r="AJ2027">
        <v>37.441882999999997</v>
      </c>
      <c r="AK2027">
        <v>-122.143019</v>
      </c>
    </row>
    <row r="2028" spans="1:37" x14ac:dyDescent="0.25">
      <c r="A2028">
        <v>2026</v>
      </c>
      <c r="B2028">
        <v>749</v>
      </c>
      <c r="C2028" t="s">
        <v>1200</v>
      </c>
      <c r="D2028" t="s">
        <v>36</v>
      </c>
      <c r="E2028" t="s">
        <v>31</v>
      </c>
      <c r="F2028" s="2">
        <v>34700</v>
      </c>
      <c r="G2028" s="2">
        <v>38352</v>
      </c>
      <c r="H2028">
        <v>64403</v>
      </c>
      <c r="I2028">
        <v>58650</v>
      </c>
      <c r="J2028">
        <v>223</v>
      </c>
      <c r="K2028">
        <f t="shared" si="62"/>
        <v>5242082185</v>
      </c>
      <c r="L2028">
        <v>192</v>
      </c>
      <c r="M2028">
        <v>179</v>
      </c>
      <c r="N2028" t="s">
        <v>1200</v>
      </c>
      <c r="O2028" t="s">
        <v>54</v>
      </c>
      <c r="P2028" t="s">
        <v>39</v>
      </c>
      <c r="Q2028" s="6">
        <v>42261</v>
      </c>
      <c r="R2028" s="3">
        <v>461940</v>
      </c>
      <c r="S2028" s="3">
        <v>538953</v>
      </c>
      <c r="T2028" t="s">
        <v>91</v>
      </c>
      <c r="U2028" t="s">
        <v>1204</v>
      </c>
      <c r="V2028" s="3">
        <v>64403</v>
      </c>
      <c r="W2028">
        <v>107</v>
      </c>
      <c r="AB2028" s="3">
        <v>345555117</v>
      </c>
      <c r="AC2028" s="3">
        <v>403164842</v>
      </c>
      <c r="AD2028">
        <v>107.31</v>
      </c>
      <c r="AE2028" s="5">
        <f t="shared" si="63"/>
        <v>207333070.19999999</v>
      </c>
      <c r="AF2028">
        <v>125.2</v>
      </c>
      <c r="AG2028" s="4">
        <v>0.6</v>
      </c>
      <c r="AH2028" t="s">
        <v>33</v>
      </c>
      <c r="AI2028" t="s">
        <v>36</v>
      </c>
      <c r="AJ2028">
        <v>37.441882999999997</v>
      </c>
      <c r="AK2028">
        <v>-122.143019</v>
      </c>
    </row>
    <row r="2029" spans="1:37" x14ac:dyDescent="0.25">
      <c r="A2029">
        <v>2027</v>
      </c>
      <c r="B2029">
        <v>749</v>
      </c>
      <c r="C2029" t="s">
        <v>1200</v>
      </c>
      <c r="D2029" t="s">
        <v>36</v>
      </c>
      <c r="E2029" t="s">
        <v>31</v>
      </c>
      <c r="F2029" s="2">
        <v>34700</v>
      </c>
      <c r="G2029" s="2">
        <v>38352</v>
      </c>
      <c r="H2029">
        <v>64403</v>
      </c>
      <c r="I2029">
        <v>58650</v>
      </c>
      <c r="J2029">
        <v>223</v>
      </c>
      <c r="K2029">
        <f t="shared" si="62"/>
        <v>5242082185</v>
      </c>
      <c r="L2029">
        <v>192</v>
      </c>
      <c r="M2029">
        <v>179</v>
      </c>
      <c r="N2029" t="s">
        <v>1200</v>
      </c>
      <c r="O2029" t="s">
        <v>54</v>
      </c>
      <c r="P2029" t="s">
        <v>39</v>
      </c>
      <c r="Q2029" s="6">
        <v>42230</v>
      </c>
      <c r="R2029" s="3">
        <v>489121</v>
      </c>
      <c r="S2029" s="3">
        <v>662415</v>
      </c>
      <c r="T2029" t="s">
        <v>91</v>
      </c>
      <c r="V2029" s="3">
        <v>64403</v>
      </c>
      <c r="W2029">
        <v>116</v>
      </c>
      <c r="AB2029" s="3">
        <v>365887917</v>
      </c>
      <c r="AC2029" s="3">
        <v>495520831</v>
      </c>
      <c r="AD2029">
        <v>108.13</v>
      </c>
      <c r="AE2029" s="5">
        <f t="shared" si="63"/>
        <v>215873871.03</v>
      </c>
      <c r="AF2029">
        <v>146.44</v>
      </c>
      <c r="AG2029" s="4">
        <v>0.59</v>
      </c>
      <c r="AH2029" t="s">
        <v>33</v>
      </c>
      <c r="AI2029" t="s">
        <v>36</v>
      </c>
      <c r="AJ2029">
        <v>37.441882999999997</v>
      </c>
      <c r="AK2029">
        <v>-122.143019</v>
      </c>
    </row>
    <row r="2030" spans="1:37" x14ac:dyDescent="0.25">
      <c r="A2030">
        <v>2028</v>
      </c>
      <c r="B2030">
        <v>749</v>
      </c>
      <c r="C2030" t="s">
        <v>1200</v>
      </c>
      <c r="D2030" t="s">
        <v>36</v>
      </c>
      <c r="E2030" t="s">
        <v>31</v>
      </c>
      <c r="F2030" s="2">
        <v>34700</v>
      </c>
      <c r="G2030" s="2">
        <v>38352</v>
      </c>
      <c r="H2030">
        <v>64403</v>
      </c>
      <c r="I2030">
        <v>58650</v>
      </c>
      <c r="J2030">
        <v>223</v>
      </c>
      <c r="K2030">
        <f t="shared" si="62"/>
        <v>5242082185</v>
      </c>
      <c r="L2030">
        <v>192</v>
      </c>
      <c r="M2030">
        <v>179</v>
      </c>
      <c r="N2030" t="s">
        <v>1200</v>
      </c>
      <c r="O2030" t="s">
        <v>54</v>
      </c>
      <c r="P2030" t="s">
        <v>39</v>
      </c>
      <c r="Q2030" s="6">
        <v>42199</v>
      </c>
      <c r="R2030" s="3">
        <v>589110</v>
      </c>
      <c r="S2030" s="3">
        <v>583784</v>
      </c>
      <c r="T2030" t="s">
        <v>91</v>
      </c>
      <c r="V2030" s="3">
        <v>64403</v>
      </c>
      <c r="W2030">
        <v>127</v>
      </c>
      <c r="AB2030" s="3">
        <v>440684883</v>
      </c>
      <c r="AC2030" s="3">
        <v>436700758</v>
      </c>
      <c r="AD2030">
        <v>134.63999999999999</v>
      </c>
      <c r="AE2030" s="5">
        <f t="shared" si="63"/>
        <v>268817778.63</v>
      </c>
      <c r="AF2030">
        <v>133.43</v>
      </c>
      <c r="AG2030" s="4">
        <v>0.61</v>
      </c>
      <c r="AH2030" t="s">
        <v>33</v>
      </c>
      <c r="AI2030" t="s">
        <v>36</v>
      </c>
      <c r="AJ2030">
        <v>37.441882999999997</v>
      </c>
      <c r="AK2030">
        <v>-122.143019</v>
      </c>
    </row>
    <row r="2031" spans="1:37" x14ac:dyDescent="0.25">
      <c r="A2031">
        <v>2029</v>
      </c>
      <c r="B2031">
        <v>749</v>
      </c>
      <c r="C2031" t="s">
        <v>1200</v>
      </c>
      <c r="D2031" t="s">
        <v>36</v>
      </c>
      <c r="E2031" t="s">
        <v>31</v>
      </c>
      <c r="F2031" s="2">
        <v>34700</v>
      </c>
      <c r="G2031" s="2">
        <v>38352</v>
      </c>
      <c r="H2031">
        <v>64403</v>
      </c>
      <c r="I2031">
        <v>58650</v>
      </c>
      <c r="J2031">
        <v>223</v>
      </c>
      <c r="K2031">
        <f t="shared" si="62"/>
        <v>5242082185</v>
      </c>
      <c r="L2031">
        <v>192</v>
      </c>
      <c r="M2031">
        <v>179</v>
      </c>
      <c r="N2031" t="s">
        <v>1200</v>
      </c>
      <c r="O2031" t="s">
        <v>54</v>
      </c>
      <c r="P2031" t="s">
        <v>39</v>
      </c>
      <c r="Q2031" s="6">
        <v>42169</v>
      </c>
      <c r="R2031" s="3">
        <v>545863</v>
      </c>
      <c r="S2031" s="3">
        <v>646540</v>
      </c>
      <c r="T2031" t="s">
        <v>91</v>
      </c>
      <c r="V2031" s="3">
        <v>64403</v>
      </c>
      <c r="AB2031" s="3">
        <v>408333880</v>
      </c>
      <c r="AC2031" s="3">
        <v>483645506</v>
      </c>
      <c r="AD2031">
        <v>128.91999999999999</v>
      </c>
      <c r="AE2031" s="5">
        <f t="shared" si="63"/>
        <v>249083666.79999998</v>
      </c>
      <c r="AF2031">
        <v>152.69999999999999</v>
      </c>
      <c r="AG2031" s="4">
        <v>0.61</v>
      </c>
      <c r="AH2031" t="s">
        <v>33</v>
      </c>
      <c r="AI2031" t="s">
        <v>36</v>
      </c>
      <c r="AJ2031">
        <v>37.441882999999997</v>
      </c>
      <c r="AK2031">
        <v>-122.143019</v>
      </c>
    </row>
    <row r="2032" spans="1:37" x14ac:dyDescent="0.25">
      <c r="A2032">
        <v>2030</v>
      </c>
      <c r="B2032">
        <v>546</v>
      </c>
      <c r="C2032" t="s">
        <v>1205</v>
      </c>
      <c r="D2032" t="s">
        <v>213</v>
      </c>
      <c r="E2032" t="s">
        <v>31</v>
      </c>
      <c r="F2032" s="2">
        <v>35431</v>
      </c>
      <c r="G2032" s="2">
        <v>39083</v>
      </c>
      <c r="H2032">
        <v>26032</v>
      </c>
      <c r="I2032">
        <v>26181</v>
      </c>
      <c r="J2032">
        <v>272</v>
      </c>
      <c r="K2032">
        <f t="shared" si="62"/>
        <v>2584456960</v>
      </c>
      <c r="L2032">
        <v>245</v>
      </c>
      <c r="M2032">
        <v>218</v>
      </c>
      <c r="N2032" t="s">
        <v>1205</v>
      </c>
      <c r="O2032">
        <v>2</v>
      </c>
      <c r="P2032" t="s">
        <v>39</v>
      </c>
      <c r="Q2032" s="6">
        <v>42050</v>
      </c>
      <c r="R2032" s="3">
        <v>73000000</v>
      </c>
      <c r="S2032" s="3">
        <v>76100000</v>
      </c>
      <c r="T2032" t="s">
        <v>32</v>
      </c>
      <c r="V2032" s="3">
        <v>25785</v>
      </c>
      <c r="W2032">
        <v>96</v>
      </c>
      <c r="AB2032" s="3">
        <v>73000000</v>
      </c>
      <c r="AC2032" s="3">
        <v>76100000</v>
      </c>
      <c r="AD2032">
        <v>96.06</v>
      </c>
      <c r="AE2032" s="5">
        <f t="shared" si="63"/>
        <v>69350000</v>
      </c>
      <c r="AF2032">
        <v>100.13</v>
      </c>
      <c r="AG2032" s="4">
        <v>0.95</v>
      </c>
      <c r="AH2032" t="s">
        <v>33</v>
      </c>
      <c r="AI2032" t="s">
        <v>213</v>
      </c>
      <c r="AJ2032">
        <v>36.778261000000001</v>
      </c>
      <c r="AK2032">
        <v>-119.41793199999999</v>
      </c>
    </row>
    <row r="2033" spans="1:37" x14ac:dyDescent="0.25">
      <c r="A2033">
        <v>2031</v>
      </c>
      <c r="B2033">
        <v>546</v>
      </c>
      <c r="C2033" t="s">
        <v>1205</v>
      </c>
      <c r="D2033" t="s">
        <v>213</v>
      </c>
      <c r="E2033" t="s">
        <v>31</v>
      </c>
      <c r="F2033" s="2">
        <v>35431</v>
      </c>
      <c r="G2033" s="2">
        <v>39083</v>
      </c>
      <c r="H2033">
        <v>26032</v>
      </c>
      <c r="I2033">
        <v>26181</v>
      </c>
      <c r="J2033">
        <v>272</v>
      </c>
      <c r="K2033">
        <f t="shared" si="62"/>
        <v>2584456960</v>
      </c>
      <c r="L2033">
        <v>245</v>
      </c>
      <c r="M2033">
        <v>218</v>
      </c>
      <c r="N2033" t="s">
        <v>1205</v>
      </c>
      <c r="O2033">
        <v>2</v>
      </c>
      <c r="P2033" t="s">
        <v>39</v>
      </c>
      <c r="Q2033" s="6">
        <v>42019</v>
      </c>
      <c r="R2033" s="3">
        <v>82300000</v>
      </c>
      <c r="S2033" s="3">
        <v>111200000</v>
      </c>
      <c r="T2033" t="s">
        <v>32</v>
      </c>
      <c r="V2033" s="3">
        <v>25785</v>
      </c>
      <c r="W2033">
        <v>97.8</v>
      </c>
      <c r="AB2033" s="3">
        <v>82300000</v>
      </c>
      <c r="AC2033" s="3">
        <v>111200000</v>
      </c>
      <c r="AD2033">
        <v>97.81</v>
      </c>
      <c r="AE2033" s="5">
        <f t="shared" si="63"/>
        <v>78185000</v>
      </c>
      <c r="AF2033">
        <v>132.16</v>
      </c>
      <c r="AG2033" s="4">
        <v>0.95</v>
      </c>
      <c r="AH2033" t="s">
        <v>33</v>
      </c>
      <c r="AI2033" t="s">
        <v>213</v>
      </c>
      <c r="AJ2033">
        <v>36.778261000000001</v>
      </c>
      <c r="AK2033">
        <v>-119.41793199999999</v>
      </c>
    </row>
    <row r="2034" spans="1:37" x14ac:dyDescent="0.25">
      <c r="A2034">
        <v>2032</v>
      </c>
      <c r="B2034">
        <v>546</v>
      </c>
      <c r="C2034" t="s">
        <v>1205</v>
      </c>
      <c r="D2034" t="s">
        <v>213</v>
      </c>
      <c r="E2034" t="s">
        <v>31</v>
      </c>
      <c r="F2034" s="2">
        <v>35431</v>
      </c>
      <c r="G2034" s="2">
        <v>39083</v>
      </c>
      <c r="H2034">
        <v>26032</v>
      </c>
      <c r="I2034">
        <v>26181</v>
      </c>
      <c r="J2034">
        <v>272</v>
      </c>
      <c r="K2034">
        <f t="shared" si="62"/>
        <v>2584456960</v>
      </c>
      <c r="L2034">
        <v>245</v>
      </c>
      <c r="M2034">
        <v>218</v>
      </c>
      <c r="N2034" t="s">
        <v>1205</v>
      </c>
      <c r="O2034">
        <v>2</v>
      </c>
      <c r="P2034" t="s">
        <v>39</v>
      </c>
      <c r="Q2034" s="6">
        <v>42352</v>
      </c>
      <c r="R2034" s="3">
        <v>78500000</v>
      </c>
      <c r="S2034" s="3">
        <v>102300000</v>
      </c>
      <c r="T2034" t="s">
        <v>32</v>
      </c>
      <c r="V2034" s="3">
        <v>25785</v>
      </c>
      <c r="W2034">
        <v>93.3</v>
      </c>
      <c r="AB2034" s="3">
        <v>78500000</v>
      </c>
      <c r="AC2034" s="3">
        <v>102300000</v>
      </c>
      <c r="AD2034">
        <v>93.3</v>
      </c>
      <c r="AE2034" s="5">
        <f t="shared" si="63"/>
        <v>74575000</v>
      </c>
      <c r="AF2034">
        <v>121.58</v>
      </c>
      <c r="AG2034" s="4">
        <v>0.95</v>
      </c>
      <c r="AH2034" t="s">
        <v>33</v>
      </c>
      <c r="AI2034" t="s">
        <v>213</v>
      </c>
      <c r="AJ2034">
        <v>36.778261000000001</v>
      </c>
      <c r="AK2034">
        <v>-119.41793199999999</v>
      </c>
    </row>
    <row r="2035" spans="1:37" x14ac:dyDescent="0.25">
      <c r="A2035">
        <v>2033</v>
      </c>
      <c r="B2035">
        <v>546</v>
      </c>
      <c r="C2035" t="s">
        <v>1205</v>
      </c>
      <c r="D2035" t="s">
        <v>213</v>
      </c>
      <c r="E2035" t="s">
        <v>31</v>
      </c>
      <c r="F2035" s="2">
        <v>35431</v>
      </c>
      <c r="G2035" s="2">
        <v>39083</v>
      </c>
      <c r="H2035">
        <v>26032</v>
      </c>
      <c r="I2035">
        <v>26181</v>
      </c>
      <c r="J2035">
        <v>272</v>
      </c>
      <c r="K2035">
        <f t="shared" si="62"/>
        <v>2584456960</v>
      </c>
      <c r="L2035">
        <v>245</v>
      </c>
      <c r="M2035">
        <v>218</v>
      </c>
      <c r="N2035" t="s">
        <v>1205</v>
      </c>
      <c r="O2035">
        <v>2</v>
      </c>
      <c r="P2035" t="s">
        <v>39</v>
      </c>
      <c r="Q2035" s="6">
        <v>42322</v>
      </c>
      <c r="R2035" s="3">
        <v>85400000</v>
      </c>
      <c r="S2035" s="3">
        <v>117400000</v>
      </c>
      <c r="T2035" t="s">
        <v>32</v>
      </c>
      <c r="V2035" s="3">
        <v>25785</v>
      </c>
      <c r="W2035">
        <v>105</v>
      </c>
      <c r="AB2035" s="3">
        <v>85400000</v>
      </c>
      <c r="AC2035" s="3">
        <v>117400000</v>
      </c>
      <c r="AD2035">
        <v>104.88</v>
      </c>
      <c r="AE2035" s="5">
        <f t="shared" si="63"/>
        <v>81130000</v>
      </c>
      <c r="AF2035">
        <v>144.18</v>
      </c>
      <c r="AG2035" s="4">
        <v>0.95</v>
      </c>
      <c r="AH2035" t="s">
        <v>33</v>
      </c>
      <c r="AI2035" t="s">
        <v>213</v>
      </c>
      <c r="AJ2035">
        <v>36.778261000000001</v>
      </c>
      <c r="AK2035">
        <v>-119.41793199999999</v>
      </c>
    </row>
    <row r="2036" spans="1:37" x14ac:dyDescent="0.25">
      <c r="A2036">
        <v>2034</v>
      </c>
      <c r="B2036">
        <v>546</v>
      </c>
      <c r="C2036" t="s">
        <v>1205</v>
      </c>
      <c r="D2036" t="s">
        <v>213</v>
      </c>
      <c r="E2036" t="s">
        <v>31</v>
      </c>
      <c r="F2036" s="2">
        <v>35431</v>
      </c>
      <c r="G2036" s="2">
        <v>39083</v>
      </c>
      <c r="H2036">
        <v>26032</v>
      </c>
      <c r="I2036">
        <v>26181</v>
      </c>
      <c r="J2036">
        <v>272</v>
      </c>
      <c r="K2036">
        <f t="shared" si="62"/>
        <v>2584456960</v>
      </c>
      <c r="L2036">
        <v>245</v>
      </c>
      <c r="M2036">
        <v>218</v>
      </c>
      <c r="N2036" t="s">
        <v>1205</v>
      </c>
      <c r="O2036">
        <v>2</v>
      </c>
      <c r="P2036" t="s">
        <v>39</v>
      </c>
      <c r="Q2036" s="6">
        <v>42291</v>
      </c>
      <c r="R2036" s="3">
        <v>137300000</v>
      </c>
      <c r="S2036" s="3">
        <v>170700000</v>
      </c>
      <c r="T2036" t="s">
        <v>32</v>
      </c>
      <c r="V2036" s="3">
        <v>25785</v>
      </c>
      <c r="W2036">
        <v>168</v>
      </c>
      <c r="AB2036" s="3">
        <v>137300000</v>
      </c>
      <c r="AC2036" s="3">
        <v>170700000</v>
      </c>
      <c r="AD2036">
        <v>163.18</v>
      </c>
      <c r="AE2036" s="5">
        <f t="shared" si="63"/>
        <v>130435000</v>
      </c>
      <c r="AF2036">
        <v>202.87</v>
      </c>
      <c r="AG2036" s="4">
        <v>0.95</v>
      </c>
      <c r="AH2036" t="s">
        <v>33</v>
      </c>
      <c r="AI2036" t="s">
        <v>213</v>
      </c>
      <c r="AJ2036">
        <v>36.778261000000001</v>
      </c>
      <c r="AK2036">
        <v>-119.41793199999999</v>
      </c>
    </row>
    <row r="2037" spans="1:37" x14ac:dyDescent="0.25">
      <c r="A2037">
        <v>2035</v>
      </c>
      <c r="B2037">
        <v>546</v>
      </c>
      <c r="C2037" t="s">
        <v>1205</v>
      </c>
      <c r="D2037" t="s">
        <v>213</v>
      </c>
      <c r="E2037" t="s">
        <v>31</v>
      </c>
      <c r="F2037" s="2">
        <v>35431</v>
      </c>
      <c r="G2037" s="2">
        <v>39083</v>
      </c>
      <c r="H2037">
        <v>26032</v>
      </c>
      <c r="I2037">
        <v>26181</v>
      </c>
      <c r="J2037">
        <v>272</v>
      </c>
      <c r="K2037">
        <f t="shared" si="62"/>
        <v>2584456960</v>
      </c>
      <c r="L2037">
        <v>245</v>
      </c>
      <c r="M2037">
        <v>218</v>
      </c>
      <c r="N2037" t="s">
        <v>1205</v>
      </c>
      <c r="O2037">
        <v>2</v>
      </c>
      <c r="P2037" t="s">
        <v>39</v>
      </c>
      <c r="Q2037" s="6">
        <v>42261</v>
      </c>
      <c r="R2037" s="3">
        <v>196300000</v>
      </c>
      <c r="S2037" s="3">
        <v>230100000</v>
      </c>
      <c r="T2037" t="s">
        <v>32</v>
      </c>
      <c r="V2037" s="3">
        <v>25785</v>
      </c>
      <c r="W2037">
        <v>241</v>
      </c>
      <c r="AB2037" s="3">
        <v>196300000</v>
      </c>
      <c r="AC2037" s="3">
        <v>230100000</v>
      </c>
      <c r="AD2037">
        <v>241.08</v>
      </c>
      <c r="AE2037" s="5">
        <f t="shared" si="63"/>
        <v>186485000</v>
      </c>
      <c r="AF2037">
        <v>282.58999999999997</v>
      </c>
      <c r="AG2037" s="4">
        <v>0.95</v>
      </c>
      <c r="AH2037" t="s">
        <v>33</v>
      </c>
      <c r="AI2037" t="s">
        <v>213</v>
      </c>
      <c r="AJ2037">
        <v>36.778261000000001</v>
      </c>
      <c r="AK2037">
        <v>-119.41793199999999</v>
      </c>
    </row>
    <row r="2038" spans="1:37" x14ac:dyDescent="0.25">
      <c r="A2038">
        <v>2036</v>
      </c>
      <c r="B2038">
        <v>546</v>
      </c>
      <c r="C2038" t="s">
        <v>1205</v>
      </c>
      <c r="D2038" t="s">
        <v>213</v>
      </c>
      <c r="E2038" t="s">
        <v>31</v>
      </c>
      <c r="F2038" s="2">
        <v>35431</v>
      </c>
      <c r="G2038" s="2">
        <v>39083</v>
      </c>
      <c r="H2038">
        <v>26032</v>
      </c>
      <c r="I2038">
        <v>26181</v>
      </c>
      <c r="J2038">
        <v>272</v>
      </c>
      <c r="K2038">
        <f t="shared" si="62"/>
        <v>2584456960</v>
      </c>
      <c r="L2038">
        <v>245</v>
      </c>
      <c r="M2038">
        <v>218</v>
      </c>
      <c r="N2038" t="s">
        <v>1205</v>
      </c>
      <c r="O2038">
        <v>2</v>
      </c>
      <c r="P2038" t="s">
        <v>39</v>
      </c>
      <c r="Q2038" s="6">
        <v>42230</v>
      </c>
      <c r="R2038" s="3">
        <v>220700000</v>
      </c>
      <c r="S2038" s="3">
        <v>309900000</v>
      </c>
      <c r="T2038" t="s">
        <v>32</v>
      </c>
      <c r="U2038" t="s">
        <v>1206</v>
      </c>
      <c r="V2038" s="3">
        <v>25785</v>
      </c>
      <c r="AB2038" s="3">
        <v>220700000</v>
      </c>
      <c r="AC2038" s="3">
        <v>309900000</v>
      </c>
      <c r="AD2038">
        <v>262.3</v>
      </c>
      <c r="AE2038" s="5">
        <f t="shared" si="63"/>
        <v>209665000</v>
      </c>
      <c r="AF2038">
        <v>368.31</v>
      </c>
      <c r="AG2038" s="4">
        <v>0.95</v>
      </c>
      <c r="AH2038" t="s">
        <v>33</v>
      </c>
      <c r="AI2038" t="s">
        <v>213</v>
      </c>
      <c r="AJ2038">
        <v>36.778261000000001</v>
      </c>
      <c r="AK2038">
        <v>-119.41793199999999</v>
      </c>
    </row>
    <row r="2039" spans="1:37" x14ac:dyDescent="0.25">
      <c r="A2039">
        <v>2037</v>
      </c>
      <c r="B2039">
        <v>546</v>
      </c>
      <c r="C2039" t="s">
        <v>1205</v>
      </c>
      <c r="D2039" t="s">
        <v>213</v>
      </c>
      <c r="E2039" t="s">
        <v>31</v>
      </c>
      <c r="F2039" s="2">
        <v>35431</v>
      </c>
      <c r="G2039" s="2">
        <v>39083</v>
      </c>
      <c r="H2039">
        <v>26032</v>
      </c>
      <c r="I2039">
        <v>26181</v>
      </c>
      <c r="J2039">
        <v>272</v>
      </c>
      <c r="K2039">
        <f t="shared" si="62"/>
        <v>2584456960</v>
      </c>
      <c r="L2039">
        <v>245</v>
      </c>
      <c r="M2039">
        <v>218</v>
      </c>
      <c r="N2039" t="s">
        <v>1205</v>
      </c>
      <c r="O2039">
        <v>2</v>
      </c>
      <c r="P2039" t="s">
        <v>39</v>
      </c>
      <c r="Q2039" s="6">
        <v>42199</v>
      </c>
      <c r="R2039">
        <v>252</v>
      </c>
      <c r="S2039">
        <v>328</v>
      </c>
      <c r="T2039" t="s">
        <v>40</v>
      </c>
      <c r="V2039" s="3">
        <v>26032</v>
      </c>
      <c r="AB2039" s="3">
        <v>252100000</v>
      </c>
      <c r="AC2039" s="3">
        <v>327500000</v>
      </c>
      <c r="AD2039">
        <v>293.64999999999998</v>
      </c>
      <c r="AE2039" s="5">
        <f t="shared" si="63"/>
        <v>236974000</v>
      </c>
      <c r="AF2039">
        <v>381.48</v>
      </c>
      <c r="AG2039" s="4">
        <v>0.94</v>
      </c>
      <c r="AH2039" t="s">
        <v>33</v>
      </c>
      <c r="AI2039" t="s">
        <v>213</v>
      </c>
      <c r="AJ2039">
        <v>36.778261000000001</v>
      </c>
      <c r="AK2039">
        <v>-119.41793199999999</v>
      </c>
    </row>
    <row r="2040" spans="1:37" x14ac:dyDescent="0.25">
      <c r="A2040">
        <v>2038</v>
      </c>
      <c r="B2040">
        <v>546</v>
      </c>
      <c r="C2040" t="s">
        <v>1205</v>
      </c>
      <c r="D2040" t="s">
        <v>213</v>
      </c>
      <c r="E2040" t="s">
        <v>31</v>
      </c>
      <c r="F2040" s="2">
        <v>35431</v>
      </c>
      <c r="G2040" s="2">
        <v>39083</v>
      </c>
      <c r="H2040">
        <v>26032</v>
      </c>
      <c r="I2040">
        <v>26181</v>
      </c>
      <c r="J2040">
        <v>272</v>
      </c>
      <c r="K2040">
        <f t="shared" si="62"/>
        <v>2584456960</v>
      </c>
      <c r="L2040">
        <v>245</v>
      </c>
      <c r="M2040">
        <v>218</v>
      </c>
      <c r="N2040" t="s">
        <v>1205</v>
      </c>
      <c r="O2040">
        <v>2</v>
      </c>
      <c r="P2040" t="s">
        <v>39</v>
      </c>
      <c r="Q2040" s="6">
        <v>42169</v>
      </c>
      <c r="R2040">
        <v>230</v>
      </c>
      <c r="S2040">
        <v>276</v>
      </c>
      <c r="T2040" t="s">
        <v>40</v>
      </c>
      <c r="V2040" s="3">
        <v>26032</v>
      </c>
      <c r="AB2040" s="3">
        <v>230300000</v>
      </c>
      <c r="AC2040" s="3">
        <v>276200000</v>
      </c>
      <c r="AD2040">
        <v>277.2</v>
      </c>
      <c r="AE2040" s="5">
        <f t="shared" si="63"/>
        <v>216482000</v>
      </c>
      <c r="AF2040">
        <v>332.45</v>
      </c>
      <c r="AG2040" s="4">
        <v>0.94</v>
      </c>
      <c r="AH2040" t="s">
        <v>33</v>
      </c>
      <c r="AI2040" t="s">
        <v>213</v>
      </c>
      <c r="AJ2040">
        <v>36.778261000000001</v>
      </c>
      <c r="AK2040">
        <v>-119.41793199999999</v>
      </c>
    </row>
    <row r="2041" spans="1:37" x14ac:dyDescent="0.25">
      <c r="A2041">
        <v>2039</v>
      </c>
      <c r="B2041">
        <v>743</v>
      </c>
      <c r="C2041" t="s">
        <v>1207</v>
      </c>
      <c r="D2041" t="s">
        <v>52</v>
      </c>
      <c r="E2041" t="s">
        <v>53</v>
      </c>
      <c r="F2041" s="2">
        <v>36892</v>
      </c>
      <c r="G2041" s="2">
        <v>40179</v>
      </c>
      <c r="H2041">
        <v>57989</v>
      </c>
      <c r="I2041">
        <v>57353</v>
      </c>
      <c r="J2041">
        <v>114</v>
      </c>
      <c r="K2041">
        <f t="shared" si="62"/>
        <v>2412922290</v>
      </c>
      <c r="L2041">
        <v>112</v>
      </c>
      <c r="M2041">
        <v>109</v>
      </c>
      <c r="N2041" t="s">
        <v>1207</v>
      </c>
      <c r="O2041" t="s">
        <v>96</v>
      </c>
      <c r="P2041" t="s">
        <v>39</v>
      </c>
      <c r="Q2041" s="6">
        <v>42050</v>
      </c>
      <c r="R2041">
        <v>453</v>
      </c>
      <c r="S2041">
        <v>459</v>
      </c>
      <c r="T2041" t="s">
        <v>55</v>
      </c>
      <c r="V2041" s="3">
        <v>55051</v>
      </c>
      <c r="W2041">
        <v>57</v>
      </c>
      <c r="AB2041" s="3">
        <v>147574853</v>
      </c>
      <c r="AC2041" s="3">
        <v>149709180</v>
      </c>
      <c r="AD2041">
        <v>57.44</v>
      </c>
      <c r="AE2041" s="5">
        <f t="shared" si="63"/>
        <v>88544911.799999997</v>
      </c>
      <c r="AF2041">
        <v>58.27</v>
      </c>
      <c r="AG2041" s="4">
        <v>0.6</v>
      </c>
      <c r="AH2041" t="s">
        <v>33</v>
      </c>
      <c r="AI2041" t="s">
        <v>52</v>
      </c>
      <c r="AJ2041">
        <v>33.88946</v>
      </c>
      <c r="AK2041">
        <v>-118.159791</v>
      </c>
    </row>
    <row r="2042" spans="1:37" x14ac:dyDescent="0.25">
      <c r="A2042">
        <v>2040</v>
      </c>
      <c r="B2042">
        <v>743</v>
      </c>
      <c r="C2042" t="s">
        <v>1207</v>
      </c>
      <c r="D2042" t="s">
        <v>52</v>
      </c>
      <c r="E2042" t="s">
        <v>53</v>
      </c>
      <c r="F2042" s="2">
        <v>36892</v>
      </c>
      <c r="G2042" s="2">
        <v>40179</v>
      </c>
      <c r="H2042">
        <v>57989</v>
      </c>
      <c r="I2042">
        <v>57353</v>
      </c>
      <c r="J2042">
        <v>114</v>
      </c>
      <c r="K2042">
        <f t="shared" si="62"/>
        <v>2412922290</v>
      </c>
      <c r="L2042">
        <v>112</v>
      </c>
      <c r="M2042">
        <v>109</v>
      </c>
      <c r="N2042" t="s">
        <v>1207</v>
      </c>
      <c r="O2042" t="s">
        <v>96</v>
      </c>
      <c r="P2042" t="s">
        <v>39</v>
      </c>
      <c r="Q2042" s="6">
        <v>42019</v>
      </c>
      <c r="R2042">
        <v>501</v>
      </c>
      <c r="S2042">
        <v>501</v>
      </c>
      <c r="T2042" t="s">
        <v>55</v>
      </c>
      <c r="V2042" s="3">
        <v>55051</v>
      </c>
      <c r="W2042">
        <v>65</v>
      </c>
      <c r="AB2042" s="3">
        <v>163319994</v>
      </c>
      <c r="AC2042" s="3">
        <v>163108190</v>
      </c>
      <c r="AD2042">
        <v>65.08</v>
      </c>
      <c r="AE2042" s="5">
        <f t="shared" si="63"/>
        <v>111057595.92</v>
      </c>
      <c r="AF2042">
        <v>64.989999999999995</v>
      </c>
      <c r="AG2042" s="4">
        <v>0.68</v>
      </c>
      <c r="AH2042" t="s">
        <v>33</v>
      </c>
      <c r="AI2042" t="s">
        <v>52</v>
      </c>
      <c r="AJ2042">
        <v>33.88946</v>
      </c>
      <c r="AK2042">
        <v>-118.159791</v>
      </c>
    </row>
    <row r="2043" spans="1:37" x14ac:dyDescent="0.25">
      <c r="A2043">
        <v>2041</v>
      </c>
      <c r="B2043">
        <v>743</v>
      </c>
      <c r="C2043" t="s">
        <v>1207</v>
      </c>
      <c r="D2043" t="s">
        <v>52</v>
      </c>
      <c r="E2043" t="s">
        <v>53</v>
      </c>
      <c r="F2043" s="2">
        <v>36892</v>
      </c>
      <c r="G2043" s="2">
        <v>40179</v>
      </c>
      <c r="H2043">
        <v>57989</v>
      </c>
      <c r="I2043">
        <v>57353</v>
      </c>
      <c r="J2043">
        <v>114</v>
      </c>
      <c r="K2043">
        <f t="shared" si="62"/>
        <v>2412922290</v>
      </c>
      <c r="L2043">
        <v>112</v>
      </c>
      <c r="M2043">
        <v>109</v>
      </c>
      <c r="N2043" t="s">
        <v>1207</v>
      </c>
      <c r="O2043" t="s">
        <v>96</v>
      </c>
      <c r="P2043" t="s">
        <v>39</v>
      </c>
      <c r="Q2043" s="6">
        <v>42352</v>
      </c>
      <c r="R2043">
        <v>473</v>
      </c>
      <c r="S2043">
        <v>434</v>
      </c>
      <c r="T2043" t="s">
        <v>55</v>
      </c>
      <c r="V2043" s="3">
        <v>55051</v>
      </c>
      <c r="W2043">
        <v>47</v>
      </c>
      <c r="AB2043" s="3">
        <v>154104915</v>
      </c>
      <c r="AC2043" s="3">
        <v>141328281</v>
      </c>
      <c r="AD2043">
        <v>46.96</v>
      </c>
      <c r="AE2043" s="5">
        <f t="shared" si="63"/>
        <v>80134555.799999997</v>
      </c>
      <c r="AF2043">
        <v>43.06</v>
      </c>
      <c r="AG2043" s="4">
        <v>0.52</v>
      </c>
      <c r="AH2043" t="s">
        <v>33</v>
      </c>
      <c r="AI2043" t="s">
        <v>52</v>
      </c>
      <c r="AJ2043">
        <v>33.88946</v>
      </c>
      <c r="AK2043">
        <v>-118.159791</v>
      </c>
    </row>
    <row r="2044" spans="1:37" x14ac:dyDescent="0.25">
      <c r="A2044">
        <v>2042</v>
      </c>
      <c r="B2044">
        <v>743</v>
      </c>
      <c r="C2044" t="s">
        <v>1207</v>
      </c>
      <c r="D2044" t="s">
        <v>52</v>
      </c>
      <c r="E2044" t="s">
        <v>53</v>
      </c>
      <c r="F2044" s="2">
        <v>36892</v>
      </c>
      <c r="G2044" s="2">
        <v>40179</v>
      </c>
      <c r="H2044">
        <v>57989</v>
      </c>
      <c r="I2044">
        <v>57353</v>
      </c>
      <c r="J2044">
        <v>114</v>
      </c>
      <c r="K2044">
        <f t="shared" si="62"/>
        <v>2412922290</v>
      </c>
      <c r="L2044">
        <v>112</v>
      </c>
      <c r="M2044">
        <v>109</v>
      </c>
      <c r="N2044" t="s">
        <v>1207</v>
      </c>
      <c r="O2044" t="s">
        <v>96</v>
      </c>
      <c r="P2044" t="s">
        <v>39</v>
      </c>
      <c r="Q2044" s="6">
        <v>42322</v>
      </c>
      <c r="R2044">
        <v>533</v>
      </c>
      <c r="S2044">
        <v>547</v>
      </c>
      <c r="T2044" t="s">
        <v>55</v>
      </c>
      <c r="V2044" s="3">
        <v>55051</v>
      </c>
      <c r="W2044">
        <v>60</v>
      </c>
      <c r="AB2044" s="3">
        <v>173737464</v>
      </c>
      <c r="AC2044" s="3">
        <v>178374330</v>
      </c>
      <c r="AD2044">
        <v>59.96</v>
      </c>
      <c r="AE2044" s="5">
        <f t="shared" si="63"/>
        <v>99030354.479999989</v>
      </c>
      <c r="AF2044">
        <v>61.56</v>
      </c>
      <c r="AG2044" s="4">
        <v>0.56999999999999995</v>
      </c>
      <c r="AH2044" t="s">
        <v>33</v>
      </c>
      <c r="AI2044" t="s">
        <v>52</v>
      </c>
      <c r="AJ2044">
        <v>33.88946</v>
      </c>
      <c r="AK2044">
        <v>-118.159791</v>
      </c>
    </row>
    <row r="2045" spans="1:37" x14ac:dyDescent="0.25">
      <c r="A2045">
        <v>2043</v>
      </c>
      <c r="B2045">
        <v>743</v>
      </c>
      <c r="C2045" t="s">
        <v>1207</v>
      </c>
      <c r="D2045" t="s">
        <v>52</v>
      </c>
      <c r="E2045" t="s">
        <v>53</v>
      </c>
      <c r="F2045" s="2">
        <v>36892</v>
      </c>
      <c r="G2045" s="2">
        <v>40179</v>
      </c>
      <c r="H2045">
        <v>57989</v>
      </c>
      <c r="I2045">
        <v>57353</v>
      </c>
      <c r="J2045">
        <v>114</v>
      </c>
      <c r="K2045">
        <f t="shared" si="62"/>
        <v>2412922290</v>
      </c>
      <c r="L2045">
        <v>112</v>
      </c>
      <c r="M2045">
        <v>109</v>
      </c>
      <c r="N2045" t="s">
        <v>1207</v>
      </c>
      <c r="O2045" t="s">
        <v>96</v>
      </c>
      <c r="P2045" t="s">
        <v>39</v>
      </c>
      <c r="Q2045" s="6">
        <v>42291</v>
      </c>
      <c r="R2045">
        <v>593</v>
      </c>
      <c r="S2045">
        <v>589</v>
      </c>
      <c r="T2045" t="s">
        <v>55</v>
      </c>
      <c r="V2045" s="3">
        <v>55051</v>
      </c>
      <c r="W2045">
        <v>69</v>
      </c>
      <c r="AB2045" s="3">
        <v>193282032</v>
      </c>
      <c r="AC2045" s="3">
        <v>192017729</v>
      </c>
      <c r="AD2045">
        <v>69.09</v>
      </c>
      <c r="AE2045" s="5">
        <f t="shared" si="63"/>
        <v>117902039.52</v>
      </c>
      <c r="AF2045">
        <v>68.63</v>
      </c>
      <c r="AG2045" s="4">
        <v>0.61</v>
      </c>
      <c r="AH2045" t="s">
        <v>33</v>
      </c>
      <c r="AI2045" t="s">
        <v>52</v>
      </c>
      <c r="AJ2045">
        <v>33.88946</v>
      </c>
      <c r="AK2045">
        <v>-118.159791</v>
      </c>
    </row>
    <row r="2046" spans="1:37" x14ac:dyDescent="0.25">
      <c r="A2046">
        <v>2044</v>
      </c>
      <c r="B2046">
        <v>743</v>
      </c>
      <c r="C2046" t="s">
        <v>1207</v>
      </c>
      <c r="D2046" t="s">
        <v>52</v>
      </c>
      <c r="E2046" t="s">
        <v>53</v>
      </c>
      <c r="F2046" s="2">
        <v>36892</v>
      </c>
      <c r="G2046" s="2">
        <v>40179</v>
      </c>
      <c r="H2046">
        <v>57989</v>
      </c>
      <c r="I2046">
        <v>57353</v>
      </c>
      <c r="J2046">
        <v>114</v>
      </c>
      <c r="K2046">
        <f t="shared" si="62"/>
        <v>2412922290</v>
      </c>
      <c r="L2046">
        <v>112</v>
      </c>
      <c r="M2046">
        <v>109</v>
      </c>
      <c r="N2046" t="s">
        <v>1207</v>
      </c>
      <c r="O2046" t="s">
        <v>96</v>
      </c>
      <c r="P2046" t="s">
        <v>39</v>
      </c>
      <c r="Q2046" s="6">
        <v>42261</v>
      </c>
      <c r="R2046">
        <v>585</v>
      </c>
      <c r="S2046">
        <v>581</v>
      </c>
      <c r="T2046" t="s">
        <v>55</v>
      </c>
      <c r="U2046" t="s">
        <v>1208</v>
      </c>
      <c r="V2046" s="3">
        <v>55051</v>
      </c>
      <c r="W2046">
        <v>61</v>
      </c>
      <c r="AB2046" s="3">
        <v>190632860</v>
      </c>
      <c r="AC2046" s="3">
        <v>189326196</v>
      </c>
      <c r="AD2046">
        <v>61.18</v>
      </c>
      <c r="AE2046" s="5">
        <f t="shared" si="63"/>
        <v>101035415.80000001</v>
      </c>
      <c r="AF2046">
        <v>60.76</v>
      </c>
      <c r="AG2046" s="4">
        <v>0.53</v>
      </c>
      <c r="AH2046" t="s">
        <v>33</v>
      </c>
      <c r="AI2046" t="s">
        <v>52</v>
      </c>
      <c r="AJ2046">
        <v>33.88946</v>
      </c>
      <c r="AK2046">
        <v>-118.159791</v>
      </c>
    </row>
    <row r="2047" spans="1:37" x14ac:dyDescent="0.25">
      <c r="A2047">
        <v>2045</v>
      </c>
      <c r="B2047">
        <v>743</v>
      </c>
      <c r="C2047" t="s">
        <v>1207</v>
      </c>
      <c r="D2047" t="s">
        <v>52</v>
      </c>
      <c r="E2047" t="s">
        <v>53</v>
      </c>
      <c r="F2047" s="2">
        <v>36892</v>
      </c>
      <c r="G2047" s="2">
        <v>40179</v>
      </c>
      <c r="H2047">
        <v>57989</v>
      </c>
      <c r="I2047">
        <v>57353</v>
      </c>
      <c r="J2047">
        <v>114</v>
      </c>
      <c r="K2047">
        <f t="shared" si="62"/>
        <v>2412922290</v>
      </c>
      <c r="L2047">
        <v>112</v>
      </c>
      <c r="M2047">
        <v>109</v>
      </c>
      <c r="N2047" t="s">
        <v>1207</v>
      </c>
      <c r="O2047" t="s">
        <v>96</v>
      </c>
      <c r="P2047" t="s">
        <v>39</v>
      </c>
      <c r="Q2047" s="6">
        <v>42230</v>
      </c>
      <c r="R2047">
        <v>613</v>
      </c>
      <c r="S2047">
        <v>637</v>
      </c>
      <c r="T2047" t="s">
        <v>55</v>
      </c>
      <c r="V2047" s="3">
        <v>57989</v>
      </c>
      <c r="AB2047" s="3">
        <v>199658945</v>
      </c>
      <c r="AC2047" s="3">
        <v>207609720</v>
      </c>
      <c r="AD2047">
        <v>61.09</v>
      </c>
      <c r="AE2047" s="5">
        <f t="shared" si="63"/>
        <v>109812419.75000001</v>
      </c>
      <c r="AF2047">
        <v>63.52</v>
      </c>
      <c r="AG2047" s="4">
        <v>0.55000000000000004</v>
      </c>
      <c r="AH2047" t="s">
        <v>33</v>
      </c>
      <c r="AI2047" t="s">
        <v>52</v>
      </c>
      <c r="AJ2047">
        <v>33.88946</v>
      </c>
      <c r="AK2047">
        <v>-118.159791</v>
      </c>
    </row>
    <row r="2048" spans="1:37" x14ac:dyDescent="0.25">
      <c r="A2048">
        <v>2046</v>
      </c>
      <c r="B2048">
        <v>743</v>
      </c>
      <c r="C2048" t="s">
        <v>1207</v>
      </c>
      <c r="D2048" t="s">
        <v>52</v>
      </c>
      <c r="E2048" t="s">
        <v>53</v>
      </c>
      <c r="F2048" s="2">
        <v>36892</v>
      </c>
      <c r="G2048" s="2">
        <v>40179</v>
      </c>
      <c r="H2048">
        <v>57989</v>
      </c>
      <c r="I2048">
        <v>57353</v>
      </c>
      <c r="J2048">
        <v>114</v>
      </c>
      <c r="K2048">
        <f t="shared" si="62"/>
        <v>2412922290</v>
      </c>
      <c r="L2048">
        <v>112</v>
      </c>
      <c r="M2048">
        <v>109</v>
      </c>
      <c r="N2048" t="s">
        <v>1207</v>
      </c>
      <c r="Q2048" s="6">
        <v>42199</v>
      </c>
      <c r="R2048">
        <v>625</v>
      </c>
      <c r="S2048">
        <v>639</v>
      </c>
      <c r="T2048" t="s">
        <v>55</v>
      </c>
      <c r="V2048" s="3">
        <v>57989</v>
      </c>
      <c r="AB2048" s="3">
        <v>203719054</v>
      </c>
      <c r="AC2048" s="3">
        <v>208078946</v>
      </c>
      <c r="AD2048">
        <v>78.19</v>
      </c>
      <c r="AE2048" s="5">
        <f t="shared" si="63"/>
        <v>140566147.25999999</v>
      </c>
      <c r="AF2048">
        <v>79.87</v>
      </c>
      <c r="AG2048" s="4">
        <v>0.69</v>
      </c>
      <c r="AH2048" t="s">
        <v>33</v>
      </c>
      <c r="AI2048" t="s">
        <v>52</v>
      </c>
      <c r="AJ2048">
        <v>33.88946</v>
      </c>
      <c r="AK2048">
        <v>-118.159791</v>
      </c>
    </row>
    <row r="2049" spans="1:37" x14ac:dyDescent="0.25">
      <c r="A2049">
        <v>2047</v>
      </c>
      <c r="B2049">
        <v>743</v>
      </c>
      <c r="C2049" t="s">
        <v>1207</v>
      </c>
      <c r="D2049" t="s">
        <v>52</v>
      </c>
      <c r="E2049" t="s">
        <v>53</v>
      </c>
      <c r="F2049" s="2">
        <v>36892</v>
      </c>
      <c r="G2049" s="2">
        <v>40179</v>
      </c>
      <c r="H2049">
        <v>57989</v>
      </c>
      <c r="I2049">
        <v>57353</v>
      </c>
      <c r="J2049">
        <v>114</v>
      </c>
      <c r="K2049">
        <f t="shared" si="62"/>
        <v>2412922290</v>
      </c>
      <c r="L2049">
        <v>112</v>
      </c>
      <c r="M2049">
        <v>109</v>
      </c>
      <c r="N2049" t="s">
        <v>1207</v>
      </c>
      <c r="Q2049" s="6">
        <v>42169</v>
      </c>
      <c r="R2049">
        <v>606</v>
      </c>
      <c r="S2049">
        <v>612</v>
      </c>
      <c r="T2049" t="s">
        <v>55</v>
      </c>
      <c r="V2049" s="3">
        <v>57989</v>
      </c>
      <c r="AB2049" s="3">
        <v>197351917</v>
      </c>
      <c r="AC2049" s="3">
        <v>199447141</v>
      </c>
      <c r="AD2049">
        <v>68.069999999999993</v>
      </c>
      <c r="AE2049" s="5">
        <f t="shared" si="63"/>
        <v>118411150.2</v>
      </c>
      <c r="AF2049">
        <v>68.790000000000006</v>
      </c>
      <c r="AG2049" s="4">
        <v>0.6</v>
      </c>
      <c r="AH2049" t="s">
        <v>33</v>
      </c>
      <c r="AI2049" t="s">
        <v>52</v>
      </c>
      <c r="AJ2049">
        <v>33.88946</v>
      </c>
      <c r="AK2049">
        <v>-118.159791</v>
      </c>
    </row>
    <row r="2050" spans="1:37" x14ac:dyDescent="0.25">
      <c r="A2050">
        <v>2048</v>
      </c>
      <c r="B2050">
        <v>733</v>
      </c>
      <c r="C2050" t="s">
        <v>1209</v>
      </c>
      <c r="D2050" t="s">
        <v>52</v>
      </c>
      <c r="E2050" t="s">
        <v>53</v>
      </c>
      <c r="F2050" s="2">
        <v>35796</v>
      </c>
      <c r="G2050" s="2">
        <v>39083</v>
      </c>
      <c r="H2050">
        <v>128193</v>
      </c>
      <c r="I2050">
        <v>121221</v>
      </c>
      <c r="J2050">
        <v>99</v>
      </c>
      <c r="K2050">
        <f t="shared" si="62"/>
        <v>4632254055</v>
      </c>
      <c r="L2050">
        <v>98</v>
      </c>
      <c r="M2050">
        <v>98</v>
      </c>
      <c r="N2050" t="s">
        <v>1209</v>
      </c>
      <c r="O2050" t="s">
        <v>1211</v>
      </c>
      <c r="P2050" t="s">
        <v>39</v>
      </c>
      <c r="Q2050" s="6">
        <v>42050</v>
      </c>
      <c r="R2050">
        <v>704</v>
      </c>
      <c r="S2050">
        <v>734</v>
      </c>
      <c r="T2050" t="s">
        <v>55</v>
      </c>
      <c r="V2050" s="3">
        <v>125784</v>
      </c>
      <c r="W2050">
        <v>46</v>
      </c>
      <c r="AB2050" s="3">
        <v>229399405</v>
      </c>
      <c r="AC2050" s="3">
        <v>239174947</v>
      </c>
      <c r="AD2050">
        <v>45.59</v>
      </c>
      <c r="AE2050" s="5">
        <f t="shared" si="63"/>
        <v>160579583.5</v>
      </c>
      <c r="AF2050">
        <v>47.54</v>
      </c>
      <c r="AG2050" s="4">
        <v>0.7</v>
      </c>
      <c r="AH2050" t="s">
        <v>33</v>
      </c>
      <c r="AI2050" t="s">
        <v>52</v>
      </c>
      <c r="AJ2050">
        <v>36.778261000000001</v>
      </c>
      <c r="AK2050">
        <v>-119.41793199999999</v>
      </c>
    </row>
    <row r="2051" spans="1:37" x14ac:dyDescent="0.25">
      <c r="A2051">
        <v>2049</v>
      </c>
      <c r="B2051">
        <v>733</v>
      </c>
      <c r="C2051" t="s">
        <v>1209</v>
      </c>
      <c r="D2051" t="s">
        <v>52</v>
      </c>
      <c r="E2051" t="s">
        <v>53</v>
      </c>
      <c r="F2051" s="2">
        <v>35796</v>
      </c>
      <c r="G2051" s="2">
        <v>39083</v>
      </c>
      <c r="H2051">
        <v>128193</v>
      </c>
      <c r="I2051">
        <v>121221</v>
      </c>
      <c r="J2051">
        <v>99</v>
      </c>
      <c r="K2051">
        <f t="shared" ref="K2051:K2114" si="64">J2051*H2051*365</f>
        <v>4632254055</v>
      </c>
      <c r="L2051">
        <v>98</v>
      </c>
      <c r="M2051">
        <v>98</v>
      </c>
      <c r="N2051" t="s">
        <v>1209</v>
      </c>
      <c r="O2051" t="s">
        <v>1210</v>
      </c>
      <c r="P2051" t="s">
        <v>39</v>
      </c>
      <c r="Q2051" s="6">
        <v>42019</v>
      </c>
      <c r="R2051">
        <v>737</v>
      </c>
      <c r="S2051">
        <v>877</v>
      </c>
      <c r="T2051" t="s">
        <v>55</v>
      </c>
      <c r="V2051" s="3">
        <v>125784</v>
      </c>
      <c r="W2051">
        <v>42</v>
      </c>
      <c r="AB2051" s="3">
        <v>240152502</v>
      </c>
      <c r="AC2051" s="3">
        <v>285771701</v>
      </c>
      <c r="AD2051">
        <v>42.5</v>
      </c>
      <c r="AE2051" s="5">
        <f t="shared" ref="AE2051:AE2114" si="65">AB2051*AG2051</f>
        <v>165705226.38</v>
      </c>
      <c r="AF2051">
        <v>50.57</v>
      </c>
      <c r="AG2051" s="4">
        <v>0.69</v>
      </c>
      <c r="AH2051" t="s">
        <v>33</v>
      </c>
      <c r="AI2051" t="s">
        <v>52</v>
      </c>
      <c r="AJ2051">
        <v>36.778261000000001</v>
      </c>
      <c r="AK2051">
        <v>-119.41793199999999</v>
      </c>
    </row>
    <row r="2052" spans="1:37" x14ac:dyDescent="0.25">
      <c r="A2052">
        <v>2050</v>
      </c>
      <c r="B2052">
        <v>733</v>
      </c>
      <c r="C2052" t="s">
        <v>1209</v>
      </c>
      <c r="D2052" t="s">
        <v>52</v>
      </c>
      <c r="E2052" t="s">
        <v>53</v>
      </c>
      <c r="F2052" s="2">
        <v>35796</v>
      </c>
      <c r="G2052" s="2">
        <v>39083</v>
      </c>
      <c r="H2052">
        <v>128193</v>
      </c>
      <c r="I2052">
        <v>121221</v>
      </c>
      <c r="J2052">
        <v>99</v>
      </c>
      <c r="K2052">
        <f t="shared" si="64"/>
        <v>4632254055</v>
      </c>
      <c r="L2052">
        <v>98</v>
      </c>
      <c r="M2052">
        <v>98</v>
      </c>
      <c r="N2052" t="s">
        <v>1209</v>
      </c>
      <c r="O2052" t="s">
        <v>1210</v>
      </c>
      <c r="P2052" t="s">
        <v>39</v>
      </c>
      <c r="Q2052" s="6">
        <v>42352</v>
      </c>
      <c r="R2052">
        <v>821</v>
      </c>
      <c r="S2052">
        <v>914</v>
      </c>
      <c r="T2052" t="s">
        <v>55</v>
      </c>
      <c r="V2052" s="3">
        <v>125784</v>
      </c>
      <c r="W2052">
        <v>47</v>
      </c>
      <c r="AB2052" s="3">
        <v>267524022</v>
      </c>
      <c r="AC2052" s="3">
        <v>297828204</v>
      </c>
      <c r="AD2052">
        <v>47.34</v>
      </c>
      <c r="AE2052" s="5">
        <f t="shared" si="65"/>
        <v>184591575.17999998</v>
      </c>
      <c r="AF2052">
        <v>52.7</v>
      </c>
      <c r="AG2052" s="4">
        <v>0.69</v>
      </c>
      <c r="AH2052" t="s">
        <v>33</v>
      </c>
      <c r="AI2052" t="s">
        <v>52</v>
      </c>
      <c r="AJ2052">
        <v>36.778261000000001</v>
      </c>
      <c r="AK2052">
        <v>-119.41793199999999</v>
      </c>
    </row>
    <row r="2053" spans="1:37" x14ac:dyDescent="0.25">
      <c r="A2053">
        <v>2051</v>
      </c>
      <c r="B2053">
        <v>733</v>
      </c>
      <c r="C2053" t="s">
        <v>1209</v>
      </c>
      <c r="D2053" t="s">
        <v>52</v>
      </c>
      <c r="E2053" t="s">
        <v>53</v>
      </c>
      <c r="F2053" s="2">
        <v>35796</v>
      </c>
      <c r="G2053" s="2">
        <v>39083</v>
      </c>
      <c r="H2053">
        <v>128193</v>
      </c>
      <c r="I2053">
        <v>121221</v>
      </c>
      <c r="J2053">
        <v>99</v>
      </c>
      <c r="K2053">
        <f t="shared" si="64"/>
        <v>4632254055</v>
      </c>
      <c r="L2053">
        <v>98</v>
      </c>
      <c r="M2053">
        <v>98</v>
      </c>
      <c r="N2053" t="s">
        <v>1209</v>
      </c>
      <c r="O2053" t="s">
        <v>1211</v>
      </c>
      <c r="P2053" t="s">
        <v>39</v>
      </c>
      <c r="Q2053" s="6">
        <v>42322</v>
      </c>
      <c r="R2053">
        <v>711</v>
      </c>
      <c r="S2053">
        <v>798</v>
      </c>
      <c r="T2053" t="s">
        <v>55</v>
      </c>
      <c r="V2053" s="3">
        <v>133000</v>
      </c>
      <c r="W2053">
        <v>38</v>
      </c>
      <c r="AB2053" s="3">
        <v>231680365</v>
      </c>
      <c r="AC2053" s="3">
        <v>260029439</v>
      </c>
      <c r="AD2053">
        <v>38.32</v>
      </c>
      <c r="AE2053" s="5">
        <f t="shared" si="65"/>
        <v>152909040.90000001</v>
      </c>
      <c r="AF2053">
        <v>43.01</v>
      </c>
      <c r="AG2053" s="4">
        <v>0.66</v>
      </c>
      <c r="AH2053" t="s">
        <v>33</v>
      </c>
      <c r="AI2053" t="s">
        <v>52</v>
      </c>
      <c r="AJ2053">
        <v>36.778261000000001</v>
      </c>
      <c r="AK2053">
        <v>-119.41793199999999</v>
      </c>
    </row>
    <row r="2054" spans="1:37" x14ac:dyDescent="0.25">
      <c r="A2054">
        <v>2052</v>
      </c>
      <c r="B2054">
        <v>733</v>
      </c>
      <c r="C2054" t="s">
        <v>1209</v>
      </c>
      <c r="D2054" t="s">
        <v>52</v>
      </c>
      <c r="E2054" t="s">
        <v>53</v>
      </c>
      <c r="F2054" s="2">
        <v>35796</v>
      </c>
      <c r="G2054" s="2">
        <v>39083</v>
      </c>
      <c r="H2054">
        <v>128193</v>
      </c>
      <c r="I2054">
        <v>121221</v>
      </c>
      <c r="J2054">
        <v>99</v>
      </c>
      <c r="K2054">
        <f t="shared" si="64"/>
        <v>4632254055</v>
      </c>
      <c r="L2054">
        <v>98</v>
      </c>
      <c r="M2054">
        <v>98</v>
      </c>
      <c r="N2054" t="s">
        <v>1209</v>
      </c>
      <c r="O2054" t="s">
        <v>1210</v>
      </c>
      <c r="P2054" t="s">
        <v>39</v>
      </c>
      <c r="Q2054" s="6">
        <v>42291</v>
      </c>
      <c r="R2054">
        <v>929</v>
      </c>
      <c r="S2054">
        <v>992</v>
      </c>
      <c r="T2054" t="s">
        <v>55</v>
      </c>
      <c r="V2054" s="3">
        <v>133000</v>
      </c>
      <c r="W2054">
        <v>50</v>
      </c>
      <c r="AB2054" s="3">
        <v>302715976</v>
      </c>
      <c r="AC2054" s="3">
        <v>323244616</v>
      </c>
      <c r="AD2054">
        <v>49.93</v>
      </c>
      <c r="AE2054" s="5">
        <f t="shared" si="65"/>
        <v>205846863.68000001</v>
      </c>
      <c r="AF2054">
        <v>53.31</v>
      </c>
      <c r="AG2054" s="4">
        <v>0.68</v>
      </c>
      <c r="AH2054" t="s">
        <v>33</v>
      </c>
      <c r="AI2054" t="s">
        <v>52</v>
      </c>
      <c r="AJ2054">
        <v>36.778261000000001</v>
      </c>
      <c r="AK2054">
        <v>-119.41793199999999</v>
      </c>
    </row>
    <row r="2055" spans="1:37" x14ac:dyDescent="0.25">
      <c r="A2055">
        <v>2053</v>
      </c>
      <c r="B2055">
        <v>733</v>
      </c>
      <c r="C2055" t="s">
        <v>1209</v>
      </c>
      <c r="D2055" t="s">
        <v>52</v>
      </c>
      <c r="E2055" t="s">
        <v>53</v>
      </c>
      <c r="F2055" s="2">
        <v>35796</v>
      </c>
      <c r="G2055" s="2">
        <v>39083</v>
      </c>
      <c r="H2055">
        <v>128193</v>
      </c>
      <c r="I2055">
        <v>121221</v>
      </c>
      <c r="J2055">
        <v>99</v>
      </c>
      <c r="K2055">
        <f t="shared" si="64"/>
        <v>4632254055</v>
      </c>
      <c r="L2055">
        <v>98</v>
      </c>
      <c r="M2055">
        <v>98</v>
      </c>
      <c r="N2055" t="s">
        <v>1209</v>
      </c>
      <c r="O2055" t="s">
        <v>1210</v>
      </c>
      <c r="P2055" t="s">
        <v>39</v>
      </c>
      <c r="Q2055" s="6">
        <v>42261</v>
      </c>
      <c r="R2055" s="3">
        <v>1005</v>
      </c>
      <c r="S2055" s="3">
        <v>1104</v>
      </c>
      <c r="T2055" t="s">
        <v>55</v>
      </c>
      <c r="V2055" s="3">
        <v>133000</v>
      </c>
      <c r="W2055">
        <v>55.81</v>
      </c>
      <c r="AB2055" s="3">
        <v>327480684</v>
      </c>
      <c r="AC2055" s="3">
        <v>359739975</v>
      </c>
      <c r="AD2055">
        <v>55.81</v>
      </c>
      <c r="AE2055" s="5">
        <f t="shared" si="65"/>
        <v>222686865.12</v>
      </c>
      <c r="AF2055">
        <v>61.31</v>
      </c>
      <c r="AG2055" s="4">
        <v>0.68</v>
      </c>
      <c r="AH2055" t="s">
        <v>33</v>
      </c>
      <c r="AI2055" t="s">
        <v>52</v>
      </c>
      <c r="AJ2055">
        <v>36.778261000000001</v>
      </c>
      <c r="AK2055">
        <v>-119.41793199999999</v>
      </c>
    </row>
    <row r="2056" spans="1:37" x14ac:dyDescent="0.25">
      <c r="A2056">
        <v>2054</v>
      </c>
      <c r="B2056">
        <v>733</v>
      </c>
      <c r="C2056" t="s">
        <v>1209</v>
      </c>
      <c r="D2056" t="s">
        <v>52</v>
      </c>
      <c r="E2056" t="s">
        <v>53</v>
      </c>
      <c r="F2056" s="2">
        <v>35796</v>
      </c>
      <c r="G2056" s="2">
        <v>39083</v>
      </c>
      <c r="H2056">
        <v>128193</v>
      </c>
      <c r="I2056">
        <v>121221</v>
      </c>
      <c r="J2056">
        <v>99</v>
      </c>
      <c r="K2056">
        <f t="shared" si="64"/>
        <v>4632254055</v>
      </c>
      <c r="L2056">
        <v>98</v>
      </c>
      <c r="M2056">
        <v>98</v>
      </c>
      <c r="N2056" t="s">
        <v>1209</v>
      </c>
      <c r="O2056" t="s">
        <v>1212</v>
      </c>
      <c r="P2056" t="s">
        <v>39</v>
      </c>
      <c r="Q2056" s="6">
        <v>42230</v>
      </c>
      <c r="R2056">
        <v>934</v>
      </c>
      <c r="S2056" s="3">
        <v>1083</v>
      </c>
      <c r="T2056" t="s">
        <v>55</v>
      </c>
      <c r="V2056" s="3">
        <v>133000</v>
      </c>
      <c r="AB2056" s="3">
        <v>304351750</v>
      </c>
      <c r="AC2056" s="3">
        <v>352792823</v>
      </c>
      <c r="AD2056">
        <v>50.93</v>
      </c>
      <c r="AE2056" s="5">
        <f t="shared" si="65"/>
        <v>210002707.49999997</v>
      </c>
      <c r="AF2056">
        <v>59.04</v>
      </c>
      <c r="AG2056" s="4">
        <v>0.69</v>
      </c>
      <c r="AH2056" t="s">
        <v>33</v>
      </c>
      <c r="AI2056" t="s">
        <v>52</v>
      </c>
      <c r="AJ2056">
        <v>36.778261000000001</v>
      </c>
      <c r="AK2056">
        <v>-119.41793199999999</v>
      </c>
    </row>
    <row r="2057" spans="1:37" x14ac:dyDescent="0.25">
      <c r="A2057">
        <v>2055</v>
      </c>
      <c r="B2057">
        <v>733</v>
      </c>
      <c r="C2057" t="s">
        <v>1209</v>
      </c>
      <c r="D2057" t="s">
        <v>52</v>
      </c>
      <c r="E2057" t="s">
        <v>53</v>
      </c>
      <c r="F2057" s="2">
        <v>35796</v>
      </c>
      <c r="G2057" s="2">
        <v>39083</v>
      </c>
      <c r="H2057">
        <v>128193</v>
      </c>
      <c r="I2057">
        <v>121221</v>
      </c>
      <c r="J2057">
        <v>99</v>
      </c>
      <c r="K2057">
        <f t="shared" si="64"/>
        <v>4632254055</v>
      </c>
      <c r="L2057">
        <v>98</v>
      </c>
      <c r="M2057">
        <v>98</v>
      </c>
      <c r="N2057" t="s">
        <v>1209</v>
      </c>
      <c r="O2057" t="s">
        <v>1213</v>
      </c>
      <c r="P2057" t="s">
        <v>34</v>
      </c>
      <c r="Q2057" s="6">
        <v>42199</v>
      </c>
      <c r="R2057" s="3">
        <v>1066</v>
      </c>
      <c r="S2057" s="3">
        <v>1197</v>
      </c>
      <c r="T2057" t="s">
        <v>55</v>
      </c>
      <c r="V2057" s="3">
        <v>128193</v>
      </c>
      <c r="Z2057">
        <v>18116</v>
      </c>
      <c r="AA2057" t="s">
        <v>55</v>
      </c>
      <c r="AB2057" s="3">
        <v>347510771</v>
      </c>
      <c r="AC2057" s="3">
        <v>390151689</v>
      </c>
      <c r="AD2057">
        <v>60.34</v>
      </c>
      <c r="AE2057" s="5">
        <f t="shared" si="65"/>
        <v>239782431.98999998</v>
      </c>
      <c r="AF2057">
        <v>67.739999999999995</v>
      </c>
      <c r="AG2057" s="4">
        <v>0.69</v>
      </c>
      <c r="AH2057" t="s">
        <v>33</v>
      </c>
      <c r="AI2057" t="s">
        <v>52</v>
      </c>
      <c r="AJ2057">
        <v>36.778261000000001</v>
      </c>
      <c r="AK2057">
        <v>-119.41793199999999</v>
      </c>
    </row>
    <row r="2058" spans="1:37" x14ac:dyDescent="0.25">
      <c r="A2058">
        <v>2056</v>
      </c>
      <c r="B2058">
        <v>733</v>
      </c>
      <c r="C2058" t="s">
        <v>1209</v>
      </c>
      <c r="D2058" t="s">
        <v>52</v>
      </c>
      <c r="E2058" t="s">
        <v>53</v>
      </c>
      <c r="F2058" s="2">
        <v>35796</v>
      </c>
      <c r="G2058" s="2">
        <v>39083</v>
      </c>
      <c r="H2058">
        <v>128193</v>
      </c>
      <c r="I2058">
        <v>121221</v>
      </c>
      <c r="J2058">
        <v>99</v>
      </c>
      <c r="K2058">
        <f t="shared" si="64"/>
        <v>4632254055</v>
      </c>
      <c r="L2058">
        <v>98</v>
      </c>
      <c r="M2058">
        <v>98</v>
      </c>
      <c r="N2058" t="s">
        <v>1209</v>
      </c>
      <c r="O2058" t="s">
        <v>1214</v>
      </c>
      <c r="P2058" t="s">
        <v>34</v>
      </c>
      <c r="Q2058" s="6">
        <v>42169</v>
      </c>
      <c r="R2058" s="3">
        <v>1068</v>
      </c>
      <c r="S2058">
        <v>996</v>
      </c>
      <c r="T2058" t="s">
        <v>55</v>
      </c>
      <c r="V2058" s="3">
        <v>133000</v>
      </c>
      <c r="AB2058" s="3">
        <v>348006066</v>
      </c>
      <c r="AC2058" s="3">
        <v>324430715</v>
      </c>
      <c r="AD2058">
        <v>62.36</v>
      </c>
      <c r="AE2058" s="5">
        <f t="shared" si="65"/>
        <v>250564367.51999998</v>
      </c>
      <c r="AF2058">
        <v>58.14</v>
      </c>
      <c r="AG2058" s="4">
        <v>0.72</v>
      </c>
      <c r="AH2058" t="s">
        <v>33</v>
      </c>
      <c r="AI2058" t="s">
        <v>52</v>
      </c>
      <c r="AJ2058">
        <v>36.778261000000001</v>
      </c>
      <c r="AK2058">
        <v>-119.41793199999999</v>
      </c>
    </row>
    <row r="2059" spans="1:37" x14ac:dyDescent="0.25">
      <c r="A2059">
        <v>2057</v>
      </c>
      <c r="B2059">
        <v>745</v>
      </c>
      <c r="C2059" t="s">
        <v>1215</v>
      </c>
      <c r="D2059" t="s">
        <v>52</v>
      </c>
      <c r="E2059" t="s">
        <v>31</v>
      </c>
      <c r="F2059" s="2">
        <v>34700</v>
      </c>
      <c r="G2059" s="2">
        <v>38352</v>
      </c>
      <c r="H2059">
        <v>175957</v>
      </c>
      <c r="I2059">
        <v>157273</v>
      </c>
      <c r="J2059">
        <v>210</v>
      </c>
      <c r="K2059">
        <f t="shared" si="64"/>
        <v>13487104050</v>
      </c>
      <c r="L2059">
        <v>189</v>
      </c>
      <c r="M2059">
        <v>168</v>
      </c>
      <c r="N2059" t="s">
        <v>1215</v>
      </c>
      <c r="O2059" t="s">
        <v>474</v>
      </c>
      <c r="P2059" t="s">
        <v>39</v>
      </c>
      <c r="Q2059" s="6">
        <v>42050</v>
      </c>
      <c r="R2059" s="3">
        <v>1868</v>
      </c>
      <c r="S2059" s="3">
        <v>1784</v>
      </c>
      <c r="T2059" t="s">
        <v>55</v>
      </c>
      <c r="V2059" s="3">
        <v>165740</v>
      </c>
      <c r="W2059">
        <v>85.8</v>
      </c>
      <c r="AB2059" s="3">
        <v>608820806</v>
      </c>
      <c r="AC2059" s="3">
        <v>581286361</v>
      </c>
      <c r="AD2059">
        <v>85.8</v>
      </c>
      <c r="AE2059" s="5">
        <f t="shared" si="65"/>
        <v>395733523.90000004</v>
      </c>
      <c r="AF2059">
        <v>81.92</v>
      </c>
      <c r="AG2059" s="4">
        <v>0.65</v>
      </c>
      <c r="AH2059" t="s">
        <v>33</v>
      </c>
      <c r="AI2059" t="s">
        <v>52</v>
      </c>
      <c r="AJ2059">
        <v>34.147784999999999</v>
      </c>
      <c r="AK2059">
        <v>-118.144516</v>
      </c>
    </row>
    <row r="2060" spans="1:37" x14ac:dyDescent="0.25">
      <c r="A2060">
        <v>2058</v>
      </c>
      <c r="B2060">
        <v>745</v>
      </c>
      <c r="C2060" t="s">
        <v>1215</v>
      </c>
      <c r="D2060" t="s">
        <v>52</v>
      </c>
      <c r="E2060" t="s">
        <v>31</v>
      </c>
      <c r="F2060" s="2">
        <v>34700</v>
      </c>
      <c r="G2060" s="2">
        <v>38352</v>
      </c>
      <c r="H2060">
        <v>175957</v>
      </c>
      <c r="I2060">
        <v>157273</v>
      </c>
      <c r="J2060">
        <v>210</v>
      </c>
      <c r="K2060">
        <f t="shared" si="64"/>
        <v>13487104050</v>
      </c>
      <c r="L2060">
        <v>189</v>
      </c>
      <c r="M2060">
        <v>168</v>
      </c>
      <c r="N2060" t="s">
        <v>1215</v>
      </c>
      <c r="O2060" t="s">
        <v>474</v>
      </c>
      <c r="P2060" t="s">
        <v>39</v>
      </c>
      <c r="Q2060" s="6">
        <v>42019</v>
      </c>
      <c r="R2060" s="3">
        <v>1897</v>
      </c>
      <c r="S2060" s="3">
        <v>2496</v>
      </c>
      <c r="T2060" t="s">
        <v>55</v>
      </c>
      <c r="V2060" s="3">
        <v>165740</v>
      </c>
      <c r="W2060">
        <v>84.9</v>
      </c>
      <c r="AB2060" s="3">
        <v>618172742</v>
      </c>
      <c r="AC2060" s="3">
        <v>813325162</v>
      </c>
      <c r="AD2060">
        <v>84.94</v>
      </c>
      <c r="AE2060" s="5">
        <f t="shared" si="65"/>
        <v>438902646.81999999</v>
      </c>
      <c r="AF2060">
        <v>111.76</v>
      </c>
      <c r="AG2060" s="4">
        <v>0.71</v>
      </c>
      <c r="AH2060" t="s">
        <v>33</v>
      </c>
      <c r="AI2060" t="s">
        <v>52</v>
      </c>
      <c r="AJ2060">
        <v>34.147784999999999</v>
      </c>
      <c r="AK2060">
        <v>-118.144516</v>
      </c>
    </row>
    <row r="2061" spans="1:37" x14ac:dyDescent="0.25">
      <c r="A2061">
        <v>2059</v>
      </c>
      <c r="B2061">
        <v>745</v>
      </c>
      <c r="C2061" t="s">
        <v>1215</v>
      </c>
      <c r="D2061" t="s">
        <v>52</v>
      </c>
      <c r="E2061" t="s">
        <v>31</v>
      </c>
      <c r="F2061" s="2">
        <v>34700</v>
      </c>
      <c r="G2061" s="2">
        <v>38352</v>
      </c>
      <c r="H2061">
        <v>175957</v>
      </c>
      <c r="I2061">
        <v>157273</v>
      </c>
      <c r="J2061">
        <v>210</v>
      </c>
      <c r="K2061">
        <f t="shared" si="64"/>
        <v>13487104050</v>
      </c>
      <c r="L2061">
        <v>189</v>
      </c>
      <c r="M2061">
        <v>168</v>
      </c>
      <c r="N2061" t="s">
        <v>1215</v>
      </c>
      <c r="O2061" t="s">
        <v>474</v>
      </c>
      <c r="P2061" t="s">
        <v>39</v>
      </c>
      <c r="Q2061" s="6">
        <v>42352</v>
      </c>
      <c r="R2061" s="3">
        <v>1709</v>
      </c>
      <c r="S2061" s="3">
        <v>2184</v>
      </c>
      <c r="T2061" t="s">
        <v>55</v>
      </c>
      <c r="V2061" s="3">
        <v>165740</v>
      </c>
      <c r="W2061">
        <v>64.5</v>
      </c>
      <c r="AB2061" s="3">
        <v>556893123</v>
      </c>
      <c r="AC2061" s="3">
        <v>711594346</v>
      </c>
      <c r="AD2061">
        <v>64.489999999999995</v>
      </c>
      <c r="AE2061" s="5">
        <f t="shared" si="65"/>
        <v>334135873.80000001</v>
      </c>
      <c r="AF2061">
        <v>82.41</v>
      </c>
      <c r="AG2061" s="4">
        <v>0.6</v>
      </c>
      <c r="AH2061" t="s">
        <v>33</v>
      </c>
      <c r="AI2061" t="s">
        <v>52</v>
      </c>
      <c r="AJ2061">
        <v>34.147784999999999</v>
      </c>
      <c r="AK2061">
        <v>-118.144516</v>
      </c>
    </row>
    <row r="2062" spans="1:37" x14ac:dyDescent="0.25">
      <c r="A2062">
        <v>2060</v>
      </c>
      <c r="B2062">
        <v>745</v>
      </c>
      <c r="C2062" t="s">
        <v>1215</v>
      </c>
      <c r="D2062" t="s">
        <v>52</v>
      </c>
      <c r="E2062" t="s">
        <v>31</v>
      </c>
      <c r="F2062" s="2">
        <v>34700</v>
      </c>
      <c r="G2062" s="2">
        <v>38352</v>
      </c>
      <c r="H2062">
        <v>175957</v>
      </c>
      <c r="I2062">
        <v>157273</v>
      </c>
      <c r="J2062">
        <v>210</v>
      </c>
      <c r="K2062">
        <f t="shared" si="64"/>
        <v>13487104050</v>
      </c>
      <c r="L2062">
        <v>189</v>
      </c>
      <c r="M2062">
        <v>168</v>
      </c>
      <c r="N2062" t="s">
        <v>1215</v>
      </c>
      <c r="O2062" t="s">
        <v>474</v>
      </c>
      <c r="P2062" t="s">
        <v>39</v>
      </c>
      <c r="Q2062" s="6">
        <v>42322</v>
      </c>
      <c r="R2062" s="3">
        <v>2222</v>
      </c>
      <c r="S2062" s="3">
        <v>2522</v>
      </c>
      <c r="T2062" t="s">
        <v>55</v>
      </c>
      <c r="V2062" s="3">
        <v>165740</v>
      </c>
      <c r="W2062">
        <v>101</v>
      </c>
      <c r="AB2062" s="3">
        <v>723944115</v>
      </c>
      <c r="AC2062" s="3">
        <v>821956966</v>
      </c>
      <c r="AD2062">
        <v>101.05</v>
      </c>
      <c r="AE2062" s="5">
        <f t="shared" si="65"/>
        <v>499521439.34999996</v>
      </c>
      <c r="AF2062">
        <v>114.73</v>
      </c>
      <c r="AG2062" s="4">
        <v>0.69</v>
      </c>
      <c r="AH2062" t="s">
        <v>33</v>
      </c>
      <c r="AI2062" t="s">
        <v>52</v>
      </c>
      <c r="AJ2062">
        <v>34.147784999999999</v>
      </c>
      <c r="AK2062">
        <v>-118.144516</v>
      </c>
    </row>
    <row r="2063" spans="1:37" x14ac:dyDescent="0.25">
      <c r="A2063">
        <v>2061</v>
      </c>
      <c r="B2063">
        <v>745</v>
      </c>
      <c r="C2063" t="s">
        <v>1215</v>
      </c>
      <c r="D2063" t="s">
        <v>52</v>
      </c>
      <c r="E2063" t="s">
        <v>31</v>
      </c>
      <c r="F2063" s="2">
        <v>34700</v>
      </c>
      <c r="G2063" s="2">
        <v>38352</v>
      </c>
      <c r="H2063">
        <v>175957</v>
      </c>
      <c r="I2063">
        <v>157273</v>
      </c>
      <c r="J2063">
        <v>210</v>
      </c>
      <c r="K2063">
        <f t="shared" si="64"/>
        <v>13487104050</v>
      </c>
      <c r="L2063">
        <v>189</v>
      </c>
      <c r="M2063">
        <v>168</v>
      </c>
      <c r="N2063" t="s">
        <v>1215</v>
      </c>
      <c r="O2063" t="s">
        <v>474</v>
      </c>
      <c r="P2063" t="s">
        <v>39</v>
      </c>
      <c r="Q2063" s="6">
        <v>42291</v>
      </c>
      <c r="R2063" s="3">
        <v>2882</v>
      </c>
      <c r="S2063" s="3">
        <v>3036</v>
      </c>
      <c r="T2063" t="s">
        <v>55</v>
      </c>
      <c r="V2063" s="3">
        <v>165740</v>
      </c>
      <c r="W2063">
        <v>124.3</v>
      </c>
      <c r="AB2063" s="3">
        <v>939201568</v>
      </c>
      <c r="AC2063" s="3">
        <v>989122007</v>
      </c>
      <c r="AD2063">
        <v>124.3</v>
      </c>
      <c r="AE2063" s="5">
        <f t="shared" si="65"/>
        <v>638657066.24000001</v>
      </c>
      <c r="AF2063">
        <v>130.91</v>
      </c>
      <c r="AG2063" s="4">
        <v>0.68</v>
      </c>
      <c r="AH2063" t="s">
        <v>33</v>
      </c>
      <c r="AI2063" t="s">
        <v>52</v>
      </c>
      <c r="AJ2063">
        <v>34.147784999999999</v>
      </c>
      <c r="AK2063">
        <v>-118.144516</v>
      </c>
    </row>
    <row r="2064" spans="1:37" x14ac:dyDescent="0.25">
      <c r="A2064">
        <v>2062</v>
      </c>
      <c r="B2064">
        <v>745</v>
      </c>
      <c r="C2064" t="s">
        <v>1215</v>
      </c>
      <c r="D2064" t="s">
        <v>52</v>
      </c>
      <c r="E2064" t="s">
        <v>31</v>
      </c>
      <c r="F2064" s="2">
        <v>34700</v>
      </c>
      <c r="G2064" s="2">
        <v>38352</v>
      </c>
      <c r="H2064">
        <v>175957</v>
      </c>
      <c r="I2064">
        <v>157273</v>
      </c>
      <c r="J2064">
        <v>210</v>
      </c>
      <c r="K2064">
        <f t="shared" si="64"/>
        <v>13487104050</v>
      </c>
      <c r="L2064">
        <v>189</v>
      </c>
      <c r="M2064">
        <v>168</v>
      </c>
      <c r="N2064" t="s">
        <v>1215</v>
      </c>
      <c r="O2064" t="s">
        <v>474</v>
      </c>
      <c r="P2064" t="s">
        <v>39</v>
      </c>
      <c r="Q2064" s="6">
        <v>42261</v>
      </c>
      <c r="R2064" s="3">
        <v>3039</v>
      </c>
      <c r="S2064" s="3">
        <v>3351</v>
      </c>
      <c r="T2064" t="s">
        <v>55</v>
      </c>
      <c r="V2064" s="3">
        <v>165740</v>
      </c>
      <c r="W2064">
        <v>136.02000000000001</v>
      </c>
      <c r="AB2064" s="3">
        <v>990197316</v>
      </c>
      <c r="AC2064" s="3">
        <v>1091928132</v>
      </c>
      <c r="AD2064">
        <v>136.02000000000001</v>
      </c>
      <c r="AE2064" s="5">
        <f t="shared" si="65"/>
        <v>673334174.88</v>
      </c>
      <c r="AF2064">
        <v>149.99</v>
      </c>
      <c r="AG2064" s="4">
        <v>0.68</v>
      </c>
      <c r="AH2064" t="s">
        <v>33</v>
      </c>
      <c r="AI2064" t="s">
        <v>52</v>
      </c>
      <c r="AJ2064">
        <v>34.147784999999999</v>
      </c>
      <c r="AK2064">
        <v>-118.144516</v>
      </c>
    </row>
    <row r="2065" spans="1:37" x14ac:dyDescent="0.25">
      <c r="A2065">
        <v>2063</v>
      </c>
      <c r="B2065">
        <v>745</v>
      </c>
      <c r="C2065" t="s">
        <v>1215</v>
      </c>
      <c r="D2065" t="s">
        <v>52</v>
      </c>
      <c r="E2065" t="s">
        <v>31</v>
      </c>
      <c r="F2065" s="2">
        <v>34700</v>
      </c>
      <c r="G2065" s="2">
        <v>38352</v>
      </c>
      <c r="H2065">
        <v>175957</v>
      </c>
      <c r="I2065">
        <v>157273</v>
      </c>
      <c r="J2065">
        <v>210</v>
      </c>
      <c r="K2065">
        <f t="shared" si="64"/>
        <v>13487104050</v>
      </c>
      <c r="L2065">
        <v>189</v>
      </c>
      <c r="M2065">
        <v>168</v>
      </c>
      <c r="N2065" t="s">
        <v>1215</v>
      </c>
      <c r="O2065" t="s">
        <v>474</v>
      </c>
      <c r="P2065" t="s">
        <v>39</v>
      </c>
      <c r="Q2065" s="6">
        <v>42230</v>
      </c>
      <c r="R2065" s="3">
        <v>3174</v>
      </c>
      <c r="S2065" s="3">
        <v>3534</v>
      </c>
      <c r="T2065" t="s">
        <v>55</v>
      </c>
      <c r="V2065" s="3">
        <v>165740</v>
      </c>
      <c r="X2065" t="s">
        <v>1216</v>
      </c>
      <c r="AB2065" s="3">
        <v>1034089504</v>
      </c>
      <c r="AC2065" s="3">
        <v>1151624113</v>
      </c>
      <c r="AD2065">
        <v>135.85</v>
      </c>
      <c r="AE2065" s="5">
        <f t="shared" si="65"/>
        <v>703180862.72000003</v>
      </c>
      <c r="AF2065">
        <v>151.30000000000001</v>
      </c>
      <c r="AG2065" s="4">
        <v>0.68</v>
      </c>
      <c r="AH2065" t="s">
        <v>33</v>
      </c>
      <c r="AI2065" t="s">
        <v>52</v>
      </c>
      <c r="AJ2065">
        <v>34.147784999999999</v>
      </c>
      <c r="AK2065">
        <v>-118.144516</v>
      </c>
    </row>
    <row r="2066" spans="1:37" x14ac:dyDescent="0.25">
      <c r="A2066">
        <v>2064</v>
      </c>
      <c r="B2066">
        <v>745</v>
      </c>
      <c r="C2066" t="s">
        <v>1215</v>
      </c>
      <c r="D2066" t="s">
        <v>52</v>
      </c>
      <c r="E2066" t="s">
        <v>31</v>
      </c>
      <c r="F2066" s="2">
        <v>34700</v>
      </c>
      <c r="G2066" s="2">
        <v>38352</v>
      </c>
      <c r="H2066">
        <v>175957</v>
      </c>
      <c r="I2066">
        <v>157273</v>
      </c>
      <c r="J2066">
        <v>210</v>
      </c>
      <c r="K2066">
        <f t="shared" si="64"/>
        <v>13487104050</v>
      </c>
      <c r="L2066">
        <v>189</v>
      </c>
      <c r="M2066">
        <v>168</v>
      </c>
      <c r="N2066" t="s">
        <v>1215</v>
      </c>
      <c r="O2066" t="s">
        <v>474</v>
      </c>
      <c r="P2066" t="s">
        <v>39</v>
      </c>
      <c r="Q2066" s="6">
        <v>42199</v>
      </c>
      <c r="R2066" s="3">
        <v>3316</v>
      </c>
      <c r="S2066" s="3">
        <v>3475</v>
      </c>
      <c r="T2066" t="s">
        <v>55</v>
      </c>
      <c r="V2066" s="3">
        <v>165740</v>
      </c>
      <c r="AB2066" s="3">
        <v>1080663448</v>
      </c>
      <c r="AC2066" s="3">
        <v>1132473825</v>
      </c>
      <c r="AD2066">
        <v>145.13</v>
      </c>
      <c r="AE2066" s="5">
        <f t="shared" si="65"/>
        <v>745657779.11999989</v>
      </c>
      <c r="AF2066">
        <v>152.09</v>
      </c>
      <c r="AG2066" s="4">
        <v>0.69</v>
      </c>
      <c r="AH2066" t="s">
        <v>33</v>
      </c>
      <c r="AI2066" t="s">
        <v>52</v>
      </c>
      <c r="AJ2066">
        <v>34.147784999999999</v>
      </c>
      <c r="AK2066">
        <v>-118.144516</v>
      </c>
    </row>
    <row r="2067" spans="1:37" x14ac:dyDescent="0.25">
      <c r="A2067">
        <v>2065</v>
      </c>
      <c r="B2067">
        <v>745</v>
      </c>
      <c r="C2067" t="s">
        <v>1215</v>
      </c>
      <c r="D2067" t="s">
        <v>52</v>
      </c>
      <c r="E2067" t="s">
        <v>31</v>
      </c>
      <c r="F2067" s="2">
        <v>34700</v>
      </c>
      <c r="G2067" s="2">
        <v>38352</v>
      </c>
      <c r="H2067">
        <v>175957</v>
      </c>
      <c r="I2067">
        <v>157273</v>
      </c>
      <c r="J2067">
        <v>210</v>
      </c>
      <c r="K2067">
        <f t="shared" si="64"/>
        <v>13487104050</v>
      </c>
      <c r="L2067">
        <v>189</v>
      </c>
      <c r="M2067">
        <v>168</v>
      </c>
      <c r="N2067" t="s">
        <v>1215</v>
      </c>
      <c r="O2067" t="s">
        <v>474</v>
      </c>
      <c r="P2067" t="s">
        <v>39</v>
      </c>
      <c r="Q2067" s="6">
        <v>42169</v>
      </c>
      <c r="R2067" s="3">
        <v>3262</v>
      </c>
      <c r="S2067" s="3">
        <v>3241</v>
      </c>
      <c r="T2067" t="s">
        <v>55</v>
      </c>
      <c r="V2067" s="3">
        <v>165740</v>
      </c>
      <c r="AB2067" s="3">
        <v>1062992525</v>
      </c>
      <c r="AC2067" s="3">
        <v>1055986719</v>
      </c>
      <c r="AD2067">
        <v>147.51</v>
      </c>
      <c r="AE2067" s="5">
        <f t="shared" si="65"/>
        <v>733464842.25</v>
      </c>
      <c r="AF2067">
        <v>146.54</v>
      </c>
      <c r="AG2067" s="4">
        <v>0.69</v>
      </c>
      <c r="AH2067" t="s">
        <v>33</v>
      </c>
      <c r="AI2067" t="s">
        <v>52</v>
      </c>
      <c r="AJ2067">
        <v>34.147784999999999</v>
      </c>
      <c r="AK2067">
        <v>-118.144516</v>
      </c>
    </row>
    <row r="2068" spans="1:37" x14ac:dyDescent="0.25">
      <c r="A2068">
        <v>2066</v>
      </c>
      <c r="B2068">
        <v>479</v>
      </c>
      <c r="C2068" t="s">
        <v>1217</v>
      </c>
      <c r="D2068" t="s">
        <v>108</v>
      </c>
      <c r="E2068" t="s">
        <v>31</v>
      </c>
      <c r="F2068" s="2">
        <v>36161</v>
      </c>
      <c r="G2068" s="2">
        <v>39813</v>
      </c>
      <c r="H2068">
        <v>30072</v>
      </c>
      <c r="I2068">
        <v>26846</v>
      </c>
      <c r="J2068">
        <v>241</v>
      </c>
      <c r="K2068">
        <f t="shared" si="64"/>
        <v>2645283480</v>
      </c>
      <c r="L2068">
        <v>217</v>
      </c>
      <c r="M2068">
        <v>193</v>
      </c>
      <c r="N2068" t="s">
        <v>1217</v>
      </c>
      <c r="O2068">
        <v>2</v>
      </c>
      <c r="P2068" t="s">
        <v>39</v>
      </c>
      <c r="Q2068" s="6">
        <v>42050</v>
      </c>
      <c r="R2068">
        <v>87</v>
      </c>
      <c r="S2068">
        <v>91</v>
      </c>
      <c r="T2068" t="s">
        <v>40</v>
      </c>
      <c r="U2068" t="s">
        <v>2178</v>
      </c>
      <c r="V2068" s="3">
        <v>30450</v>
      </c>
      <c r="W2068">
        <v>83</v>
      </c>
      <c r="Y2068" t="s">
        <v>2179</v>
      </c>
      <c r="AB2068" s="3">
        <v>87028000</v>
      </c>
      <c r="AC2068" s="3">
        <v>91268000</v>
      </c>
      <c r="AD2068">
        <v>70.53</v>
      </c>
      <c r="AE2068" s="5">
        <f t="shared" si="65"/>
        <v>60049319.999999993</v>
      </c>
      <c r="AF2068">
        <v>73.97</v>
      </c>
      <c r="AG2068" s="4">
        <v>0.69</v>
      </c>
      <c r="AH2068" t="s">
        <v>33</v>
      </c>
      <c r="AI2068" t="s">
        <v>108</v>
      </c>
      <c r="AJ2068">
        <v>35.640833000000001</v>
      </c>
      <c r="AK2068">
        <v>-120.653888999999</v>
      </c>
    </row>
    <row r="2069" spans="1:37" x14ac:dyDescent="0.25">
      <c r="A2069">
        <v>2067</v>
      </c>
      <c r="B2069">
        <v>479</v>
      </c>
      <c r="C2069" t="s">
        <v>1217</v>
      </c>
      <c r="D2069" t="s">
        <v>108</v>
      </c>
      <c r="E2069" t="s">
        <v>31</v>
      </c>
      <c r="F2069" s="2">
        <v>36161</v>
      </c>
      <c r="G2069" s="2">
        <v>39813</v>
      </c>
      <c r="H2069">
        <v>30072</v>
      </c>
      <c r="I2069">
        <v>26846</v>
      </c>
      <c r="J2069">
        <v>241</v>
      </c>
      <c r="K2069">
        <f t="shared" si="64"/>
        <v>2645283480</v>
      </c>
      <c r="L2069">
        <v>217</v>
      </c>
      <c r="M2069">
        <v>193</v>
      </c>
      <c r="N2069" t="s">
        <v>1217</v>
      </c>
      <c r="O2069">
        <v>2</v>
      </c>
      <c r="P2069" t="s">
        <v>39</v>
      </c>
      <c r="Q2069" s="6">
        <v>42019</v>
      </c>
      <c r="R2069">
        <v>97</v>
      </c>
      <c r="S2069">
        <v>95</v>
      </c>
      <c r="T2069" t="s">
        <v>40</v>
      </c>
      <c r="V2069" s="3">
        <v>30450</v>
      </c>
      <c r="W2069">
        <v>85.1</v>
      </c>
      <c r="Y2069" t="s">
        <v>1218</v>
      </c>
      <c r="AB2069" s="3">
        <v>96730000</v>
      </c>
      <c r="AC2069" s="3">
        <v>94827000</v>
      </c>
      <c r="AD2069">
        <v>60.97</v>
      </c>
      <c r="AE2069" s="5">
        <f t="shared" si="65"/>
        <v>58038000</v>
      </c>
      <c r="AF2069">
        <v>59.77</v>
      </c>
      <c r="AG2069" s="4">
        <v>0.6</v>
      </c>
      <c r="AH2069" t="s">
        <v>33</v>
      </c>
      <c r="AI2069" t="s">
        <v>108</v>
      </c>
      <c r="AJ2069">
        <v>35.640833000000001</v>
      </c>
      <c r="AK2069">
        <v>-120.653888999999</v>
      </c>
    </row>
    <row r="2070" spans="1:37" x14ac:dyDescent="0.25">
      <c r="A2070">
        <v>2068</v>
      </c>
      <c r="B2070">
        <v>479</v>
      </c>
      <c r="C2070" t="s">
        <v>1217</v>
      </c>
      <c r="D2070" t="s">
        <v>108</v>
      </c>
      <c r="E2070" t="s">
        <v>31</v>
      </c>
      <c r="F2070" s="2">
        <v>36161</v>
      </c>
      <c r="G2070" s="2">
        <v>39813</v>
      </c>
      <c r="H2070">
        <v>30072</v>
      </c>
      <c r="I2070">
        <v>26846</v>
      </c>
      <c r="J2070">
        <v>241</v>
      </c>
      <c r="K2070">
        <f t="shared" si="64"/>
        <v>2645283480</v>
      </c>
      <c r="L2070">
        <v>217</v>
      </c>
      <c r="M2070">
        <v>193</v>
      </c>
      <c r="N2070" t="s">
        <v>1217</v>
      </c>
      <c r="O2070">
        <v>2</v>
      </c>
      <c r="P2070" t="s">
        <v>39</v>
      </c>
      <c r="Q2070" s="6">
        <v>42352</v>
      </c>
      <c r="R2070">
        <v>93</v>
      </c>
      <c r="S2070">
        <v>119</v>
      </c>
      <c r="T2070" t="s">
        <v>40</v>
      </c>
      <c r="V2070" s="3">
        <v>30450</v>
      </c>
      <c r="W2070">
        <v>67</v>
      </c>
      <c r="Y2070" t="s">
        <v>1219</v>
      </c>
      <c r="AB2070" s="3">
        <v>92958000</v>
      </c>
      <c r="AC2070" s="3">
        <v>119083000</v>
      </c>
      <c r="AD2070">
        <v>66.959999999999994</v>
      </c>
      <c r="AE2070" s="5">
        <f t="shared" si="65"/>
        <v>63211440.000000007</v>
      </c>
      <c r="AF2070">
        <v>85.78</v>
      </c>
      <c r="AG2070" s="4">
        <v>0.68</v>
      </c>
      <c r="AH2070" t="s">
        <v>33</v>
      </c>
      <c r="AI2070" t="s">
        <v>108</v>
      </c>
      <c r="AJ2070">
        <v>35.640833000000001</v>
      </c>
      <c r="AK2070">
        <v>-120.653888999999</v>
      </c>
    </row>
    <row r="2071" spans="1:37" x14ac:dyDescent="0.25">
      <c r="A2071">
        <v>2069</v>
      </c>
      <c r="B2071">
        <v>479</v>
      </c>
      <c r="C2071" t="s">
        <v>1217</v>
      </c>
      <c r="D2071" t="s">
        <v>108</v>
      </c>
      <c r="E2071" t="s">
        <v>31</v>
      </c>
      <c r="F2071" s="2">
        <v>36161</v>
      </c>
      <c r="G2071" s="2">
        <v>39813</v>
      </c>
      <c r="H2071">
        <v>30072</v>
      </c>
      <c r="I2071">
        <v>26846</v>
      </c>
      <c r="J2071">
        <v>241</v>
      </c>
      <c r="K2071">
        <f t="shared" si="64"/>
        <v>2645283480</v>
      </c>
      <c r="L2071">
        <v>217</v>
      </c>
      <c r="M2071">
        <v>193</v>
      </c>
      <c r="N2071" t="s">
        <v>1217</v>
      </c>
      <c r="O2071">
        <v>2</v>
      </c>
      <c r="P2071" t="s">
        <v>39</v>
      </c>
      <c r="Q2071" s="6">
        <v>42322</v>
      </c>
      <c r="R2071">
        <v>128</v>
      </c>
      <c r="S2071">
        <v>157</v>
      </c>
      <c r="T2071" t="s">
        <v>40</v>
      </c>
      <c r="V2071" s="3">
        <v>30450</v>
      </c>
      <c r="W2071">
        <v>89.1</v>
      </c>
      <c r="Y2071" t="s">
        <v>1220</v>
      </c>
      <c r="AB2071" s="3">
        <v>127803000</v>
      </c>
      <c r="AC2071" s="3">
        <v>157126000</v>
      </c>
      <c r="AD2071">
        <v>92.06</v>
      </c>
      <c r="AE2071" s="5">
        <f t="shared" si="65"/>
        <v>84349980</v>
      </c>
      <c r="AF2071">
        <v>113.18</v>
      </c>
      <c r="AG2071" s="4">
        <v>0.66</v>
      </c>
      <c r="AH2071" t="s">
        <v>33</v>
      </c>
      <c r="AI2071" t="s">
        <v>108</v>
      </c>
      <c r="AJ2071">
        <v>35.640833000000001</v>
      </c>
      <c r="AK2071">
        <v>-120.653888999999</v>
      </c>
    </row>
    <row r="2072" spans="1:37" x14ac:dyDescent="0.25">
      <c r="A2072">
        <v>2070</v>
      </c>
      <c r="B2072">
        <v>479</v>
      </c>
      <c r="C2072" t="s">
        <v>1217</v>
      </c>
      <c r="D2072" t="s">
        <v>108</v>
      </c>
      <c r="E2072" t="s">
        <v>31</v>
      </c>
      <c r="F2072" s="2">
        <v>36161</v>
      </c>
      <c r="G2072" s="2">
        <v>39813</v>
      </c>
      <c r="H2072">
        <v>30072</v>
      </c>
      <c r="I2072">
        <v>26846</v>
      </c>
      <c r="J2072">
        <v>241</v>
      </c>
      <c r="K2072">
        <f t="shared" si="64"/>
        <v>2645283480</v>
      </c>
      <c r="L2072">
        <v>217</v>
      </c>
      <c r="M2072">
        <v>193</v>
      </c>
      <c r="N2072" t="s">
        <v>1217</v>
      </c>
      <c r="O2072">
        <v>2</v>
      </c>
      <c r="P2072" t="s">
        <v>39</v>
      </c>
      <c r="Q2072" s="6">
        <v>42291</v>
      </c>
      <c r="R2072">
        <v>192</v>
      </c>
      <c r="S2072">
        <v>213</v>
      </c>
      <c r="T2072" t="s">
        <v>40</v>
      </c>
      <c r="V2072" s="3">
        <v>30450</v>
      </c>
      <c r="W2072">
        <v>121.9</v>
      </c>
      <c r="Y2072" t="s">
        <v>1221</v>
      </c>
      <c r="AB2072" s="3">
        <v>192264000</v>
      </c>
      <c r="AC2072" s="3">
        <v>212911000</v>
      </c>
      <c r="AD2072">
        <v>122</v>
      </c>
      <c r="AE2072" s="5">
        <f t="shared" si="65"/>
        <v>115358400</v>
      </c>
      <c r="AF2072">
        <v>135.11000000000001</v>
      </c>
      <c r="AG2072" s="4">
        <v>0.6</v>
      </c>
      <c r="AH2072" t="s">
        <v>33</v>
      </c>
      <c r="AI2072" t="s">
        <v>108</v>
      </c>
      <c r="AJ2072">
        <v>35.640833000000001</v>
      </c>
      <c r="AK2072">
        <v>-120.653888999999</v>
      </c>
    </row>
    <row r="2073" spans="1:37" x14ac:dyDescent="0.25">
      <c r="A2073">
        <v>2071</v>
      </c>
      <c r="B2073">
        <v>479</v>
      </c>
      <c r="C2073" t="s">
        <v>1217</v>
      </c>
      <c r="D2073" t="s">
        <v>108</v>
      </c>
      <c r="E2073" t="s">
        <v>31</v>
      </c>
      <c r="F2073" s="2">
        <v>36161</v>
      </c>
      <c r="G2073" s="2">
        <v>39813</v>
      </c>
      <c r="H2073">
        <v>30072</v>
      </c>
      <c r="I2073">
        <v>26846</v>
      </c>
      <c r="J2073">
        <v>241</v>
      </c>
      <c r="K2073">
        <f t="shared" si="64"/>
        <v>2645283480</v>
      </c>
      <c r="L2073">
        <v>217</v>
      </c>
      <c r="M2073">
        <v>193</v>
      </c>
      <c r="N2073" t="s">
        <v>1217</v>
      </c>
      <c r="O2073">
        <v>2</v>
      </c>
      <c r="P2073" t="s">
        <v>39</v>
      </c>
      <c r="Q2073" s="6">
        <v>42261</v>
      </c>
      <c r="R2073">
        <v>207</v>
      </c>
      <c r="S2073">
        <v>239</v>
      </c>
      <c r="T2073" t="s">
        <v>40</v>
      </c>
      <c r="V2073" s="3">
        <v>30450</v>
      </c>
      <c r="W2073">
        <v>149.4</v>
      </c>
      <c r="Y2073" t="s">
        <v>1222</v>
      </c>
      <c r="AB2073" s="3">
        <v>206585000</v>
      </c>
      <c r="AC2073" s="3">
        <v>238818000</v>
      </c>
      <c r="AD2073">
        <v>149.47999999999999</v>
      </c>
      <c r="AE2073" s="5">
        <f t="shared" si="65"/>
        <v>136346100</v>
      </c>
      <c r="AF2073">
        <v>172.81</v>
      </c>
      <c r="AG2073" s="4">
        <v>0.66</v>
      </c>
      <c r="AH2073" t="s">
        <v>33</v>
      </c>
      <c r="AI2073" t="s">
        <v>108</v>
      </c>
      <c r="AJ2073">
        <v>35.640833000000001</v>
      </c>
      <c r="AK2073">
        <v>-120.653888999999</v>
      </c>
    </row>
    <row r="2074" spans="1:37" x14ac:dyDescent="0.25">
      <c r="A2074">
        <v>2072</v>
      </c>
      <c r="B2074">
        <v>479</v>
      </c>
      <c r="C2074" t="s">
        <v>1217</v>
      </c>
      <c r="D2074" t="s">
        <v>108</v>
      </c>
      <c r="E2074" t="s">
        <v>31</v>
      </c>
      <c r="F2074" s="2">
        <v>36161</v>
      </c>
      <c r="G2074" s="2">
        <v>39813</v>
      </c>
      <c r="H2074">
        <v>30072</v>
      </c>
      <c r="I2074">
        <v>26846</v>
      </c>
      <c r="J2074">
        <v>241</v>
      </c>
      <c r="K2074">
        <f t="shared" si="64"/>
        <v>2645283480</v>
      </c>
      <c r="L2074">
        <v>217</v>
      </c>
      <c r="M2074">
        <v>193</v>
      </c>
      <c r="N2074" t="s">
        <v>1217</v>
      </c>
      <c r="O2074">
        <v>2</v>
      </c>
      <c r="P2074" t="s">
        <v>39</v>
      </c>
      <c r="Q2074" s="6">
        <v>42230</v>
      </c>
      <c r="R2074">
        <v>233</v>
      </c>
      <c r="S2074">
        <v>268</v>
      </c>
      <c r="T2074" t="s">
        <v>40</v>
      </c>
      <c r="V2074" s="3">
        <v>30450</v>
      </c>
      <c r="W2074">
        <v>136.80000000000001</v>
      </c>
      <c r="Y2074" t="s">
        <v>1223</v>
      </c>
      <c r="AB2074" s="3">
        <v>233357000</v>
      </c>
      <c r="AC2074" s="3">
        <v>267569000</v>
      </c>
      <c r="AD2074">
        <v>136.71</v>
      </c>
      <c r="AE2074" s="5">
        <f t="shared" si="65"/>
        <v>128346350.00000001</v>
      </c>
      <c r="AF2074">
        <v>156.75</v>
      </c>
      <c r="AG2074" s="4">
        <v>0.55000000000000004</v>
      </c>
      <c r="AH2074" t="s">
        <v>33</v>
      </c>
      <c r="AI2074" t="s">
        <v>108</v>
      </c>
      <c r="AJ2074">
        <v>35.640833000000001</v>
      </c>
      <c r="AK2074">
        <v>-120.653888999999</v>
      </c>
    </row>
    <row r="2075" spans="1:37" x14ac:dyDescent="0.25">
      <c r="A2075">
        <v>2073</v>
      </c>
      <c r="B2075">
        <v>479</v>
      </c>
      <c r="C2075" t="s">
        <v>1217</v>
      </c>
      <c r="D2075" t="s">
        <v>108</v>
      </c>
      <c r="E2075" t="s">
        <v>31</v>
      </c>
      <c r="F2075" s="2">
        <v>36161</v>
      </c>
      <c r="G2075" s="2">
        <v>39813</v>
      </c>
      <c r="H2075">
        <v>30072</v>
      </c>
      <c r="I2075">
        <v>26846</v>
      </c>
      <c r="J2075">
        <v>241</v>
      </c>
      <c r="K2075">
        <f t="shared" si="64"/>
        <v>2645283480</v>
      </c>
      <c r="L2075">
        <v>217</v>
      </c>
      <c r="M2075">
        <v>193</v>
      </c>
      <c r="N2075" t="s">
        <v>1217</v>
      </c>
      <c r="O2075">
        <v>2</v>
      </c>
      <c r="P2075" t="s">
        <v>39</v>
      </c>
      <c r="Q2075" s="6">
        <v>42199</v>
      </c>
      <c r="R2075">
        <v>245</v>
      </c>
      <c r="S2075">
        <v>279</v>
      </c>
      <c r="T2075" t="s">
        <v>40</v>
      </c>
      <c r="V2075" s="3">
        <v>30450</v>
      </c>
      <c r="W2075">
        <v>152</v>
      </c>
      <c r="Y2075" t="s">
        <v>1224</v>
      </c>
      <c r="AB2075" s="3">
        <v>244726000</v>
      </c>
      <c r="AC2075" s="3">
        <v>279472000</v>
      </c>
      <c r="AD2075">
        <v>151.91999999999999</v>
      </c>
      <c r="AE2075" s="5">
        <f t="shared" si="65"/>
        <v>144388340</v>
      </c>
      <c r="AF2075">
        <v>173.49</v>
      </c>
      <c r="AG2075" s="4">
        <v>0.59</v>
      </c>
      <c r="AH2075" t="s">
        <v>33</v>
      </c>
      <c r="AI2075" t="s">
        <v>108</v>
      </c>
      <c r="AJ2075">
        <v>35.640833000000001</v>
      </c>
      <c r="AK2075">
        <v>-120.653888999999</v>
      </c>
    </row>
    <row r="2076" spans="1:37" x14ac:dyDescent="0.25">
      <c r="A2076">
        <v>2074</v>
      </c>
      <c r="B2076">
        <v>479</v>
      </c>
      <c r="C2076" t="s">
        <v>1217</v>
      </c>
      <c r="D2076" t="s">
        <v>108</v>
      </c>
      <c r="E2076" t="s">
        <v>31</v>
      </c>
      <c r="F2076" s="2">
        <v>36161</v>
      </c>
      <c r="G2076" s="2">
        <v>39813</v>
      </c>
      <c r="H2076">
        <v>30072</v>
      </c>
      <c r="I2076">
        <v>26846</v>
      </c>
      <c r="J2076">
        <v>241</v>
      </c>
      <c r="K2076">
        <f t="shared" si="64"/>
        <v>2645283480</v>
      </c>
      <c r="L2076">
        <v>217</v>
      </c>
      <c r="M2076">
        <v>193</v>
      </c>
      <c r="N2076" t="s">
        <v>1217</v>
      </c>
      <c r="O2076">
        <v>2</v>
      </c>
      <c r="P2076" t="s">
        <v>39</v>
      </c>
      <c r="Q2076" s="6">
        <v>42169</v>
      </c>
      <c r="R2076">
        <v>230</v>
      </c>
      <c r="S2076">
        <v>244</v>
      </c>
      <c r="T2076" t="s">
        <v>40</v>
      </c>
      <c r="V2076" s="3">
        <v>30450</v>
      </c>
      <c r="W2076">
        <v>153</v>
      </c>
      <c r="Y2076" t="s">
        <v>1225</v>
      </c>
      <c r="AB2076" s="3">
        <v>229643000</v>
      </c>
      <c r="AC2076" s="3">
        <v>244400000</v>
      </c>
      <c r="AD2076">
        <v>153.1</v>
      </c>
      <c r="AE2076" s="5">
        <f t="shared" si="65"/>
        <v>140082230</v>
      </c>
      <c r="AF2076">
        <v>162.93</v>
      </c>
      <c r="AG2076" s="4">
        <v>0.61</v>
      </c>
      <c r="AH2076" t="s">
        <v>33</v>
      </c>
      <c r="AI2076" t="s">
        <v>108</v>
      </c>
      <c r="AJ2076">
        <v>35.640833000000001</v>
      </c>
      <c r="AK2076">
        <v>-120.653888999999</v>
      </c>
    </row>
    <row r="2077" spans="1:37" x14ac:dyDescent="0.25">
      <c r="A2077">
        <v>2075</v>
      </c>
      <c r="B2077">
        <v>567</v>
      </c>
      <c r="C2077" t="s">
        <v>1226</v>
      </c>
      <c r="D2077" t="s">
        <v>59</v>
      </c>
      <c r="E2077" t="s">
        <v>53</v>
      </c>
      <c r="F2077" s="2">
        <v>36892</v>
      </c>
      <c r="G2077" s="2">
        <v>40178</v>
      </c>
      <c r="H2077">
        <v>20260</v>
      </c>
      <c r="I2077">
        <v>18370</v>
      </c>
      <c r="J2077">
        <v>169</v>
      </c>
      <c r="K2077">
        <f t="shared" si="64"/>
        <v>1249738100</v>
      </c>
      <c r="L2077">
        <v>165</v>
      </c>
      <c r="M2077">
        <v>160</v>
      </c>
      <c r="N2077" t="s">
        <v>1226</v>
      </c>
      <c r="O2077" t="s">
        <v>54</v>
      </c>
      <c r="P2077" t="s">
        <v>39</v>
      </c>
      <c r="Q2077" s="6">
        <v>42050</v>
      </c>
      <c r="R2077" s="3">
        <v>55913280</v>
      </c>
      <c r="S2077" s="3">
        <v>68393578</v>
      </c>
      <c r="T2077" t="s">
        <v>32</v>
      </c>
      <c r="V2077" s="3">
        <v>20922</v>
      </c>
      <c r="X2077" t="s">
        <v>2180</v>
      </c>
      <c r="AB2077" s="3">
        <v>55913280</v>
      </c>
      <c r="AC2077" s="3">
        <v>68393578</v>
      </c>
      <c r="AD2077">
        <v>80.17</v>
      </c>
      <c r="AE2077" s="5">
        <f t="shared" si="65"/>
        <v>46967155.199999996</v>
      </c>
      <c r="AF2077">
        <v>98.07</v>
      </c>
      <c r="AG2077" s="4">
        <v>0.84</v>
      </c>
      <c r="AH2077" t="s">
        <v>376</v>
      </c>
      <c r="AI2077" t="s">
        <v>59</v>
      </c>
      <c r="AJ2077">
        <v>37.471600000000002</v>
      </c>
      <c r="AK2077">
        <v>-121.129656</v>
      </c>
    </row>
    <row r="2078" spans="1:37" x14ac:dyDescent="0.25">
      <c r="A2078">
        <v>2076</v>
      </c>
      <c r="B2078">
        <v>567</v>
      </c>
      <c r="C2078" t="s">
        <v>1226</v>
      </c>
      <c r="D2078" t="s">
        <v>59</v>
      </c>
      <c r="E2078" t="s">
        <v>53</v>
      </c>
      <c r="F2078" s="2">
        <v>36892</v>
      </c>
      <c r="G2078" s="2">
        <v>40178</v>
      </c>
      <c r="H2078">
        <v>20260</v>
      </c>
      <c r="I2078">
        <v>18370</v>
      </c>
      <c r="J2078">
        <v>169</v>
      </c>
      <c r="K2078">
        <f t="shared" si="64"/>
        <v>1249738100</v>
      </c>
      <c r="L2078">
        <v>165</v>
      </c>
      <c r="M2078">
        <v>160</v>
      </c>
      <c r="N2078" t="s">
        <v>1226</v>
      </c>
      <c r="O2078" t="s">
        <v>54</v>
      </c>
      <c r="P2078" t="s">
        <v>39</v>
      </c>
      <c r="Q2078" s="6">
        <v>42019</v>
      </c>
      <c r="R2078" s="3">
        <v>60956080</v>
      </c>
      <c r="S2078" s="3">
        <v>66076050</v>
      </c>
      <c r="T2078" t="s">
        <v>32</v>
      </c>
      <c r="V2078" s="3">
        <v>20922</v>
      </c>
      <c r="X2078" t="s">
        <v>2180</v>
      </c>
      <c r="AB2078" s="3">
        <v>60956080</v>
      </c>
      <c r="AC2078" s="3">
        <v>66076050</v>
      </c>
      <c r="AD2078">
        <v>78.95</v>
      </c>
      <c r="AE2078" s="5">
        <f t="shared" si="65"/>
        <v>51203107.199999996</v>
      </c>
      <c r="AF2078">
        <v>85.58</v>
      </c>
      <c r="AG2078" s="4">
        <v>0.84</v>
      </c>
      <c r="AH2078" t="s">
        <v>376</v>
      </c>
      <c r="AI2078" t="s">
        <v>59</v>
      </c>
      <c r="AJ2078">
        <v>37.471600000000002</v>
      </c>
      <c r="AK2078">
        <v>-121.129656</v>
      </c>
    </row>
    <row r="2079" spans="1:37" x14ac:dyDescent="0.25">
      <c r="A2079">
        <v>2077</v>
      </c>
      <c r="B2079">
        <v>567</v>
      </c>
      <c r="C2079" t="s">
        <v>1226</v>
      </c>
      <c r="D2079" t="s">
        <v>59</v>
      </c>
      <c r="E2079" t="s">
        <v>53</v>
      </c>
      <c r="F2079" s="2">
        <v>36892</v>
      </c>
      <c r="G2079" s="2">
        <v>40178</v>
      </c>
      <c r="H2079">
        <v>20260</v>
      </c>
      <c r="I2079">
        <v>18370</v>
      </c>
      <c r="J2079">
        <v>169</v>
      </c>
      <c r="K2079">
        <f t="shared" si="64"/>
        <v>1249738100</v>
      </c>
      <c r="L2079">
        <v>165</v>
      </c>
      <c r="M2079">
        <v>160</v>
      </c>
      <c r="N2079" t="s">
        <v>1226</v>
      </c>
      <c r="O2079" t="s">
        <v>56</v>
      </c>
      <c r="P2079" t="s">
        <v>39</v>
      </c>
      <c r="Q2079" s="6">
        <v>42352</v>
      </c>
      <c r="R2079" s="3">
        <v>67735700</v>
      </c>
      <c r="S2079" s="3">
        <v>65092244</v>
      </c>
      <c r="T2079" t="s">
        <v>32</v>
      </c>
      <c r="U2079" t="s">
        <v>1227</v>
      </c>
      <c r="V2079" s="3">
        <v>20922</v>
      </c>
      <c r="W2079">
        <v>104</v>
      </c>
      <c r="AB2079" s="3">
        <v>67735700</v>
      </c>
      <c r="AC2079" s="3">
        <v>65092244</v>
      </c>
      <c r="AD2079">
        <v>82.5</v>
      </c>
      <c r="AE2079" s="5">
        <f t="shared" si="65"/>
        <v>53511203</v>
      </c>
      <c r="AF2079">
        <v>79.290000000000006</v>
      </c>
      <c r="AG2079" s="4">
        <v>0.79</v>
      </c>
      <c r="AH2079" t="s">
        <v>376</v>
      </c>
      <c r="AI2079" t="s">
        <v>59</v>
      </c>
      <c r="AJ2079">
        <v>37.471600000000002</v>
      </c>
      <c r="AK2079">
        <v>-121.129656</v>
      </c>
    </row>
    <row r="2080" spans="1:37" x14ac:dyDescent="0.25">
      <c r="A2080">
        <v>2078</v>
      </c>
      <c r="B2080">
        <v>567</v>
      </c>
      <c r="C2080" t="s">
        <v>1226</v>
      </c>
      <c r="D2080" t="s">
        <v>59</v>
      </c>
      <c r="E2080" t="s">
        <v>53</v>
      </c>
      <c r="F2080" s="2">
        <v>36892</v>
      </c>
      <c r="G2080" s="2">
        <v>40178</v>
      </c>
      <c r="H2080">
        <v>20260</v>
      </c>
      <c r="I2080">
        <v>18370</v>
      </c>
      <c r="J2080">
        <v>169</v>
      </c>
      <c r="K2080">
        <f t="shared" si="64"/>
        <v>1249738100</v>
      </c>
      <c r="L2080">
        <v>165</v>
      </c>
      <c r="M2080">
        <v>160</v>
      </c>
      <c r="N2080" t="s">
        <v>1226</v>
      </c>
      <c r="O2080" t="s">
        <v>54</v>
      </c>
      <c r="P2080" t="s">
        <v>39</v>
      </c>
      <c r="Q2080" s="6">
        <v>42322</v>
      </c>
      <c r="R2080" s="3">
        <v>67145852</v>
      </c>
      <c r="S2080" s="3">
        <v>94421016</v>
      </c>
      <c r="T2080" t="s">
        <v>32</v>
      </c>
      <c r="U2080" t="s">
        <v>1228</v>
      </c>
      <c r="V2080" s="3">
        <v>20922</v>
      </c>
      <c r="AB2080" s="3">
        <v>67145852</v>
      </c>
      <c r="AC2080" s="3">
        <v>94421016</v>
      </c>
      <c r="AD2080">
        <v>72.75</v>
      </c>
      <c r="AE2080" s="5">
        <f t="shared" si="65"/>
        <v>45659179.360000007</v>
      </c>
      <c r="AF2080">
        <v>102.29</v>
      </c>
      <c r="AG2080" s="4">
        <v>0.68</v>
      </c>
      <c r="AH2080" t="s">
        <v>376</v>
      </c>
      <c r="AI2080" t="s">
        <v>59</v>
      </c>
      <c r="AJ2080">
        <v>37.471600000000002</v>
      </c>
      <c r="AK2080">
        <v>-121.129656</v>
      </c>
    </row>
    <row r="2081" spans="1:37" x14ac:dyDescent="0.25">
      <c r="A2081">
        <v>2079</v>
      </c>
      <c r="B2081">
        <v>567</v>
      </c>
      <c r="C2081" t="s">
        <v>1226</v>
      </c>
      <c r="D2081" t="s">
        <v>59</v>
      </c>
      <c r="E2081" t="s">
        <v>53</v>
      </c>
      <c r="F2081" s="2">
        <v>36892</v>
      </c>
      <c r="G2081" s="2">
        <v>40178</v>
      </c>
      <c r="H2081">
        <v>20260</v>
      </c>
      <c r="I2081">
        <v>18370</v>
      </c>
      <c r="J2081">
        <v>169</v>
      </c>
      <c r="K2081">
        <f t="shared" si="64"/>
        <v>1249738100</v>
      </c>
      <c r="L2081">
        <v>165</v>
      </c>
      <c r="M2081">
        <v>160</v>
      </c>
      <c r="N2081" t="s">
        <v>1226</v>
      </c>
      <c r="O2081" t="s">
        <v>54</v>
      </c>
      <c r="P2081" t="s">
        <v>39</v>
      </c>
      <c r="Q2081" s="6">
        <v>42291</v>
      </c>
      <c r="R2081" s="3">
        <v>114375360</v>
      </c>
      <c r="S2081" s="3">
        <v>123642320</v>
      </c>
      <c r="T2081" t="s">
        <v>32</v>
      </c>
      <c r="U2081" t="s">
        <v>1228</v>
      </c>
      <c r="V2081" s="3">
        <v>20922</v>
      </c>
      <c r="AB2081" s="3">
        <v>114375360</v>
      </c>
      <c r="AC2081" s="3">
        <v>123642320</v>
      </c>
      <c r="AD2081">
        <v>104.04</v>
      </c>
      <c r="AE2081" s="5">
        <f t="shared" si="65"/>
        <v>67481462.399999991</v>
      </c>
      <c r="AF2081">
        <v>112.47</v>
      </c>
      <c r="AG2081" s="4">
        <v>0.59</v>
      </c>
      <c r="AH2081" t="s">
        <v>376</v>
      </c>
      <c r="AI2081" t="s">
        <v>59</v>
      </c>
      <c r="AJ2081">
        <v>37.471600000000002</v>
      </c>
      <c r="AK2081">
        <v>-121.129656</v>
      </c>
    </row>
    <row r="2082" spans="1:37" x14ac:dyDescent="0.25">
      <c r="A2082">
        <v>2080</v>
      </c>
      <c r="B2082">
        <v>567</v>
      </c>
      <c r="C2082" t="s">
        <v>1226</v>
      </c>
      <c r="D2082" t="s">
        <v>59</v>
      </c>
      <c r="E2082" t="s">
        <v>53</v>
      </c>
      <c r="F2082" s="2">
        <v>36892</v>
      </c>
      <c r="G2082" s="2">
        <v>40178</v>
      </c>
      <c r="H2082">
        <v>20260</v>
      </c>
      <c r="I2082">
        <v>18370</v>
      </c>
      <c r="J2082">
        <v>169</v>
      </c>
      <c r="K2082">
        <f t="shared" si="64"/>
        <v>1249738100</v>
      </c>
      <c r="L2082">
        <v>165</v>
      </c>
      <c r="M2082">
        <v>160</v>
      </c>
      <c r="N2082" t="s">
        <v>1226</v>
      </c>
      <c r="O2082" t="s">
        <v>38</v>
      </c>
      <c r="P2082" t="s">
        <v>39</v>
      </c>
      <c r="Q2082" s="6">
        <v>42261</v>
      </c>
      <c r="R2082" s="3">
        <v>140198688</v>
      </c>
      <c r="S2082" s="3">
        <v>149981072</v>
      </c>
      <c r="T2082" t="s">
        <v>32</v>
      </c>
      <c r="U2082" t="s">
        <v>1229</v>
      </c>
      <c r="V2082" s="3">
        <v>20922</v>
      </c>
      <c r="W2082">
        <v>152</v>
      </c>
      <c r="AB2082" s="3">
        <v>140198688</v>
      </c>
      <c r="AC2082" s="3">
        <v>149981072</v>
      </c>
      <c r="AD2082">
        <v>151.88999999999999</v>
      </c>
      <c r="AE2082" s="5">
        <f t="shared" si="65"/>
        <v>95335107.840000004</v>
      </c>
      <c r="AF2082">
        <v>162.49</v>
      </c>
      <c r="AG2082" s="4">
        <v>0.68</v>
      </c>
      <c r="AH2082" t="s">
        <v>376</v>
      </c>
      <c r="AI2082" t="s">
        <v>59</v>
      </c>
      <c r="AJ2082">
        <v>37.471600000000002</v>
      </c>
      <c r="AK2082">
        <v>-121.129656</v>
      </c>
    </row>
    <row r="2083" spans="1:37" x14ac:dyDescent="0.25">
      <c r="A2083">
        <v>2081</v>
      </c>
      <c r="B2083">
        <v>567</v>
      </c>
      <c r="C2083" t="s">
        <v>1226</v>
      </c>
      <c r="D2083" t="s">
        <v>59</v>
      </c>
      <c r="E2083" t="s">
        <v>53</v>
      </c>
      <c r="F2083" s="2">
        <v>36892</v>
      </c>
      <c r="G2083" s="2">
        <v>40178</v>
      </c>
      <c r="H2083">
        <v>20260</v>
      </c>
      <c r="I2083">
        <v>18370</v>
      </c>
      <c r="J2083">
        <v>169</v>
      </c>
      <c r="K2083">
        <f t="shared" si="64"/>
        <v>1249738100</v>
      </c>
      <c r="L2083">
        <v>165</v>
      </c>
      <c r="M2083">
        <v>160</v>
      </c>
      <c r="N2083" t="s">
        <v>1226</v>
      </c>
      <c r="O2083" t="s">
        <v>38</v>
      </c>
      <c r="P2083" t="s">
        <v>39</v>
      </c>
      <c r="Q2083" s="6">
        <v>42230</v>
      </c>
      <c r="R2083" s="3">
        <v>139405636</v>
      </c>
      <c r="S2083" s="3">
        <v>154325852</v>
      </c>
      <c r="T2083" t="s">
        <v>723</v>
      </c>
      <c r="U2083" t="s">
        <v>1230</v>
      </c>
      <c r="V2083" s="3">
        <v>20922</v>
      </c>
      <c r="AB2083" s="3">
        <v>139405636</v>
      </c>
      <c r="AC2083" s="3">
        <v>154325852</v>
      </c>
      <c r="AD2083">
        <v>124.66</v>
      </c>
      <c r="AE2083" s="5">
        <f t="shared" si="65"/>
        <v>80855268.879999995</v>
      </c>
      <c r="AF2083">
        <v>138.01</v>
      </c>
      <c r="AG2083" s="4">
        <v>0.57999999999999996</v>
      </c>
      <c r="AH2083" t="s">
        <v>376</v>
      </c>
      <c r="AI2083" t="s">
        <v>59</v>
      </c>
      <c r="AJ2083">
        <v>37.471600000000002</v>
      </c>
      <c r="AK2083">
        <v>-121.129656</v>
      </c>
    </row>
    <row r="2084" spans="1:37" x14ac:dyDescent="0.25">
      <c r="A2084">
        <v>2082</v>
      </c>
      <c r="B2084">
        <v>567</v>
      </c>
      <c r="C2084" t="s">
        <v>1226</v>
      </c>
      <c r="D2084" t="s">
        <v>59</v>
      </c>
      <c r="E2084" t="s">
        <v>53</v>
      </c>
      <c r="F2084" s="2">
        <v>36892</v>
      </c>
      <c r="G2084" s="2">
        <v>40178</v>
      </c>
      <c r="H2084">
        <v>20260</v>
      </c>
      <c r="I2084">
        <v>18370</v>
      </c>
      <c r="J2084">
        <v>169</v>
      </c>
      <c r="K2084">
        <f t="shared" si="64"/>
        <v>1249738100</v>
      </c>
      <c r="L2084">
        <v>165</v>
      </c>
      <c r="M2084">
        <v>160</v>
      </c>
      <c r="N2084" t="s">
        <v>1226</v>
      </c>
      <c r="O2084">
        <v>2</v>
      </c>
      <c r="P2084" t="s">
        <v>39</v>
      </c>
      <c r="Q2084" s="6">
        <v>42199</v>
      </c>
      <c r="R2084">
        <v>154</v>
      </c>
      <c r="S2084">
        <v>176</v>
      </c>
      <c r="T2084" t="s">
        <v>40</v>
      </c>
      <c r="U2084" t="s">
        <v>1231</v>
      </c>
      <c r="V2084" s="3">
        <v>20922</v>
      </c>
      <c r="X2084" t="s">
        <v>1232</v>
      </c>
      <c r="AB2084" s="3">
        <v>153759792</v>
      </c>
      <c r="AC2084" s="3">
        <v>176494640</v>
      </c>
      <c r="AD2084">
        <v>168.32</v>
      </c>
      <c r="AE2084" s="5">
        <f t="shared" si="65"/>
        <v>109169452.31999999</v>
      </c>
      <c r="AF2084">
        <v>193.21</v>
      </c>
      <c r="AG2084" s="4">
        <v>0.71</v>
      </c>
      <c r="AH2084" t="s">
        <v>376</v>
      </c>
      <c r="AI2084" t="s">
        <v>59</v>
      </c>
      <c r="AJ2084">
        <v>37.471600000000002</v>
      </c>
      <c r="AK2084">
        <v>-121.129656</v>
      </c>
    </row>
    <row r="2085" spans="1:37" x14ac:dyDescent="0.25">
      <c r="A2085">
        <v>2083</v>
      </c>
      <c r="B2085">
        <v>567</v>
      </c>
      <c r="C2085" t="s">
        <v>1226</v>
      </c>
      <c r="D2085" t="s">
        <v>59</v>
      </c>
      <c r="E2085" t="s">
        <v>53</v>
      </c>
      <c r="F2085" s="2">
        <v>36892</v>
      </c>
      <c r="G2085" s="2">
        <v>40178</v>
      </c>
      <c r="H2085">
        <v>20260</v>
      </c>
      <c r="I2085">
        <v>18370</v>
      </c>
      <c r="J2085">
        <v>169</v>
      </c>
      <c r="K2085">
        <f t="shared" si="64"/>
        <v>1249738100</v>
      </c>
      <c r="L2085">
        <v>165</v>
      </c>
      <c r="M2085">
        <v>160</v>
      </c>
      <c r="N2085" t="s">
        <v>1226</v>
      </c>
      <c r="O2085" t="s">
        <v>1233</v>
      </c>
      <c r="Q2085" s="6">
        <v>42169</v>
      </c>
      <c r="R2085" s="3">
        <v>149104932</v>
      </c>
      <c r="S2085" s="3">
        <v>141729332</v>
      </c>
      <c r="T2085" t="s">
        <v>723</v>
      </c>
      <c r="U2085" t="s">
        <v>1234</v>
      </c>
      <c r="V2085" s="3">
        <v>20922</v>
      </c>
      <c r="AB2085" s="3">
        <v>149104932</v>
      </c>
      <c r="AC2085" s="3">
        <v>141729332</v>
      </c>
      <c r="AD2085">
        <v>149.66</v>
      </c>
      <c r="AE2085" s="5">
        <f t="shared" si="65"/>
        <v>93936107.159999996</v>
      </c>
      <c r="AF2085">
        <v>142.26</v>
      </c>
      <c r="AG2085" s="4">
        <v>0.63</v>
      </c>
      <c r="AH2085" t="s">
        <v>376</v>
      </c>
      <c r="AI2085" t="s">
        <v>59</v>
      </c>
      <c r="AJ2085">
        <v>37.471600000000002</v>
      </c>
      <c r="AK2085">
        <v>-121.129656</v>
      </c>
    </row>
    <row r="2086" spans="1:37" x14ac:dyDescent="0.25">
      <c r="A2086">
        <v>2084</v>
      </c>
      <c r="B2086">
        <v>559</v>
      </c>
      <c r="C2086" t="s">
        <v>1235</v>
      </c>
      <c r="D2086" t="s">
        <v>36</v>
      </c>
      <c r="E2086" t="s">
        <v>31</v>
      </c>
      <c r="F2086" s="2">
        <v>34700</v>
      </c>
      <c r="G2086" s="2">
        <v>38352</v>
      </c>
      <c r="H2086">
        <v>60214</v>
      </c>
      <c r="I2086">
        <v>55829</v>
      </c>
      <c r="J2086">
        <v>170</v>
      </c>
      <c r="K2086">
        <f t="shared" si="64"/>
        <v>3736278700</v>
      </c>
      <c r="L2086">
        <v>153</v>
      </c>
      <c r="M2086">
        <v>136</v>
      </c>
      <c r="N2086" t="s">
        <v>1235</v>
      </c>
      <c r="O2086">
        <v>2</v>
      </c>
      <c r="P2086" t="s">
        <v>39</v>
      </c>
      <c r="Q2086" s="6">
        <v>42050</v>
      </c>
      <c r="R2086">
        <v>155</v>
      </c>
      <c r="S2086">
        <v>169</v>
      </c>
      <c r="T2086" t="s">
        <v>40</v>
      </c>
      <c r="U2086" t="s">
        <v>2181</v>
      </c>
      <c r="V2086" s="3">
        <v>61258</v>
      </c>
      <c r="W2086">
        <v>56</v>
      </c>
      <c r="AB2086" s="3">
        <v>155143000</v>
      </c>
      <c r="AC2086" s="3">
        <v>168764000</v>
      </c>
      <c r="AD2086">
        <v>61.51</v>
      </c>
      <c r="AE2086" s="5">
        <f t="shared" si="65"/>
        <v>105497240.00000001</v>
      </c>
      <c r="AF2086">
        <v>66.91</v>
      </c>
      <c r="AG2086" s="4">
        <v>0.68</v>
      </c>
      <c r="AH2086" t="s">
        <v>33</v>
      </c>
      <c r="AI2086" t="s">
        <v>36</v>
      </c>
      <c r="AJ2086">
        <v>38.232416999999998</v>
      </c>
      <c r="AK2086">
        <v>-122.636652</v>
      </c>
    </row>
    <row r="2087" spans="1:37" x14ac:dyDescent="0.25">
      <c r="A2087">
        <v>2085</v>
      </c>
      <c r="B2087">
        <v>559</v>
      </c>
      <c r="C2087" t="s">
        <v>1235</v>
      </c>
      <c r="D2087" t="s">
        <v>36</v>
      </c>
      <c r="E2087" t="s">
        <v>31</v>
      </c>
      <c r="F2087" s="2">
        <v>34700</v>
      </c>
      <c r="G2087" s="2">
        <v>38352</v>
      </c>
      <c r="H2087">
        <v>60214</v>
      </c>
      <c r="I2087">
        <v>55829</v>
      </c>
      <c r="J2087">
        <v>170</v>
      </c>
      <c r="K2087">
        <f t="shared" si="64"/>
        <v>3736278700</v>
      </c>
      <c r="L2087">
        <v>153</v>
      </c>
      <c r="M2087">
        <v>136</v>
      </c>
      <c r="N2087" t="s">
        <v>1235</v>
      </c>
      <c r="O2087" t="s">
        <v>38</v>
      </c>
      <c r="P2087" t="s">
        <v>39</v>
      </c>
      <c r="Q2087" s="6">
        <v>42019</v>
      </c>
      <c r="R2087">
        <v>171</v>
      </c>
      <c r="S2087">
        <v>173</v>
      </c>
      <c r="T2087" t="s">
        <v>40</v>
      </c>
      <c r="U2087" t="s">
        <v>1236</v>
      </c>
      <c r="V2087" s="3">
        <v>61032</v>
      </c>
      <c r="W2087">
        <v>82</v>
      </c>
      <c r="AB2087" s="3">
        <v>170753000</v>
      </c>
      <c r="AC2087" s="3">
        <v>172534000</v>
      </c>
      <c r="AD2087">
        <v>79.42</v>
      </c>
      <c r="AE2087" s="5">
        <f t="shared" si="65"/>
        <v>150262640</v>
      </c>
      <c r="AF2087">
        <v>80.25</v>
      </c>
      <c r="AG2087" s="4">
        <v>0.88</v>
      </c>
      <c r="AH2087" t="s">
        <v>33</v>
      </c>
      <c r="AI2087" t="s">
        <v>36</v>
      </c>
      <c r="AJ2087">
        <v>38.232416999999998</v>
      </c>
      <c r="AK2087">
        <v>-122.636652</v>
      </c>
    </row>
    <row r="2088" spans="1:37" x14ac:dyDescent="0.25">
      <c r="A2088">
        <v>2086</v>
      </c>
      <c r="B2088">
        <v>559</v>
      </c>
      <c r="C2088" t="s">
        <v>1235</v>
      </c>
      <c r="D2088" t="s">
        <v>36</v>
      </c>
      <c r="E2088" t="s">
        <v>31</v>
      </c>
      <c r="F2088" s="2">
        <v>34700</v>
      </c>
      <c r="G2088" s="2">
        <v>38352</v>
      </c>
      <c r="H2088">
        <v>60214</v>
      </c>
      <c r="I2088">
        <v>55829</v>
      </c>
      <c r="J2088">
        <v>170</v>
      </c>
      <c r="K2088">
        <f t="shared" si="64"/>
        <v>3736278700</v>
      </c>
      <c r="L2088">
        <v>153</v>
      </c>
      <c r="M2088">
        <v>136</v>
      </c>
      <c r="N2088" t="s">
        <v>1235</v>
      </c>
      <c r="O2088" t="s">
        <v>208</v>
      </c>
      <c r="P2088" t="s">
        <v>39</v>
      </c>
      <c r="Q2088" s="6">
        <v>42352</v>
      </c>
      <c r="R2088">
        <v>170</v>
      </c>
      <c r="S2088">
        <v>200</v>
      </c>
      <c r="T2088" t="s">
        <v>40</v>
      </c>
      <c r="V2088" s="3">
        <v>60214</v>
      </c>
      <c r="W2088">
        <v>79.98</v>
      </c>
      <c r="AB2088" s="3">
        <v>169646000</v>
      </c>
      <c r="AC2088" s="3">
        <v>199507000</v>
      </c>
      <c r="AD2088">
        <v>79.98</v>
      </c>
      <c r="AE2088" s="5">
        <f t="shared" si="65"/>
        <v>149288480</v>
      </c>
      <c r="AF2088">
        <v>94.05</v>
      </c>
      <c r="AG2088" s="4">
        <v>0.88</v>
      </c>
      <c r="AH2088" t="s">
        <v>33</v>
      </c>
      <c r="AI2088" t="s">
        <v>36</v>
      </c>
      <c r="AJ2088">
        <v>38.232416999999998</v>
      </c>
      <c r="AK2088">
        <v>-122.636652</v>
      </c>
    </row>
    <row r="2089" spans="1:37" x14ac:dyDescent="0.25">
      <c r="A2089">
        <v>2087</v>
      </c>
      <c r="B2089">
        <v>559</v>
      </c>
      <c r="C2089" t="s">
        <v>1235</v>
      </c>
      <c r="D2089" t="s">
        <v>36</v>
      </c>
      <c r="E2089" t="s">
        <v>31</v>
      </c>
      <c r="F2089" s="2">
        <v>34700</v>
      </c>
      <c r="G2089" s="2">
        <v>38352</v>
      </c>
      <c r="H2089">
        <v>60214</v>
      </c>
      <c r="I2089">
        <v>55829</v>
      </c>
      <c r="J2089">
        <v>170</v>
      </c>
      <c r="K2089">
        <f t="shared" si="64"/>
        <v>3736278700</v>
      </c>
      <c r="L2089">
        <v>153</v>
      </c>
      <c r="M2089">
        <v>136</v>
      </c>
      <c r="N2089" t="s">
        <v>1235</v>
      </c>
      <c r="O2089">
        <v>1</v>
      </c>
      <c r="P2089" t="s">
        <v>39</v>
      </c>
      <c r="Q2089" s="6">
        <v>42322</v>
      </c>
      <c r="R2089">
        <v>182</v>
      </c>
      <c r="S2089">
        <v>239</v>
      </c>
      <c r="T2089" t="s">
        <v>40</v>
      </c>
      <c r="V2089" s="3">
        <v>60214</v>
      </c>
      <c r="W2089">
        <v>87.6</v>
      </c>
      <c r="Z2089">
        <v>36</v>
      </c>
      <c r="AA2089" t="s">
        <v>55</v>
      </c>
      <c r="AB2089" s="3">
        <v>182265000</v>
      </c>
      <c r="AC2089" s="3">
        <v>238829000</v>
      </c>
      <c r="AD2089">
        <v>88.79</v>
      </c>
      <c r="AE2089" s="5">
        <f t="shared" si="65"/>
        <v>160393200</v>
      </c>
      <c r="AF2089">
        <v>116.35</v>
      </c>
      <c r="AG2089" s="4">
        <v>0.88</v>
      </c>
      <c r="AH2089" t="s">
        <v>33</v>
      </c>
      <c r="AI2089" t="s">
        <v>36</v>
      </c>
      <c r="AJ2089">
        <v>38.232416999999998</v>
      </c>
      <c r="AK2089">
        <v>-122.636652</v>
      </c>
    </row>
    <row r="2090" spans="1:37" x14ac:dyDescent="0.25">
      <c r="A2090">
        <v>2088</v>
      </c>
      <c r="B2090">
        <v>559</v>
      </c>
      <c r="C2090" t="s">
        <v>1235</v>
      </c>
      <c r="D2090" t="s">
        <v>36</v>
      </c>
      <c r="E2090" t="s">
        <v>31</v>
      </c>
      <c r="F2090" s="2">
        <v>34700</v>
      </c>
      <c r="G2090" s="2">
        <v>38352</v>
      </c>
      <c r="H2090">
        <v>60214</v>
      </c>
      <c r="I2090">
        <v>55829</v>
      </c>
      <c r="J2090">
        <v>170</v>
      </c>
      <c r="K2090">
        <f t="shared" si="64"/>
        <v>3736278700</v>
      </c>
      <c r="L2090">
        <v>153</v>
      </c>
      <c r="M2090">
        <v>136</v>
      </c>
      <c r="N2090" t="s">
        <v>1235</v>
      </c>
      <c r="O2090" t="s">
        <v>266</v>
      </c>
      <c r="P2090" t="s">
        <v>39</v>
      </c>
      <c r="Q2090" s="6">
        <v>42291</v>
      </c>
      <c r="R2090">
        <v>232</v>
      </c>
      <c r="S2090">
        <v>295</v>
      </c>
      <c r="T2090" t="s">
        <v>40</v>
      </c>
      <c r="V2090" s="3">
        <v>60214</v>
      </c>
      <c r="W2090">
        <v>107.88</v>
      </c>
      <c r="Z2090">
        <v>6</v>
      </c>
      <c r="AA2090" t="s">
        <v>55</v>
      </c>
      <c r="AB2090" s="3">
        <v>231932000</v>
      </c>
      <c r="AC2090" s="3">
        <v>294936000</v>
      </c>
      <c r="AD2090">
        <v>109.34</v>
      </c>
      <c r="AE2090" s="5">
        <f t="shared" si="65"/>
        <v>204100160</v>
      </c>
      <c r="AF2090">
        <v>139.04</v>
      </c>
      <c r="AG2090" s="4">
        <v>0.88</v>
      </c>
      <c r="AH2090" t="s">
        <v>33</v>
      </c>
      <c r="AI2090" t="s">
        <v>36</v>
      </c>
      <c r="AJ2090">
        <v>38.232416999999998</v>
      </c>
      <c r="AK2090">
        <v>-122.636652</v>
      </c>
    </row>
    <row r="2091" spans="1:37" x14ac:dyDescent="0.25">
      <c r="A2091">
        <v>2089</v>
      </c>
      <c r="B2091">
        <v>559</v>
      </c>
      <c r="C2091" t="s">
        <v>1235</v>
      </c>
      <c r="D2091" t="s">
        <v>36</v>
      </c>
      <c r="E2091" t="s">
        <v>31</v>
      </c>
      <c r="F2091" s="2">
        <v>34700</v>
      </c>
      <c r="G2091" s="2">
        <v>38352</v>
      </c>
      <c r="H2091">
        <v>60214</v>
      </c>
      <c r="I2091">
        <v>55829</v>
      </c>
      <c r="J2091">
        <v>170</v>
      </c>
      <c r="K2091">
        <f t="shared" si="64"/>
        <v>3736278700</v>
      </c>
      <c r="L2091">
        <v>153</v>
      </c>
      <c r="M2091">
        <v>136</v>
      </c>
      <c r="N2091" t="s">
        <v>1235</v>
      </c>
      <c r="O2091" t="s">
        <v>96</v>
      </c>
      <c r="P2091" t="s">
        <v>39</v>
      </c>
      <c r="Q2091" s="6">
        <v>42261</v>
      </c>
      <c r="R2091">
        <v>260</v>
      </c>
      <c r="S2091">
        <v>310</v>
      </c>
      <c r="T2091" t="s">
        <v>40</v>
      </c>
      <c r="V2091" s="3">
        <v>61032</v>
      </c>
      <c r="W2091">
        <v>125.13</v>
      </c>
      <c r="Z2091">
        <v>122</v>
      </c>
      <c r="AA2091" t="s">
        <v>55</v>
      </c>
      <c r="AB2091" s="3">
        <v>260356000</v>
      </c>
      <c r="AC2091" s="3">
        <v>310009000</v>
      </c>
      <c r="AD2091">
        <v>125.13</v>
      </c>
      <c r="AE2091" s="5">
        <f t="shared" si="65"/>
        <v>229113280</v>
      </c>
      <c r="AF2091">
        <v>149</v>
      </c>
      <c r="AG2091" s="4">
        <v>0.88</v>
      </c>
      <c r="AH2091" t="s">
        <v>33</v>
      </c>
      <c r="AI2091" t="s">
        <v>36</v>
      </c>
      <c r="AJ2091">
        <v>38.232416999999998</v>
      </c>
      <c r="AK2091">
        <v>-122.636652</v>
      </c>
    </row>
    <row r="2092" spans="1:37" x14ac:dyDescent="0.25">
      <c r="A2092">
        <v>2090</v>
      </c>
      <c r="B2092">
        <v>559</v>
      </c>
      <c r="C2092" t="s">
        <v>1235</v>
      </c>
      <c r="D2092" t="s">
        <v>36</v>
      </c>
      <c r="E2092" t="s">
        <v>31</v>
      </c>
      <c r="F2092" s="2">
        <v>34700</v>
      </c>
      <c r="G2092" s="2">
        <v>38352</v>
      </c>
      <c r="H2092">
        <v>60214</v>
      </c>
      <c r="I2092">
        <v>55829</v>
      </c>
      <c r="J2092">
        <v>170</v>
      </c>
      <c r="K2092">
        <f t="shared" si="64"/>
        <v>3736278700</v>
      </c>
      <c r="L2092">
        <v>153</v>
      </c>
      <c r="M2092">
        <v>136</v>
      </c>
      <c r="N2092" t="s">
        <v>1235</v>
      </c>
      <c r="O2092" t="s">
        <v>96</v>
      </c>
      <c r="P2092" t="s">
        <v>39</v>
      </c>
      <c r="Q2092" s="6">
        <v>42230</v>
      </c>
      <c r="R2092">
        <v>281</v>
      </c>
      <c r="S2092">
        <v>340</v>
      </c>
      <c r="T2092" t="s">
        <v>40</v>
      </c>
      <c r="V2092" s="3">
        <v>60214</v>
      </c>
      <c r="AB2092" s="3">
        <v>281285000</v>
      </c>
      <c r="AC2092" s="3">
        <v>339510000</v>
      </c>
      <c r="AD2092">
        <v>132.61000000000001</v>
      </c>
      <c r="AE2092" s="5">
        <f t="shared" si="65"/>
        <v>247530800</v>
      </c>
      <c r="AF2092">
        <v>160.06</v>
      </c>
      <c r="AG2092" s="4">
        <v>0.88</v>
      </c>
      <c r="AH2092" t="s">
        <v>33</v>
      </c>
      <c r="AI2092" t="s">
        <v>36</v>
      </c>
      <c r="AJ2092">
        <v>38.232416999999998</v>
      </c>
      <c r="AK2092">
        <v>-122.636652</v>
      </c>
    </row>
    <row r="2093" spans="1:37" x14ac:dyDescent="0.25">
      <c r="A2093">
        <v>2091</v>
      </c>
      <c r="B2093">
        <v>559</v>
      </c>
      <c r="C2093" t="s">
        <v>1235</v>
      </c>
      <c r="D2093" t="s">
        <v>36</v>
      </c>
      <c r="E2093" t="s">
        <v>31</v>
      </c>
      <c r="F2093" s="2">
        <v>34700</v>
      </c>
      <c r="G2093" s="2">
        <v>38352</v>
      </c>
      <c r="H2093">
        <v>60214</v>
      </c>
      <c r="I2093">
        <v>55829</v>
      </c>
      <c r="J2093">
        <v>170</v>
      </c>
      <c r="K2093">
        <f t="shared" si="64"/>
        <v>3736278700</v>
      </c>
      <c r="L2093">
        <v>153</v>
      </c>
      <c r="M2093">
        <v>136</v>
      </c>
      <c r="N2093" t="s">
        <v>1235</v>
      </c>
      <c r="O2093" t="s">
        <v>96</v>
      </c>
      <c r="P2093" t="s">
        <v>39</v>
      </c>
      <c r="Q2093" s="6">
        <v>42199</v>
      </c>
      <c r="R2093">
        <v>313</v>
      </c>
      <c r="S2093">
        <v>359</v>
      </c>
      <c r="T2093" t="s">
        <v>40</v>
      </c>
      <c r="V2093" s="3">
        <v>60214</v>
      </c>
      <c r="AB2093" s="3">
        <v>313105000</v>
      </c>
      <c r="AC2093" s="3">
        <v>358681000</v>
      </c>
      <c r="AD2093">
        <v>129.16</v>
      </c>
      <c r="AE2093" s="5">
        <f t="shared" si="65"/>
        <v>241090850</v>
      </c>
      <c r="AF2093">
        <v>147.96</v>
      </c>
      <c r="AG2093" s="4">
        <v>0.77</v>
      </c>
      <c r="AH2093" t="s">
        <v>33</v>
      </c>
      <c r="AI2093" t="s">
        <v>36</v>
      </c>
      <c r="AJ2093">
        <v>38.232416999999998</v>
      </c>
      <c r="AK2093">
        <v>-122.636652</v>
      </c>
    </row>
    <row r="2094" spans="1:37" x14ac:dyDescent="0.25">
      <c r="A2094">
        <v>2092</v>
      </c>
      <c r="B2094">
        <v>559</v>
      </c>
      <c r="C2094" t="s">
        <v>1235</v>
      </c>
      <c r="D2094" t="s">
        <v>36</v>
      </c>
      <c r="E2094" t="s">
        <v>31</v>
      </c>
      <c r="F2094" s="2">
        <v>34700</v>
      </c>
      <c r="G2094" s="2">
        <v>38352</v>
      </c>
      <c r="H2094">
        <v>60214</v>
      </c>
      <c r="I2094">
        <v>55829</v>
      </c>
      <c r="J2094">
        <v>170</v>
      </c>
      <c r="K2094">
        <f t="shared" si="64"/>
        <v>3736278700</v>
      </c>
      <c r="L2094">
        <v>153</v>
      </c>
      <c r="M2094">
        <v>136</v>
      </c>
      <c r="N2094" t="s">
        <v>1235</v>
      </c>
      <c r="O2094" t="s">
        <v>1237</v>
      </c>
      <c r="P2094" t="s">
        <v>39</v>
      </c>
      <c r="Q2094" s="6">
        <v>42169</v>
      </c>
      <c r="R2094">
        <v>307</v>
      </c>
      <c r="S2094">
        <v>325</v>
      </c>
      <c r="T2094" t="s">
        <v>40</v>
      </c>
      <c r="V2094" s="3">
        <v>60214</v>
      </c>
      <c r="AB2094" s="3">
        <v>307000000</v>
      </c>
      <c r="AC2094" s="3">
        <v>325000000</v>
      </c>
      <c r="AD2094">
        <v>130.86000000000001</v>
      </c>
      <c r="AE2094" s="5">
        <f t="shared" si="65"/>
        <v>236390000</v>
      </c>
      <c r="AF2094">
        <v>138.53</v>
      </c>
      <c r="AG2094" s="4">
        <v>0.77</v>
      </c>
      <c r="AH2094" t="s">
        <v>33</v>
      </c>
      <c r="AI2094" t="s">
        <v>36</v>
      </c>
      <c r="AJ2094">
        <v>38.232416999999998</v>
      </c>
      <c r="AK2094">
        <v>-122.636652</v>
      </c>
    </row>
    <row r="2095" spans="1:37" x14ac:dyDescent="0.25">
      <c r="A2095">
        <v>2093</v>
      </c>
      <c r="B2095">
        <v>676</v>
      </c>
      <c r="C2095" t="s">
        <v>1238</v>
      </c>
      <c r="D2095" t="s">
        <v>30</v>
      </c>
      <c r="E2095" t="s">
        <v>53</v>
      </c>
      <c r="F2095" s="2">
        <v>35065</v>
      </c>
      <c r="G2095" s="2">
        <v>38353</v>
      </c>
      <c r="H2095">
        <v>20913</v>
      </c>
      <c r="I2095">
        <v>14994</v>
      </c>
      <c r="J2095">
        <v>185</v>
      </c>
      <c r="K2095">
        <f t="shared" si="64"/>
        <v>1412150325</v>
      </c>
      <c r="L2095">
        <v>173</v>
      </c>
      <c r="M2095">
        <v>162</v>
      </c>
      <c r="N2095" t="s">
        <v>1238</v>
      </c>
      <c r="P2095" t="s">
        <v>34</v>
      </c>
      <c r="Q2095" s="6">
        <v>42050</v>
      </c>
      <c r="R2095">
        <v>170</v>
      </c>
      <c r="S2095">
        <v>150</v>
      </c>
      <c r="T2095" t="s">
        <v>55</v>
      </c>
      <c r="V2095" s="3">
        <v>25160</v>
      </c>
      <c r="W2095">
        <v>71.06</v>
      </c>
      <c r="AB2095" s="3">
        <v>55424069</v>
      </c>
      <c r="AC2095" s="3">
        <v>48903782</v>
      </c>
      <c r="AD2095">
        <v>78.67</v>
      </c>
      <c r="AE2095" s="5">
        <f t="shared" si="65"/>
        <v>55424069</v>
      </c>
      <c r="AF2095">
        <v>69.42</v>
      </c>
      <c r="AG2095" s="4">
        <v>1</v>
      </c>
      <c r="AH2095" t="s">
        <v>33</v>
      </c>
      <c r="AI2095" t="s">
        <v>30</v>
      </c>
      <c r="AJ2095">
        <v>36.778261000000001</v>
      </c>
      <c r="AK2095">
        <v>-119.41793199999999</v>
      </c>
    </row>
    <row r="2096" spans="1:37" x14ac:dyDescent="0.25">
      <c r="A2096">
        <v>2094</v>
      </c>
      <c r="B2096">
        <v>676</v>
      </c>
      <c r="C2096" t="s">
        <v>1238</v>
      </c>
      <c r="D2096" t="s">
        <v>30</v>
      </c>
      <c r="E2096" t="s">
        <v>53</v>
      </c>
      <c r="F2096" s="2">
        <v>35065</v>
      </c>
      <c r="G2096" s="2">
        <v>38353</v>
      </c>
      <c r="H2096">
        <v>20913</v>
      </c>
      <c r="I2096">
        <v>14994</v>
      </c>
      <c r="J2096">
        <v>185</v>
      </c>
      <c r="K2096">
        <f t="shared" si="64"/>
        <v>1412150325</v>
      </c>
      <c r="L2096">
        <v>173</v>
      </c>
      <c r="M2096">
        <v>162</v>
      </c>
      <c r="N2096" t="s">
        <v>1238</v>
      </c>
      <c r="P2096" t="s">
        <v>34</v>
      </c>
      <c r="Q2096" s="6">
        <v>42019</v>
      </c>
      <c r="R2096">
        <v>160</v>
      </c>
      <c r="S2096">
        <v>183</v>
      </c>
      <c r="T2096" t="s">
        <v>55</v>
      </c>
      <c r="V2096" s="3">
        <v>25160</v>
      </c>
      <c r="W2096">
        <v>66.760000000000005</v>
      </c>
      <c r="AB2096" s="3">
        <v>52067800</v>
      </c>
      <c r="AC2096" s="3">
        <v>59643845</v>
      </c>
      <c r="AD2096">
        <v>66.760000000000005</v>
      </c>
      <c r="AE2096" s="5">
        <f t="shared" si="65"/>
        <v>52067800</v>
      </c>
      <c r="AF2096">
        <v>76.47</v>
      </c>
      <c r="AG2096" s="4">
        <v>1</v>
      </c>
      <c r="AH2096" t="s">
        <v>33</v>
      </c>
      <c r="AI2096" t="s">
        <v>30</v>
      </c>
      <c r="AJ2096">
        <v>36.778261000000001</v>
      </c>
      <c r="AK2096">
        <v>-119.41793199999999</v>
      </c>
    </row>
    <row r="2097" spans="1:37" x14ac:dyDescent="0.25">
      <c r="A2097">
        <v>2095</v>
      </c>
      <c r="B2097">
        <v>676</v>
      </c>
      <c r="C2097" t="s">
        <v>1238</v>
      </c>
      <c r="D2097" t="s">
        <v>30</v>
      </c>
      <c r="E2097" t="s">
        <v>53</v>
      </c>
      <c r="F2097" s="2">
        <v>35065</v>
      </c>
      <c r="G2097" s="2">
        <v>38353</v>
      </c>
      <c r="H2097">
        <v>20913</v>
      </c>
      <c r="I2097">
        <v>14994</v>
      </c>
      <c r="J2097">
        <v>185</v>
      </c>
      <c r="K2097">
        <f t="shared" si="64"/>
        <v>1412150325</v>
      </c>
      <c r="L2097">
        <v>173</v>
      </c>
      <c r="M2097">
        <v>162</v>
      </c>
      <c r="N2097" t="s">
        <v>1238</v>
      </c>
      <c r="P2097" t="s">
        <v>34</v>
      </c>
      <c r="Q2097" s="6">
        <v>42352</v>
      </c>
      <c r="R2097">
        <v>175</v>
      </c>
      <c r="S2097">
        <v>164</v>
      </c>
      <c r="T2097" t="s">
        <v>55</v>
      </c>
      <c r="V2097" s="3">
        <v>25160</v>
      </c>
      <c r="W2097">
        <v>73.2</v>
      </c>
      <c r="AB2097" s="3">
        <v>57089170</v>
      </c>
      <c r="AC2097" s="3">
        <v>53488512</v>
      </c>
      <c r="AD2097">
        <v>73.19</v>
      </c>
      <c r="AE2097" s="5">
        <f t="shared" si="65"/>
        <v>57089170</v>
      </c>
      <c r="AF2097">
        <v>68.58</v>
      </c>
      <c r="AG2097" s="4">
        <v>1</v>
      </c>
      <c r="AH2097" t="s">
        <v>33</v>
      </c>
      <c r="AI2097" t="s">
        <v>30</v>
      </c>
      <c r="AJ2097">
        <v>36.778261000000001</v>
      </c>
      <c r="AK2097">
        <v>-119.41793199999999</v>
      </c>
    </row>
    <row r="2098" spans="1:37" x14ac:dyDescent="0.25">
      <c r="A2098">
        <v>2096</v>
      </c>
      <c r="B2098">
        <v>676</v>
      </c>
      <c r="C2098" t="s">
        <v>1238</v>
      </c>
      <c r="D2098" t="s">
        <v>30</v>
      </c>
      <c r="E2098" t="s">
        <v>53</v>
      </c>
      <c r="F2098" s="2">
        <v>35065</v>
      </c>
      <c r="G2098" s="2">
        <v>38353</v>
      </c>
      <c r="H2098">
        <v>20913</v>
      </c>
      <c r="I2098">
        <v>14994</v>
      </c>
      <c r="J2098">
        <v>185</v>
      </c>
      <c r="K2098">
        <f t="shared" si="64"/>
        <v>1412150325</v>
      </c>
      <c r="L2098">
        <v>173</v>
      </c>
      <c r="M2098">
        <v>162</v>
      </c>
      <c r="N2098" t="s">
        <v>1238</v>
      </c>
      <c r="P2098" t="s">
        <v>34</v>
      </c>
      <c r="Q2098" s="6">
        <v>42322</v>
      </c>
      <c r="R2098">
        <v>204</v>
      </c>
      <c r="S2098">
        <v>184</v>
      </c>
      <c r="T2098" t="s">
        <v>55</v>
      </c>
      <c r="V2098" s="3">
        <v>25160</v>
      </c>
      <c r="W2098">
        <v>85.15</v>
      </c>
      <c r="AB2098" s="3">
        <v>66411779</v>
      </c>
      <c r="AC2098" s="3">
        <v>60018574</v>
      </c>
      <c r="AD2098">
        <v>87.99</v>
      </c>
      <c r="AE2098" s="5">
        <f t="shared" si="65"/>
        <v>66411779</v>
      </c>
      <c r="AF2098">
        <v>79.52</v>
      </c>
      <c r="AG2098" s="4">
        <v>1</v>
      </c>
      <c r="AH2098" t="s">
        <v>33</v>
      </c>
      <c r="AI2098" t="s">
        <v>30</v>
      </c>
      <c r="AJ2098">
        <v>36.778261000000001</v>
      </c>
      <c r="AK2098">
        <v>-119.41793199999999</v>
      </c>
    </row>
    <row r="2099" spans="1:37" x14ac:dyDescent="0.25">
      <c r="A2099">
        <v>2097</v>
      </c>
      <c r="B2099">
        <v>676</v>
      </c>
      <c r="C2099" t="s">
        <v>1238</v>
      </c>
      <c r="D2099" t="s">
        <v>30</v>
      </c>
      <c r="E2099" t="s">
        <v>53</v>
      </c>
      <c r="F2099" s="2">
        <v>35065</v>
      </c>
      <c r="G2099" s="2">
        <v>38353</v>
      </c>
      <c r="H2099">
        <v>20913</v>
      </c>
      <c r="I2099">
        <v>14994</v>
      </c>
      <c r="J2099">
        <v>185</v>
      </c>
      <c r="K2099">
        <f t="shared" si="64"/>
        <v>1412150325</v>
      </c>
      <c r="L2099">
        <v>173</v>
      </c>
      <c r="M2099">
        <v>162</v>
      </c>
      <c r="N2099" t="s">
        <v>1238</v>
      </c>
      <c r="P2099" t="s">
        <v>34</v>
      </c>
      <c r="Q2099" s="6">
        <v>42291</v>
      </c>
      <c r="R2099">
        <v>291</v>
      </c>
      <c r="S2099">
        <v>233</v>
      </c>
      <c r="T2099" t="s">
        <v>55</v>
      </c>
      <c r="V2099" s="3">
        <v>20913</v>
      </c>
      <c r="W2099">
        <v>146.11000000000001</v>
      </c>
      <c r="AB2099" s="3">
        <v>94721751</v>
      </c>
      <c r="AC2099" s="3">
        <v>75910348</v>
      </c>
      <c r="AD2099">
        <v>146.11000000000001</v>
      </c>
      <c r="AE2099" s="5">
        <f t="shared" si="65"/>
        <v>94721751</v>
      </c>
      <c r="AF2099">
        <v>117.09</v>
      </c>
      <c r="AG2099" s="4">
        <v>1</v>
      </c>
      <c r="AH2099" t="s">
        <v>33</v>
      </c>
      <c r="AI2099" t="s">
        <v>30</v>
      </c>
      <c r="AJ2099">
        <v>36.778261000000001</v>
      </c>
      <c r="AK2099">
        <v>-119.41793199999999</v>
      </c>
    </row>
    <row r="2100" spans="1:37" x14ac:dyDescent="0.25">
      <c r="A2100">
        <v>2098</v>
      </c>
      <c r="B2100">
        <v>676</v>
      </c>
      <c r="C2100" t="s">
        <v>1238</v>
      </c>
      <c r="D2100" t="s">
        <v>30</v>
      </c>
      <c r="E2100" t="s">
        <v>53</v>
      </c>
      <c r="F2100" s="2">
        <v>35065</v>
      </c>
      <c r="G2100" s="2">
        <v>38353</v>
      </c>
      <c r="H2100">
        <v>20913</v>
      </c>
      <c r="I2100">
        <v>14994</v>
      </c>
      <c r="J2100">
        <v>185</v>
      </c>
      <c r="K2100">
        <f t="shared" si="64"/>
        <v>1412150325</v>
      </c>
      <c r="L2100">
        <v>173</v>
      </c>
      <c r="M2100">
        <v>162</v>
      </c>
      <c r="N2100" t="s">
        <v>1238</v>
      </c>
      <c r="Q2100" s="6">
        <v>42261</v>
      </c>
      <c r="R2100">
        <v>289</v>
      </c>
      <c r="S2100">
        <v>296</v>
      </c>
      <c r="T2100" t="s">
        <v>55</v>
      </c>
      <c r="V2100" s="3">
        <v>20913</v>
      </c>
      <c r="W2100">
        <v>14889.66</v>
      </c>
      <c r="AB2100" s="3">
        <v>94294886</v>
      </c>
      <c r="AC2100" s="3">
        <v>96530227</v>
      </c>
      <c r="AD2100">
        <v>150.30000000000001</v>
      </c>
      <c r="AE2100" s="5">
        <f t="shared" si="65"/>
        <v>94294886</v>
      </c>
      <c r="AF2100">
        <v>153.86000000000001</v>
      </c>
      <c r="AG2100" s="4">
        <v>1</v>
      </c>
      <c r="AH2100" t="s">
        <v>33</v>
      </c>
      <c r="AI2100" t="s">
        <v>30</v>
      </c>
      <c r="AJ2100">
        <v>36.778261000000001</v>
      </c>
      <c r="AK2100">
        <v>-119.41793199999999</v>
      </c>
    </row>
    <row r="2101" spans="1:37" x14ac:dyDescent="0.25">
      <c r="A2101">
        <v>2099</v>
      </c>
      <c r="B2101">
        <v>676</v>
      </c>
      <c r="C2101" t="s">
        <v>1238</v>
      </c>
      <c r="D2101" t="s">
        <v>30</v>
      </c>
      <c r="E2101" t="s">
        <v>53</v>
      </c>
      <c r="F2101" s="2">
        <v>35065</v>
      </c>
      <c r="G2101" s="2">
        <v>38353</v>
      </c>
      <c r="H2101">
        <v>20913</v>
      </c>
      <c r="I2101">
        <v>14994</v>
      </c>
      <c r="J2101">
        <v>185</v>
      </c>
      <c r="K2101">
        <f t="shared" si="64"/>
        <v>1412150325</v>
      </c>
      <c r="L2101">
        <v>173</v>
      </c>
      <c r="M2101">
        <v>162</v>
      </c>
      <c r="N2101" t="s">
        <v>1238</v>
      </c>
      <c r="Q2101" s="6">
        <v>42230</v>
      </c>
      <c r="R2101">
        <v>379</v>
      </c>
      <c r="S2101">
        <v>361</v>
      </c>
      <c r="T2101" t="s">
        <v>55</v>
      </c>
      <c r="V2101" s="3">
        <v>20913</v>
      </c>
      <c r="W2101">
        <v>398694465.5</v>
      </c>
      <c r="AB2101" s="3">
        <v>123595446</v>
      </c>
      <c r="AC2101" s="3">
        <v>117684501</v>
      </c>
      <c r="AD2101">
        <v>190.64</v>
      </c>
      <c r="AE2101" s="5">
        <f t="shared" si="65"/>
        <v>123595446</v>
      </c>
      <c r="AF2101">
        <v>181.53</v>
      </c>
      <c r="AG2101" s="4">
        <v>1</v>
      </c>
      <c r="AH2101" t="s">
        <v>33</v>
      </c>
      <c r="AI2101" t="s">
        <v>30</v>
      </c>
      <c r="AJ2101">
        <v>36.778261000000001</v>
      </c>
      <c r="AK2101">
        <v>-119.41793199999999</v>
      </c>
    </row>
    <row r="2102" spans="1:37" x14ac:dyDescent="0.25">
      <c r="A2102">
        <v>2100</v>
      </c>
      <c r="B2102">
        <v>676</v>
      </c>
      <c r="C2102" t="s">
        <v>1238</v>
      </c>
      <c r="D2102" t="s">
        <v>30</v>
      </c>
      <c r="E2102" t="s">
        <v>53</v>
      </c>
      <c r="F2102" s="2">
        <v>35065</v>
      </c>
      <c r="G2102" s="2">
        <v>38353</v>
      </c>
      <c r="H2102">
        <v>20913</v>
      </c>
      <c r="I2102">
        <v>14994</v>
      </c>
      <c r="J2102">
        <v>185</v>
      </c>
      <c r="K2102">
        <f t="shared" si="64"/>
        <v>1412150325</v>
      </c>
      <c r="L2102">
        <v>173</v>
      </c>
      <c r="M2102">
        <v>162</v>
      </c>
      <c r="N2102" t="s">
        <v>1238</v>
      </c>
      <c r="P2102" t="s">
        <v>34</v>
      </c>
      <c r="Q2102" s="6">
        <v>42199</v>
      </c>
      <c r="R2102">
        <v>404</v>
      </c>
      <c r="S2102">
        <v>377</v>
      </c>
      <c r="T2102" t="s">
        <v>55</v>
      </c>
      <c r="V2102" s="3">
        <v>20913</v>
      </c>
      <c r="W2102">
        <v>424520785.10000002</v>
      </c>
      <c r="AB2102" s="3">
        <v>131601616</v>
      </c>
      <c r="AC2102" s="3">
        <v>122960036</v>
      </c>
      <c r="AD2102">
        <v>202.99</v>
      </c>
      <c r="AE2102" s="5">
        <f t="shared" si="65"/>
        <v>131601616</v>
      </c>
      <c r="AF2102">
        <v>189.66</v>
      </c>
      <c r="AG2102" s="4">
        <v>1</v>
      </c>
      <c r="AH2102" t="s">
        <v>33</v>
      </c>
      <c r="AI2102" t="s">
        <v>30</v>
      </c>
      <c r="AJ2102">
        <v>36.778261000000001</v>
      </c>
      <c r="AK2102">
        <v>-119.41793199999999</v>
      </c>
    </row>
    <row r="2103" spans="1:37" x14ac:dyDescent="0.25">
      <c r="A2103">
        <v>2101</v>
      </c>
      <c r="B2103">
        <v>680</v>
      </c>
      <c r="C2103" t="s">
        <v>1239</v>
      </c>
      <c r="D2103" t="s">
        <v>52</v>
      </c>
      <c r="E2103" t="s">
        <v>31</v>
      </c>
      <c r="F2103" s="2">
        <v>36892</v>
      </c>
      <c r="G2103" s="2">
        <v>40179</v>
      </c>
      <c r="H2103">
        <v>39002</v>
      </c>
      <c r="I2103">
        <v>39464</v>
      </c>
      <c r="J2103">
        <v>126</v>
      </c>
      <c r="K2103">
        <f t="shared" si="64"/>
        <v>1793701980</v>
      </c>
      <c r="L2103">
        <v>113</v>
      </c>
      <c r="M2103">
        <v>101</v>
      </c>
      <c r="N2103" t="s">
        <v>1239</v>
      </c>
      <c r="O2103" t="s">
        <v>474</v>
      </c>
      <c r="P2103" t="s">
        <v>39</v>
      </c>
      <c r="Q2103" s="6">
        <v>42050</v>
      </c>
      <c r="R2103">
        <v>320</v>
      </c>
      <c r="S2103">
        <v>312</v>
      </c>
      <c r="T2103" t="s">
        <v>55</v>
      </c>
      <c r="V2103" s="3">
        <v>39002</v>
      </c>
      <c r="W2103">
        <v>86</v>
      </c>
      <c r="AB2103" s="3">
        <v>104272457</v>
      </c>
      <c r="AC2103" s="3">
        <v>101665645</v>
      </c>
      <c r="AD2103">
        <v>85.93</v>
      </c>
      <c r="AE2103" s="5">
        <f t="shared" si="65"/>
        <v>93845211.299999997</v>
      </c>
      <c r="AF2103">
        <v>83.79</v>
      </c>
      <c r="AG2103" s="4">
        <v>0.9</v>
      </c>
      <c r="AH2103" t="s">
        <v>33</v>
      </c>
      <c r="AI2103" t="s">
        <v>52</v>
      </c>
      <c r="AJ2103">
        <v>33.983069</v>
      </c>
      <c r="AK2103">
        <v>-118.096735</v>
      </c>
    </row>
    <row r="2104" spans="1:37" x14ac:dyDescent="0.25">
      <c r="A2104">
        <v>2102</v>
      </c>
      <c r="B2104">
        <v>680</v>
      </c>
      <c r="C2104" t="s">
        <v>1239</v>
      </c>
      <c r="D2104" t="s">
        <v>52</v>
      </c>
      <c r="E2104" t="s">
        <v>31</v>
      </c>
      <c r="F2104" s="2">
        <v>36892</v>
      </c>
      <c r="G2104" s="2">
        <v>40179</v>
      </c>
      <c r="H2104">
        <v>39002</v>
      </c>
      <c r="I2104">
        <v>39464</v>
      </c>
      <c r="J2104">
        <v>126</v>
      </c>
      <c r="K2104">
        <f t="shared" si="64"/>
        <v>1793701980</v>
      </c>
      <c r="L2104">
        <v>113</v>
      </c>
      <c r="M2104">
        <v>101</v>
      </c>
      <c r="N2104" t="s">
        <v>1239</v>
      </c>
      <c r="O2104" t="s">
        <v>474</v>
      </c>
      <c r="P2104" t="s">
        <v>39</v>
      </c>
      <c r="Q2104" s="6">
        <v>42019</v>
      </c>
      <c r="R2104">
        <v>330</v>
      </c>
      <c r="S2104">
        <v>333</v>
      </c>
      <c r="T2104" t="s">
        <v>55</v>
      </c>
      <c r="V2104" s="3">
        <v>39002</v>
      </c>
      <c r="W2104">
        <v>80</v>
      </c>
      <c r="AB2104" s="3">
        <v>107530971</v>
      </c>
      <c r="AC2104" s="3">
        <v>108508525</v>
      </c>
      <c r="AD2104">
        <v>80.040000000000006</v>
      </c>
      <c r="AE2104" s="5">
        <f t="shared" si="65"/>
        <v>96777873.900000006</v>
      </c>
      <c r="AF2104">
        <v>80.77</v>
      </c>
      <c r="AG2104" s="4">
        <v>0.9</v>
      </c>
      <c r="AH2104" t="s">
        <v>33</v>
      </c>
      <c r="AI2104" t="s">
        <v>52</v>
      </c>
      <c r="AJ2104">
        <v>33.983069</v>
      </c>
      <c r="AK2104">
        <v>-118.096735</v>
      </c>
    </row>
    <row r="2105" spans="1:37" x14ac:dyDescent="0.25">
      <c r="A2105">
        <v>2103</v>
      </c>
      <c r="B2105">
        <v>680</v>
      </c>
      <c r="C2105" t="s">
        <v>1239</v>
      </c>
      <c r="D2105" t="s">
        <v>52</v>
      </c>
      <c r="E2105" t="s">
        <v>31</v>
      </c>
      <c r="F2105" s="2">
        <v>36892</v>
      </c>
      <c r="G2105" s="2">
        <v>40179</v>
      </c>
      <c r="H2105">
        <v>39002</v>
      </c>
      <c r="I2105">
        <v>39464</v>
      </c>
      <c r="J2105">
        <v>126</v>
      </c>
      <c r="K2105">
        <f t="shared" si="64"/>
        <v>1793701980</v>
      </c>
      <c r="L2105">
        <v>113</v>
      </c>
      <c r="M2105">
        <v>101</v>
      </c>
      <c r="N2105" t="s">
        <v>1239</v>
      </c>
      <c r="O2105">
        <v>1</v>
      </c>
      <c r="P2105" t="s">
        <v>39</v>
      </c>
      <c r="Q2105" s="6">
        <v>42352</v>
      </c>
      <c r="R2105">
        <v>288</v>
      </c>
      <c r="S2105">
        <v>358</v>
      </c>
      <c r="T2105" t="s">
        <v>55</v>
      </c>
      <c r="V2105" s="3">
        <v>39002</v>
      </c>
      <c r="W2105">
        <v>70</v>
      </c>
      <c r="AB2105" s="3">
        <v>93845211</v>
      </c>
      <c r="AC2105" s="3">
        <v>116654811</v>
      </c>
      <c r="AD2105">
        <v>69.86</v>
      </c>
      <c r="AE2105" s="5">
        <f t="shared" si="65"/>
        <v>84460689.900000006</v>
      </c>
      <c r="AF2105">
        <v>86.84</v>
      </c>
      <c r="AG2105" s="4">
        <v>0.9</v>
      </c>
      <c r="AH2105" t="s">
        <v>33</v>
      </c>
      <c r="AI2105" t="s">
        <v>52</v>
      </c>
      <c r="AJ2105">
        <v>33.983069</v>
      </c>
      <c r="AK2105">
        <v>-118.096735</v>
      </c>
    </row>
    <row r="2106" spans="1:37" x14ac:dyDescent="0.25">
      <c r="A2106">
        <v>2104</v>
      </c>
      <c r="B2106">
        <v>680</v>
      </c>
      <c r="C2106" t="s">
        <v>1239</v>
      </c>
      <c r="D2106" t="s">
        <v>52</v>
      </c>
      <c r="E2106" t="s">
        <v>31</v>
      </c>
      <c r="F2106" s="2">
        <v>36892</v>
      </c>
      <c r="G2106" s="2">
        <v>40179</v>
      </c>
      <c r="H2106">
        <v>39002</v>
      </c>
      <c r="I2106">
        <v>39464</v>
      </c>
      <c r="J2106">
        <v>126</v>
      </c>
      <c r="K2106">
        <f t="shared" si="64"/>
        <v>1793701980</v>
      </c>
      <c r="L2106">
        <v>113</v>
      </c>
      <c r="M2106">
        <v>101</v>
      </c>
      <c r="N2106" t="s">
        <v>1239</v>
      </c>
      <c r="O2106">
        <v>1</v>
      </c>
      <c r="P2106" t="s">
        <v>39</v>
      </c>
      <c r="Q2106" s="6">
        <v>42322</v>
      </c>
      <c r="R2106">
        <v>369</v>
      </c>
      <c r="S2106">
        <v>383</v>
      </c>
      <c r="T2106" t="s">
        <v>55</v>
      </c>
      <c r="V2106" s="3">
        <v>39002</v>
      </c>
      <c r="W2106">
        <v>92</v>
      </c>
      <c r="AB2106" s="3">
        <v>120239177</v>
      </c>
      <c r="AC2106" s="3">
        <v>124801097</v>
      </c>
      <c r="AD2106">
        <v>92.49</v>
      </c>
      <c r="AE2106" s="5">
        <f t="shared" si="65"/>
        <v>108215259.3</v>
      </c>
      <c r="AF2106">
        <v>96</v>
      </c>
      <c r="AG2106" s="4">
        <v>0.9</v>
      </c>
      <c r="AH2106" t="s">
        <v>33</v>
      </c>
      <c r="AI2106" t="s">
        <v>52</v>
      </c>
      <c r="AJ2106">
        <v>33.983069</v>
      </c>
      <c r="AK2106">
        <v>-118.096735</v>
      </c>
    </row>
    <row r="2107" spans="1:37" x14ac:dyDescent="0.25">
      <c r="A2107">
        <v>2105</v>
      </c>
      <c r="B2107">
        <v>680</v>
      </c>
      <c r="C2107" t="s">
        <v>1239</v>
      </c>
      <c r="D2107" t="s">
        <v>52</v>
      </c>
      <c r="E2107" t="s">
        <v>31</v>
      </c>
      <c r="F2107" s="2">
        <v>36892</v>
      </c>
      <c r="G2107" s="2">
        <v>40179</v>
      </c>
      <c r="H2107">
        <v>39002</v>
      </c>
      <c r="I2107">
        <v>39464</v>
      </c>
      <c r="J2107">
        <v>126</v>
      </c>
      <c r="K2107">
        <f t="shared" si="64"/>
        <v>1793701980</v>
      </c>
      <c r="L2107">
        <v>113</v>
      </c>
      <c r="M2107">
        <v>101</v>
      </c>
      <c r="N2107" t="s">
        <v>1239</v>
      </c>
      <c r="O2107">
        <v>1</v>
      </c>
      <c r="P2107" t="s">
        <v>39</v>
      </c>
      <c r="Q2107" s="6">
        <v>42291</v>
      </c>
      <c r="R2107">
        <v>433</v>
      </c>
      <c r="S2107">
        <v>445</v>
      </c>
      <c r="T2107" t="s">
        <v>55</v>
      </c>
      <c r="V2107" s="3">
        <v>39002</v>
      </c>
      <c r="W2107">
        <v>105</v>
      </c>
      <c r="AB2107" s="3">
        <v>141093668</v>
      </c>
      <c r="AC2107" s="3">
        <v>145003885</v>
      </c>
      <c r="AD2107">
        <v>105.03</v>
      </c>
      <c r="AE2107" s="5">
        <f t="shared" si="65"/>
        <v>126984301.2</v>
      </c>
      <c r="AF2107">
        <v>107.94</v>
      </c>
      <c r="AG2107" s="4">
        <v>0.9</v>
      </c>
      <c r="AH2107" t="s">
        <v>33</v>
      </c>
      <c r="AI2107" t="s">
        <v>52</v>
      </c>
      <c r="AJ2107">
        <v>33.983069</v>
      </c>
      <c r="AK2107">
        <v>-118.096735</v>
      </c>
    </row>
    <row r="2108" spans="1:37" x14ac:dyDescent="0.25">
      <c r="A2108">
        <v>2106</v>
      </c>
      <c r="B2108">
        <v>680</v>
      </c>
      <c r="C2108" t="s">
        <v>1239</v>
      </c>
      <c r="D2108" t="s">
        <v>52</v>
      </c>
      <c r="E2108" t="s">
        <v>31</v>
      </c>
      <c r="F2108" s="2">
        <v>36892</v>
      </c>
      <c r="G2108" s="2">
        <v>40179</v>
      </c>
      <c r="H2108">
        <v>39002</v>
      </c>
      <c r="I2108">
        <v>39464</v>
      </c>
      <c r="J2108">
        <v>126</v>
      </c>
      <c r="K2108">
        <f t="shared" si="64"/>
        <v>1793701980</v>
      </c>
      <c r="L2108">
        <v>113</v>
      </c>
      <c r="M2108">
        <v>101</v>
      </c>
      <c r="N2108" t="s">
        <v>1239</v>
      </c>
      <c r="O2108">
        <v>1</v>
      </c>
      <c r="P2108" t="s">
        <v>39</v>
      </c>
      <c r="Q2108" s="6">
        <v>42261</v>
      </c>
      <c r="R2108">
        <v>452</v>
      </c>
      <c r="S2108">
        <v>500</v>
      </c>
      <c r="T2108" t="s">
        <v>55</v>
      </c>
      <c r="V2108" s="3">
        <v>39002</v>
      </c>
      <c r="W2108">
        <v>113</v>
      </c>
      <c r="AB2108" s="3">
        <v>147317430</v>
      </c>
      <c r="AC2108" s="3">
        <v>163072347</v>
      </c>
      <c r="AD2108">
        <v>113.32</v>
      </c>
      <c r="AE2108" s="5">
        <f t="shared" si="65"/>
        <v>132585687</v>
      </c>
      <c r="AF2108">
        <v>125.43</v>
      </c>
      <c r="AG2108" s="4">
        <v>0.9</v>
      </c>
      <c r="AH2108" t="s">
        <v>33</v>
      </c>
      <c r="AI2108" t="s">
        <v>52</v>
      </c>
      <c r="AJ2108">
        <v>33.983069</v>
      </c>
      <c r="AK2108">
        <v>-118.096735</v>
      </c>
    </row>
    <row r="2109" spans="1:37" x14ac:dyDescent="0.25">
      <c r="A2109">
        <v>2107</v>
      </c>
      <c r="B2109">
        <v>680</v>
      </c>
      <c r="C2109" t="s">
        <v>1239</v>
      </c>
      <c r="D2109" t="s">
        <v>52</v>
      </c>
      <c r="E2109" t="s">
        <v>31</v>
      </c>
      <c r="F2109" s="2">
        <v>36892</v>
      </c>
      <c r="G2109" s="2">
        <v>40179</v>
      </c>
      <c r="H2109">
        <v>39002</v>
      </c>
      <c r="I2109">
        <v>39464</v>
      </c>
      <c r="J2109">
        <v>126</v>
      </c>
      <c r="K2109">
        <f t="shared" si="64"/>
        <v>1793701980</v>
      </c>
      <c r="L2109">
        <v>113</v>
      </c>
      <c r="M2109">
        <v>101</v>
      </c>
      <c r="N2109" t="s">
        <v>1239</v>
      </c>
      <c r="O2109">
        <v>1</v>
      </c>
      <c r="P2109" t="s">
        <v>39</v>
      </c>
      <c r="Q2109" s="6">
        <v>42230</v>
      </c>
      <c r="R2109">
        <v>496</v>
      </c>
      <c r="S2109">
        <v>529</v>
      </c>
      <c r="T2109" t="s">
        <v>55</v>
      </c>
      <c r="V2109" s="3">
        <v>39002</v>
      </c>
      <c r="AB2109" s="3">
        <v>161654893</v>
      </c>
      <c r="AC2109" s="3">
        <v>172375405</v>
      </c>
      <c r="AD2109">
        <v>120.33</v>
      </c>
      <c r="AE2109" s="5">
        <f t="shared" si="65"/>
        <v>145489403.70000002</v>
      </c>
      <c r="AF2109">
        <v>128.31</v>
      </c>
      <c r="AG2109" s="4">
        <v>0.9</v>
      </c>
      <c r="AH2109" t="s">
        <v>33</v>
      </c>
      <c r="AI2109" t="s">
        <v>52</v>
      </c>
      <c r="AJ2109">
        <v>33.983069</v>
      </c>
      <c r="AK2109">
        <v>-118.096735</v>
      </c>
    </row>
    <row r="2110" spans="1:37" x14ac:dyDescent="0.25">
      <c r="A2110">
        <v>2108</v>
      </c>
      <c r="B2110">
        <v>680</v>
      </c>
      <c r="C2110" t="s">
        <v>1239</v>
      </c>
      <c r="D2110" t="s">
        <v>52</v>
      </c>
      <c r="E2110" t="s">
        <v>31</v>
      </c>
      <c r="F2110" s="2">
        <v>36892</v>
      </c>
      <c r="G2110" s="2">
        <v>40179</v>
      </c>
      <c r="H2110">
        <v>39002</v>
      </c>
      <c r="I2110">
        <v>39464</v>
      </c>
      <c r="J2110">
        <v>126</v>
      </c>
      <c r="K2110">
        <f t="shared" si="64"/>
        <v>1793701980</v>
      </c>
      <c r="L2110">
        <v>113</v>
      </c>
      <c r="M2110">
        <v>101</v>
      </c>
      <c r="N2110" t="s">
        <v>1239</v>
      </c>
      <c r="O2110" t="s">
        <v>96</v>
      </c>
      <c r="P2110" t="s">
        <v>39</v>
      </c>
      <c r="Q2110" s="6">
        <v>42199</v>
      </c>
      <c r="R2110">
        <v>363</v>
      </c>
      <c r="S2110">
        <v>529</v>
      </c>
      <c r="T2110" t="s">
        <v>55</v>
      </c>
      <c r="V2110" s="3">
        <v>39002</v>
      </c>
      <c r="AB2110" s="3">
        <v>118284068</v>
      </c>
      <c r="AC2110" s="3">
        <v>172375405</v>
      </c>
      <c r="AD2110">
        <v>92.94</v>
      </c>
      <c r="AE2110" s="5">
        <f t="shared" si="65"/>
        <v>112369864.59999999</v>
      </c>
      <c r="AF2110">
        <v>135.44</v>
      </c>
      <c r="AG2110" s="4">
        <v>0.95</v>
      </c>
      <c r="AH2110" t="s">
        <v>33</v>
      </c>
      <c r="AI2110" t="s">
        <v>52</v>
      </c>
      <c r="AJ2110">
        <v>33.983069</v>
      </c>
      <c r="AK2110">
        <v>-118.096735</v>
      </c>
    </row>
    <row r="2111" spans="1:37" x14ac:dyDescent="0.25">
      <c r="A2111">
        <v>2109</v>
      </c>
      <c r="B2111">
        <v>680</v>
      </c>
      <c r="C2111" t="s">
        <v>1239</v>
      </c>
      <c r="D2111" t="s">
        <v>52</v>
      </c>
      <c r="E2111" t="s">
        <v>31</v>
      </c>
      <c r="F2111" s="2">
        <v>36892</v>
      </c>
      <c r="G2111" s="2">
        <v>40179</v>
      </c>
      <c r="H2111">
        <v>39002</v>
      </c>
      <c r="I2111">
        <v>39464</v>
      </c>
      <c r="J2111">
        <v>126</v>
      </c>
      <c r="K2111">
        <f t="shared" si="64"/>
        <v>1793701980</v>
      </c>
      <c r="L2111">
        <v>113</v>
      </c>
      <c r="M2111">
        <v>101</v>
      </c>
      <c r="N2111" t="s">
        <v>1239</v>
      </c>
      <c r="O2111" t="s">
        <v>474</v>
      </c>
      <c r="P2111" t="s">
        <v>39</v>
      </c>
      <c r="Q2111" s="6">
        <v>42169</v>
      </c>
      <c r="R2111">
        <v>322</v>
      </c>
      <c r="S2111">
        <v>499</v>
      </c>
      <c r="T2111" t="s">
        <v>55</v>
      </c>
      <c r="V2111" s="3">
        <v>39002</v>
      </c>
      <c r="AB2111" s="3">
        <v>104924159</v>
      </c>
      <c r="AC2111" s="3">
        <v>162599862</v>
      </c>
      <c r="AD2111">
        <v>85.19</v>
      </c>
      <c r="AE2111" s="5">
        <f t="shared" si="65"/>
        <v>99677951.049999997</v>
      </c>
      <c r="AF2111">
        <v>132.02000000000001</v>
      </c>
      <c r="AG2111" s="4">
        <v>0.95</v>
      </c>
      <c r="AH2111" t="s">
        <v>33</v>
      </c>
      <c r="AI2111" t="s">
        <v>52</v>
      </c>
      <c r="AJ2111">
        <v>33.983069</v>
      </c>
      <c r="AK2111">
        <v>-118.096735</v>
      </c>
    </row>
    <row r="2112" spans="1:37" x14ac:dyDescent="0.25">
      <c r="A2112">
        <v>2110</v>
      </c>
      <c r="B2112">
        <v>747</v>
      </c>
      <c r="C2112" t="s">
        <v>1240</v>
      </c>
      <c r="D2112" t="s">
        <v>52</v>
      </c>
      <c r="E2112" t="s">
        <v>37</v>
      </c>
      <c r="F2112" s="2">
        <v>35796</v>
      </c>
      <c r="G2112" s="2">
        <v>39083</v>
      </c>
      <c r="H2112">
        <v>24011</v>
      </c>
      <c r="I2112">
        <v>23127</v>
      </c>
      <c r="J2112">
        <v>139</v>
      </c>
      <c r="K2112">
        <f t="shared" si="64"/>
        <v>1218198085</v>
      </c>
      <c r="L2112">
        <v>134</v>
      </c>
      <c r="M2112">
        <v>128</v>
      </c>
      <c r="N2112" t="s">
        <v>1240</v>
      </c>
      <c r="O2112">
        <v>2</v>
      </c>
      <c r="P2112" t="s">
        <v>39</v>
      </c>
      <c r="Q2112" s="6">
        <v>42050</v>
      </c>
      <c r="R2112">
        <v>200</v>
      </c>
      <c r="S2112">
        <v>208</v>
      </c>
      <c r="T2112" t="s">
        <v>55</v>
      </c>
      <c r="V2112" s="3">
        <v>24100</v>
      </c>
      <c r="W2112">
        <v>96.54</v>
      </c>
      <c r="Z2112">
        <v>0.02</v>
      </c>
      <c r="AA2112" t="s">
        <v>55</v>
      </c>
      <c r="AB2112" s="3">
        <v>65147476</v>
      </c>
      <c r="AC2112" s="3">
        <v>67809682</v>
      </c>
      <c r="AD2112">
        <v>96.54</v>
      </c>
      <c r="AE2112" s="5">
        <f t="shared" si="65"/>
        <v>65147476</v>
      </c>
      <c r="AF2112">
        <v>100.49</v>
      </c>
      <c r="AG2112" s="4">
        <v>1</v>
      </c>
      <c r="AH2112" t="s">
        <v>33</v>
      </c>
      <c r="AI2112" t="s">
        <v>52</v>
      </c>
      <c r="AJ2112">
        <v>36.778261000000001</v>
      </c>
      <c r="AK2112">
        <v>-119.41793199999999</v>
      </c>
    </row>
    <row r="2113" spans="1:37" x14ac:dyDescent="0.25">
      <c r="A2113">
        <v>2111</v>
      </c>
      <c r="B2113">
        <v>747</v>
      </c>
      <c r="C2113" t="s">
        <v>1240</v>
      </c>
      <c r="D2113" t="s">
        <v>52</v>
      </c>
      <c r="E2113" t="s">
        <v>37</v>
      </c>
      <c r="F2113" s="2">
        <v>35796</v>
      </c>
      <c r="G2113" s="2">
        <v>39083</v>
      </c>
      <c r="H2113">
        <v>24011</v>
      </c>
      <c r="I2113">
        <v>23127</v>
      </c>
      <c r="J2113">
        <v>139</v>
      </c>
      <c r="K2113">
        <f t="shared" si="64"/>
        <v>1218198085</v>
      </c>
      <c r="L2113">
        <v>134</v>
      </c>
      <c r="M2113">
        <v>128</v>
      </c>
      <c r="N2113" t="s">
        <v>1240</v>
      </c>
      <c r="O2113">
        <v>2</v>
      </c>
      <c r="P2113" t="s">
        <v>39</v>
      </c>
      <c r="Q2113" s="6">
        <v>42019</v>
      </c>
      <c r="R2113">
        <v>213</v>
      </c>
      <c r="S2113">
        <v>249</v>
      </c>
      <c r="T2113" t="s">
        <v>55</v>
      </c>
      <c r="V2113" s="3">
        <v>24100</v>
      </c>
      <c r="W2113">
        <v>92.78</v>
      </c>
      <c r="Z2113">
        <v>0.01</v>
      </c>
      <c r="AA2113" t="s">
        <v>55</v>
      </c>
      <c r="AB2113" s="3">
        <v>69318374</v>
      </c>
      <c r="AC2113" s="3">
        <v>81179366</v>
      </c>
      <c r="AD2113">
        <v>92.78</v>
      </c>
      <c r="AE2113" s="5">
        <f t="shared" si="65"/>
        <v>69318374</v>
      </c>
      <c r="AF2113">
        <v>108.66</v>
      </c>
      <c r="AG2113" s="4">
        <v>1</v>
      </c>
      <c r="AH2113" t="s">
        <v>33</v>
      </c>
      <c r="AI2113" t="s">
        <v>52</v>
      </c>
      <c r="AJ2113">
        <v>36.778261000000001</v>
      </c>
      <c r="AK2113">
        <v>-119.41793199999999</v>
      </c>
    </row>
    <row r="2114" spans="1:37" x14ac:dyDescent="0.25">
      <c r="A2114">
        <v>2112</v>
      </c>
      <c r="B2114">
        <v>747</v>
      </c>
      <c r="C2114" t="s">
        <v>1240</v>
      </c>
      <c r="D2114" t="s">
        <v>52</v>
      </c>
      <c r="E2114" t="s">
        <v>37</v>
      </c>
      <c r="F2114" s="2">
        <v>35796</v>
      </c>
      <c r="G2114" s="2">
        <v>39083</v>
      </c>
      <c r="H2114">
        <v>24011</v>
      </c>
      <c r="I2114">
        <v>23127</v>
      </c>
      <c r="J2114">
        <v>139</v>
      </c>
      <c r="K2114">
        <f t="shared" si="64"/>
        <v>1218198085</v>
      </c>
      <c r="L2114">
        <v>134</v>
      </c>
      <c r="M2114">
        <v>128</v>
      </c>
      <c r="N2114" t="s">
        <v>1240</v>
      </c>
      <c r="O2114" t="s">
        <v>38</v>
      </c>
      <c r="P2114" t="s">
        <v>39</v>
      </c>
      <c r="Q2114" s="6">
        <v>42352</v>
      </c>
      <c r="R2114">
        <v>197</v>
      </c>
      <c r="S2114">
        <v>236</v>
      </c>
      <c r="T2114" t="s">
        <v>55</v>
      </c>
      <c r="V2114" s="3">
        <v>24100</v>
      </c>
      <c r="W2114">
        <v>85.85</v>
      </c>
      <c r="Z2114">
        <v>0.02</v>
      </c>
      <c r="AA2114" t="s">
        <v>55</v>
      </c>
      <c r="AB2114" s="3">
        <v>64137336</v>
      </c>
      <c r="AC2114" s="3">
        <v>76887903</v>
      </c>
      <c r="AD2114">
        <v>85.85</v>
      </c>
      <c r="AE2114" s="5">
        <f t="shared" si="65"/>
        <v>64137336</v>
      </c>
      <c r="AF2114">
        <v>102.92</v>
      </c>
      <c r="AG2114" s="4">
        <v>1</v>
      </c>
      <c r="AH2114" t="s">
        <v>33</v>
      </c>
      <c r="AI2114" t="s">
        <v>52</v>
      </c>
      <c r="AJ2114">
        <v>36.778261000000001</v>
      </c>
      <c r="AK2114">
        <v>-119.41793199999999</v>
      </c>
    </row>
    <row r="2115" spans="1:37" x14ac:dyDescent="0.25">
      <c r="A2115">
        <v>2113</v>
      </c>
      <c r="B2115">
        <v>747</v>
      </c>
      <c r="C2115" t="s">
        <v>1240</v>
      </c>
      <c r="D2115" t="s">
        <v>52</v>
      </c>
      <c r="E2115" t="s">
        <v>37</v>
      </c>
      <c r="F2115" s="2">
        <v>35796</v>
      </c>
      <c r="G2115" s="2">
        <v>39083</v>
      </c>
      <c r="H2115">
        <v>24011</v>
      </c>
      <c r="I2115">
        <v>23127</v>
      </c>
      <c r="J2115">
        <v>139</v>
      </c>
      <c r="K2115">
        <f t="shared" ref="K2115:K2178" si="66">J2115*H2115*365</f>
        <v>1218198085</v>
      </c>
      <c r="L2115">
        <v>134</v>
      </c>
      <c r="M2115">
        <v>128</v>
      </c>
      <c r="N2115" t="s">
        <v>1240</v>
      </c>
      <c r="O2115">
        <v>2</v>
      </c>
      <c r="P2115" t="s">
        <v>39</v>
      </c>
      <c r="Q2115" s="6">
        <v>42322</v>
      </c>
      <c r="R2115">
        <v>235</v>
      </c>
      <c r="S2115">
        <v>258</v>
      </c>
      <c r="T2115" t="s">
        <v>55</v>
      </c>
      <c r="V2115" s="3">
        <v>24100</v>
      </c>
      <c r="W2115">
        <v>105.77</v>
      </c>
      <c r="Z2115">
        <v>0.03</v>
      </c>
      <c r="AA2115" t="s">
        <v>55</v>
      </c>
      <c r="AB2115" s="3">
        <v>76470813</v>
      </c>
      <c r="AC2115" s="3">
        <v>83997981</v>
      </c>
      <c r="AD2115">
        <v>105.77</v>
      </c>
      <c r="AE2115" s="5">
        <f t="shared" ref="AE2115:AE2178" si="67">AB2115*AG2115</f>
        <v>76470813</v>
      </c>
      <c r="AF2115">
        <v>116.18</v>
      </c>
      <c r="AG2115" s="4">
        <v>1</v>
      </c>
      <c r="AH2115" t="s">
        <v>33</v>
      </c>
      <c r="AI2115" t="s">
        <v>52</v>
      </c>
      <c r="AJ2115">
        <v>36.778261000000001</v>
      </c>
      <c r="AK2115">
        <v>-119.41793199999999</v>
      </c>
    </row>
    <row r="2116" spans="1:37" x14ac:dyDescent="0.25">
      <c r="A2116">
        <v>2114</v>
      </c>
      <c r="B2116">
        <v>747</v>
      </c>
      <c r="C2116" t="s">
        <v>1240</v>
      </c>
      <c r="D2116" t="s">
        <v>52</v>
      </c>
      <c r="E2116" t="s">
        <v>37</v>
      </c>
      <c r="F2116" s="2">
        <v>35796</v>
      </c>
      <c r="G2116" s="2">
        <v>39083</v>
      </c>
      <c r="H2116">
        <v>24011</v>
      </c>
      <c r="I2116">
        <v>23127</v>
      </c>
      <c r="J2116">
        <v>139</v>
      </c>
      <c r="K2116">
        <f t="shared" si="66"/>
        <v>1218198085</v>
      </c>
      <c r="L2116">
        <v>134</v>
      </c>
      <c r="M2116">
        <v>128</v>
      </c>
      <c r="N2116" t="s">
        <v>1240</v>
      </c>
      <c r="O2116" t="s">
        <v>38</v>
      </c>
      <c r="P2116" t="s">
        <v>39</v>
      </c>
      <c r="Q2116" s="6">
        <v>42291</v>
      </c>
      <c r="R2116">
        <v>281</v>
      </c>
      <c r="S2116">
        <v>269</v>
      </c>
      <c r="T2116" t="s">
        <v>55</v>
      </c>
      <c r="U2116" t="s">
        <v>1241</v>
      </c>
      <c r="V2116" s="3">
        <v>24100</v>
      </c>
      <c r="W2116">
        <v>122.37</v>
      </c>
      <c r="Z2116">
        <v>5.22</v>
      </c>
      <c r="AA2116" t="s">
        <v>55</v>
      </c>
      <c r="AB2116" s="3">
        <v>91424135</v>
      </c>
      <c r="AC2116" s="3">
        <v>87683360</v>
      </c>
      <c r="AD2116">
        <v>122.37</v>
      </c>
      <c r="AE2116" s="5">
        <f t="shared" si="67"/>
        <v>91424135</v>
      </c>
      <c r="AF2116">
        <v>117.36</v>
      </c>
      <c r="AG2116" s="4">
        <v>1</v>
      </c>
      <c r="AH2116" t="s">
        <v>33</v>
      </c>
      <c r="AI2116" t="s">
        <v>52</v>
      </c>
      <c r="AJ2116">
        <v>36.778261000000001</v>
      </c>
      <c r="AK2116">
        <v>-119.41793199999999</v>
      </c>
    </row>
    <row r="2117" spans="1:37" x14ac:dyDescent="0.25">
      <c r="A2117">
        <v>2115</v>
      </c>
      <c r="B2117">
        <v>747</v>
      </c>
      <c r="C2117" t="s">
        <v>1240</v>
      </c>
      <c r="D2117" t="s">
        <v>52</v>
      </c>
      <c r="E2117" t="s">
        <v>37</v>
      </c>
      <c r="F2117" s="2">
        <v>35796</v>
      </c>
      <c r="G2117" s="2">
        <v>39083</v>
      </c>
      <c r="H2117">
        <v>24011</v>
      </c>
      <c r="I2117">
        <v>23127</v>
      </c>
      <c r="J2117">
        <v>139</v>
      </c>
      <c r="K2117">
        <f t="shared" si="66"/>
        <v>1218198085</v>
      </c>
      <c r="L2117">
        <v>134</v>
      </c>
      <c r="M2117">
        <v>128</v>
      </c>
      <c r="N2117" t="s">
        <v>1240</v>
      </c>
      <c r="O2117">
        <v>2</v>
      </c>
      <c r="P2117" t="s">
        <v>39</v>
      </c>
      <c r="Q2117" s="6">
        <v>42261</v>
      </c>
      <c r="R2117">
        <v>291</v>
      </c>
      <c r="S2117">
        <v>316</v>
      </c>
      <c r="T2117" t="s">
        <v>55</v>
      </c>
      <c r="V2117" s="3">
        <v>24000</v>
      </c>
      <c r="Z2117">
        <v>6.04</v>
      </c>
      <c r="AA2117" t="s">
        <v>55</v>
      </c>
      <c r="AB2117" s="3">
        <v>94663098</v>
      </c>
      <c r="AC2117" s="3">
        <v>103122201</v>
      </c>
      <c r="AD2117">
        <v>131.47999999999999</v>
      </c>
      <c r="AE2117" s="5">
        <f t="shared" si="67"/>
        <v>94663098</v>
      </c>
      <c r="AF2117">
        <v>143.22999999999999</v>
      </c>
      <c r="AG2117" s="4">
        <v>1</v>
      </c>
      <c r="AH2117" t="s">
        <v>33</v>
      </c>
      <c r="AI2117" t="s">
        <v>52</v>
      </c>
      <c r="AJ2117">
        <v>36.778261000000001</v>
      </c>
      <c r="AK2117">
        <v>-119.41793199999999</v>
      </c>
    </row>
    <row r="2118" spans="1:37" x14ac:dyDescent="0.25">
      <c r="A2118">
        <v>2116</v>
      </c>
      <c r="B2118">
        <v>747</v>
      </c>
      <c r="C2118" t="s">
        <v>1240</v>
      </c>
      <c r="D2118" t="s">
        <v>52</v>
      </c>
      <c r="E2118" t="s">
        <v>37</v>
      </c>
      <c r="F2118" s="2">
        <v>35796</v>
      </c>
      <c r="G2118" s="2">
        <v>39083</v>
      </c>
      <c r="H2118">
        <v>24011</v>
      </c>
      <c r="I2118">
        <v>23127</v>
      </c>
      <c r="J2118">
        <v>139</v>
      </c>
      <c r="K2118">
        <f t="shared" si="66"/>
        <v>1218198085</v>
      </c>
      <c r="L2118">
        <v>134</v>
      </c>
      <c r="M2118">
        <v>128</v>
      </c>
      <c r="N2118" t="s">
        <v>1240</v>
      </c>
      <c r="O2118">
        <v>2</v>
      </c>
      <c r="P2118" t="s">
        <v>39</v>
      </c>
      <c r="Q2118" s="6">
        <v>42230</v>
      </c>
      <c r="R2118">
        <v>299</v>
      </c>
      <c r="S2118">
        <v>333</v>
      </c>
      <c r="T2118" t="s">
        <v>55</v>
      </c>
      <c r="V2118" s="3">
        <v>24100</v>
      </c>
      <c r="Z2118">
        <v>4.3499999999999996</v>
      </c>
      <c r="AA2118" t="s">
        <v>55</v>
      </c>
      <c r="AB2118" s="3">
        <v>97527332</v>
      </c>
      <c r="AC2118" s="3">
        <v>108400994</v>
      </c>
      <c r="AD2118">
        <v>109.65</v>
      </c>
      <c r="AE2118" s="5">
        <f t="shared" si="67"/>
        <v>81922958.879999995</v>
      </c>
      <c r="AF2118">
        <v>121.88</v>
      </c>
      <c r="AG2118" s="4">
        <v>0.84</v>
      </c>
      <c r="AH2118" t="s">
        <v>33</v>
      </c>
      <c r="AI2118" t="s">
        <v>52</v>
      </c>
      <c r="AJ2118">
        <v>36.778261000000001</v>
      </c>
      <c r="AK2118">
        <v>-119.41793199999999</v>
      </c>
    </row>
    <row r="2119" spans="1:37" x14ac:dyDescent="0.25">
      <c r="A2119">
        <v>2117</v>
      </c>
      <c r="B2119">
        <v>747</v>
      </c>
      <c r="C2119" t="s">
        <v>1240</v>
      </c>
      <c r="D2119" t="s">
        <v>52</v>
      </c>
      <c r="E2119" t="s">
        <v>37</v>
      </c>
      <c r="F2119" s="2">
        <v>35796</v>
      </c>
      <c r="G2119" s="2">
        <v>39083</v>
      </c>
      <c r="H2119">
        <v>24011</v>
      </c>
      <c r="I2119">
        <v>23127</v>
      </c>
      <c r="J2119">
        <v>139</v>
      </c>
      <c r="K2119">
        <f t="shared" si="66"/>
        <v>1218198085</v>
      </c>
      <c r="L2119">
        <v>134</v>
      </c>
      <c r="M2119">
        <v>128</v>
      </c>
      <c r="N2119" t="s">
        <v>1240</v>
      </c>
      <c r="O2119">
        <v>2</v>
      </c>
      <c r="P2119" t="s">
        <v>39</v>
      </c>
      <c r="Q2119" s="6">
        <v>42199</v>
      </c>
      <c r="R2119">
        <v>318</v>
      </c>
      <c r="S2119">
        <v>328</v>
      </c>
      <c r="T2119" t="s">
        <v>55</v>
      </c>
      <c r="V2119" s="3">
        <v>24100</v>
      </c>
      <c r="AB2119" s="3">
        <v>103549066</v>
      </c>
      <c r="AC2119" s="3">
        <v>106999833</v>
      </c>
      <c r="AD2119">
        <v>116.43</v>
      </c>
      <c r="AE2119" s="5">
        <f t="shared" si="67"/>
        <v>86981215.439999998</v>
      </c>
      <c r="AF2119">
        <v>120.3</v>
      </c>
      <c r="AG2119" s="4">
        <v>0.84</v>
      </c>
      <c r="AH2119" t="s">
        <v>33</v>
      </c>
      <c r="AI2119" t="s">
        <v>52</v>
      </c>
      <c r="AJ2119">
        <v>36.778261000000001</v>
      </c>
      <c r="AK2119">
        <v>-119.41793199999999</v>
      </c>
    </row>
    <row r="2120" spans="1:37" x14ac:dyDescent="0.25">
      <c r="A2120">
        <v>2118</v>
      </c>
      <c r="B2120">
        <v>747</v>
      </c>
      <c r="C2120" t="s">
        <v>1240</v>
      </c>
      <c r="D2120" t="s">
        <v>52</v>
      </c>
      <c r="E2120" t="s">
        <v>37</v>
      </c>
      <c r="F2120" s="2">
        <v>35796</v>
      </c>
      <c r="G2120" s="2">
        <v>39083</v>
      </c>
      <c r="H2120">
        <v>24011</v>
      </c>
      <c r="I2120">
        <v>23127</v>
      </c>
      <c r="J2120">
        <v>139</v>
      </c>
      <c r="K2120">
        <f t="shared" si="66"/>
        <v>1218198085</v>
      </c>
      <c r="L2120">
        <v>134</v>
      </c>
      <c r="M2120">
        <v>128</v>
      </c>
      <c r="N2120" t="s">
        <v>1240</v>
      </c>
      <c r="O2120">
        <v>2</v>
      </c>
      <c r="P2120" t="s">
        <v>39</v>
      </c>
      <c r="Q2120" s="6">
        <v>42169</v>
      </c>
      <c r="R2120">
        <v>298</v>
      </c>
      <c r="S2120">
        <v>313</v>
      </c>
      <c r="T2120" t="s">
        <v>40</v>
      </c>
      <c r="V2120" s="3">
        <v>25000</v>
      </c>
      <c r="AB2120" s="3">
        <v>297820000</v>
      </c>
      <c r="AC2120" s="3">
        <v>312920000</v>
      </c>
      <c r="AD2120">
        <v>333.56</v>
      </c>
      <c r="AE2120" s="5">
        <f t="shared" si="67"/>
        <v>250168800</v>
      </c>
      <c r="AF2120">
        <v>350.47</v>
      </c>
      <c r="AG2120" s="4">
        <v>0.84</v>
      </c>
      <c r="AH2120" t="s">
        <v>33</v>
      </c>
      <c r="AI2120" t="s">
        <v>52</v>
      </c>
      <c r="AJ2120">
        <v>36.778261000000001</v>
      </c>
      <c r="AK2120">
        <v>-119.41793199999999</v>
      </c>
    </row>
    <row r="2121" spans="1:37" x14ac:dyDescent="0.25">
      <c r="A2121">
        <v>2119</v>
      </c>
      <c r="B2121">
        <v>480</v>
      </c>
      <c r="C2121" t="s">
        <v>1242</v>
      </c>
      <c r="D2121" t="s">
        <v>108</v>
      </c>
      <c r="E2121" t="s">
        <v>37</v>
      </c>
      <c r="F2121" s="2">
        <v>36892</v>
      </c>
      <c r="G2121" s="2">
        <v>40178</v>
      </c>
      <c r="H2121">
        <v>7676</v>
      </c>
      <c r="I2121">
        <v>8992</v>
      </c>
      <c r="J2121">
        <v>236</v>
      </c>
      <c r="K2121">
        <f t="shared" si="66"/>
        <v>661210640</v>
      </c>
      <c r="L2121">
        <v>214</v>
      </c>
      <c r="M2121">
        <v>192</v>
      </c>
      <c r="N2121" t="s">
        <v>1242</v>
      </c>
      <c r="O2121" t="s">
        <v>1243</v>
      </c>
      <c r="P2121" t="s">
        <v>39</v>
      </c>
      <c r="Q2121" s="6">
        <v>42019</v>
      </c>
      <c r="R2121">
        <v>136</v>
      </c>
      <c r="S2121">
        <v>168</v>
      </c>
      <c r="T2121" t="s">
        <v>55</v>
      </c>
      <c r="V2121" s="3">
        <v>7676</v>
      </c>
      <c r="W2121">
        <v>130</v>
      </c>
      <c r="X2121" t="s">
        <v>2182</v>
      </c>
      <c r="AB2121" s="3">
        <v>44374447</v>
      </c>
      <c r="AC2121" s="3">
        <v>54886414</v>
      </c>
      <c r="AD2121">
        <v>130.54</v>
      </c>
      <c r="AE2121" s="5">
        <f t="shared" si="67"/>
        <v>31062112.899999999</v>
      </c>
      <c r="AF2121">
        <v>161.46</v>
      </c>
      <c r="AG2121" s="4">
        <v>0.7</v>
      </c>
      <c r="AH2121" t="s">
        <v>33</v>
      </c>
      <c r="AI2121" t="s">
        <v>108</v>
      </c>
      <c r="AJ2121">
        <v>35.142752999999999</v>
      </c>
      <c r="AK2121">
        <v>-120.641283</v>
      </c>
    </row>
    <row r="2122" spans="1:37" x14ac:dyDescent="0.25">
      <c r="A2122">
        <v>2120</v>
      </c>
      <c r="B2122">
        <v>480</v>
      </c>
      <c r="C2122" t="s">
        <v>1242</v>
      </c>
      <c r="D2122" t="s">
        <v>108</v>
      </c>
      <c r="E2122" t="s">
        <v>37</v>
      </c>
      <c r="F2122" s="2">
        <v>36892</v>
      </c>
      <c r="G2122" s="2">
        <v>40178</v>
      </c>
      <c r="H2122">
        <v>7676</v>
      </c>
      <c r="I2122">
        <v>8992</v>
      </c>
      <c r="J2122">
        <v>236</v>
      </c>
      <c r="K2122">
        <f t="shared" si="66"/>
        <v>661210640</v>
      </c>
      <c r="L2122">
        <v>214</v>
      </c>
      <c r="M2122">
        <v>192</v>
      </c>
      <c r="N2122" t="s">
        <v>1242</v>
      </c>
      <c r="O2122" t="s">
        <v>1243</v>
      </c>
      <c r="P2122" t="s">
        <v>39</v>
      </c>
      <c r="Q2122" s="6">
        <v>42352</v>
      </c>
      <c r="R2122">
        <v>108</v>
      </c>
      <c r="S2122">
        <v>163</v>
      </c>
      <c r="T2122" t="s">
        <v>55</v>
      </c>
      <c r="V2122" s="3">
        <v>7676</v>
      </c>
      <c r="W2122">
        <v>103.4</v>
      </c>
      <c r="AB2122" s="3">
        <v>35159369</v>
      </c>
      <c r="AC2122" s="3">
        <v>53117041</v>
      </c>
      <c r="AD2122">
        <v>103.43</v>
      </c>
      <c r="AE2122" s="5">
        <f t="shared" si="67"/>
        <v>24611558.299999997</v>
      </c>
      <c r="AF2122">
        <v>156.26</v>
      </c>
      <c r="AG2122" s="4">
        <v>0.7</v>
      </c>
      <c r="AH2122" t="s">
        <v>33</v>
      </c>
      <c r="AI2122" t="s">
        <v>108</v>
      </c>
      <c r="AJ2122">
        <v>35.142752999999999</v>
      </c>
      <c r="AK2122">
        <v>-120.641283</v>
      </c>
    </row>
    <row r="2123" spans="1:37" x14ac:dyDescent="0.25">
      <c r="A2123">
        <v>2121</v>
      </c>
      <c r="B2123">
        <v>480</v>
      </c>
      <c r="C2123" t="s">
        <v>1242</v>
      </c>
      <c r="D2123" t="s">
        <v>108</v>
      </c>
      <c r="E2123" t="s">
        <v>37</v>
      </c>
      <c r="F2123" s="2">
        <v>36892</v>
      </c>
      <c r="G2123" s="2">
        <v>40178</v>
      </c>
      <c r="H2123">
        <v>7676</v>
      </c>
      <c r="I2123">
        <v>8992</v>
      </c>
      <c r="J2123">
        <v>236</v>
      </c>
      <c r="K2123">
        <f t="shared" si="66"/>
        <v>661210640</v>
      </c>
      <c r="L2123">
        <v>214</v>
      </c>
      <c r="M2123">
        <v>192</v>
      </c>
      <c r="N2123" t="s">
        <v>1242</v>
      </c>
      <c r="O2123" t="s">
        <v>1244</v>
      </c>
      <c r="P2123" t="s">
        <v>39</v>
      </c>
      <c r="Q2123" s="6">
        <v>42322</v>
      </c>
      <c r="R2123">
        <v>137</v>
      </c>
      <c r="S2123">
        <v>165</v>
      </c>
      <c r="T2123" t="s">
        <v>55</v>
      </c>
      <c r="V2123" s="3">
        <v>7676</v>
      </c>
      <c r="W2123">
        <v>135</v>
      </c>
      <c r="AB2123" s="3">
        <v>44501529</v>
      </c>
      <c r="AC2123" s="3">
        <v>53716608</v>
      </c>
      <c r="AD2123">
        <v>135.27000000000001</v>
      </c>
      <c r="AE2123" s="5">
        <f t="shared" si="67"/>
        <v>31151070.299999997</v>
      </c>
      <c r="AF2123">
        <v>163.29</v>
      </c>
      <c r="AG2123" s="4">
        <v>0.7</v>
      </c>
      <c r="AH2123" t="s">
        <v>33</v>
      </c>
      <c r="AI2123" t="s">
        <v>108</v>
      </c>
      <c r="AJ2123">
        <v>35.142752999999999</v>
      </c>
      <c r="AK2123">
        <v>-120.641283</v>
      </c>
    </row>
    <row r="2124" spans="1:37" x14ac:dyDescent="0.25">
      <c r="A2124">
        <v>2122</v>
      </c>
      <c r="B2124">
        <v>480</v>
      </c>
      <c r="C2124" t="s">
        <v>1242</v>
      </c>
      <c r="D2124" t="s">
        <v>108</v>
      </c>
      <c r="E2124" t="s">
        <v>37</v>
      </c>
      <c r="F2124" s="2">
        <v>36892</v>
      </c>
      <c r="G2124" s="2">
        <v>40178</v>
      </c>
      <c r="H2124">
        <v>7676</v>
      </c>
      <c r="I2124">
        <v>8992</v>
      </c>
      <c r="J2124">
        <v>236</v>
      </c>
      <c r="K2124">
        <f t="shared" si="66"/>
        <v>661210640</v>
      </c>
      <c r="L2124">
        <v>214</v>
      </c>
      <c r="M2124">
        <v>192</v>
      </c>
      <c r="N2124" t="s">
        <v>1242</v>
      </c>
      <c r="O2124" t="s">
        <v>1244</v>
      </c>
      <c r="P2124" t="s">
        <v>39</v>
      </c>
      <c r="Q2124" s="6">
        <v>42291</v>
      </c>
      <c r="R2124">
        <v>169</v>
      </c>
      <c r="S2124">
        <v>193</v>
      </c>
      <c r="T2124" t="s">
        <v>55</v>
      </c>
      <c r="V2124" s="3">
        <v>7676</v>
      </c>
      <c r="AB2124" s="3">
        <v>54938551</v>
      </c>
      <c r="AC2124" s="3">
        <v>62974047</v>
      </c>
      <c r="AD2124">
        <v>173.16</v>
      </c>
      <c r="AE2124" s="5">
        <f t="shared" si="67"/>
        <v>41203913.25</v>
      </c>
      <c r="AF2124">
        <v>198.48</v>
      </c>
      <c r="AG2124" s="4">
        <v>0.75</v>
      </c>
      <c r="AH2124" t="s">
        <v>33</v>
      </c>
      <c r="AI2124" t="s">
        <v>108</v>
      </c>
      <c r="AJ2124">
        <v>35.142752999999999</v>
      </c>
      <c r="AK2124">
        <v>-120.641283</v>
      </c>
    </row>
    <row r="2125" spans="1:37" x14ac:dyDescent="0.25">
      <c r="A2125">
        <v>2123</v>
      </c>
      <c r="B2125">
        <v>480</v>
      </c>
      <c r="C2125" t="s">
        <v>1242</v>
      </c>
      <c r="D2125" t="s">
        <v>108</v>
      </c>
      <c r="E2125" t="s">
        <v>37</v>
      </c>
      <c r="F2125" s="2">
        <v>36892</v>
      </c>
      <c r="G2125" s="2">
        <v>40178</v>
      </c>
      <c r="H2125">
        <v>7676</v>
      </c>
      <c r="I2125">
        <v>8992</v>
      </c>
      <c r="J2125">
        <v>236</v>
      </c>
      <c r="K2125">
        <f t="shared" si="66"/>
        <v>661210640</v>
      </c>
      <c r="L2125">
        <v>214</v>
      </c>
      <c r="M2125">
        <v>192</v>
      </c>
      <c r="N2125" t="s">
        <v>1242</v>
      </c>
      <c r="O2125" t="s">
        <v>1245</v>
      </c>
      <c r="P2125" t="s">
        <v>39</v>
      </c>
      <c r="Q2125" s="6">
        <v>42261</v>
      </c>
      <c r="R2125">
        <v>165</v>
      </c>
      <c r="S2125">
        <v>193</v>
      </c>
      <c r="T2125" t="s">
        <v>55</v>
      </c>
      <c r="V2125" s="3">
        <v>7676</v>
      </c>
      <c r="AB2125" s="3">
        <v>53765485</v>
      </c>
      <c r="AC2125" s="3">
        <v>62889325</v>
      </c>
      <c r="AD2125">
        <v>175.11</v>
      </c>
      <c r="AE2125" s="5">
        <f t="shared" si="67"/>
        <v>40324113.75</v>
      </c>
      <c r="AF2125">
        <v>204.82</v>
      </c>
      <c r="AG2125" s="4">
        <v>0.75</v>
      </c>
      <c r="AH2125" t="s">
        <v>33</v>
      </c>
      <c r="AI2125" t="s">
        <v>108</v>
      </c>
      <c r="AJ2125">
        <v>35.142752999999999</v>
      </c>
      <c r="AK2125">
        <v>-120.641283</v>
      </c>
    </row>
    <row r="2126" spans="1:37" x14ac:dyDescent="0.25">
      <c r="A2126">
        <v>2124</v>
      </c>
      <c r="B2126">
        <v>480</v>
      </c>
      <c r="C2126" t="s">
        <v>1242</v>
      </c>
      <c r="D2126" t="s">
        <v>108</v>
      </c>
      <c r="E2126" t="s">
        <v>37</v>
      </c>
      <c r="F2126" s="2">
        <v>36892</v>
      </c>
      <c r="G2126" s="2">
        <v>40178</v>
      </c>
      <c r="H2126">
        <v>7676</v>
      </c>
      <c r="I2126">
        <v>8992</v>
      </c>
      <c r="J2126">
        <v>236</v>
      </c>
      <c r="K2126">
        <f t="shared" si="66"/>
        <v>661210640</v>
      </c>
      <c r="L2126">
        <v>214</v>
      </c>
      <c r="M2126">
        <v>192</v>
      </c>
      <c r="N2126" t="s">
        <v>1242</v>
      </c>
      <c r="O2126" t="s">
        <v>1245</v>
      </c>
      <c r="P2126" t="s">
        <v>39</v>
      </c>
      <c r="Q2126" s="6">
        <v>42230</v>
      </c>
      <c r="R2126">
        <v>184</v>
      </c>
      <c r="S2126">
        <v>220</v>
      </c>
      <c r="T2126" t="s">
        <v>55</v>
      </c>
      <c r="V2126" s="3">
        <v>7676</v>
      </c>
      <c r="X2126" t="s">
        <v>1246</v>
      </c>
      <c r="Y2126" t="s">
        <v>1247</v>
      </c>
      <c r="AB2126" s="3">
        <v>59956663</v>
      </c>
      <c r="AC2126" s="3">
        <v>71687314</v>
      </c>
      <c r="AD2126">
        <v>188.97</v>
      </c>
      <c r="AE2126" s="5">
        <f t="shared" si="67"/>
        <v>44967497.25</v>
      </c>
      <c r="AF2126">
        <v>225.95</v>
      </c>
      <c r="AG2126" s="4">
        <v>0.75</v>
      </c>
      <c r="AH2126" t="s">
        <v>33</v>
      </c>
      <c r="AI2126" t="s">
        <v>108</v>
      </c>
      <c r="AJ2126">
        <v>35.142752999999999</v>
      </c>
      <c r="AK2126">
        <v>-120.641283</v>
      </c>
    </row>
    <row r="2127" spans="1:37" x14ac:dyDescent="0.25">
      <c r="A2127">
        <v>2125</v>
      </c>
      <c r="B2127">
        <v>480</v>
      </c>
      <c r="C2127" t="s">
        <v>1242</v>
      </c>
      <c r="D2127" t="s">
        <v>108</v>
      </c>
      <c r="E2127" t="s">
        <v>37</v>
      </c>
      <c r="F2127" s="2">
        <v>36892</v>
      </c>
      <c r="G2127" s="2">
        <v>40178</v>
      </c>
      <c r="H2127">
        <v>7676</v>
      </c>
      <c r="I2127">
        <v>8992</v>
      </c>
      <c r="J2127">
        <v>236</v>
      </c>
      <c r="K2127">
        <f t="shared" si="66"/>
        <v>661210640</v>
      </c>
      <c r="L2127">
        <v>214</v>
      </c>
      <c r="M2127">
        <v>192</v>
      </c>
      <c r="N2127" t="s">
        <v>1242</v>
      </c>
      <c r="O2127" t="s">
        <v>1248</v>
      </c>
      <c r="P2127" t="s">
        <v>39</v>
      </c>
      <c r="Q2127" s="6">
        <v>42199</v>
      </c>
      <c r="R2127">
        <v>205</v>
      </c>
      <c r="S2127">
        <v>230</v>
      </c>
      <c r="T2127" t="s">
        <v>55</v>
      </c>
      <c r="V2127" s="3">
        <v>7676</v>
      </c>
      <c r="X2127" t="s">
        <v>1249</v>
      </c>
      <c r="Y2127" t="s">
        <v>1250</v>
      </c>
      <c r="AB2127" s="3">
        <v>66799543</v>
      </c>
      <c r="AC2127" s="3">
        <v>74945828</v>
      </c>
      <c r="AD2127">
        <v>210.54</v>
      </c>
      <c r="AE2127" s="5">
        <f t="shared" si="67"/>
        <v>50099657.25</v>
      </c>
      <c r="AF2127">
        <v>236.22</v>
      </c>
      <c r="AG2127" s="4">
        <v>0.75</v>
      </c>
      <c r="AH2127" t="s">
        <v>33</v>
      </c>
      <c r="AI2127" t="s">
        <v>108</v>
      </c>
      <c r="AJ2127">
        <v>35.142752999999999</v>
      </c>
      <c r="AK2127">
        <v>-120.641283</v>
      </c>
    </row>
    <row r="2128" spans="1:37" x14ac:dyDescent="0.25">
      <c r="A2128">
        <v>2126</v>
      </c>
      <c r="B2128">
        <v>535</v>
      </c>
      <c r="C2128" t="s">
        <v>1251</v>
      </c>
      <c r="D2128" t="s">
        <v>36</v>
      </c>
      <c r="E2128" t="s">
        <v>31</v>
      </c>
      <c r="F2128" s="2">
        <v>35065</v>
      </c>
      <c r="G2128" s="2">
        <v>38717</v>
      </c>
      <c r="H2128">
        <v>64967</v>
      </c>
      <c r="I2128">
        <v>57027</v>
      </c>
      <c r="J2128">
        <v>170</v>
      </c>
      <c r="K2128">
        <f t="shared" si="66"/>
        <v>4031202350</v>
      </c>
      <c r="L2128">
        <v>153</v>
      </c>
      <c r="M2128">
        <v>136</v>
      </c>
      <c r="N2128" t="s">
        <v>1251</v>
      </c>
      <c r="O2128">
        <v>1</v>
      </c>
      <c r="P2128" t="s">
        <v>39</v>
      </c>
      <c r="Q2128" s="6">
        <v>42050</v>
      </c>
      <c r="R2128">
        <v>176</v>
      </c>
      <c r="S2128">
        <v>175</v>
      </c>
      <c r="T2128" t="s">
        <v>40</v>
      </c>
      <c r="V2128" s="3">
        <v>66183</v>
      </c>
      <c r="W2128">
        <v>95</v>
      </c>
      <c r="AB2128" s="3">
        <v>175800000</v>
      </c>
      <c r="AC2128" s="3">
        <v>174500000</v>
      </c>
      <c r="AD2128">
        <v>73.81</v>
      </c>
      <c r="AE2128" s="5">
        <f t="shared" si="67"/>
        <v>137124000</v>
      </c>
      <c r="AF2128">
        <v>73.260000000000005</v>
      </c>
      <c r="AG2128" s="4">
        <v>0.78</v>
      </c>
      <c r="AH2128" t="s">
        <v>33</v>
      </c>
      <c r="AI2128" t="s">
        <v>36</v>
      </c>
      <c r="AJ2128">
        <v>38.027976000000002</v>
      </c>
      <c r="AK2128">
        <v>-121.884681</v>
      </c>
    </row>
    <row r="2129" spans="1:37" x14ac:dyDescent="0.25">
      <c r="A2129">
        <v>2127</v>
      </c>
      <c r="B2129">
        <v>535</v>
      </c>
      <c r="C2129" t="s">
        <v>1251</v>
      </c>
      <c r="D2129" t="s">
        <v>36</v>
      </c>
      <c r="E2129" t="s">
        <v>31</v>
      </c>
      <c r="F2129" s="2">
        <v>35065</v>
      </c>
      <c r="G2129" s="2">
        <v>38717</v>
      </c>
      <c r="H2129">
        <v>64967</v>
      </c>
      <c r="I2129">
        <v>57027</v>
      </c>
      <c r="J2129">
        <v>170</v>
      </c>
      <c r="K2129">
        <f t="shared" si="66"/>
        <v>4031202350</v>
      </c>
      <c r="L2129">
        <v>153</v>
      </c>
      <c r="M2129">
        <v>136</v>
      </c>
      <c r="N2129" t="s">
        <v>1251</v>
      </c>
      <c r="O2129">
        <v>1</v>
      </c>
      <c r="P2129" t="s">
        <v>39</v>
      </c>
      <c r="Q2129" s="6">
        <v>42019</v>
      </c>
      <c r="R2129">
        <v>191</v>
      </c>
      <c r="S2129">
        <v>177</v>
      </c>
      <c r="T2129" t="s">
        <v>40</v>
      </c>
      <c r="V2129" s="3">
        <v>66183</v>
      </c>
      <c r="W2129">
        <v>95</v>
      </c>
      <c r="AB2129" s="3">
        <v>191400000</v>
      </c>
      <c r="AC2129" s="3">
        <v>176800000</v>
      </c>
      <c r="AD2129">
        <v>72.11</v>
      </c>
      <c r="AE2129" s="5">
        <f t="shared" si="67"/>
        <v>147378000</v>
      </c>
      <c r="AF2129">
        <v>66.61</v>
      </c>
      <c r="AG2129" s="4">
        <v>0.77</v>
      </c>
      <c r="AH2129" t="s">
        <v>33</v>
      </c>
      <c r="AI2129" t="s">
        <v>36</v>
      </c>
      <c r="AJ2129">
        <v>38.027976000000002</v>
      </c>
      <c r="AK2129">
        <v>-121.884681</v>
      </c>
    </row>
    <row r="2130" spans="1:37" x14ac:dyDescent="0.25">
      <c r="A2130">
        <v>2128</v>
      </c>
      <c r="B2130">
        <v>535</v>
      </c>
      <c r="C2130" t="s">
        <v>1251</v>
      </c>
      <c r="D2130" t="s">
        <v>36</v>
      </c>
      <c r="E2130" t="s">
        <v>31</v>
      </c>
      <c r="F2130" s="2">
        <v>35065</v>
      </c>
      <c r="G2130" s="2">
        <v>38717</v>
      </c>
      <c r="H2130">
        <v>64967</v>
      </c>
      <c r="I2130">
        <v>57027</v>
      </c>
      <c r="J2130">
        <v>170</v>
      </c>
      <c r="K2130">
        <f t="shared" si="66"/>
        <v>4031202350</v>
      </c>
      <c r="L2130">
        <v>153</v>
      </c>
      <c r="M2130">
        <v>136</v>
      </c>
      <c r="N2130" t="s">
        <v>1251</v>
      </c>
      <c r="O2130">
        <v>1</v>
      </c>
      <c r="P2130" t="s">
        <v>39</v>
      </c>
      <c r="Q2130" s="6">
        <v>42352</v>
      </c>
      <c r="R2130">
        <v>179</v>
      </c>
      <c r="S2130">
        <v>206</v>
      </c>
      <c r="T2130" t="s">
        <v>40</v>
      </c>
      <c r="V2130" s="3">
        <v>64967</v>
      </c>
      <c r="W2130">
        <v>89</v>
      </c>
      <c r="AB2130" s="3">
        <v>178600000</v>
      </c>
      <c r="AC2130" s="3">
        <v>205600000</v>
      </c>
      <c r="AD2130">
        <v>65.62</v>
      </c>
      <c r="AE2130" s="5">
        <f t="shared" si="67"/>
        <v>132164000</v>
      </c>
      <c r="AF2130">
        <v>75.540000000000006</v>
      </c>
      <c r="AG2130" s="4">
        <v>0.74</v>
      </c>
      <c r="AH2130" t="s">
        <v>33</v>
      </c>
      <c r="AI2130" t="s">
        <v>36</v>
      </c>
      <c r="AJ2130">
        <v>38.027976000000002</v>
      </c>
      <c r="AK2130">
        <v>-121.884681</v>
      </c>
    </row>
    <row r="2131" spans="1:37" x14ac:dyDescent="0.25">
      <c r="A2131">
        <v>2129</v>
      </c>
      <c r="B2131">
        <v>535</v>
      </c>
      <c r="C2131" t="s">
        <v>1251</v>
      </c>
      <c r="D2131" t="s">
        <v>36</v>
      </c>
      <c r="E2131" t="s">
        <v>31</v>
      </c>
      <c r="F2131" s="2">
        <v>35065</v>
      </c>
      <c r="G2131" s="2">
        <v>38717</v>
      </c>
      <c r="H2131">
        <v>64967</v>
      </c>
      <c r="I2131">
        <v>57027</v>
      </c>
      <c r="J2131">
        <v>170</v>
      </c>
      <c r="K2131">
        <f t="shared" si="66"/>
        <v>4031202350</v>
      </c>
      <c r="L2131">
        <v>153</v>
      </c>
      <c r="M2131">
        <v>136</v>
      </c>
      <c r="N2131" t="s">
        <v>1251</v>
      </c>
      <c r="O2131">
        <v>1</v>
      </c>
      <c r="P2131" t="s">
        <v>39</v>
      </c>
      <c r="Q2131" s="6">
        <v>42322</v>
      </c>
      <c r="R2131">
        <v>202</v>
      </c>
      <c r="S2131">
        <v>236</v>
      </c>
      <c r="T2131" t="s">
        <v>40</v>
      </c>
      <c r="V2131" s="3">
        <v>64967</v>
      </c>
      <c r="W2131">
        <v>104</v>
      </c>
      <c r="AB2131" s="3">
        <v>201800000</v>
      </c>
      <c r="AC2131" s="3">
        <v>235800000</v>
      </c>
      <c r="AD2131">
        <v>76.62</v>
      </c>
      <c r="AE2131" s="5">
        <f t="shared" si="67"/>
        <v>149332000</v>
      </c>
      <c r="AF2131">
        <v>89.53</v>
      </c>
      <c r="AG2131" s="4">
        <v>0.74</v>
      </c>
      <c r="AH2131" t="s">
        <v>33</v>
      </c>
      <c r="AI2131" t="s">
        <v>36</v>
      </c>
      <c r="AJ2131">
        <v>38.027976000000002</v>
      </c>
      <c r="AK2131">
        <v>-121.884681</v>
      </c>
    </row>
    <row r="2132" spans="1:37" x14ac:dyDescent="0.25">
      <c r="A2132">
        <v>2130</v>
      </c>
      <c r="B2132">
        <v>535</v>
      </c>
      <c r="C2132" t="s">
        <v>1251</v>
      </c>
      <c r="D2132" t="s">
        <v>36</v>
      </c>
      <c r="E2132" t="s">
        <v>31</v>
      </c>
      <c r="F2132" s="2">
        <v>35065</v>
      </c>
      <c r="G2132" s="2">
        <v>38717</v>
      </c>
      <c r="H2132">
        <v>64967</v>
      </c>
      <c r="I2132">
        <v>57027</v>
      </c>
      <c r="J2132">
        <v>170</v>
      </c>
      <c r="K2132">
        <f t="shared" si="66"/>
        <v>4031202350</v>
      </c>
      <c r="L2132">
        <v>153</v>
      </c>
      <c r="M2132">
        <v>136</v>
      </c>
      <c r="N2132" t="s">
        <v>1251</v>
      </c>
      <c r="O2132">
        <v>1</v>
      </c>
      <c r="P2132" t="s">
        <v>39</v>
      </c>
      <c r="Q2132" s="6">
        <v>42291</v>
      </c>
      <c r="R2132">
        <v>260</v>
      </c>
      <c r="S2132">
        <v>287</v>
      </c>
      <c r="T2132" t="s">
        <v>40</v>
      </c>
      <c r="U2132" t="s">
        <v>1252</v>
      </c>
      <c r="V2132" s="3">
        <v>64967</v>
      </c>
      <c r="W2132">
        <v>129</v>
      </c>
      <c r="AB2132" s="3">
        <v>259500000</v>
      </c>
      <c r="AC2132" s="3">
        <v>287100000</v>
      </c>
      <c r="AD2132">
        <v>95.35</v>
      </c>
      <c r="AE2132" s="5">
        <f t="shared" si="67"/>
        <v>192030000</v>
      </c>
      <c r="AF2132">
        <v>105.49</v>
      </c>
      <c r="AG2132" s="4">
        <v>0.74</v>
      </c>
      <c r="AH2132" t="s">
        <v>33</v>
      </c>
      <c r="AI2132" t="s">
        <v>36</v>
      </c>
      <c r="AJ2132">
        <v>38.027976000000002</v>
      </c>
      <c r="AK2132">
        <v>-121.884681</v>
      </c>
    </row>
    <row r="2133" spans="1:37" x14ac:dyDescent="0.25">
      <c r="A2133">
        <v>2131</v>
      </c>
      <c r="B2133">
        <v>535</v>
      </c>
      <c r="C2133" t="s">
        <v>1251</v>
      </c>
      <c r="D2133" t="s">
        <v>36</v>
      </c>
      <c r="E2133" t="s">
        <v>31</v>
      </c>
      <c r="F2133" s="2">
        <v>35065</v>
      </c>
      <c r="G2133" s="2">
        <v>38717</v>
      </c>
      <c r="H2133">
        <v>64967</v>
      </c>
      <c r="I2133">
        <v>57027</v>
      </c>
      <c r="J2133">
        <v>170</v>
      </c>
      <c r="K2133">
        <f t="shared" si="66"/>
        <v>4031202350</v>
      </c>
      <c r="L2133">
        <v>153</v>
      </c>
      <c r="M2133">
        <v>136</v>
      </c>
      <c r="N2133" t="s">
        <v>1251</v>
      </c>
      <c r="O2133">
        <v>1</v>
      </c>
      <c r="P2133" t="s">
        <v>39</v>
      </c>
      <c r="Q2133" s="6">
        <v>42261</v>
      </c>
      <c r="R2133">
        <v>273</v>
      </c>
      <c r="S2133">
        <v>323</v>
      </c>
      <c r="T2133" t="s">
        <v>40</v>
      </c>
      <c r="V2133" s="3">
        <v>64967</v>
      </c>
      <c r="W2133">
        <v>119</v>
      </c>
      <c r="AB2133" s="3">
        <v>272700000</v>
      </c>
      <c r="AC2133" s="3">
        <v>323300000</v>
      </c>
      <c r="AD2133">
        <v>100.74</v>
      </c>
      <c r="AE2133" s="5">
        <f t="shared" si="67"/>
        <v>196344000</v>
      </c>
      <c r="AF2133">
        <v>119.43</v>
      </c>
      <c r="AG2133" s="4">
        <v>0.72</v>
      </c>
      <c r="AH2133" t="s">
        <v>33</v>
      </c>
      <c r="AI2133" t="s">
        <v>36</v>
      </c>
      <c r="AJ2133">
        <v>38.027976000000002</v>
      </c>
      <c r="AK2133">
        <v>-121.884681</v>
      </c>
    </row>
    <row r="2134" spans="1:37" x14ac:dyDescent="0.25">
      <c r="A2134">
        <v>2132</v>
      </c>
      <c r="B2134">
        <v>535</v>
      </c>
      <c r="C2134" t="s">
        <v>1251</v>
      </c>
      <c r="D2134" t="s">
        <v>36</v>
      </c>
      <c r="E2134" t="s">
        <v>31</v>
      </c>
      <c r="F2134" s="2">
        <v>35065</v>
      </c>
      <c r="G2134" s="2">
        <v>38717</v>
      </c>
      <c r="H2134">
        <v>64967</v>
      </c>
      <c r="I2134">
        <v>57027</v>
      </c>
      <c r="J2134">
        <v>170</v>
      </c>
      <c r="K2134">
        <f t="shared" si="66"/>
        <v>4031202350</v>
      </c>
      <c r="L2134">
        <v>153</v>
      </c>
      <c r="M2134">
        <v>136</v>
      </c>
      <c r="N2134" t="s">
        <v>1251</v>
      </c>
      <c r="O2134">
        <v>1</v>
      </c>
      <c r="P2134" t="s">
        <v>39</v>
      </c>
      <c r="Q2134" s="6">
        <v>42230</v>
      </c>
      <c r="R2134">
        <v>308</v>
      </c>
      <c r="S2134">
        <v>352</v>
      </c>
      <c r="T2134" t="s">
        <v>40</v>
      </c>
      <c r="V2134" s="3">
        <v>64967</v>
      </c>
      <c r="AB2134" s="3">
        <v>307770000</v>
      </c>
      <c r="AC2134" s="3">
        <v>352290000</v>
      </c>
      <c r="AD2134">
        <v>107.89</v>
      </c>
      <c r="AE2134" s="5">
        <f t="shared" si="67"/>
        <v>218516700</v>
      </c>
      <c r="AF2134">
        <v>123.5</v>
      </c>
      <c r="AG2134" s="4">
        <v>0.71</v>
      </c>
      <c r="AH2134" t="s">
        <v>33</v>
      </c>
      <c r="AI2134" t="s">
        <v>36</v>
      </c>
      <c r="AJ2134">
        <v>38.027976000000002</v>
      </c>
      <c r="AK2134">
        <v>-121.884681</v>
      </c>
    </row>
    <row r="2135" spans="1:37" x14ac:dyDescent="0.25">
      <c r="A2135">
        <v>2133</v>
      </c>
      <c r="B2135">
        <v>535</v>
      </c>
      <c r="C2135" t="s">
        <v>1251</v>
      </c>
      <c r="D2135" t="s">
        <v>36</v>
      </c>
      <c r="E2135" t="s">
        <v>31</v>
      </c>
      <c r="F2135" s="2">
        <v>35065</v>
      </c>
      <c r="G2135" s="2">
        <v>38717</v>
      </c>
      <c r="H2135">
        <v>64967</v>
      </c>
      <c r="I2135">
        <v>57027</v>
      </c>
      <c r="J2135">
        <v>170</v>
      </c>
      <c r="K2135">
        <f t="shared" si="66"/>
        <v>4031202350</v>
      </c>
      <c r="L2135">
        <v>153</v>
      </c>
      <c r="M2135">
        <v>136</v>
      </c>
      <c r="N2135" t="s">
        <v>1251</v>
      </c>
      <c r="O2135" t="s">
        <v>96</v>
      </c>
      <c r="P2135" t="s">
        <v>39</v>
      </c>
      <c r="Q2135" s="6">
        <v>42199</v>
      </c>
      <c r="R2135">
        <v>326</v>
      </c>
      <c r="S2135">
        <v>370</v>
      </c>
      <c r="T2135" t="s">
        <v>40</v>
      </c>
      <c r="V2135" s="3">
        <v>64967</v>
      </c>
      <c r="X2135" t="s">
        <v>1253</v>
      </c>
      <c r="AB2135" s="3">
        <v>325803000</v>
      </c>
      <c r="AC2135" s="3">
        <v>370046000</v>
      </c>
      <c r="AD2135">
        <v>92.21</v>
      </c>
      <c r="AE2135" s="5">
        <f t="shared" si="67"/>
        <v>185707709.99999997</v>
      </c>
      <c r="AF2135">
        <v>104.73</v>
      </c>
      <c r="AG2135" s="4">
        <v>0.56999999999999995</v>
      </c>
      <c r="AH2135" t="s">
        <v>33</v>
      </c>
      <c r="AI2135" t="s">
        <v>36</v>
      </c>
      <c r="AJ2135">
        <v>38.027976000000002</v>
      </c>
      <c r="AK2135">
        <v>-121.884681</v>
      </c>
    </row>
    <row r="2136" spans="1:37" x14ac:dyDescent="0.25">
      <c r="A2136">
        <v>2134</v>
      </c>
      <c r="B2136">
        <v>535</v>
      </c>
      <c r="C2136" t="s">
        <v>1251</v>
      </c>
      <c r="D2136" t="s">
        <v>36</v>
      </c>
      <c r="E2136" t="s">
        <v>31</v>
      </c>
      <c r="F2136" s="2">
        <v>35065</v>
      </c>
      <c r="G2136" s="2">
        <v>38717</v>
      </c>
      <c r="H2136">
        <v>64967</v>
      </c>
      <c r="I2136">
        <v>57027</v>
      </c>
      <c r="J2136">
        <v>170</v>
      </c>
      <c r="K2136">
        <f t="shared" si="66"/>
        <v>4031202350</v>
      </c>
      <c r="L2136">
        <v>153</v>
      </c>
      <c r="M2136">
        <v>136</v>
      </c>
      <c r="N2136" t="s">
        <v>1251</v>
      </c>
      <c r="O2136" t="s">
        <v>96</v>
      </c>
      <c r="P2136" t="s">
        <v>39</v>
      </c>
      <c r="Q2136" s="6">
        <v>42169</v>
      </c>
      <c r="R2136">
        <v>313</v>
      </c>
      <c r="S2136">
        <v>356</v>
      </c>
      <c r="T2136" t="s">
        <v>40</v>
      </c>
      <c r="U2136" t="s">
        <v>1254</v>
      </c>
      <c r="V2136" s="3">
        <v>64967</v>
      </c>
      <c r="X2136" t="s">
        <v>1253</v>
      </c>
      <c r="AB2136" s="3">
        <v>312950000</v>
      </c>
      <c r="AC2136" s="3">
        <v>356113000</v>
      </c>
      <c r="AD2136">
        <v>93.13</v>
      </c>
      <c r="AE2136" s="5">
        <f t="shared" si="67"/>
        <v>181511000</v>
      </c>
      <c r="AF2136">
        <v>105.97</v>
      </c>
      <c r="AG2136" s="4">
        <v>0.57999999999999996</v>
      </c>
      <c r="AH2136" t="s">
        <v>33</v>
      </c>
      <c r="AI2136" t="s">
        <v>36</v>
      </c>
      <c r="AJ2136">
        <v>38.027976000000002</v>
      </c>
      <c r="AK2136">
        <v>-121.884681</v>
      </c>
    </row>
    <row r="2137" spans="1:37" x14ac:dyDescent="0.25">
      <c r="A2137">
        <v>2135</v>
      </c>
      <c r="B2137">
        <v>383</v>
      </c>
      <c r="C2137" t="s">
        <v>1255</v>
      </c>
      <c r="D2137" t="s">
        <v>213</v>
      </c>
      <c r="E2137" t="s">
        <v>37</v>
      </c>
      <c r="F2137" s="2">
        <v>34700</v>
      </c>
      <c r="G2137" s="2">
        <v>38352</v>
      </c>
      <c r="H2137">
        <v>101938</v>
      </c>
      <c r="I2137">
        <v>73473</v>
      </c>
      <c r="J2137">
        <v>298</v>
      </c>
      <c r="K2137">
        <f t="shared" si="66"/>
        <v>11087796260</v>
      </c>
      <c r="L2137">
        <v>270</v>
      </c>
      <c r="M2137">
        <v>238</v>
      </c>
      <c r="N2137" t="s">
        <v>1255</v>
      </c>
      <c r="O2137">
        <v>2</v>
      </c>
      <c r="P2137" t="s">
        <v>34</v>
      </c>
      <c r="Q2137" s="6">
        <v>42050</v>
      </c>
      <c r="R2137" s="3">
        <v>367116681</v>
      </c>
      <c r="S2137" s="3">
        <v>419801482</v>
      </c>
      <c r="T2137" t="s">
        <v>32</v>
      </c>
      <c r="U2137" t="s">
        <v>1256</v>
      </c>
      <c r="V2137" s="3">
        <v>94318</v>
      </c>
      <c r="W2137">
        <v>101.48</v>
      </c>
      <c r="X2137" t="s">
        <v>1257</v>
      </c>
      <c r="Y2137" t="s">
        <v>1259</v>
      </c>
      <c r="AB2137" s="3">
        <v>367116681</v>
      </c>
      <c r="AC2137" s="3">
        <v>419801482</v>
      </c>
      <c r="AD2137">
        <v>101.48</v>
      </c>
      <c r="AE2137" s="5">
        <f t="shared" si="67"/>
        <v>267995177.13</v>
      </c>
      <c r="AF2137">
        <v>116.04</v>
      </c>
      <c r="AG2137" s="4">
        <v>0.73</v>
      </c>
      <c r="AH2137" t="s">
        <v>33</v>
      </c>
      <c r="AI2137" t="s">
        <v>213</v>
      </c>
      <c r="AJ2137">
        <v>36.778261000000001</v>
      </c>
      <c r="AK2137">
        <v>-119.41793199999999</v>
      </c>
    </row>
    <row r="2138" spans="1:37" x14ac:dyDescent="0.25">
      <c r="A2138">
        <v>2136</v>
      </c>
      <c r="B2138">
        <v>383</v>
      </c>
      <c r="C2138" t="s">
        <v>1255</v>
      </c>
      <c r="D2138" t="s">
        <v>213</v>
      </c>
      <c r="E2138" t="s">
        <v>37</v>
      </c>
      <c r="F2138" s="2">
        <v>34700</v>
      </c>
      <c r="G2138" s="2">
        <v>38352</v>
      </c>
      <c r="H2138">
        <v>101938</v>
      </c>
      <c r="I2138">
        <v>73473</v>
      </c>
      <c r="J2138">
        <v>298</v>
      </c>
      <c r="K2138">
        <f t="shared" si="66"/>
        <v>11087796260</v>
      </c>
      <c r="L2138">
        <v>270</v>
      </c>
      <c r="M2138">
        <v>238</v>
      </c>
      <c r="N2138" t="s">
        <v>1255</v>
      </c>
      <c r="O2138">
        <v>2</v>
      </c>
      <c r="P2138" t="s">
        <v>34</v>
      </c>
      <c r="Q2138" s="6">
        <v>42019</v>
      </c>
      <c r="R2138" s="3">
        <v>411893760</v>
      </c>
      <c r="S2138" s="3">
        <v>354915509</v>
      </c>
      <c r="T2138" t="s">
        <v>32</v>
      </c>
      <c r="U2138" t="s">
        <v>1256</v>
      </c>
      <c r="V2138" s="3">
        <v>94318</v>
      </c>
      <c r="W2138">
        <v>102.84</v>
      </c>
      <c r="X2138" t="s">
        <v>1257</v>
      </c>
      <c r="Y2138" t="s">
        <v>1258</v>
      </c>
      <c r="Z2138">
        <v>0</v>
      </c>
      <c r="AA2138" t="s">
        <v>32</v>
      </c>
      <c r="AB2138" s="3">
        <v>411893760</v>
      </c>
      <c r="AC2138" s="3">
        <v>354915509</v>
      </c>
      <c r="AD2138">
        <v>102.84</v>
      </c>
      <c r="AE2138" s="5">
        <f t="shared" si="67"/>
        <v>300682444.80000001</v>
      </c>
      <c r="AF2138">
        <v>88.61</v>
      </c>
      <c r="AG2138" s="4">
        <v>0.73</v>
      </c>
      <c r="AH2138" t="s">
        <v>33</v>
      </c>
      <c r="AI2138" t="s">
        <v>213</v>
      </c>
      <c r="AJ2138">
        <v>36.778261000000001</v>
      </c>
      <c r="AK2138">
        <v>-119.41793199999999</v>
      </c>
    </row>
    <row r="2139" spans="1:37" x14ac:dyDescent="0.25">
      <c r="A2139">
        <v>2137</v>
      </c>
      <c r="B2139">
        <v>383</v>
      </c>
      <c r="C2139" t="s">
        <v>1255</v>
      </c>
      <c r="D2139" t="s">
        <v>213</v>
      </c>
      <c r="E2139" t="s">
        <v>37</v>
      </c>
      <c r="F2139" s="2">
        <v>34700</v>
      </c>
      <c r="G2139" s="2">
        <v>38352</v>
      </c>
      <c r="H2139">
        <v>101938</v>
      </c>
      <c r="I2139">
        <v>73473</v>
      </c>
      <c r="J2139">
        <v>298</v>
      </c>
      <c r="K2139">
        <f t="shared" si="66"/>
        <v>11087796260</v>
      </c>
      <c r="L2139">
        <v>270</v>
      </c>
      <c r="M2139">
        <v>238</v>
      </c>
      <c r="N2139" t="s">
        <v>1255</v>
      </c>
      <c r="O2139">
        <v>2</v>
      </c>
      <c r="P2139" t="s">
        <v>34</v>
      </c>
      <c r="Q2139" s="6">
        <v>42352</v>
      </c>
      <c r="R2139" s="3">
        <v>386986027</v>
      </c>
      <c r="S2139" s="3">
        <v>484384816</v>
      </c>
      <c r="T2139" t="s">
        <v>32</v>
      </c>
      <c r="U2139" t="s">
        <v>1256</v>
      </c>
      <c r="V2139" s="3">
        <v>94318</v>
      </c>
      <c r="W2139">
        <v>95.3</v>
      </c>
      <c r="X2139" t="s">
        <v>1257</v>
      </c>
      <c r="Y2139" t="s">
        <v>1258</v>
      </c>
      <c r="Z2139">
        <v>0</v>
      </c>
      <c r="AA2139" t="s">
        <v>32</v>
      </c>
      <c r="AB2139" s="3">
        <v>386986027</v>
      </c>
      <c r="AC2139" s="3">
        <v>484384816</v>
      </c>
      <c r="AD2139">
        <v>95.3</v>
      </c>
      <c r="AE2139" s="5">
        <f t="shared" si="67"/>
        <v>278629939.44</v>
      </c>
      <c r="AF2139">
        <v>119.28</v>
      </c>
      <c r="AG2139" s="4">
        <v>0.72</v>
      </c>
      <c r="AH2139" t="s">
        <v>33</v>
      </c>
      <c r="AI2139" t="s">
        <v>213</v>
      </c>
      <c r="AJ2139">
        <v>36.778261000000001</v>
      </c>
      <c r="AK2139">
        <v>-119.41793199999999</v>
      </c>
    </row>
    <row r="2140" spans="1:37" x14ac:dyDescent="0.25">
      <c r="A2140">
        <v>2138</v>
      </c>
      <c r="B2140">
        <v>383</v>
      </c>
      <c r="C2140" t="s">
        <v>1255</v>
      </c>
      <c r="D2140" t="s">
        <v>213</v>
      </c>
      <c r="E2140" t="s">
        <v>37</v>
      </c>
      <c r="F2140" s="2">
        <v>34700</v>
      </c>
      <c r="G2140" s="2">
        <v>38352</v>
      </c>
      <c r="H2140">
        <v>101938</v>
      </c>
      <c r="I2140">
        <v>73473</v>
      </c>
      <c r="J2140">
        <v>298</v>
      </c>
      <c r="K2140">
        <f t="shared" si="66"/>
        <v>11087796260</v>
      </c>
      <c r="L2140">
        <v>270</v>
      </c>
      <c r="M2140">
        <v>238</v>
      </c>
      <c r="N2140" t="s">
        <v>1255</v>
      </c>
      <c r="O2140">
        <v>2</v>
      </c>
      <c r="P2140" t="s">
        <v>34</v>
      </c>
      <c r="Q2140" s="6">
        <v>42322</v>
      </c>
      <c r="R2140" s="3">
        <v>463708990</v>
      </c>
      <c r="S2140" s="3">
        <v>635959621</v>
      </c>
      <c r="T2140" t="s">
        <v>32</v>
      </c>
      <c r="U2140" t="s">
        <v>1256</v>
      </c>
      <c r="V2140" s="3">
        <v>94318</v>
      </c>
      <c r="W2140">
        <v>117.99</v>
      </c>
      <c r="X2140" t="s">
        <v>1257</v>
      </c>
      <c r="Y2140" t="s">
        <v>1259</v>
      </c>
      <c r="AB2140" s="3">
        <v>463708990</v>
      </c>
      <c r="AC2140" s="3">
        <v>635959621</v>
      </c>
      <c r="AD2140">
        <v>117.99</v>
      </c>
      <c r="AE2140" s="5">
        <f t="shared" si="67"/>
        <v>333870472.80000001</v>
      </c>
      <c r="AF2140">
        <v>161.83000000000001</v>
      </c>
      <c r="AG2140" s="4">
        <v>0.72</v>
      </c>
      <c r="AH2140" t="s">
        <v>33</v>
      </c>
      <c r="AI2140" t="s">
        <v>213</v>
      </c>
      <c r="AJ2140">
        <v>36.778261000000001</v>
      </c>
      <c r="AK2140">
        <v>-119.41793199999999</v>
      </c>
    </row>
    <row r="2141" spans="1:37" x14ac:dyDescent="0.25">
      <c r="A2141">
        <v>2139</v>
      </c>
      <c r="B2141">
        <v>383</v>
      </c>
      <c r="C2141" t="s">
        <v>1255</v>
      </c>
      <c r="D2141" t="s">
        <v>213</v>
      </c>
      <c r="E2141" t="s">
        <v>37</v>
      </c>
      <c r="F2141" s="2">
        <v>34700</v>
      </c>
      <c r="G2141" s="2">
        <v>38352</v>
      </c>
      <c r="H2141">
        <v>101938</v>
      </c>
      <c r="I2141">
        <v>73473</v>
      </c>
      <c r="J2141">
        <v>298</v>
      </c>
      <c r="K2141">
        <f t="shared" si="66"/>
        <v>11087796260</v>
      </c>
      <c r="L2141">
        <v>270</v>
      </c>
      <c r="M2141">
        <v>238</v>
      </c>
      <c r="N2141" t="s">
        <v>1255</v>
      </c>
      <c r="O2141">
        <v>2</v>
      </c>
      <c r="P2141" t="s">
        <v>34</v>
      </c>
      <c r="Q2141" s="6">
        <v>42291</v>
      </c>
      <c r="R2141" s="3">
        <v>789498975</v>
      </c>
      <c r="S2141" s="3">
        <v>891648104</v>
      </c>
      <c r="T2141" t="s">
        <v>32</v>
      </c>
      <c r="U2141" t="s">
        <v>1260</v>
      </c>
      <c r="V2141" s="3">
        <v>94318</v>
      </c>
      <c r="W2141">
        <v>191.71</v>
      </c>
      <c r="X2141" t="s">
        <v>1257</v>
      </c>
      <c r="Y2141" t="s">
        <v>1259</v>
      </c>
      <c r="AB2141" s="3">
        <v>789498975</v>
      </c>
      <c r="AC2141" s="3">
        <v>891648104</v>
      </c>
      <c r="AD2141">
        <v>191.71</v>
      </c>
      <c r="AE2141" s="5">
        <f t="shared" si="67"/>
        <v>560544272.25</v>
      </c>
      <c r="AF2141">
        <v>216.52</v>
      </c>
      <c r="AG2141" s="4">
        <v>0.71</v>
      </c>
      <c r="AH2141" t="s">
        <v>33</v>
      </c>
      <c r="AI2141" t="s">
        <v>213</v>
      </c>
      <c r="AJ2141">
        <v>36.778261000000001</v>
      </c>
      <c r="AK2141">
        <v>-119.41793199999999</v>
      </c>
    </row>
    <row r="2142" spans="1:37" x14ac:dyDescent="0.25">
      <c r="A2142">
        <v>2140</v>
      </c>
      <c r="B2142">
        <v>383</v>
      </c>
      <c r="C2142" t="s">
        <v>1255</v>
      </c>
      <c r="D2142" t="s">
        <v>213</v>
      </c>
      <c r="E2142" t="s">
        <v>37</v>
      </c>
      <c r="F2142" s="2">
        <v>34700</v>
      </c>
      <c r="G2142" s="2">
        <v>38352</v>
      </c>
      <c r="H2142">
        <v>101938</v>
      </c>
      <c r="I2142">
        <v>73473</v>
      </c>
      <c r="J2142">
        <v>298</v>
      </c>
      <c r="K2142">
        <f t="shared" si="66"/>
        <v>11087796260</v>
      </c>
      <c r="L2142">
        <v>270</v>
      </c>
      <c r="M2142">
        <v>238</v>
      </c>
      <c r="N2142" t="s">
        <v>1255</v>
      </c>
      <c r="O2142">
        <v>2</v>
      </c>
      <c r="P2142" t="s">
        <v>34</v>
      </c>
      <c r="Q2142" s="6">
        <v>42261</v>
      </c>
      <c r="R2142" s="3">
        <v>936893577</v>
      </c>
      <c r="S2142" s="3">
        <v>1083760901</v>
      </c>
      <c r="T2142" t="s">
        <v>32</v>
      </c>
      <c r="U2142" t="s">
        <v>1260</v>
      </c>
      <c r="V2142" s="3">
        <v>94318</v>
      </c>
      <c r="W2142">
        <v>235.09</v>
      </c>
      <c r="X2142" t="s">
        <v>1257</v>
      </c>
      <c r="Y2142" t="s">
        <v>1259</v>
      </c>
      <c r="AB2142" s="3">
        <v>936893577</v>
      </c>
      <c r="AC2142" s="3">
        <v>1083760901</v>
      </c>
      <c r="AD2142">
        <v>235.09</v>
      </c>
      <c r="AE2142" s="5">
        <f t="shared" si="67"/>
        <v>665194439.66999996</v>
      </c>
      <c r="AF2142">
        <v>271.94</v>
      </c>
      <c r="AG2142" s="4">
        <v>0.71</v>
      </c>
      <c r="AH2142" t="s">
        <v>33</v>
      </c>
      <c r="AI2142" t="s">
        <v>213</v>
      </c>
      <c r="AJ2142">
        <v>36.778261000000001</v>
      </c>
      <c r="AK2142">
        <v>-119.41793199999999</v>
      </c>
    </row>
    <row r="2143" spans="1:37" x14ac:dyDescent="0.25">
      <c r="A2143">
        <v>2141</v>
      </c>
      <c r="B2143">
        <v>383</v>
      </c>
      <c r="C2143" t="s">
        <v>1255</v>
      </c>
      <c r="D2143" t="s">
        <v>213</v>
      </c>
      <c r="E2143" t="s">
        <v>37</v>
      </c>
      <c r="F2143" s="2">
        <v>34700</v>
      </c>
      <c r="G2143" s="2">
        <v>38352</v>
      </c>
      <c r="H2143">
        <v>101938</v>
      </c>
      <c r="I2143">
        <v>73473</v>
      </c>
      <c r="J2143">
        <v>298</v>
      </c>
      <c r="K2143">
        <f t="shared" si="66"/>
        <v>11087796260</v>
      </c>
      <c r="L2143">
        <v>270</v>
      </c>
      <c r="M2143">
        <v>238</v>
      </c>
      <c r="N2143" t="s">
        <v>1255</v>
      </c>
      <c r="O2143">
        <v>2</v>
      </c>
      <c r="P2143" t="s">
        <v>34</v>
      </c>
      <c r="Q2143" s="6">
        <v>42230</v>
      </c>
      <c r="R2143" s="3">
        <v>972419208</v>
      </c>
      <c r="S2143" s="3">
        <v>1283430015</v>
      </c>
      <c r="T2143" t="s">
        <v>32</v>
      </c>
      <c r="U2143" t="s">
        <v>1261</v>
      </c>
      <c r="V2143" s="3">
        <v>95000</v>
      </c>
      <c r="X2143" t="s">
        <v>1257</v>
      </c>
      <c r="Y2143" t="s">
        <v>1259</v>
      </c>
      <c r="AA2143" t="s">
        <v>32</v>
      </c>
      <c r="AB2143" s="3">
        <v>972419208</v>
      </c>
      <c r="AC2143" s="3">
        <v>1283430015</v>
      </c>
      <c r="AD2143">
        <v>234.44</v>
      </c>
      <c r="AE2143" s="5">
        <f t="shared" si="67"/>
        <v>690417637.67999995</v>
      </c>
      <c r="AF2143">
        <v>309.42</v>
      </c>
      <c r="AG2143" s="4">
        <v>0.71</v>
      </c>
      <c r="AH2143" t="s">
        <v>33</v>
      </c>
      <c r="AI2143" t="s">
        <v>213</v>
      </c>
      <c r="AJ2143">
        <v>36.778261000000001</v>
      </c>
      <c r="AK2143">
        <v>-119.41793199999999</v>
      </c>
    </row>
    <row r="2144" spans="1:37" x14ac:dyDescent="0.25">
      <c r="A2144">
        <v>2142</v>
      </c>
      <c r="B2144">
        <v>383</v>
      </c>
      <c r="C2144" t="s">
        <v>1255</v>
      </c>
      <c r="D2144" t="s">
        <v>213</v>
      </c>
      <c r="E2144" t="s">
        <v>37</v>
      </c>
      <c r="F2144" s="2">
        <v>34700</v>
      </c>
      <c r="G2144" s="2">
        <v>38352</v>
      </c>
      <c r="H2144">
        <v>101938</v>
      </c>
      <c r="I2144">
        <v>73473</v>
      </c>
      <c r="J2144">
        <v>298</v>
      </c>
      <c r="K2144">
        <f t="shared" si="66"/>
        <v>11087796260</v>
      </c>
      <c r="L2144">
        <v>270</v>
      </c>
      <c r="M2144">
        <v>238</v>
      </c>
      <c r="N2144" t="s">
        <v>1255</v>
      </c>
      <c r="O2144">
        <v>2</v>
      </c>
      <c r="P2144" t="s">
        <v>34</v>
      </c>
      <c r="Q2144" s="6">
        <v>42199</v>
      </c>
      <c r="R2144" s="3">
        <v>1068290384</v>
      </c>
      <c r="S2144" s="3">
        <v>1377284029</v>
      </c>
      <c r="T2144" t="s">
        <v>32</v>
      </c>
      <c r="U2144" t="s">
        <v>1261</v>
      </c>
      <c r="V2144" s="3">
        <v>95000</v>
      </c>
      <c r="X2144" t="s">
        <v>1257</v>
      </c>
      <c r="Y2144" t="s">
        <v>1259</v>
      </c>
      <c r="AA2144" t="s">
        <v>32</v>
      </c>
      <c r="AB2144" s="3">
        <v>1068290384</v>
      </c>
      <c r="AC2144" s="3">
        <v>1377284029</v>
      </c>
      <c r="AD2144">
        <v>257.55</v>
      </c>
      <c r="AE2144" s="5">
        <f t="shared" si="67"/>
        <v>758486172.63999999</v>
      </c>
      <c r="AF2144">
        <v>332.04</v>
      </c>
      <c r="AG2144" s="4">
        <v>0.71</v>
      </c>
      <c r="AH2144" t="s">
        <v>33</v>
      </c>
      <c r="AI2144" t="s">
        <v>213</v>
      </c>
      <c r="AJ2144">
        <v>36.778261000000001</v>
      </c>
      <c r="AK2144">
        <v>-119.41793199999999</v>
      </c>
    </row>
    <row r="2145" spans="1:37" x14ac:dyDescent="0.25">
      <c r="A2145">
        <v>2143</v>
      </c>
      <c r="B2145">
        <v>383</v>
      </c>
      <c r="C2145" t="s">
        <v>1255</v>
      </c>
      <c r="D2145" t="s">
        <v>213</v>
      </c>
      <c r="E2145" t="s">
        <v>37</v>
      </c>
      <c r="F2145" s="2">
        <v>34700</v>
      </c>
      <c r="G2145" s="2">
        <v>38352</v>
      </c>
      <c r="H2145">
        <v>101938</v>
      </c>
      <c r="I2145">
        <v>73473</v>
      </c>
      <c r="J2145">
        <v>298</v>
      </c>
      <c r="K2145">
        <f t="shared" si="66"/>
        <v>11087796260</v>
      </c>
      <c r="L2145">
        <v>270</v>
      </c>
      <c r="M2145">
        <v>238</v>
      </c>
      <c r="N2145" t="s">
        <v>1255</v>
      </c>
      <c r="O2145">
        <v>2</v>
      </c>
      <c r="P2145" t="s">
        <v>34</v>
      </c>
      <c r="Q2145" s="6">
        <v>42169</v>
      </c>
      <c r="R2145" s="3">
        <v>998271591</v>
      </c>
      <c r="S2145" s="3">
        <v>1154939294</v>
      </c>
      <c r="T2145" t="s">
        <v>32</v>
      </c>
      <c r="U2145" t="s">
        <v>1261</v>
      </c>
      <c r="V2145" s="3">
        <v>95000</v>
      </c>
      <c r="X2145" t="s">
        <v>1257</v>
      </c>
      <c r="Y2145" t="s">
        <v>1259</v>
      </c>
      <c r="AA2145" t="s">
        <v>32</v>
      </c>
      <c r="AB2145" s="3">
        <v>998271591</v>
      </c>
      <c r="AC2145" s="3">
        <v>1154939294</v>
      </c>
      <c r="AD2145">
        <v>248.69</v>
      </c>
      <c r="AE2145" s="5">
        <f t="shared" si="67"/>
        <v>708772829.61000001</v>
      </c>
      <c r="AF2145">
        <v>287.72000000000003</v>
      </c>
      <c r="AG2145" s="4">
        <v>0.71</v>
      </c>
      <c r="AH2145" t="s">
        <v>33</v>
      </c>
      <c r="AI2145" t="s">
        <v>213</v>
      </c>
      <c r="AJ2145">
        <v>36.778261000000001</v>
      </c>
      <c r="AK2145">
        <v>-119.41793199999999</v>
      </c>
    </row>
    <row r="2146" spans="1:37" x14ac:dyDescent="0.25">
      <c r="A2146">
        <v>2144</v>
      </c>
      <c r="B2146">
        <v>331</v>
      </c>
      <c r="C2146" t="s">
        <v>1262</v>
      </c>
      <c r="D2146" t="s">
        <v>36</v>
      </c>
      <c r="E2146" t="s">
        <v>31</v>
      </c>
      <c r="F2146" s="2">
        <v>35065</v>
      </c>
      <c r="G2146" s="2">
        <v>38717</v>
      </c>
      <c r="H2146">
        <v>69300</v>
      </c>
      <c r="I2146">
        <v>62962</v>
      </c>
      <c r="J2146">
        <v>244</v>
      </c>
      <c r="K2146">
        <f t="shared" si="66"/>
        <v>6171858000</v>
      </c>
      <c r="L2146">
        <v>220</v>
      </c>
      <c r="M2146">
        <v>195</v>
      </c>
      <c r="N2146" t="s">
        <v>1262</v>
      </c>
      <c r="O2146" t="s">
        <v>112</v>
      </c>
      <c r="P2146" t="s">
        <v>39</v>
      </c>
      <c r="Q2146" s="6">
        <v>42050</v>
      </c>
      <c r="R2146">
        <v>202</v>
      </c>
      <c r="S2146">
        <v>234</v>
      </c>
      <c r="T2146" t="s">
        <v>40</v>
      </c>
      <c r="U2146" t="s">
        <v>1263</v>
      </c>
      <c r="V2146" s="3">
        <v>73067</v>
      </c>
      <c r="W2146">
        <v>69</v>
      </c>
      <c r="Z2146">
        <v>0</v>
      </c>
      <c r="AA2146" t="s">
        <v>40</v>
      </c>
      <c r="AB2146" s="3">
        <v>201703000</v>
      </c>
      <c r="AC2146" s="3">
        <v>233937000</v>
      </c>
      <c r="AD2146">
        <v>69.010000000000005</v>
      </c>
      <c r="AE2146" s="5">
        <f t="shared" si="67"/>
        <v>141192100</v>
      </c>
      <c r="AF2146">
        <v>80.040000000000006</v>
      </c>
      <c r="AG2146" s="4">
        <v>0.7</v>
      </c>
      <c r="AH2146" t="s">
        <v>33</v>
      </c>
      <c r="AI2146" t="s">
        <v>36</v>
      </c>
      <c r="AJ2146">
        <v>37.662430999999998</v>
      </c>
      <c r="AK2146">
        <v>-121.874679</v>
      </c>
    </row>
    <row r="2147" spans="1:37" x14ac:dyDescent="0.25">
      <c r="A2147">
        <v>2145</v>
      </c>
      <c r="B2147">
        <v>331</v>
      </c>
      <c r="C2147" t="s">
        <v>1262</v>
      </c>
      <c r="D2147" t="s">
        <v>36</v>
      </c>
      <c r="E2147" t="s">
        <v>31</v>
      </c>
      <c r="F2147" s="2">
        <v>35065</v>
      </c>
      <c r="G2147" s="2">
        <v>38717</v>
      </c>
      <c r="H2147">
        <v>69300</v>
      </c>
      <c r="I2147">
        <v>62962</v>
      </c>
      <c r="J2147">
        <v>244</v>
      </c>
      <c r="K2147">
        <f t="shared" si="66"/>
        <v>6171858000</v>
      </c>
      <c r="L2147">
        <v>220</v>
      </c>
      <c r="M2147">
        <v>195</v>
      </c>
      <c r="N2147" t="s">
        <v>1262</v>
      </c>
      <c r="O2147" t="s">
        <v>112</v>
      </c>
      <c r="P2147" t="s">
        <v>39</v>
      </c>
      <c r="Q2147" s="6">
        <v>42019</v>
      </c>
      <c r="R2147">
        <v>215</v>
      </c>
      <c r="S2147">
        <v>207</v>
      </c>
      <c r="T2147" t="s">
        <v>40</v>
      </c>
      <c r="U2147" t="s">
        <v>1263</v>
      </c>
      <c r="V2147" s="3">
        <v>73067</v>
      </c>
      <c r="W2147">
        <v>64.599999999999994</v>
      </c>
      <c r="Z2147">
        <v>0.40899999999999997</v>
      </c>
      <c r="AA2147" t="s">
        <v>40</v>
      </c>
      <c r="AB2147" s="3">
        <v>215087000</v>
      </c>
      <c r="AC2147" s="3">
        <v>207396000</v>
      </c>
      <c r="AD2147">
        <v>64.67</v>
      </c>
      <c r="AE2147" s="5">
        <f t="shared" si="67"/>
        <v>146259160</v>
      </c>
      <c r="AF2147">
        <v>62.35</v>
      </c>
      <c r="AG2147" s="4">
        <v>0.68</v>
      </c>
      <c r="AH2147" t="s">
        <v>33</v>
      </c>
      <c r="AI2147" t="s">
        <v>36</v>
      </c>
      <c r="AJ2147">
        <v>37.662430999999998</v>
      </c>
      <c r="AK2147">
        <v>-121.874679</v>
      </c>
    </row>
    <row r="2148" spans="1:37" x14ac:dyDescent="0.25">
      <c r="A2148">
        <v>2146</v>
      </c>
      <c r="B2148">
        <v>331</v>
      </c>
      <c r="C2148" t="s">
        <v>1262</v>
      </c>
      <c r="D2148" t="s">
        <v>36</v>
      </c>
      <c r="E2148" t="s">
        <v>31</v>
      </c>
      <c r="F2148" s="2">
        <v>35065</v>
      </c>
      <c r="G2148" s="2">
        <v>38717</v>
      </c>
      <c r="H2148">
        <v>69300</v>
      </c>
      <c r="I2148">
        <v>62962</v>
      </c>
      <c r="J2148">
        <v>244</v>
      </c>
      <c r="K2148">
        <f t="shared" si="66"/>
        <v>6171858000</v>
      </c>
      <c r="L2148">
        <v>220</v>
      </c>
      <c r="M2148">
        <v>195</v>
      </c>
      <c r="N2148" t="s">
        <v>1262</v>
      </c>
      <c r="O2148" t="s">
        <v>112</v>
      </c>
      <c r="P2148" t="s">
        <v>39</v>
      </c>
      <c r="Q2148" s="6">
        <v>42352</v>
      </c>
      <c r="R2148">
        <v>187</v>
      </c>
      <c r="S2148">
        <v>279</v>
      </c>
      <c r="T2148" t="s">
        <v>40</v>
      </c>
      <c r="U2148" t="s">
        <v>1263</v>
      </c>
      <c r="V2148" s="3">
        <v>71871</v>
      </c>
      <c r="W2148">
        <v>50.9</v>
      </c>
      <c r="Z2148">
        <v>0.74199999999999999</v>
      </c>
      <c r="AA2148" t="s">
        <v>40</v>
      </c>
      <c r="AB2148" s="3">
        <v>186580000</v>
      </c>
      <c r="AC2148" s="3">
        <v>279395000</v>
      </c>
      <c r="AD2148">
        <v>50.92</v>
      </c>
      <c r="AE2148" s="5">
        <f t="shared" si="67"/>
        <v>113813800</v>
      </c>
      <c r="AF2148">
        <v>76.239999999999995</v>
      </c>
      <c r="AG2148" s="4">
        <v>0.61</v>
      </c>
      <c r="AH2148" t="s">
        <v>33</v>
      </c>
      <c r="AI2148" t="s">
        <v>36</v>
      </c>
      <c r="AJ2148">
        <v>37.662430999999998</v>
      </c>
      <c r="AK2148">
        <v>-121.874679</v>
      </c>
    </row>
    <row r="2149" spans="1:37" x14ac:dyDescent="0.25">
      <c r="A2149">
        <v>2147</v>
      </c>
      <c r="B2149">
        <v>331</v>
      </c>
      <c r="C2149" t="s">
        <v>1262</v>
      </c>
      <c r="D2149" t="s">
        <v>36</v>
      </c>
      <c r="E2149" t="s">
        <v>31</v>
      </c>
      <c r="F2149" s="2">
        <v>35065</v>
      </c>
      <c r="G2149" s="2">
        <v>38717</v>
      </c>
      <c r="H2149">
        <v>69300</v>
      </c>
      <c r="I2149">
        <v>62962</v>
      </c>
      <c r="J2149">
        <v>244</v>
      </c>
      <c r="K2149">
        <f t="shared" si="66"/>
        <v>6171858000</v>
      </c>
      <c r="L2149">
        <v>220</v>
      </c>
      <c r="M2149">
        <v>195</v>
      </c>
      <c r="N2149" t="s">
        <v>1262</v>
      </c>
      <c r="O2149" t="s">
        <v>112</v>
      </c>
      <c r="P2149" t="s">
        <v>39</v>
      </c>
      <c r="Q2149" s="6">
        <v>42322</v>
      </c>
      <c r="R2149">
        <v>277</v>
      </c>
      <c r="S2149">
        <v>367</v>
      </c>
      <c r="T2149" t="s">
        <v>40</v>
      </c>
      <c r="U2149" t="s">
        <v>1264</v>
      </c>
      <c r="V2149" s="3">
        <v>71871</v>
      </c>
      <c r="W2149">
        <v>80.400000000000006</v>
      </c>
      <c r="Z2149">
        <v>4.9029999999999996</v>
      </c>
      <c r="AA2149" t="s">
        <v>40</v>
      </c>
      <c r="AB2149" s="3">
        <v>276765000</v>
      </c>
      <c r="AC2149" s="3">
        <v>367471000</v>
      </c>
      <c r="AD2149">
        <v>80.349999999999994</v>
      </c>
      <c r="AE2149" s="5">
        <f t="shared" si="67"/>
        <v>174361950</v>
      </c>
      <c r="AF2149">
        <v>106.69</v>
      </c>
      <c r="AG2149" s="4">
        <v>0.63</v>
      </c>
      <c r="AH2149" t="s">
        <v>33</v>
      </c>
      <c r="AI2149" t="s">
        <v>36</v>
      </c>
      <c r="AJ2149">
        <v>37.662430999999998</v>
      </c>
      <c r="AK2149">
        <v>-121.874679</v>
      </c>
    </row>
    <row r="2150" spans="1:37" x14ac:dyDescent="0.25">
      <c r="A2150">
        <v>2148</v>
      </c>
      <c r="B2150">
        <v>331</v>
      </c>
      <c r="C2150" t="s">
        <v>1262</v>
      </c>
      <c r="D2150" t="s">
        <v>36</v>
      </c>
      <c r="E2150" t="s">
        <v>31</v>
      </c>
      <c r="F2150" s="2">
        <v>35065</v>
      </c>
      <c r="G2150" s="2">
        <v>38717</v>
      </c>
      <c r="H2150">
        <v>69300</v>
      </c>
      <c r="I2150">
        <v>62962</v>
      </c>
      <c r="J2150">
        <v>244</v>
      </c>
      <c r="K2150">
        <f t="shared" si="66"/>
        <v>6171858000</v>
      </c>
      <c r="L2150">
        <v>220</v>
      </c>
      <c r="M2150">
        <v>195</v>
      </c>
      <c r="N2150" t="s">
        <v>1262</v>
      </c>
      <c r="O2150" t="s">
        <v>112</v>
      </c>
      <c r="P2150" t="s">
        <v>39</v>
      </c>
      <c r="Q2150" s="6">
        <v>42291</v>
      </c>
      <c r="R2150">
        <v>373</v>
      </c>
      <c r="S2150">
        <v>529</v>
      </c>
      <c r="T2150" t="s">
        <v>40</v>
      </c>
      <c r="U2150" t="s">
        <v>1265</v>
      </c>
      <c r="V2150" s="3">
        <v>71871</v>
      </c>
      <c r="W2150">
        <v>99.1</v>
      </c>
      <c r="Z2150">
        <v>3.694</v>
      </c>
      <c r="AA2150" t="s">
        <v>40</v>
      </c>
      <c r="AB2150" s="3">
        <v>373057000</v>
      </c>
      <c r="AC2150" s="3">
        <v>529401000</v>
      </c>
      <c r="AD2150">
        <v>99.12</v>
      </c>
      <c r="AE2150" s="5">
        <f t="shared" si="67"/>
        <v>220103630</v>
      </c>
      <c r="AF2150">
        <v>140.66999999999999</v>
      </c>
      <c r="AG2150" s="4">
        <v>0.59</v>
      </c>
      <c r="AH2150" t="s">
        <v>33</v>
      </c>
      <c r="AI2150" t="s">
        <v>36</v>
      </c>
      <c r="AJ2150">
        <v>37.662430999999998</v>
      </c>
      <c r="AK2150">
        <v>-121.874679</v>
      </c>
    </row>
    <row r="2151" spans="1:37" x14ac:dyDescent="0.25">
      <c r="A2151">
        <v>2149</v>
      </c>
      <c r="B2151">
        <v>331</v>
      </c>
      <c r="C2151" t="s">
        <v>1262</v>
      </c>
      <c r="D2151" t="s">
        <v>36</v>
      </c>
      <c r="E2151" t="s">
        <v>31</v>
      </c>
      <c r="F2151" s="2">
        <v>35065</v>
      </c>
      <c r="G2151" s="2">
        <v>38717</v>
      </c>
      <c r="H2151">
        <v>69300</v>
      </c>
      <c r="I2151">
        <v>62962</v>
      </c>
      <c r="J2151">
        <v>244</v>
      </c>
      <c r="K2151">
        <f t="shared" si="66"/>
        <v>6171858000</v>
      </c>
      <c r="L2151">
        <v>220</v>
      </c>
      <c r="M2151">
        <v>195</v>
      </c>
      <c r="N2151" t="s">
        <v>1262</v>
      </c>
      <c r="O2151" t="s">
        <v>112</v>
      </c>
      <c r="P2151" t="s">
        <v>39</v>
      </c>
      <c r="Q2151" s="6">
        <v>42261</v>
      </c>
      <c r="R2151">
        <v>416</v>
      </c>
      <c r="S2151">
        <v>626</v>
      </c>
      <c r="T2151" t="s">
        <v>40</v>
      </c>
      <c r="U2151" t="s">
        <v>1266</v>
      </c>
      <c r="V2151" s="3">
        <v>71871</v>
      </c>
      <c r="W2151">
        <v>113.7</v>
      </c>
      <c r="Z2151">
        <v>6.4509999999999996</v>
      </c>
      <c r="AA2151" t="s">
        <v>40</v>
      </c>
      <c r="AB2151" s="3">
        <v>416206000</v>
      </c>
      <c r="AC2151" s="3">
        <v>626497000</v>
      </c>
      <c r="AD2151">
        <v>113.7</v>
      </c>
      <c r="AE2151" s="5">
        <f t="shared" si="67"/>
        <v>245561540</v>
      </c>
      <c r="AF2151">
        <v>171.14</v>
      </c>
      <c r="AG2151" s="4">
        <v>0.59</v>
      </c>
      <c r="AH2151" t="s">
        <v>33</v>
      </c>
      <c r="AI2151" t="s">
        <v>36</v>
      </c>
      <c r="AJ2151">
        <v>37.662430999999998</v>
      </c>
      <c r="AK2151">
        <v>-121.874679</v>
      </c>
    </row>
    <row r="2152" spans="1:37" x14ac:dyDescent="0.25">
      <c r="A2152">
        <v>2150</v>
      </c>
      <c r="B2152">
        <v>331</v>
      </c>
      <c r="C2152" t="s">
        <v>1262</v>
      </c>
      <c r="D2152" t="s">
        <v>36</v>
      </c>
      <c r="E2152" t="s">
        <v>31</v>
      </c>
      <c r="F2152" s="2">
        <v>35065</v>
      </c>
      <c r="G2152" s="2">
        <v>38717</v>
      </c>
      <c r="H2152">
        <v>69300</v>
      </c>
      <c r="I2152">
        <v>62962</v>
      </c>
      <c r="J2152">
        <v>244</v>
      </c>
      <c r="K2152">
        <f t="shared" si="66"/>
        <v>6171858000</v>
      </c>
      <c r="L2152">
        <v>220</v>
      </c>
      <c r="M2152">
        <v>195</v>
      </c>
      <c r="N2152" t="s">
        <v>1262</v>
      </c>
      <c r="O2152" t="s">
        <v>112</v>
      </c>
      <c r="P2152" t="s">
        <v>39</v>
      </c>
      <c r="Q2152" s="6">
        <v>42230</v>
      </c>
      <c r="R2152">
        <v>480</v>
      </c>
      <c r="S2152">
        <v>721</v>
      </c>
      <c r="T2152" t="s">
        <v>40</v>
      </c>
      <c r="U2152" t="s">
        <v>1267</v>
      </c>
      <c r="V2152" s="3">
        <v>71871</v>
      </c>
      <c r="Z2152">
        <v>4.4400000000000004</v>
      </c>
      <c r="AA2152" t="s">
        <v>40</v>
      </c>
      <c r="AB2152" s="3">
        <v>480290000</v>
      </c>
      <c r="AC2152" s="3">
        <v>721159000</v>
      </c>
      <c r="AD2152">
        <v>147.66999999999999</v>
      </c>
      <c r="AE2152" s="5">
        <f t="shared" si="67"/>
        <v>331400100</v>
      </c>
      <c r="AF2152">
        <v>221.72</v>
      </c>
      <c r="AG2152" s="4">
        <v>0.69</v>
      </c>
      <c r="AH2152" t="s">
        <v>33</v>
      </c>
      <c r="AI2152" t="s">
        <v>36</v>
      </c>
      <c r="AJ2152">
        <v>37.662430999999998</v>
      </c>
      <c r="AK2152">
        <v>-121.874679</v>
      </c>
    </row>
    <row r="2153" spans="1:37" x14ac:dyDescent="0.25">
      <c r="A2153">
        <v>2151</v>
      </c>
      <c r="B2153">
        <v>331</v>
      </c>
      <c r="C2153" t="s">
        <v>1262</v>
      </c>
      <c r="D2153" t="s">
        <v>36</v>
      </c>
      <c r="E2153" t="s">
        <v>31</v>
      </c>
      <c r="F2153" s="2">
        <v>35065</v>
      </c>
      <c r="G2153" s="2">
        <v>38717</v>
      </c>
      <c r="H2153">
        <v>69300</v>
      </c>
      <c r="I2153">
        <v>62962</v>
      </c>
      <c r="J2153">
        <v>244</v>
      </c>
      <c r="K2153">
        <f t="shared" si="66"/>
        <v>6171858000</v>
      </c>
      <c r="L2153">
        <v>220</v>
      </c>
      <c r="M2153">
        <v>195</v>
      </c>
      <c r="N2153" t="s">
        <v>1262</v>
      </c>
      <c r="O2153" t="s">
        <v>112</v>
      </c>
      <c r="P2153" t="s">
        <v>39</v>
      </c>
      <c r="Q2153" s="6">
        <v>42199</v>
      </c>
      <c r="R2153">
        <v>488</v>
      </c>
      <c r="S2153">
        <v>772</v>
      </c>
      <c r="T2153" t="s">
        <v>40</v>
      </c>
      <c r="U2153" t="s">
        <v>1268</v>
      </c>
      <c r="V2153" s="3">
        <v>71871</v>
      </c>
      <c r="Z2153">
        <v>6.0709999999999997</v>
      </c>
      <c r="AA2153" t="s">
        <v>40</v>
      </c>
      <c r="AB2153" s="3">
        <v>488353000</v>
      </c>
      <c r="AC2153" s="3">
        <v>771776000</v>
      </c>
      <c r="AD2153">
        <v>97.98</v>
      </c>
      <c r="AE2153" s="5">
        <f t="shared" si="67"/>
        <v>219758850</v>
      </c>
      <c r="AF2153">
        <v>154.84</v>
      </c>
      <c r="AG2153" s="4">
        <v>0.45</v>
      </c>
      <c r="AH2153" t="s">
        <v>33</v>
      </c>
      <c r="AI2153" t="s">
        <v>36</v>
      </c>
      <c r="AJ2153">
        <v>37.662430999999998</v>
      </c>
      <c r="AK2153">
        <v>-121.874679</v>
      </c>
    </row>
    <row r="2154" spans="1:37" x14ac:dyDescent="0.25">
      <c r="A2154">
        <v>2152</v>
      </c>
      <c r="B2154">
        <v>331</v>
      </c>
      <c r="C2154" t="s">
        <v>1262</v>
      </c>
      <c r="D2154" t="s">
        <v>36</v>
      </c>
      <c r="E2154" t="s">
        <v>31</v>
      </c>
      <c r="F2154" s="2">
        <v>35065</v>
      </c>
      <c r="G2154" s="2">
        <v>38717</v>
      </c>
      <c r="H2154">
        <v>69300</v>
      </c>
      <c r="I2154">
        <v>62962</v>
      </c>
      <c r="J2154">
        <v>244</v>
      </c>
      <c r="K2154">
        <f t="shared" si="66"/>
        <v>6171858000</v>
      </c>
      <c r="L2154">
        <v>220</v>
      </c>
      <c r="M2154">
        <v>195</v>
      </c>
      <c r="N2154" t="s">
        <v>1262</v>
      </c>
      <c r="O2154" t="s">
        <v>112</v>
      </c>
      <c r="P2154" t="s">
        <v>39</v>
      </c>
      <c r="Q2154" s="6">
        <v>42169</v>
      </c>
      <c r="R2154">
        <v>462</v>
      </c>
      <c r="S2154">
        <v>703</v>
      </c>
      <c r="T2154" t="s">
        <v>40</v>
      </c>
      <c r="U2154" t="s">
        <v>1269</v>
      </c>
      <c r="V2154" s="3">
        <v>71871</v>
      </c>
      <c r="Z2154">
        <v>3.05</v>
      </c>
      <c r="AA2154" t="s">
        <v>40</v>
      </c>
      <c r="AB2154" s="3">
        <v>461850000</v>
      </c>
      <c r="AC2154" s="3">
        <v>702520000</v>
      </c>
      <c r="AD2154">
        <v>165.79</v>
      </c>
      <c r="AE2154" s="5">
        <f t="shared" si="67"/>
        <v>355624500</v>
      </c>
      <c r="AF2154">
        <v>252.19</v>
      </c>
      <c r="AG2154" s="4">
        <v>0.77</v>
      </c>
      <c r="AH2154" t="s">
        <v>33</v>
      </c>
      <c r="AI2154" t="s">
        <v>36</v>
      </c>
      <c r="AJ2154">
        <v>37.662430999999998</v>
      </c>
      <c r="AK2154">
        <v>-121.874679</v>
      </c>
    </row>
    <row r="2155" spans="1:37" x14ac:dyDescent="0.25">
      <c r="A2155">
        <v>2153</v>
      </c>
      <c r="B2155">
        <v>643</v>
      </c>
      <c r="C2155" t="s">
        <v>1270</v>
      </c>
      <c r="D2155" t="s">
        <v>52</v>
      </c>
      <c r="E2155" t="s">
        <v>53</v>
      </c>
      <c r="F2155" s="2">
        <v>34700</v>
      </c>
      <c r="G2155" s="2">
        <v>37987</v>
      </c>
      <c r="H2155">
        <v>170229</v>
      </c>
      <c r="I2155">
        <v>149608</v>
      </c>
      <c r="J2155">
        <v>176</v>
      </c>
      <c r="K2155">
        <f t="shared" si="66"/>
        <v>10935510960</v>
      </c>
      <c r="L2155">
        <v>157</v>
      </c>
      <c r="M2155">
        <v>142</v>
      </c>
      <c r="N2155" t="s">
        <v>1270</v>
      </c>
      <c r="O2155" t="s">
        <v>1271</v>
      </c>
      <c r="P2155" t="s">
        <v>39</v>
      </c>
      <c r="Q2155" s="6">
        <v>42050</v>
      </c>
      <c r="R2155" s="3">
        <v>1355</v>
      </c>
      <c r="S2155" s="3">
        <v>1295</v>
      </c>
      <c r="T2155" t="s">
        <v>55</v>
      </c>
      <c r="V2155" s="3">
        <v>151713</v>
      </c>
      <c r="W2155">
        <v>60.73</v>
      </c>
      <c r="AB2155" s="3">
        <v>441629698</v>
      </c>
      <c r="AC2155" s="3">
        <v>421863550</v>
      </c>
      <c r="AD2155">
        <v>69.650000000000006</v>
      </c>
      <c r="AE2155" s="5">
        <f t="shared" si="67"/>
        <v>295891897.66000003</v>
      </c>
      <c r="AF2155">
        <v>66.540000000000006</v>
      </c>
      <c r="AG2155" s="4">
        <v>0.67</v>
      </c>
      <c r="AH2155" t="s">
        <v>376</v>
      </c>
      <c r="AI2155" t="s">
        <v>52</v>
      </c>
      <c r="AJ2155">
        <v>34.055103000000003</v>
      </c>
      <c r="AK2155">
        <v>-117.74999099999999</v>
      </c>
    </row>
    <row r="2156" spans="1:37" x14ac:dyDescent="0.25">
      <c r="A2156">
        <v>2154</v>
      </c>
      <c r="B2156">
        <v>643</v>
      </c>
      <c r="C2156" t="s">
        <v>1270</v>
      </c>
      <c r="D2156" t="s">
        <v>52</v>
      </c>
      <c r="E2156" t="s">
        <v>53</v>
      </c>
      <c r="F2156" s="2">
        <v>34700</v>
      </c>
      <c r="G2156" s="2">
        <v>37987</v>
      </c>
      <c r="H2156">
        <v>170229</v>
      </c>
      <c r="I2156">
        <v>149608</v>
      </c>
      <c r="J2156">
        <v>176</v>
      </c>
      <c r="K2156">
        <f t="shared" si="66"/>
        <v>10935510960</v>
      </c>
      <c r="L2156">
        <v>157</v>
      </c>
      <c r="M2156">
        <v>142</v>
      </c>
      <c r="N2156" t="s">
        <v>1270</v>
      </c>
      <c r="O2156" t="s">
        <v>1271</v>
      </c>
      <c r="P2156" t="s">
        <v>39</v>
      </c>
      <c r="Q2156" s="6">
        <v>42019</v>
      </c>
      <c r="R2156" s="3">
        <v>1387</v>
      </c>
      <c r="S2156" s="3">
        <v>1689</v>
      </c>
      <c r="T2156" t="s">
        <v>55</v>
      </c>
      <c r="U2156" t="s">
        <v>1272</v>
      </c>
      <c r="V2156" s="3">
        <v>151713</v>
      </c>
      <c r="W2156">
        <v>64.59</v>
      </c>
      <c r="AB2156" s="3">
        <v>452014583</v>
      </c>
      <c r="AC2156" s="3">
        <v>550307665</v>
      </c>
      <c r="AD2156">
        <v>64.39</v>
      </c>
      <c r="AE2156" s="5">
        <f t="shared" si="67"/>
        <v>302849770.61000001</v>
      </c>
      <c r="AF2156">
        <v>78.400000000000006</v>
      </c>
      <c r="AG2156" s="4">
        <v>0.67</v>
      </c>
      <c r="AH2156" t="s">
        <v>33</v>
      </c>
      <c r="AI2156" t="s">
        <v>52</v>
      </c>
      <c r="AJ2156">
        <v>34.055103000000003</v>
      </c>
      <c r="AK2156">
        <v>-117.74999099999999</v>
      </c>
    </row>
    <row r="2157" spans="1:37" x14ac:dyDescent="0.25">
      <c r="A2157">
        <v>2155</v>
      </c>
      <c r="B2157">
        <v>643</v>
      </c>
      <c r="C2157" t="s">
        <v>1270</v>
      </c>
      <c r="D2157" t="s">
        <v>52</v>
      </c>
      <c r="E2157" t="s">
        <v>53</v>
      </c>
      <c r="F2157" s="2">
        <v>34700</v>
      </c>
      <c r="G2157" s="2">
        <v>37987</v>
      </c>
      <c r="H2157">
        <v>170229</v>
      </c>
      <c r="I2157">
        <v>149608</v>
      </c>
      <c r="J2157">
        <v>176</v>
      </c>
      <c r="K2157">
        <f t="shared" si="66"/>
        <v>10935510960</v>
      </c>
      <c r="L2157">
        <v>157</v>
      </c>
      <c r="M2157">
        <v>142</v>
      </c>
      <c r="N2157" t="s">
        <v>1270</v>
      </c>
      <c r="O2157" t="s">
        <v>1271</v>
      </c>
      <c r="P2157" t="s">
        <v>39</v>
      </c>
      <c r="Q2157" s="6">
        <v>42352</v>
      </c>
      <c r="R2157" s="3">
        <v>1259</v>
      </c>
      <c r="S2157" s="3">
        <v>1468</v>
      </c>
      <c r="T2157" t="s">
        <v>55</v>
      </c>
      <c r="U2157" t="s">
        <v>1272</v>
      </c>
      <c r="V2157" s="3">
        <v>151713</v>
      </c>
      <c r="W2157">
        <v>66.66</v>
      </c>
      <c r="AB2157" s="3">
        <v>410090538</v>
      </c>
      <c r="AC2157" s="3">
        <v>478428099</v>
      </c>
      <c r="AD2157">
        <v>66.27</v>
      </c>
      <c r="AE2157" s="5">
        <f t="shared" si="67"/>
        <v>311668808.88</v>
      </c>
      <c r="AF2157">
        <v>77.31</v>
      </c>
      <c r="AG2157" s="4">
        <v>0.76</v>
      </c>
      <c r="AH2157" t="s">
        <v>33</v>
      </c>
      <c r="AI2157" t="s">
        <v>52</v>
      </c>
      <c r="AJ2157">
        <v>34.055103000000003</v>
      </c>
      <c r="AK2157">
        <v>-117.74999099999999</v>
      </c>
    </row>
    <row r="2158" spans="1:37" x14ac:dyDescent="0.25">
      <c r="A2158">
        <v>2156</v>
      </c>
      <c r="B2158">
        <v>643</v>
      </c>
      <c r="C2158" t="s">
        <v>1270</v>
      </c>
      <c r="D2158" t="s">
        <v>52</v>
      </c>
      <c r="E2158" t="s">
        <v>53</v>
      </c>
      <c r="F2158" s="2">
        <v>34700</v>
      </c>
      <c r="G2158" s="2">
        <v>37987</v>
      </c>
      <c r="H2158">
        <v>170229</v>
      </c>
      <c r="I2158">
        <v>149608</v>
      </c>
      <c r="J2158">
        <v>176</v>
      </c>
      <c r="K2158">
        <f t="shared" si="66"/>
        <v>10935510960</v>
      </c>
      <c r="L2158">
        <v>157</v>
      </c>
      <c r="M2158">
        <v>142</v>
      </c>
      <c r="N2158" t="s">
        <v>1270</v>
      </c>
      <c r="O2158" t="s">
        <v>1271</v>
      </c>
      <c r="P2158" t="s">
        <v>39</v>
      </c>
      <c r="Q2158" s="6">
        <v>42322</v>
      </c>
      <c r="R2158" s="3">
        <v>1644</v>
      </c>
      <c r="S2158" s="3">
        <v>1711</v>
      </c>
      <c r="T2158" t="s">
        <v>55</v>
      </c>
      <c r="U2158" t="s">
        <v>1273</v>
      </c>
      <c r="V2158" s="3">
        <v>151713</v>
      </c>
      <c r="W2158">
        <v>71.239999999999995</v>
      </c>
      <c r="AB2158" s="3">
        <v>535789681</v>
      </c>
      <c r="AC2158" s="3">
        <v>557646817</v>
      </c>
      <c r="AD2158">
        <v>57.68</v>
      </c>
      <c r="AE2158" s="5">
        <f t="shared" si="67"/>
        <v>262536943.69</v>
      </c>
      <c r="AF2158">
        <v>60.04</v>
      </c>
      <c r="AG2158" s="4">
        <v>0.49</v>
      </c>
      <c r="AH2158" t="s">
        <v>33</v>
      </c>
      <c r="AI2158" t="s">
        <v>52</v>
      </c>
      <c r="AJ2158">
        <v>34.055103000000003</v>
      </c>
      <c r="AK2158">
        <v>-117.74999099999999</v>
      </c>
    </row>
    <row r="2159" spans="1:37" x14ac:dyDescent="0.25">
      <c r="A2159">
        <v>2157</v>
      </c>
      <c r="B2159">
        <v>643</v>
      </c>
      <c r="C2159" t="s">
        <v>1270</v>
      </c>
      <c r="D2159" t="s">
        <v>52</v>
      </c>
      <c r="E2159" t="s">
        <v>53</v>
      </c>
      <c r="F2159" s="2">
        <v>34700</v>
      </c>
      <c r="G2159" s="2">
        <v>37987</v>
      </c>
      <c r="H2159">
        <v>170229</v>
      </c>
      <c r="I2159">
        <v>149608</v>
      </c>
      <c r="J2159">
        <v>176</v>
      </c>
      <c r="K2159">
        <f t="shared" si="66"/>
        <v>10935510960</v>
      </c>
      <c r="L2159">
        <v>157</v>
      </c>
      <c r="M2159">
        <v>142</v>
      </c>
      <c r="N2159" t="s">
        <v>1270</v>
      </c>
      <c r="O2159" t="s">
        <v>1274</v>
      </c>
      <c r="P2159" t="s">
        <v>39</v>
      </c>
      <c r="Q2159" s="6">
        <v>42291</v>
      </c>
      <c r="R2159" s="3">
        <v>2062</v>
      </c>
      <c r="S2159" s="3">
        <v>2069</v>
      </c>
      <c r="T2159" t="s">
        <v>55</v>
      </c>
      <c r="U2159" t="s">
        <v>1273</v>
      </c>
      <c r="V2159" s="3">
        <v>150942</v>
      </c>
      <c r="W2159">
        <v>146.30000000000001</v>
      </c>
      <c r="AB2159" s="3">
        <v>671797786</v>
      </c>
      <c r="AC2159" s="3">
        <v>674168029</v>
      </c>
      <c r="AD2159">
        <v>111.99</v>
      </c>
      <c r="AE2159" s="5">
        <f t="shared" si="67"/>
        <v>524002273.08000004</v>
      </c>
      <c r="AF2159">
        <v>112.38</v>
      </c>
      <c r="AG2159" s="4">
        <v>0.78</v>
      </c>
      <c r="AH2159" t="s">
        <v>33</v>
      </c>
      <c r="AI2159" t="s">
        <v>52</v>
      </c>
      <c r="AJ2159">
        <v>34.055103000000003</v>
      </c>
      <c r="AK2159">
        <v>-117.74999099999999</v>
      </c>
    </row>
    <row r="2160" spans="1:37" x14ac:dyDescent="0.25">
      <c r="A2160">
        <v>2158</v>
      </c>
      <c r="B2160">
        <v>643</v>
      </c>
      <c r="C2160" t="s">
        <v>1270</v>
      </c>
      <c r="D2160" t="s">
        <v>52</v>
      </c>
      <c r="E2160" t="s">
        <v>53</v>
      </c>
      <c r="F2160" s="2">
        <v>34700</v>
      </c>
      <c r="G2160" s="2">
        <v>37987</v>
      </c>
      <c r="H2160">
        <v>170229</v>
      </c>
      <c r="I2160">
        <v>149608</v>
      </c>
      <c r="J2160">
        <v>176</v>
      </c>
      <c r="K2160">
        <f t="shared" si="66"/>
        <v>10935510960</v>
      </c>
      <c r="L2160">
        <v>157</v>
      </c>
      <c r="M2160">
        <v>142</v>
      </c>
      <c r="N2160" t="s">
        <v>1270</v>
      </c>
      <c r="O2160" t="s">
        <v>1271</v>
      </c>
      <c r="P2160" t="s">
        <v>39</v>
      </c>
      <c r="Q2160" s="6">
        <v>42261</v>
      </c>
      <c r="R2160" s="3">
        <v>2190</v>
      </c>
      <c r="S2160" s="3">
        <v>2422</v>
      </c>
      <c r="T2160" t="s">
        <v>55</v>
      </c>
      <c r="U2160" t="s">
        <v>1275</v>
      </c>
      <c r="V2160" s="3">
        <v>150942</v>
      </c>
      <c r="W2160">
        <v>155.4</v>
      </c>
      <c r="AB2160" s="3">
        <v>713536095</v>
      </c>
      <c r="AC2160" s="3">
        <v>789077905</v>
      </c>
      <c r="AD2160">
        <v>83.51</v>
      </c>
      <c r="AE2160" s="5">
        <f t="shared" si="67"/>
        <v>378174130.35000002</v>
      </c>
      <c r="AF2160">
        <v>92.36</v>
      </c>
      <c r="AG2160" s="4">
        <v>0.53</v>
      </c>
      <c r="AH2160" t="s">
        <v>33</v>
      </c>
      <c r="AI2160" t="s">
        <v>52</v>
      </c>
      <c r="AJ2160">
        <v>34.055103000000003</v>
      </c>
      <c r="AK2160">
        <v>-117.74999099999999</v>
      </c>
    </row>
    <row r="2161" spans="1:37" x14ac:dyDescent="0.25">
      <c r="A2161">
        <v>2159</v>
      </c>
      <c r="B2161">
        <v>643</v>
      </c>
      <c r="C2161" t="s">
        <v>1270</v>
      </c>
      <c r="D2161" t="s">
        <v>52</v>
      </c>
      <c r="E2161" t="s">
        <v>53</v>
      </c>
      <c r="F2161" s="2">
        <v>34700</v>
      </c>
      <c r="G2161" s="2">
        <v>37987</v>
      </c>
      <c r="H2161">
        <v>170229</v>
      </c>
      <c r="I2161">
        <v>149608</v>
      </c>
      <c r="J2161">
        <v>176</v>
      </c>
      <c r="K2161">
        <f t="shared" si="66"/>
        <v>10935510960</v>
      </c>
      <c r="L2161">
        <v>157</v>
      </c>
      <c r="M2161">
        <v>142</v>
      </c>
      <c r="N2161" t="s">
        <v>1270</v>
      </c>
      <c r="O2161" t="s">
        <v>1271</v>
      </c>
      <c r="P2161" t="s">
        <v>39</v>
      </c>
      <c r="Q2161" s="6">
        <v>42230</v>
      </c>
      <c r="R2161" s="3">
        <v>2261</v>
      </c>
      <c r="S2161" s="3">
        <v>2507</v>
      </c>
      <c r="T2161" t="s">
        <v>55</v>
      </c>
      <c r="U2161" t="s">
        <v>1276</v>
      </c>
      <c r="V2161" s="3">
        <v>150942</v>
      </c>
      <c r="AB2161" s="3">
        <v>736775819</v>
      </c>
      <c r="AC2161" s="3">
        <v>816984147</v>
      </c>
      <c r="AD2161">
        <v>108.65</v>
      </c>
      <c r="AE2161" s="5">
        <f t="shared" si="67"/>
        <v>508375315.10999995</v>
      </c>
      <c r="AF2161">
        <v>120.47</v>
      </c>
      <c r="AG2161" s="4">
        <v>0.69</v>
      </c>
      <c r="AH2161" t="s">
        <v>33</v>
      </c>
      <c r="AI2161" t="s">
        <v>52</v>
      </c>
      <c r="AJ2161">
        <v>34.055103000000003</v>
      </c>
      <c r="AK2161">
        <v>-117.74999099999999</v>
      </c>
    </row>
    <row r="2162" spans="1:37" x14ac:dyDescent="0.25">
      <c r="A2162">
        <v>2160</v>
      </c>
      <c r="B2162">
        <v>643</v>
      </c>
      <c r="C2162" t="s">
        <v>1270</v>
      </c>
      <c r="D2162" t="s">
        <v>52</v>
      </c>
      <c r="E2162" t="s">
        <v>53</v>
      </c>
      <c r="F2162" s="2">
        <v>34700</v>
      </c>
      <c r="G2162" s="2">
        <v>37987</v>
      </c>
      <c r="H2162">
        <v>170229</v>
      </c>
      <c r="I2162">
        <v>149608</v>
      </c>
      <c r="J2162">
        <v>176</v>
      </c>
      <c r="K2162">
        <f t="shared" si="66"/>
        <v>10935510960</v>
      </c>
      <c r="L2162">
        <v>157</v>
      </c>
      <c r="M2162">
        <v>142</v>
      </c>
      <c r="N2162" t="s">
        <v>1270</v>
      </c>
      <c r="O2162" t="s">
        <v>1271</v>
      </c>
      <c r="P2162" t="s">
        <v>39</v>
      </c>
      <c r="Q2162" s="6">
        <v>42199</v>
      </c>
      <c r="R2162" s="3">
        <v>2369</v>
      </c>
      <c r="S2162" s="3">
        <v>2489</v>
      </c>
      <c r="T2162" t="s">
        <v>55</v>
      </c>
      <c r="U2162" t="s">
        <v>1276</v>
      </c>
      <c r="V2162" s="3">
        <v>150942</v>
      </c>
      <c r="AB2162" s="3">
        <v>771857961</v>
      </c>
      <c r="AC2162" s="3">
        <v>810943188</v>
      </c>
      <c r="AD2162">
        <v>95.67</v>
      </c>
      <c r="AE2162" s="5">
        <f t="shared" si="67"/>
        <v>447677617.38</v>
      </c>
      <c r="AF2162">
        <v>100.52</v>
      </c>
      <c r="AG2162" s="4">
        <v>0.57999999999999996</v>
      </c>
      <c r="AH2162" t="s">
        <v>33</v>
      </c>
      <c r="AI2162" t="s">
        <v>52</v>
      </c>
      <c r="AJ2162">
        <v>34.055103000000003</v>
      </c>
      <c r="AK2162">
        <v>-117.74999099999999</v>
      </c>
    </row>
    <row r="2163" spans="1:37" x14ac:dyDescent="0.25">
      <c r="A2163">
        <v>2161</v>
      </c>
      <c r="B2163">
        <v>643</v>
      </c>
      <c r="C2163" t="s">
        <v>1270</v>
      </c>
      <c r="D2163" t="s">
        <v>52</v>
      </c>
      <c r="E2163" t="s">
        <v>53</v>
      </c>
      <c r="F2163" s="2">
        <v>34700</v>
      </c>
      <c r="G2163" s="2">
        <v>37987</v>
      </c>
      <c r="H2163">
        <v>170229</v>
      </c>
      <c r="I2163">
        <v>149608</v>
      </c>
      <c r="J2163">
        <v>176</v>
      </c>
      <c r="K2163">
        <f t="shared" si="66"/>
        <v>10935510960</v>
      </c>
      <c r="L2163">
        <v>157</v>
      </c>
      <c r="M2163">
        <v>142</v>
      </c>
      <c r="N2163" t="s">
        <v>1270</v>
      </c>
      <c r="O2163" t="s">
        <v>1271</v>
      </c>
      <c r="P2163" t="s">
        <v>39</v>
      </c>
      <c r="Q2163" s="6">
        <v>42169</v>
      </c>
      <c r="R2163" s="3">
        <v>2256</v>
      </c>
      <c r="S2163" s="3">
        <v>2203</v>
      </c>
      <c r="T2163" t="s">
        <v>55</v>
      </c>
      <c r="U2163" t="s">
        <v>1277</v>
      </c>
      <c r="V2163" s="3">
        <v>150942</v>
      </c>
      <c r="AB2163" s="3">
        <v>735043918</v>
      </c>
      <c r="AC2163" s="3">
        <v>717941932</v>
      </c>
      <c r="AD2163">
        <v>108.76</v>
      </c>
      <c r="AE2163" s="5">
        <f t="shared" si="67"/>
        <v>492479425.06</v>
      </c>
      <c r="AF2163">
        <v>106.23</v>
      </c>
      <c r="AG2163" s="4">
        <v>0.67</v>
      </c>
      <c r="AH2163" t="s">
        <v>33</v>
      </c>
      <c r="AI2163" t="s">
        <v>52</v>
      </c>
      <c r="AJ2163">
        <v>34.055103000000003</v>
      </c>
      <c r="AK2163">
        <v>-117.74999099999999</v>
      </c>
    </row>
    <row r="2164" spans="1:37" x14ac:dyDescent="0.25">
      <c r="A2164">
        <v>2162</v>
      </c>
      <c r="B2164">
        <v>558</v>
      </c>
      <c r="C2164" t="s">
        <v>1278</v>
      </c>
      <c r="D2164" t="s">
        <v>52</v>
      </c>
      <c r="E2164" t="s">
        <v>53</v>
      </c>
      <c r="F2164" s="2">
        <v>36526</v>
      </c>
      <c r="G2164" s="2">
        <v>40178</v>
      </c>
      <c r="H2164">
        <v>21555</v>
      </c>
      <c r="I2164">
        <v>21656</v>
      </c>
      <c r="J2164">
        <v>118</v>
      </c>
      <c r="K2164">
        <f t="shared" si="66"/>
        <v>928373850</v>
      </c>
      <c r="L2164">
        <v>115</v>
      </c>
      <c r="M2164">
        <v>112</v>
      </c>
      <c r="N2164" t="s">
        <v>1278</v>
      </c>
      <c r="O2164">
        <v>2</v>
      </c>
      <c r="P2164" t="s">
        <v>39</v>
      </c>
      <c r="Q2164" s="6">
        <v>42019</v>
      </c>
      <c r="R2164">
        <v>145</v>
      </c>
      <c r="S2164">
        <v>173</v>
      </c>
      <c r="T2164" t="s">
        <v>55</v>
      </c>
      <c r="V2164" s="3">
        <v>21555</v>
      </c>
      <c r="W2164">
        <v>62</v>
      </c>
      <c r="AB2164" s="3">
        <v>47121375</v>
      </c>
      <c r="AC2164" s="3">
        <v>56505896</v>
      </c>
      <c r="AD2164">
        <v>62.06</v>
      </c>
      <c r="AE2164" s="5">
        <f t="shared" si="67"/>
        <v>41466810</v>
      </c>
      <c r="AF2164">
        <v>74.42</v>
      </c>
      <c r="AG2164" s="4">
        <v>0.88</v>
      </c>
      <c r="AH2164" t="s">
        <v>33</v>
      </c>
      <c r="AI2164" t="s">
        <v>52</v>
      </c>
      <c r="AJ2164">
        <v>34.147782999999997</v>
      </c>
      <c r="AK2164">
        <v>-119.19510699999999</v>
      </c>
    </row>
    <row r="2165" spans="1:37" x14ac:dyDescent="0.25">
      <c r="A2165">
        <v>2163</v>
      </c>
      <c r="B2165">
        <v>558</v>
      </c>
      <c r="C2165" t="s">
        <v>1278</v>
      </c>
      <c r="D2165" t="s">
        <v>52</v>
      </c>
      <c r="E2165" t="s">
        <v>53</v>
      </c>
      <c r="F2165" s="2">
        <v>36526</v>
      </c>
      <c r="G2165" s="2">
        <v>40178</v>
      </c>
      <c r="H2165">
        <v>21555</v>
      </c>
      <c r="I2165">
        <v>21656</v>
      </c>
      <c r="J2165">
        <v>118</v>
      </c>
      <c r="K2165">
        <f t="shared" si="66"/>
        <v>928373850</v>
      </c>
      <c r="L2165">
        <v>115</v>
      </c>
      <c r="M2165">
        <v>112</v>
      </c>
      <c r="N2165" t="s">
        <v>1278</v>
      </c>
      <c r="O2165">
        <v>2</v>
      </c>
      <c r="P2165" t="s">
        <v>39</v>
      </c>
      <c r="Q2165" s="6">
        <v>42352</v>
      </c>
      <c r="R2165">
        <v>133</v>
      </c>
      <c r="S2165">
        <v>171</v>
      </c>
      <c r="T2165" t="s">
        <v>55</v>
      </c>
      <c r="V2165" s="3">
        <v>21555</v>
      </c>
      <c r="W2165">
        <v>57</v>
      </c>
      <c r="AB2165" s="3">
        <v>43220933</v>
      </c>
      <c r="AC2165" s="3">
        <v>55691267</v>
      </c>
      <c r="AD2165">
        <v>56.92</v>
      </c>
      <c r="AE2165" s="5">
        <f t="shared" si="67"/>
        <v>38034421.039999999</v>
      </c>
      <c r="AF2165">
        <v>73.34</v>
      </c>
      <c r="AG2165" s="4">
        <v>0.88</v>
      </c>
      <c r="AH2165" t="s">
        <v>33</v>
      </c>
      <c r="AI2165" t="s">
        <v>52</v>
      </c>
      <c r="AJ2165">
        <v>34.147782999999997</v>
      </c>
      <c r="AK2165">
        <v>-119.19510699999999</v>
      </c>
    </row>
    <row r="2166" spans="1:37" x14ac:dyDescent="0.25">
      <c r="A2166">
        <v>2164</v>
      </c>
      <c r="B2166">
        <v>558</v>
      </c>
      <c r="C2166" t="s">
        <v>1278</v>
      </c>
      <c r="D2166" t="s">
        <v>52</v>
      </c>
      <c r="E2166" t="s">
        <v>53</v>
      </c>
      <c r="F2166" s="2">
        <v>36526</v>
      </c>
      <c r="G2166" s="2">
        <v>40178</v>
      </c>
      <c r="H2166">
        <v>21555</v>
      </c>
      <c r="I2166">
        <v>21656</v>
      </c>
      <c r="J2166">
        <v>118</v>
      </c>
      <c r="K2166">
        <f t="shared" si="66"/>
        <v>928373850</v>
      </c>
      <c r="L2166">
        <v>115</v>
      </c>
      <c r="M2166">
        <v>112</v>
      </c>
      <c r="N2166" t="s">
        <v>1278</v>
      </c>
      <c r="O2166">
        <v>2</v>
      </c>
      <c r="P2166" t="s">
        <v>39</v>
      </c>
      <c r="Q2166" s="6">
        <v>42322</v>
      </c>
      <c r="R2166">
        <v>162</v>
      </c>
      <c r="S2166">
        <v>176</v>
      </c>
      <c r="T2166" t="s">
        <v>55</v>
      </c>
      <c r="U2166" t="s">
        <v>1279</v>
      </c>
      <c r="V2166" s="3">
        <v>21555</v>
      </c>
      <c r="W2166">
        <v>74</v>
      </c>
      <c r="AB2166" s="3">
        <v>52846584</v>
      </c>
      <c r="AC2166" s="3">
        <v>57463899</v>
      </c>
      <c r="AD2166">
        <v>71.92</v>
      </c>
      <c r="AE2166" s="5">
        <f t="shared" si="67"/>
        <v>46504993.920000002</v>
      </c>
      <c r="AF2166">
        <v>78.2</v>
      </c>
      <c r="AG2166" s="4">
        <v>0.88</v>
      </c>
      <c r="AH2166" t="s">
        <v>33</v>
      </c>
      <c r="AI2166" t="s">
        <v>52</v>
      </c>
      <c r="AJ2166">
        <v>34.147782999999997</v>
      </c>
      <c r="AK2166">
        <v>-119.19510699999999</v>
      </c>
    </row>
    <row r="2167" spans="1:37" x14ac:dyDescent="0.25">
      <c r="A2167">
        <v>2165</v>
      </c>
      <c r="B2167">
        <v>558</v>
      </c>
      <c r="C2167" t="s">
        <v>1278</v>
      </c>
      <c r="D2167" t="s">
        <v>52</v>
      </c>
      <c r="E2167" t="s">
        <v>53</v>
      </c>
      <c r="F2167" s="2">
        <v>36526</v>
      </c>
      <c r="G2167" s="2">
        <v>40178</v>
      </c>
      <c r="H2167">
        <v>21555</v>
      </c>
      <c r="I2167">
        <v>21656</v>
      </c>
      <c r="J2167">
        <v>118</v>
      </c>
      <c r="K2167">
        <f t="shared" si="66"/>
        <v>928373850</v>
      </c>
      <c r="L2167">
        <v>115</v>
      </c>
      <c r="M2167">
        <v>112</v>
      </c>
      <c r="N2167" t="s">
        <v>1278</v>
      </c>
      <c r="O2167">
        <v>2</v>
      </c>
      <c r="P2167" t="s">
        <v>39</v>
      </c>
      <c r="Q2167" s="6">
        <v>42291</v>
      </c>
      <c r="R2167">
        <v>172</v>
      </c>
      <c r="S2167">
        <v>194</v>
      </c>
      <c r="T2167" t="s">
        <v>55</v>
      </c>
      <c r="U2167" t="s">
        <v>1280</v>
      </c>
      <c r="V2167" s="3">
        <v>21555</v>
      </c>
      <c r="W2167">
        <v>56</v>
      </c>
      <c r="AB2167" s="3">
        <v>55909588</v>
      </c>
      <c r="AC2167" s="3">
        <v>63150007</v>
      </c>
      <c r="AD2167">
        <v>56.06</v>
      </c>
      <c r="AE2167" s="5">
        <f t="shared" si="67"/>
        <v>37459423.960000001</v>
      </c>
      <c r="AF2167">
        <v>63.32</v>
      </c>
      <c r="AG2167" s="4">
        <v>0.67</v>
      </c>
      <c r="AH2167" t="s">
        <v>33</v>
      </c>
      <c r="AI2167" t="s">
        <v>52</v>
      </c>
      <c r="AJ2167">
        <v>34.147782999999997</v>
      </c>
      <c r="AK2167">
        <v>-119.19510699999999</v>
      </c>
    </row>
    <row r="2168" spans="1:37" x14ac:dyDescent="0.25">
      <c r="A2168">
        <v>2166</v>
      </c>
      <c r="B2168">
        <v>558</v>
      </c>
      <c r="C2168" t="s">
        <v>1278</v>
      </c>
      <c r="D2168" t="s">
        <v>52</v>
      </c>
      <c r="E2168" t="s">
        <v>53</v>
      </c>
      <c r="F2168" s="2">
        <v>36526</v>
      </c>
      <c r="G2168" s="2">
        <v>40178</v>
      </c>
      <c r="H2168">
        <v>21555</v>
      </c>
      <c r="I2168">
        <v>21656</v>
      </c>
      <c r="J2168">
        <v>118</v>
      </c>
      <c r="K2168">
        <f t="shared" si="66"/>
        <v>928373850</v>
      </c>
      <c r="L2168">
        <v>115</v>
      </c>
      <c r="M2168">
        <v>112</v>
      </c>
      <c r="N2168" t="s">
        <v>1278</v>
      </c>
      <c r="O2168" t="s">
        <v>1281</v>
      </c>
      <c r="P2168" t="s">
        <v>39</v>
      </c>
      <c r="Q2168" s="6">
        <v>42261</v>
      </c>
      <c r="R2168">
        <v>177</v>
      </c>
      <c r="S2168">
        <v>198</v>
      </c>
      <c r="T2168" t="s">
        <v>55</v>
      </c>
      <c r="U2168" t="s">
        <v>1282</v>
      </c>
      <c r="V2168" s="3">
        <v>21555</v>
      </c>
      <c r="W2168">
        <v>132</v>
      </c>
      <c r="AB2168" s="3">
        <v>57799526</v>
      </c>
      <c r="AC2168" s="3">
        <v>64450154</v>
      </c>
      <c r="AD2168">
        <v>59.89</v>
      </c>
      <c r="AE2168" s="5">
        <f t="shared" si="67"/>
        <v>38725682.420000002</v>
      </c>
      <c r="AF2168">
        <v>66.78</v>
      </c>
      <c r="AG2168" s="4">
        <v>0.67</v>
      </c>
      <c r="AH2168" t="s">
        <v>33</v>
      </c>
      <c r="AI2168" t="s">
        <v>52</v>
      </c>
      <c r="AJ2168">
        <v>34.147782999999997</v>
      </c>
      <c r="AK2168">
        <v>-119.19510699999999</v>
      </c>
    </row>
    <row r="2169" spans="1:37" x14ac:dyDescent="0.25">
      <c r="A2169">
        <v>2167</v>
      </c>
      <c r="B2169">
        <v>558</v>
      </c>
      <c r="C2169" t="s">
        <v>1278</v>
      </c>
      <c r="D2169" t="s">
        <v>52</v>
      </c>
      <c r="E2169" t="s">
        <v>53</v>
      </c>
      <c r="F2169" s="2">
        <v>36526</v>
      </c>
      <c r="G2169" s="2">
        <v>40178</v>
      </c>
      <c r="H2169">
        <v>21555</v>
      </c>
      <c r="I2169">
        <v>21656</v>
      </c>
      <c r="J2169">
        <v>118</v>
      </c>
      <c r="K2169">
        <f t="shared" si="66"/>
        <v>928373850</v>
      </c>
      <c r="L2169">
        <v>115</v>
      </c>
      <c r="M2169">
        <v>112</v>
      </c>
      <c r="N2169" t="s">
        <v>1278</v>
      </c>
      <c r="O2169" t="s">
        <v>1271</v>
      </c>
      <c r="P2169" t="s">
        <v>39</v>
      </c>
      <c r="Q2169" s="6">
        <v>42230</v>
      </c>
      <c r="R2169">
        <v>200</v>
      </c>
      <c r="S2169">
        <v>202</v>
      </c>
      <c r="T2169" t="s">
        <v>55</v>
      </c>
      <c r="V2169" s="3">
        <v>21555</v>
      </c>
      <c r="AB2169" s="3">
        <v>65020394</v>
      </c>
      <c r="AC2169" s="3">
        <v>65802437</v>
      </c>
      <c r="AD2169">
        <v>69.09</v>
      </c>
      <c r="AE2169" s="5">
        <f t="shared" si="67"/>
        <v>46164479.739999995</v>
      </c>
      <c r="AF2169">
        <v>69.92</v>
      </c>
      <c r="AG2169" s="4">
        <v>0.71</v>
      </c>
      <c r="AH2169" t="s">
        <v>33</v>
      </c>
      <c r="AI2169" t="s">
        <v>52</v>
      </c>
      <c r="AJ2169">
        <v>34.147782999999997</v>
      </c>
      <c r="AK2169">
        <v>-119.19510699999999</v>
      </c>
    </row>
    <row r="2170" spans="1:37" x14ac:dyDescent="0.25">
      <c r="A2170">
        <v>2168</v>
      </c>
      <c r="B2170">
        <v>558</v>
      </c>
      <c r="C2170" t="s">
        <v>1278</v>
      </c>
      <c r="D2170" t="s">
        <v>52</v>
      </c>
      <c r="E2170" t="s">
        <v>53</v>
      </c>
      <c r="F2170" s="2">
        <v>36526</v>
      </c>
      <c r="G2170" s="2">
        <v>40178</v>
      </c>
      <c r="H2170">
        <v>21555</v>
      </c>
      <c r="I2170">
        <v>21656</v>
      </c>
      <c r="J2170">
        <v>118</v>
      </c>
      <c r="K2170">
        <f t="shared" si="66"/>
        <v>928373850</v>
      </c>
      <c r="L2170">
        <v>115</v>
      </c>
      <c r="M2170">
        <v>112</v>
      </c>
      <c r="N2170" t="s">
        <v>1278</v>
      </c>
      <c r="O2170" t="s">
        <v>546</v>
      </c>
      <c r="P2170" t="s">
        <v>39</v>
      </c>
      <c r="Q2170" s="6">
        <v>42199</v>
      </c>
      <c r="R2170">
        <v>209</v>
      </c>
      <c r="S2170">
        <v>209</v>
      </c>
      <c r="T2170" t="s">
        <v>55</v>
      </c>
      <c r="V2170" s="3">
        <v>21555</v>
      </c>
      <c r="AB2170" s="3">
        <v>67998676</v>
      </c>
      <c r="AC2170" s="3">
        <v>68041036</v>
      </c>
      <c r="AD2170">
        <v>72.25</v>
      </c>
      <c r="AE2170" s="5">
        <f t="shared" si="67"/>
        <v>48279059.960000001</v>
      </c>
      <c r="AF2170">
        <v>72.3</v>
      </c>
      <c r="AG2170" s="4">
        <v>0.71</v>
      </c>
      <c r="AH2170" t="s">
        <v>33</v>
      </c>
      <c r="AI2170" t="s">
        <v>52</v>
      </c>
      <c r="AJ2170">
        <v>34.147782999999997</v>
      </c>
      <c r="AK2170">
        <v>-119.19510699999999</v>
      </c>
    </row>
    <row r="2171" spans="1:37" x14ac:dyDescent="0.25">
      <c r="A2171">
        <v>2169</v>
      </c>
      <c r="B2171">
        <v>558</v>
      </c>
      <c r="C2171" t="s">
        <v>1278</v>
      </c>
      <c r="D2171" t="s">
        <v>52</v>
      </c>
      <c r="E2171" t="s">
        <v>53</v>
      </c>
      <c r="F2171" s="2">
        <v>36526</v>
      </c>
      <c r="G2171" s="2">
        <v>40178</v>
      </c>
      <c r="H2171">
        <v>21555</v>
      </c>
      <c r="I2171">
        <v>21656</v>
      </c>
      <c r="J2171">
        <v>118</v>
      </c>
      <c r="K2171">
        <f t="shared" si="66"/>
        <v>928373850</v>
      </c>
      <c r="L2171">
        <v>115</v>
      </c>
      <c r="M2171">
        <v>112</v>
      </c>
      <c r="N2171" t="s">
        <v>1278</v>
      </c>
      <c r="O2171" t="s">
        <v>546</v>
      </c>
      <c r="P2171" t="s">
        <v>39</v>
      </c>
      <c r="Q2171" s="6">
        <v>42169</v>
      </c>
      <c r="R2171">
        <v>203</v>
      </c>
      <c r="S2171">
        <v>213</v>
      </c>
      <c r="T2171" t="s">
        <v>55</v>
      </c>
      <c r="V2171" s="3">
        <v>21555</v>
      </c>
      <c r="AB2171" s="3">
        <v>66183683</v>
      </c>
      <c r="AC2171" s="3">
        <v>69442198</v>
      </c>
      <c r="AD2171">
        <v>62.43</v>
      </c>
      <c r="AE2171" s="5">
        <f t="shared" si="67"/>
        <v>40372046.630000003</v>
      </c>
      <c r="AF2171">
        <v>65.510000000000005</v>
      </c>
      <c r="AG2171" s="4">
        <v>0.61</v>
      </c>
      <c r="AH2171" t="s">
        <v>33</v>
      </c>
      <c r="AI2171" t="s">
        <v>52</v>
      </c>
      <c r="AJ2171">
        <v>34.147782999999997</v>
      </c>
      <c r="AK2171">
        <v>-119.19510699999999</v>
      </c>
    </row>
    <row r="2172" spans="1:37" x14ac:dyDescent="0.25">
      <c r="A2172">
        <v>2170</v>
      </c>
      <c r="B2172">
        <v>792</v>
      </c>
      <c r="C2172" t="s">
        <v>1283</v>
      </c>
      <c r="D2172" t="s">
        <v>116</v>
      </c>
      <c r="E2172" t="s">
        <v>53</v>
      </c>
      <c r="F2172" s="2">
        <v>36526</v>
      </c>
      <c r="G2172" s="2">
        <v>40178</v>
      </c>
      <c r="H2172">
        <v>58232</v>
      </c>
      <c r="I2172">
        <v>52180</v>
      </c>
      <c r="J2172">
        <v>214</v>
      </c>
      <c r="K2172">
        <f t="shared" si="66"/>
        <v>4548501520</v>
      </c>
      <c r="L2172">
        <v>197</v>
      </c>
      <c r="M2172">
        <v>179</v>
      </c>
      <c r="N2172" t="s">
        <v>1283</v>
      </c>
      <c r="O2172" t="s">
        <v>788</v>
      </c>
      <c r="P2172" t="s">
        <v>39</v>
      </c>
      <c r="Q2172" s="6">
        <v>42019</v>
      </c>
      <c r="R2172">
        <v>196</v>
      </c>
      <c r="S2172">
        <v>228</v>
      </c>
      <c r="T2172" t="s">
        <v>40</v>
      </c>
      <c r="V2172" s="3">
        <v>61946</v>
      </c>
      <c r="W2172">
        <v>77.59</v>
      </c>
      <c r="AB2172" s="3">
        <v>196056000</v>
      </c>
      <c r="AC2172" s="3">
        <v>227516400</v>
      </c>
      <c r="AD2172">
        <v>77.59</v>
      </c>
      <c r="AE2172" s="5">
        <f t="shared" si="67"/>
        <v>149002560</v>
      </c>
      <c r="AF2172">
        <v>90.04</v>
      </c>
      <c r="AG2172" s="4">
        <v>0.76</v>
      </c>
      <c r="AH2172" t="s">
        <v>33</v>
      </c>
      <c r="AI2172" t="s">
        <v>116</v>
      </c>
      <c r="AJ2172">
        <v>36.06523</v>
      </c>
      <c r="AK2172">
        <v>-119.016768</v>
      </c>
    </row>
    <row r="2173" spans="1:37" x14ac:dyDescent="0.25">
      <c r="A2173">
        <v>2171</v>
      </c>
      <c r="B2173">
        <v>792</v>
      </c>
      <c r="C2173" t="s">
        <v>1283</v>
      </c>
      <c r="D2173" t="s">
        <v>116</v>
      </c>
      <c r="E2173" t="s">
        <v>53</v>
      </c>
      <c r="F2173" s="2">
        <v>36526</v>
      </c>
      <c r="G2173" s="2">
        <v>40178</v>
      </c>
      <c r="H2173">
        <v>58232</v>
      </c>
      <c r="I2173">
        <v>52180</v>
      </c>
      <c r="J2173">
        <v>214</v>
      </c>
      <c r="K2173">
        <f t="shared" si="66"/>
        <v>4548501520</v>
      </c>
      <c r="L2173">
        <v>197</v>
      </c>
      <c r="M2173">
        <v>179</v>
      </c>
      <c r="N2173" t="s">
        <v>1283</v>
      </c>
      <c r="O2173" t="s">
        <v>788</v>
      </c>
      <c r="P2173" t="s">
        <v>39</v>
      </c>
      <c r="Q2173" s="6">
        <v>42352</v>
      </c>
      <c r="R2173">
        <v>179</v>
      </c>
      <c r="S2173">
        <v>194</v>
      </c>
      <c r="T2173" t="s">
        <v>40</v>
      </c>
      <c r="V2173" s="3">
        <v>61946</v>
      </c>
      <c r="W2173">
        <v>69.863999999999905</v>
      </c>
      <c r="AB2173" s="3">
        <v>178883000</v>
      </c>
      <c r="AC2173" s="3">
        <v>193982000</v>
      </c>
      <c r="AD2173">
        <v>69.86</v>
      </c>
      <c r="AE2173" s="5">
        <f t="shared" si="67"/>
        <v>134162250</v>
      </c>
      <c r="AF2173">
        <v>75.760000000000005</v>
      </c>
      <c r="AG2173" s="4">
        <v>0.75</v>
      </c>
      <c r="AH2173" t="s">
        <v>33</v>
      </c>
      <c r="AI2173" t="s">
        <v>116</v>
      </c>
      <c r="AJ2173">
        <v>36.06523</v>
      </c>
      <c r="AK2173">
        <v>-119.016768</v>
      </c>
    </row>
    <row r="2174" spans="1:37" x14ac:dyDescent="0.25">
      <c r="A2174">
        <v>2172</v>
      </c>
      <c r="B2174">
        <v>792</v>
      </c>
      <c r="C2174" t="s">
        <v>1283</v>
      </c>
      <c r="D2174" t="s">
        <v>116</v>
      </c>
      <c r="E2174" t="s">
        <v>53</v>
      </c>
      <c r="F2174" s="2">
        <v>36526</v>
      </c>
      <c r="G2174" s="2">
        <v>40178</v>
      </c>
      <c r="H2174">
        <v>58232</v>
      </c>
      <c r="I2174">
        <v>52180</v>
      </c>
      <c r="J2174">
        <v>214</v>
      </c>
      <c r="K2174">
        <f t="shared" si="66"/>
        <v>4548501520</v>
      </c>
      <c r="L2174">
        <v>197</v>
      </c>
      <c r="M2174">
        <v>179</v>
      </c>
      <c r="N2174" t="s">
        <v>1283</v>
      </c>
      <c r="O2174" t="s">
        <v>788</v>
      </c>
      <c r="P2174" t="s">
        <v>39</v>
      </c>
      <c r="Q2174" s="6">
        <v>42322</v>
      </c>
      <c r="R2174">
        <v>252</v>
      </c>
      <c r="S2174">
        <v>254</v>
      </c>
      <c r="T2174" t="s">
        <v>40</v>
      </c>
      <c r="V2174" s="3">
        <v>59650</v>
      </c>
      <c r="W2174">
        <v>102.73</v>
      </c>
      <c r="AB2174" s="3">
        <v>251838500</v>
      </c>
      <c r="AC2174" s="3">
        <v>253784100</v>
      </c>
      <c r="AD2174">
        <v>102.73</v>
      </c>
      <c r="AE2174" s="5">
        <f t="shared" si="67"/>
        <v>183842105</v>
      </c>
      <c r="AF2174">
        <v>103.53</v>
      </c>
      <c r="AG2174" s="4">
        <v>0.73</v>
      </c>
      <c r="AH2174" t="s">
        <v>33</v>
      </c>
      <c r="AI2174" t="s">
        <v>116</v>
      </c>
      <c r="AJ2174">
        <v>36.06523</v>
      </c>
      <c r="AK2174">
        <v>-119.016768</v>
      </c>
    </row>
    <row r="2175" spans="1:37" x14ac:dyDescent="0.25">
      <c r="A2175">
        <v>2173</v>
      </c>
      <c r="B2175">
        <v>792</v>
      </c>
      <c r="C2175" t="s">
        <v>1283</v>
      </c>
      <c r="D2175" t="s">
        <v>116</v>
      </c>
      <c r="E2175" t="s">
        <v>53</v>
      </c>
      <c r="F2175" s="2">
        <v>36526</v>
      </c>
      <c r="G2175" s="2">
        <v>40178</v>
      </c>
      <c r="H2175">
        <v>58232</v>
      </c>
      <c r="I2175">
        <v>52180</v>
      </c>
      <c r="J2175">
        <v>214</v>
      </c>
      <c r="K2175">
        <f t="shared" si="66"/>
        <v>4548501520</v>
      </c>
      <c r="L2175">
        <v>197</v>
      </c>
      <c r="M2175">
        <v>179</v>
      </c>
      <c r="N2175" t="s">
        <v>1283</v>
      </c>
      <c r="O2175" t="s">
        <v>788</v>
      </c>
      <c r="P2175" t="s">
        <v>39</v>
      </c>
      <c r="Q2175" s="6">
        <v>42291</v>
      </c>
      <c r="R2175">
        <v>329</v>
      </c>
      <c r="S2175">
        <v>402</v>
      </c>
      <c r="T2175" t="s">
        <v>40</v>
      </c>
      <c r="V2175" s="3">
        <v>59650</v>
      </c>
      <c r="W2175">
        <v>122.7</v>
      </c>
      <c r="AB2175" s="3">
        <v>328865500</v>
      </c>
      <c r="AC2175" s="3">
        <v>402318600</v>
      </c>
      <c r="AD2175">
        <v>122.71</v>
      </c>
      <c r="AE2175" s="5">
        <f t="shared" si="67"/>
        <v>226917194.99999997</v>
      </c>
      <c r="AF2175">
        <v>150.12</v>
      </c>
      <c r="AG2175" s="4">
        <v>0.69</v>
      </c>
      <c r="AH2175" t="s">
        <v>33</v>
      </c>
      <c r="AI2175" t="s">
        <v>116</v>
      </c>
      <c r="AJ2175">
        <v>36.06523</v>
      </c>
      <c r="AK2175">
        <v>-119.016768</v>
      </c>
    </row>
    <row r="2176" spans="1:37" x14ac:dyDescent="0.25">
      <c r="A2176">
        <v>2174</v>
      </c>
      <c r="B2176">
        <v>792</v>
      </c>
      <c r="C2176" t="s">
        <v>1283</v>
      </c>
      <c r="D2176" t="s">
        <v>116</v>
      </c>
      <c r="E2176" t="s">
        <v>53</v>
      </c>
      <c r="F2176" s="2">
        <v>36526</v>
      </c>
      <c r="G2176" s="2">
        <v>40178</v>
      </c>
      <c r="H2176">
        <v>58232</v>
      </c>
      <c r="I2176">
        <v>52180</v>
      </c>
      <c r="J2176">
        <v>214</v>
      </c>
      <c r="K2176">
        <f t="shared" si="66"/>
        <v>4548501520</v>
      </c>
      <c r="L2176">
        <v>197</v>
      </c>
      <c r="M2176">
        <v>179</v>
      </c>
      <c r="N2176" t="s">
        <v>1283</v>
      </c>
      <c r="O2176" t="s">
        <v>788</v>
      </c>
      <c r="P2176" t="s">
        <v>39</v>
      </c>
      <c r="Q2176" s="6">
        <v>42261</v>
      </c>
      <c r="R2176">
        <v>419</v>
      </c>
      <c r="S2176">
        <v>521</v>
      </c>
      <c r="T2176" t="s">
        <v>40</v>
      </c>
      <c r="V2176" s="3">
        <v>59650</v>
      </c>
      <c r="W2176">
        <v>164</v>
      </c>
      <c r="AB2176" s="3">
        <v>419348000</v>
      </c>
      <c r="AC2176" s="3">
        <v>521003500</v>
      </c>
      <c r="AD2176">
        <v>164.04</v>
      </c>
      <c r="AE2176" s="5">
        <f t="shared" si="67"/>
        <v>293543600</v>
      </c>
      <c r="AF2176">
        <v>203.8</v>
      </c>
      <c r="AG2176" s="4">
        <v>0.7</v>
      </c>
      <c r="AH2176" t="s">
        <v>33</v>
      </c>
      <c r="AI2176" t="s">
        <v>116</v>
      </c>
      <c r="AJ2176">
        <v>36.06523</v>
      </c>
      <c r="AK2176">
        <v>-119.016768</v>
      </c>
    </row>
    <row r="2177" spans="1:37" x14ac:dyDescent="0.25">
      <c r="A2177">
        <v>2175</v>
      </c>
      <c r="B2177">
        <v>792</v>
      </c>
      <c r="C2177" t="s">
        <v>1283</v>
      </c>
      <c r="D2177" t="s">
        <v>116</v>
      </c>
      <c r="E2177" t="s">
        <v>53</v>
      </c>
      <c r="F2177" s="2">
        <v>36526</v>
      </c>
      <c r="G2177" s="2">
        <v>40178</v>
      </c>
      <c r="H2177">
        <v>58232</v>
      </c>
      <c r="I2177">
        <v>52180</v>
      </c>
      <c r="J2177">
        <v>214</v>
      </c>
      <c r="K2177">
        <f t="shared" si="66"/>
        <v>4548501520</v>
      </c>
      <c r="L2177">
        <v>197</v>
      </c>
      <c r="M2177">
        <v>179</v>
      </c>
      <c r="N2177" t="s">
        <v>1283</v>
      </c>
      <c r="O2177" t="s">
        <v>788</v>
      </c>
      <c r="P2177" t="s">
        <v>39</v>
      </c>
      <c r="Q2177" s="6">
        <v>42230</v>
      </c>
      <c r="R2177">
        <v>447</v>
      </c>
      <c r="S2177">
        <v>509</v>
      </c>
      <c r="T2177" t="s">
        <v>40</v>
      </c>
      <c r="V2177" s="3">
        <v>59650</v>
      </c>
      <c r="AB2177" s="3">
        <v>446598100</v>
      </c>
      <c r="AC2177" s="3">
        <v>509295700</v>
      </c>
      <c r="AD2177">
        <v>173.89</v>
      </c>
      <c r="AE2177" s="5">
        <f t="shared" si="67"/>
        <v>321550632</v>
      </c>
      <c r="AF2177">
        <v>198.3</v>
      </c>
      <c r="AG2177" s="4">
        <v>0.72</v>
      </c>
      <c r="AH2177" t="s">
        <v>33</v>
      </c>
      <c r="AI2177" t="s">
        <v>116</v>
      </c>
      <c r="AJ2177">
        <v>36.06523</v>
      </c>
      <c r="AK2177">
        <v>-119.016768</v>
      </c>
    </row>
    <row r="2178" spans="1:37" x14ac:dyDescent="0.25">
      <c r="A2178">
        <v>2176</v>
      </c>
      <c r="B2178">
        <v>792</v>
      </c>
      <c r="C2178" t="s">
        <v>1283</v>
      </c>
      <c r="D2178" t="s">
        <v>116</v>
      </c>
      <c r="E2178" t="s">
        <v>53</v>
      </c>
      <c r="F2178" s="2">
        <v>36526</v>
      </c>
      <c r="G2178" s="2">
        <v>40178</v>
      </c>
      <c r="H2178">
        <v>58232</v>
      </c>
      <c r="I2178">
        <v>52180</v>
      </c>
      <c r="J2178">
        <v>214</v>
      </c>
      <c r="K2178">
        <f t="shared" si="66"/>
        <v>4548501520</v>
      </c>
      <c r="L2178">
        <v>197</v>
      </c>
      <c r="M2178">
        <v>179</v>
      </c>
      <c r="N2178" t="s">
        <v>1283</v>
      </c>
      <c r="O2178" t="s">
        <v>788</v>
      </c>
      <c r="P2178" t="s">
        <v>34</v>
      </c>
      <c r="Q2178" s="6">
        <v>42199</v>
      </c>
      <c r="R2178">
        <v>533</v>
      </c>
      <c r="S2178">
        <v>541</v>
      </c>
      <c r="T2178" t="s">
        <v>40</v>
      </c>
      <c r="V2178" s="3">
        <v>59650</v>
      </c>
      <c r="AB2178" s="3">
        <v>533157700</v>
      </c>
      <c r="AC2178" s="3">
        <v>541366000</v>
      </c>
      <c r="AD2178">
        <v>207.59</v>
      </c>
      <c r="AE2178" s="5">
        <f t="shared" si="67"/>
        <v>383873544</v>
      </c>
      <c r="AF2178">
        <v>210.79</v>
      </c>
      <c r="AG2178" s="4">
        <v>0.72</v>
      </c>
      <c r="AH2178" t="s">
        <v>33</v>
      </c>
      <c r="AI2178" t="s">
        <v>116</v>
      </c>
      <c r="AJ2178">
        <v>36.06523</v>
      </c>
      <c r="AK2178">
        <v>-119.016768</v>
      </c>
    </row>
    <row r="2179" spans="1:37" x14ac:dyDescent="0.25">
      <c r="A2179">
        <v>2177</v>
      </c>
      <c r="B2179">
        <v>792</v>
      </c>
      <c r="C2179" t="s">
        <v>1283</v>
      </c>
      <c r="D2179" t="s">
        <v>116</v>
      </c>
      <c r="E2179" t="s">
        <v>53</v>
      </c>
      <c r="F2179" s="2">
        <v>36526</v>
      </c>
      <c r="G2179" s="2">
        <v>40178</v>
      </c>
      <c r="H2179">
        <v>58232</v>
      </c>
      <c r="I2179">
        <v>52180</v>
      </c>
      <c r="J2179">
        <v>214</v>
      </c>
      <c r="K2179">
        <f t="shared" ref="K2179:K2242" si="68">J2179*H2179*365</f>
        <v>4548501520</v>
      </c>
      <c r="L2179">
        <v>197</v>
      </c>
      <c r="M2179">
        <v>179</v>
      </c>
      <c r="N2179" t="s">
        <v>1283</v>
      </c>
      <c r="O2179" t="s">
        <v>788</v>
      </c>
      <c r="P2179" t="s">
        <v>34</v>
      </c>
      <c r="Q2179" s="6">
        <v>42169</v>
      </c>
      <c r="R2179">
        <v>494</v>
      </c>
      <c r="S2179">
        <v>474</v>
      </c>
      <c r="T2179" t="s">
        <v>40</v>
      </c>
      <c r="V2179" s="3">
        <v>59650</v>
      </c>
      <c r="AB2179" s="3">
        <v>494490400</v>
      </c>
      <c r="AC2179" s="3">
        <v>474011100</v>
      </c>
      <c r="AD2179">
        <v>198.96</v>
      </c>
      <c r="AE2179" s="5">
        <f t="shared" ref="AE2179:AE2242" si="69">AB2179*AG2179</f>
        <v>356033088</v>
      </c>
      <c r="AF2179">
        <v>190.72</v>
      </c>
      <c r="AG2179" s="4">
        <v>0.72</v>
      </c>
      <c r="AH2179" t="s">
        <v>33</v>
      </c>
      <c r="AI2179" t="s">
        <v>116</v>
      </c>
      <c r="AJ2179">
        <v>36.06523</v>
      </c>
      <c r="AK2179">
        <v>-119.016768</v>
      </c>
    </row>
    <row r="2180" spans="1:37" x14ac:dyDescent="0.25">
      <c r="A2180">
        <v>2178</v>
      </c>
      <c r="B2180">
        <v>734</v>
      </c>
      <c r="C2180" t="s">
        <v>1284</v>
      </c>
      <c r="D2180" t="s">
        <v>52</v>
      </c>
      <c r="E2180" t="s">
        <v>31</v>
      </c>
      <c r="F2180" s="2">
        <v>36161</v>
      </c>
      <c r="G2180" s="2">
        <v>39813</v>
      </c>
      <c r="H2180">
        <v>51789</v>
      </c>
      <c r="I2180">
        <v>49499</v>
      </c>
      <c r="J2180">
        <v>269</v>
      </c>
      <c r="K2180">
        <f t="shared" si="68"/>
        <v>5084902965</v>
      </c>
      <c r="L2180">
        <v>242</v>
      </c>
      <c r="M2180">
        <v>215</v>
      </c>
      <c r="N2180" t="s">
        <v>1284</v>
      </c>
      <c r="O2180" t="s">
        <v>270</v>
      </c>
      <c r="P2180" t="s">
        <v>39</v>
      </c>
      <c r="Q2180" s="6">
        <v>42050</v>
      </c>
      <c r="R2180">
        <v>622</v>
      </c>
      <c r="S2180">
        <v>493</v>
      </c>
      <c r="T2180" t="s">
        <v>55</v>
      </c>
      <c r="U2180" t="s">
        <v>1285</v>
      </c>
      <c r="V2180" s="3">
        <v>48261</v>
      </c>
      <c r="W2180">
        <v>109.49</v>
      </c>
      <c r="AB2180" s="3">
        <v>202679588</v>
      </c>
      <c r="AC2180" s="3">
        <v>160709924</v>
      </c>
      <c r="AD2180">
        <v>109.49</v>
      </c>
      <c r="AE2180" s="5">
        <f t="shared" si="69"/>
        <v>147956099.24000001</v>
      </c>
      <c r="AF2180">
        <v>86.82</v>
      </c>
      <c r="AG2180" s="4">
        <v>0.73</v>
      </c>
      <c r="AH2180" t="s">
        <v>33</v>
      </c>
      <c r="AI2180" t="s">
        <v>52</v>
      </c>
      <c r="AJ2180">
        <v>32.962823</v>
      </c>
      <c r="AK2180">
        <v>-117.03586499999901</v>
      </c>
    </row>
    <row r="2181" spans="1:37" x14ac:dyDescent="0.25">
      <c r="A2181">
        <v>2179</v>
      </c>
      <c r="B2181">
        <v>734</v>
      </c>
      <c r="C2181" t="s">
        <v>1284</v>
      </c>
      <c r="D2181" t="s">
        <v>52</v>
      </c>
      <c r="E2181" t="s">
        <v>31</v>
      </c>
      <c r="F2181" s="2">
        <v>36161</v>
      </c>
      <c r="G2181" s="2">
        <v>39813</v>
      </c>
      <c r="H2181">
        <v>51789</v>
      </c>
      <c r="I2181">
        <v>49499</v>
      </c>
      <c r="J2181">
        <v>269</v>
      </c>
      <c r="K2181">
        <f t="shared" si="68"/>
        <v>5084902965</v>
      </c>
      <c r="L2181">
        <v>242</v>
      </c>
      <c r="M2181">
        <v>215</v>
      </c>
      <c r="N2181" t="s">
        <v>1284</v>
      </c>
      <c r="O2181" t="s">
        <v>270</v>
      </c>
      <c r="P2181" t="s">
        <v>39</v>
      </c>
      <c r="Q2181" s="6">
        <v>42019</v>
      </c>
      <c r="R2181">
        <v>511</v>
      </c>
      <c r="S2181">
        <v>515</v>
      </c>
      <c r="T2181" t="s">
        <v>55</v>
      </c>
      <c r="U2181" t="s">
        <v>1285</v>
      </c>
      <c r="V2181" s="3">
        <v>48261</v>
      </c>
      <c r="W2181">
        <v>81.180000000000007</v>
      </c>
      <c r="AB2181" s="3">
        <v>166379739</v>
      </c>
      <c r="AC2181" s="3">
        <v>167813485</v>
      </c>
      <c r="AD2181">
        <v>81.180000000000007</v>
      </c>
      <c r="AE2181" s="5">
        <f t="shared" si="69"/>
        <v>121457209.47</v>
      </c>
      <c r="AF2181">
        <v>81.88</v>
      </c>
      <c r="AG2181" s="4">
        <v>0.73</v>
      </c>
      <c r="AH2181" t="s">
        <v>33</v>
      </c>
      <c r="AI2181" t="s">
        <v>52</v>
      </c>
      <c r="AJ2181">
        <v>32.962823</v>
      </c>
      <c r="AK2181">
        <v>-117.03586499999901</v>
      </c>
    </row>
    <row r="2182" spans="1:37" x14ac:dyDescent="0.25">
      <c r="A2182">
        <v>2180</v>
      </c>
      <c r="B2182">
        <v>734</v>
      </c>
      <c r="C2182" t="s">
        <v>1284</v>
      </c>
      <c r="D2182" t="s">
        <v>52</v>
      </c>
      <c r="E2182" t="s">
        <v>31</v>
      </c>
      <c r="F2182" s="2">
        <v>36161</v>
      </c>
      <c r="G2182" s="2">
        <v>39813</v>
      </c>
      <c r="H2182">
        <v>51789</v>
      </c>
      <c r="I2182">
        <v>49499</v>
      </c>
      <c r="J2182">
        <v>269</v>
      </c>
      <c r="K2182">
        <f t="shared" si="68"/>
        <v>5084902965</v>
      </c>
      <c r="L2182">
        <v>242</v>
      </c>
      <c r="M2182">
        <v>215</v>
      </c>
      <c r="N2182" t="s">
        <v>1284</v>
      </c>
      <c r="O2182" t="s">
        <v>270</v>
      </c>
      <c r="P2182" t="s">
        <v>39</v>
      </c>
      <c r="Q2182" s="6">
        <v>42352</v>
      </c>
      <c r="R2182">
        <v>474</v>
      </c>
      <c r="S2182">
        <v>678</v>
      </c>
      <c r="T2182" t="s">
        <v>55</v>
      </c>
      <c r="U2182" t="s">
        <v>1285</v>
      </c>
      <c r="V2182" s="3">
        <v>48261</v>
      </c>
      <c r="W2182">
        <v>75.3</v>
      </c>
      <c r="AB2182" s="3">
        <v>154323236</v>
      </c>
      <c r="AC2182" s="3">
        <v>220796927</v>
      </c>
      <c r="AD2182">
        <v>75.3</v>
      </c>
      <c r="AE2182" s="5">
        <f t="shared" si="69"/>
        <v>112655962.28</v>
      </c>
      <c r="AF2182">
        <v>107.74</v>
      </c>
      <c r="AG2182" s="4">
        <v>0.73</v>
      </c>
      <c r="AH2182" t="s">
        <v>33</v>
      </c>
      <c r="AI2182" t="s">
        <v>52</v>
      </c>
      <c r="AJ2182">
        <v>32.962823</v>
      </c>
      <c r="AK2182">
        <v>-117.03586499999901</v>
      </c>
    </row>
    <row r="2183" spans="1:37" x14ac:dyDescent="0.25">
      <c r="A2183">
        <v>2181</v>
      </c>
      <c r="B2183">
        <v>734</v>
      </c>
      <c r="C2183" t="s">
        <v>1284</v>
      </c>
      <c r="D2183" t="s">
        <v>52</v>
      </c>
      <c r="E2183" t="s">
        <v>31</v>
      </c>
      <c r="F2183" s="2">
        <v>36161</v>
      </c>
      <c r="G2183" s="2">
        <v>39813</v>
      </c>
      <c r="H2183">
        <v>51789</v>
      </c>
      <c r="I2183">
        <v>49499</v>
      </c>
      <c r="J2183">
        <v>269</v>
      </c>
      <c r="K2183">
        <f t="shared" si="68"/>
        <v>5084902965</v>
      </c>
      <c r="L2183">
        <v>242</v>
      </c>
      <c r="M2183">
        <v>215</v>
      </c>
      <c r="N2183" t="s">
        <v>1284</v>
      </c>
      <c r="O2183" t="s">
        <v>270</v>
      </c>
      <c r="P2183" t="s">
        <v>39</v>
      </c>
      <c r="Q2183" s="6">
        <v>42322</v>
      </c>
      <c r="R2183">
        <v>835</v>
      </c>
      <c r="S2183">
        <v>819</v>
      </c>
      <c r="T2183" t="s">
        <v>55</v>
      </c>
      <c r="U2183" t="s">
        <v>1285</v>
      </c>
      <c r="V2183" s="3">
        <v>48261</v>
      </c>
      <c r="W2183">
        <v>137.24</v>
      </c>
      <c r="AB2183" s="3">
        <v>272183697</v>
      </c>
      <c r="AC2183" s="3">
        <v>266807148</v>
      </c>
      <c r="AD2183">
        <v>137.24</v>
      </c>
      <c r="AE2183" s="5">
        <f t="shared" si="69"/>
        <v>198694098.81</v>
      </c>
      <c r="AF2183">
        <v>134.52000000000001</v>
      </c>
      <c r="AG2183" s="4">
        <v>0.73</v>
      </c>
      <c r="AH2183" t="s">
        <v>33</v>
      </c>
      <c r="AI2183" t="s">
        <v>52</v>
      </c>
      <c r="AJ2183">
        <v>32.962823</v>
      </c>
      <c r="AK2183">
        <v>-117.03586499999901</v>
      </c>
    </row>
    <row r="2184" spans="1:37" x14ac:dyDescent="0.25">
      <c r="A2184">
        <v>2182</v>
      </c>
      <c r="B2184">
        <v>734</v>
      </c>
      <c r="C2184" t="s">
        <v>1284</v>
      </c>
      <c r="D2184" t="s">
        <v>52</v>
      </c>
      <c r="E2184" t="s">
        <v>31</v>
      </c>
      <c r="F2184" s="2">
        <v>36161</v>
      </c>
      <c r="G2184" s="2">
        <v>39813</v>
      </c>
      <c r="H2184">
        <v>51789</v>
      </c>
      <c r="I2184">
        <v>49499</v>
      </c>
      <c r="J2184">
        <v>269</v>
      </c>
      <c r="K2184">
        <f t="shared" si="68"/>
        <v>5084902965</v>
      </c>
      <c r="L2184">
        <v>242</v>
      </c>
      <c r="M2184">
        <v>215</v>
      </c>
      <c r="N2184" t="s">
        <v>1284</v>
      </c>
      <c r="O2184" t="s">
        <v>270</v>
      </c>
      <c r="P2184" t="s">
        <v>39</v>
      </c>
      <c r="Q2184" s="6">
        <v>42291</v>
      </c>
      <c r="R2184" s="3">
        <v>1135</v>
      </c>
      <c r="S2184" s="3">
        <v>1105</v>
      </c>
      <c r="T2184" t="s">
        <v>55</v>
      </c>
      <c r="U2184" t="s">
        <v>1285</v>
      </c>
      <c r="V2184" s="3">
        <v>48261</v>
      </c>
      <c r="W2184">
        <v>180.5</v>
      </c>
      <c r="AB2184" s="3">
        <v>369939125</v>
      </c>
      <c r="AC2184" s="3">
        <v>360130997</v>
      </c>
      <c r="AD2184">
        <v>180.51</v>
      </c>
      <c r="AE2184" s="5">
        <f t="shared" si="69"/>
        <v>270055561.25</v>
      </c>
      <c r="AF2184">
        <v>175.72</v>
      </c>
      <c r="AG2184" s="4">
        <v>0.73</v>
      </c>
      <c r="AH2184" t="s">
        <v>33</v>
      </c>
      <c r="AI2184" t="s">
        <v>52</v>
      </c>
      <c r="AJ2184">
        <v>32.962823</v>
      </c>
      <c r="AK2184">
        <v>-117.03586499999901</v>
      </c>
    </row>
    <row r="2185" spans="1:37" x14ac:dyDescent="0.25">
      <c r="A2185">
        <v>2183</v>
      </c>
      <c r="B2185">
        <v>734</v>
      </c>
      <c r="C2185" t="s">
        <v>1284</v>
      </c>
      <c r="D2185" t="s">
        <v>52</v>
      </c>
      <c r="E2185" t="s">
        <v>31</v>
      </c>
      <c r="F2185" s="2">
        <v>36161</v>
      </c>
      <c r="G2185" s="2">
        <v>39813</v>
      </c>
      <c r="H2185">
        <v>51789</v>
      </c>
      <c r="I2185">
        <v>49499</v>
      </c>
      <c r="J2185">
        <v>269</v>
      </c>
      <c r="K2185">
        <f t="shared" si="68"/>
        <v>5084902965</v>
      </c>
      <c r="L2185">
        <v>242</v>
      </c>
      <c r="M2185">
        <v>215</v>
      </c>
      <c r="N2185" t="s">
        <v>1284</v>
      </c>
      <c r="O2185" t="s">
        <v>270</v>
      </c>
      <c r="P2185" t="s">
        <v>39</v>
      </c>
      <c r="Q2185" s="6">
        <v>42261</v>
      </c>
      <c r="R2185" s="3">
        <v>1246</v>
      </c>
      <c r="S2185" s="3">
        <v>1340</v>
      </c>
      <c r="T2185" t="s">
        <v>55</v>
      </c>
      <c r="U2185" t="s">
        <v>1285</v>
      </c>
      <c r="V2185" s="3">
        <v>48261</v>
      </c>
      <c r="W2185">
        <v>204.78</v>
      </c>
      <c r="AB2185" s="3">
        <v>406141219</v>
      </c>
      <c r="AC2185" s="3">
        <v>436477986</v>
      </c>
      <c r="AD2185">
        <v>204.78</v>
      </c>
      <c r="AE2185" s="5">
        <f t="shared" si="69"/>
        <v>296483089.87</v>
      </c>
      <c r="AF2185">
        <v>220.07</v>
      </c>
      <c r="AG2185" s="4">
        <v>0.73</v>
      </c>
      <c r="AH2185" t="s">
        <v>33</v>
      </c>
      <c r="AI2185" t="s">
        <v>52</v>
      </c>
      <c r="AJ2185">
        <v>32.962823</v>
      </c>
      <c r="AK2185">
        <v>-117.03586499999901</v>
      </c>
    </row>
    <row r="2186" spans="1:37" x14ac:dyDescent="0.25">
      <c r="A2186">
        <v>2184</v>
      </c>
      <c r="B2186">
        <v>734</v>
      </c>
      <c r="C2186" t="s">
        <v>1284</v>
      </c>
      <c r="D2186" t="s">
        <v>52</v>
      </c>
      <c r="E2186" t="s">
        <v>31</v>
      </c>
      <c r="F2186" s="2">
        <v>36161</v>
      </c>
      <c r="G2186" s="2">
        <v>39813</v>
      </c>
      <c r="H2186">
        <v>51789</v>
      </c>
      <c r="I2186">
        <v>49499</v>
      </c>
      <c r="J2186">
        <v>269</v>
      </c>
      <c r="K2186">
        <f t="shared" si="68"/>
        <v>5084902965</v>
      </c>
      <c r="L2186">
        <v>242</v>
      </c>
      <c r="M2186">
        <v>215</v>
      </c>
      <c r="N2186" t="s">
        <v>1284</v>
      </c>
      <c r="O2186" t="s">
        <v>270</v>
      </c>
      <c r="P2186" t="s">
        <v>39</v>
      </c>
      <c r="Q2186" s="6">
        <v>42230</v>
      </c>
      <c r="R2186" s="3">
        <v>1292</v>
      </c>
      <c r="S2186" s="3">
        <v>1412</v>
      </c>
      <c r="T2186" t="s">
        <v>55</v>
      </c>
      <c r="U2186" t="s">
        <v>1285</v>
      </c>
      <c r="V2186" s="3">
        <v>51789</v>
      </c>
      <c r="AB2186" s="3">
        <v>421000044</v>
      </c>
      <c r="AC2186" s="3">
        <v>460102215</v>
      </c>
      <c r="AD2186">
        <v>191.43</v>
      </c>
      <c r="AE2186" s="5">
        <f t="shared" si="69"/>
        <v>307330032.12</v>
      </c>
      <c r="AF2186">
        <v>209.21</v>
      </c>
      <c r="AG2186" s="4">
        <v>0.73</v>
      </c>
      <c r="AH2186" t="s">
        <v>33</v>
      </c>
      <c r="AI2186" t="s">
        <v>52</v>
      </c>
      <c r="AJ2186">
        <v>32.962823</v>
      </c>
      <c r="AK2186">
        <v>-117.03586499999901</v>
      </c>
    </row>
    <row r="2187" spans="1:37" x14ac:dyDescent="0.25">
      <c r="A2187">
        <v>2185</v>
      </c>
      <c r="B2187">
        <v>734</v>
      </c>
      <c r="C2187" t="s">
        <v>1284</v>
      </c>
      <c r="D2187" t="s">
        <v>52</v>
      </c>
      <c r="E2187" t="s">
        <v>31</v>
      </c>
      <c r="F2187" s="2">
        <v>36161</v>
      </c>
      <c r="G2187" s="2">
        <v>39813</v>
      </c>
      <c r="H2187">
        <v>51789</v>
      </c>
      <c r="I2187">
        <v>49499</v>
      </c>
      <c r="J2187">
        <v>269</v>
      </c>
      <c r="K2187">
        <f t="shared" si="68"/>
        <v>5084902965</v>
      </c>
      <c r="L2187">
        <v>242</v>
      </c>
      <c r="M2187">
        <v>215</v>
      </c>
      <c r="N2187" t="s">
        <v>1284</v>
      </c>
      <c r="O2187" t="s">
        <v>270</v>
      </c>
      <c r="P2187" t="s">
        <v>39</v>
      </c>
      <c r="Q2187" s="6">
        <v>42199</v>
      </c>
      <c r="R2187" s="3">
        <v>1410</v>
      </c>
      <c r="S2187" s="3">
        <v>1417</v>
      </c>
      <c r="T2187" t="s">
        <v>55</v>
      </c>
      <c r="U2187" t="s">
        <v>1285</v>
      </c>
      <c r="V2187" s="3">
        <v>51789</v>
      </c>
      <c r="AB2187" s="3">
        <v>459450512</v>
      </c>
      <c r="AC2187" s="3">
        <v>461731472</v>
      </c>
      <c r="AD2187">
        <v>208.91</v>
      </c>
      <c r="AE2187" s="5">
        <f t="shared" si="69"/>
        <v>335398873.75999999</v>
      </c>
      <c r="AF2187">
        <v>209.95</v>
      </c>
      <c r="AG2187" s="4">
        <v>0.73</v>
      </c>
      <c r="AH2187" t="s">
        <v>33</v>
      </c>
      <c r="AI2187" t="s">
        <v>52</v>
      </c>
      <c r="AJ2187">
        <v>32.962823</v>
      </c>
      <c r="AK2187">
        <v>-117.03586499999901</v>
      </c>
    </row>
    <row r="2188" spans="1:37" x14ac:dyDescent="0.25">
      <c r="A2188">
        <v>2186</v>
      </c>
      <c r="B2188">
        <v>734</v>
      </c>
      <c r="C2188" t="s">
        <v>1284</v>
      </c>
      <c r="D2188" t="s">
        <v>52</v>
      </c>
      <c r="E2188" t="s">
        <v>31</v>
      </c>
      <c r="F2188" s="2">
        <v>36161</v>
      </c>
      <c r="G2188" s="2">
        <v>39813</v>
      </c>
      <c r="H2188">
        <v>51789</v>
      </c>
      <c r="I2188">
        <v>49499</v>
      </c>
      <c r="J2188">
        <v>269</v>
      </c>
      <c r="K2188">
        <f t="shared" si="68"/>
        <v>5084902965</v>
      </c>
      <c r="L2188">
        <v>242</v>
      </c>
      <c r="M2188">
        <v>215</v>
      </c>
      <c r="N2188" t="s">
        <v>1284</v>
      </c>
      <c r="O2188" t="s">
        <v>270</v>
      </c>
      <c r="P2188" t="s">
        <v>39</v>
      </c>
      <c r="Q2188" s="6">
        <v>42169</v>
      </c>
      <c r="R2188" s="3">
        <v>1354</v>
      </c>
      <c r="S2188" s="3">
        <v>1380</v>
      </c>
      <c r="T2188" t="s">
        <v>55</v>
      </c>
      <c r="U2188" t="s">
        <v>1285</v>
      </c>
      <c r="V2188" s="3">
        <v>51789</v>
      </c>
      <c r="AB2188" s="3">
        <v>441202832</v>
      </c>
      <c r="AC2188" s="3">
        <v>449674969</v>
      </c>
      <c r="AD2188">
        <v>207.3</v>
      </c>
      <c r="AE2188" s="5">
        <f t="shared" si="69"/>
        <v>322078067.36000001</v>
      </c>
      <c r="AF2188">
        <v>211.28</v>
      </c>
      <c r="AG2188" s="4">
        <v>0.73</v>
      </c>
      <c r="AH2188" t="s">
        <v>33</v>
      </c>
      <c r="AI2188" t="s">
        <v>52</v>
      </c>
      <c r="AJ2188">
        <v>32.962823</v>
      </c>
      <c r="AK2188">
        <v>-117.03586499999901</v>
      </c>
    </row>
    <row r="2189" spans="1:37" x14ac:dyDescent="0.25">
      <c r="A2189">
        <v>2187</v>
      </c>
      <c r="B2189">
        <v>679</v>
      </c>
      <c r="C2189" t="s">
        <v>1286</v>
      </c>
      <c r="D2189" t="s">
        <v>30</v>
      </c>
      <c r="E2189" t="s">
        <v>31</v>
      </c>
      <c r="F2189" s="2">
        <v>34700</v>
      </c>
      <c r="G2189" s="2">
        <v>37987</v>
      </c>
      <c r="H2189">
        <v>17500</v>
      </c>
      <c r="I2189">
        <v>12070</v>
      </c>
      <c r="J2189">
        <v>373</v>
      </c>
      <c r="K2189">
        <f t="shared" si="68"/>
        <v>2382537500</v>
      </c>
      <c r="L2189">
        <v>336</v>
      </c>
      <c r="M2189">
        <v>298</v>
      </c>
      <c r="N2189" t="s">
        <v>1286</v>
      </c>
      <c r="O2189" t="s">
        <v>208</v>
      </c>
      <c r="P2189" t="s">
        <v>39</v>
      </c>
      <c r="Q2189" s="6">
        <v>42050</v>
      </c>
      <c r="R2189">
        <v>203</v>
      </c>
      <c r="S2189">
        <v>210</v>
      </c>
      <c r="T2189" t="s">
        <v>55</v>
      </c>
      <c r="V2189" s="3">
        <v>17500</v>
      </c>
      <c r="W2189">
        <v>135.21</v>
      </c>
      <c r="AB2189" s="3">
        <v>66255371</v>
      </c>
      <c r="AC2189" s="3">
        <v>68347337</v>
      </c>
      <c r="AD2189">
        <v>135.22</v>
      </c>
      <c r="AE2189" s="5">
        <f t="shared" si="69"/>
        <v>66255371</v>
      </c>
      <c r="AF2189">
        <v>139.47999999999999</v>
      </c>
      <c r="AG2189" s="4">
        <v>1</v>
      </c>
      <c r="AH2189" t="s">
        <v>33</v>
      </c>
      <c r="AI2189" t="s">
        <v>30</v>
      </c>
      <c r="AJ2189">
        <v>36.778261000000001</v>
      </c>
      <c r="AK2189">
        <v>-119.41793199999999</v>
      </c>
    </row>
    <row r="2190" spans="1:37" x14ac:dyDescent="0.25">
      <c r="A2190">
        <v>2188</v>
      </c>
      <c r="B2190">
        <v>679</v>
      </c>
      <c r="C2190" t="s">
        <v>1286</v>
      </c>
      <c r="D2190" t="s">
        <v>30</v>
      </c>
      <c r="E2190" t="s">
        <v>31</v>
      </c>
      <c r="F2190" s="2">
        <v>34700</v>
      </c>
      <c r="G2190" s="2">
        <v>37987</v>
      </c>
      <c r="H2190">
        <v>17500</v>
      </c>
      <c r="I2190">
        <v>12070</v>
      </c>
      <c r="J2190">
        <v>373</v>
      </c>
      <c r="K2190">
        <f t="shared" si="68"/>
        <v>2382537500</v>
      </c>
      <c r="L2190">
        <v>336</v>
      </c>
      <c r="M2190">
        <v>298</v>
      </c>
      <c r="N2190" t="s">
        <v>1286</v>
      </c>
      <c r="O2190" t="s">
        <v>1287</v>
      </c>
      <c r="P2190" t="s">
        <v>39</v>
      </c>
      <c r="Q2190" s="6">
        <v>42019</v>
      </c>
      <c r="R2190">
        <v>171</v>
      </c>
      <c r="S2190">
        <v>217</v>
      </c>
      <c r="T2190" t="s">
        <v>55</v>
      </c>
      <c r="V2190" s="3">
        <v>17500</v>
      </c>
      <c r="W2190">
        <v>103</v>
      </c>
      <c r="AB2190" s="3">
        <v>55880261</v>
      </c>
      <c r="AC2190" s="3">
        <v>70713018</v>
      </c>
      <c r="AD2190">
        <v>103.01</v>
      </c>
      <c r="AE2190" s="5">
        <f t="shared" si="69"/>
        <v>55880261</v>
      </c>
      <c r="AF2190">
        <v>130.35</v>
      </c>
      <c r="AG2190" s="4">
        <v>1</v>
      </c>
      <c r="AH2190" t="s">
        <v>33</v>
      </c>
      <c r="AI2190" t="s">
        <v>30</v>
      </c>
      <c r="AJ2190">
        <v>36.778261000000001</v>
      </c>
      <c r="AK2190">
        <v>-119.41793199999999</v>
      </c>
    </row>
    <row r="2191" spans="1:37" x14ac:dyDescent="0.25">
      <c r="A2191">
        <v>2189</v>
      </c>
      <c r="B2191">
        <v>679</v>
      </c>
      <c r="C2191" t="s">
        <v>1286</v>
      </c>
      <c r="D2191" t="s">
        <v>30</v>
      </c>
      <c r="E2191" t="s">
        <v>31</v>
      </c>
      <c r="F2191" s="2">
        <v>34700</v>
      </c>
      <c r="G2191" s="2">
        <v>37987</v>
      </c>
      <c r="H2191">
        <v>17500</v>
      </c>
      <c r="I2191">
        <v>12070</v>
      </c>
      <c r="J2191">
        <v>373</v>
      </c>
      <c r="K2191">
        <f t="shared" si="68"/>
        <v>2382537500</v>
      </c>
      <c r="L2191">
        <v>336</v>
      </c>
      <c r="M2191">
        <v>298</v>
      </c>
      <c r="N2191" t="s">
        <v>1286</v>
      </c>
      <c r="O2191" t="s">
        <v>208</v>
      </c>
      <c r="P2191" t="s">
        <v>39</v>
      </c>
      <c r="Q2191" s="6">
        <v>42352</v>
      </c>
      <c r="R2191">
        <v>171</v>
      </c>
      <c r="S2191">
        <v>204</v>
      </c>
      <c r="T2191" t="s">
        <v>55</v>
      </c>
      <c r="V2191" s="3">
        <v>17500</v>
      </c>
      <c r="W2191">
        <v>103</v>
      </c>
      <c r="AB2191" s="3">
        <v>55880261</v>
      </c>
      <c r="AC2191" s="3">
        <v>66535603</v>
      </c>
      <c r="AD2191">
        <v>103.01</v>
      </c>
      <c r="AE2191" s="5">
        <f t="shared" si="69"/>
        <v>55880261</v>
      </c>
      <c r="AF2191">
        <v>122.65</v>
      </c>
      <c r="AG2191" s="4">
        <v>1</v>
      </c>
      <c r="AH2191" t="s">
        <v>33</v>
      </c>
      <c r="AI2191" t="s">
        <v>30</v>
      </c>
      <c r="AJ2191">
        <v>36.778261000000001</v>
      </c>
      <c r="AK2191">
        <v>-119.41793199999999</v>
      </c>
    </row>
    <row r="2192" spans="1:37" x14ac:dyDescent="0.25">
      <c r="A2192">
        <v>2190</v>
      </c>
      <c r="B2192">
        <v>679</v>
      </c>
      <c r="C2192" t="s">
        <v>1286</v>
      </c>
      <c r="D2192" t="s">
        <v>30</v>
      </c>
      <c r="E2192" t="s">
        <v>31</v>
      </c>
      <c r="F2192" s="2">
        <v>34700</v>
      </c>
      <c r="G2192" s="2">
        <v>37987</v>
      </c>
      <c r="H2192">
        <v>17500</v>
      </c>
      <c r="I2192">
        <v>12070</v>
      </c>
      <c r="J2192">
        <v>373</v>
      </c>
      <c r="K2192">
        <f t="shared" si="68"/>
        <v>2382537500</v>
      </c>
      <c r="L2192">
        <v>336</v>
      </c>
      <c r="M2192">
        <v>298</v>
      </c>
      <c r="N2192" t="s">
        <v>1286</v>
      </c>
      <c r="O2192" t="s">
        <v>208</v>
      </c>
      <c r="P2192" t="s">
        <v>39</v>
      </c>
      <c r="Q2192" s="6">
        <v>42322</v>
      </c>
      <c r="R2192">
        <v>331</v>
      </c>
      <c r="S2192">
        <v>347</v>
      </c>
      <c r="T2192" t="s">
        <v>55</v>
      </c>
      <c r="V2192" s="3">
        <v>17500</v>
      </c>
      <c r="W2192">
        <v>346.83</v>
      </c>
      <c r="AB2192" s="3">
        <v>107814462</v>
      </c>
      <c r="AC2192" s="3">
        <v>113015050</v>
      </c>
      <c r="AD2192">
        <v>205.36</v>
      </c>
      <c r="AE2192" s="5">
        <f t="shared" si="69"/>
        <v>107814462</v>
      </c>
      <c r="AF2192">
        <v>215.27</v>
      </c>
      <c r="AG2192" s="4">
        <v>1</v>
      </c>
      <c r="AH2192" t="s">
        <v>33</v>
      </c>
      <c r="AI2192" t="s">
        <v>30</v>
      </c>
      <c r="AJ2192">
        <v>36.778261000000001</v>
      </c>
      <c r="AK2192">
        <v>-119.41793199999999</v>
      </c>
    </row>
    <row r="2193" spans="1:37" x14ac:dyDescent="0.25">
      <c r="A2193">
        <v>2191</v>
      </c>
      <c r="B2193">
        <v>679</v>
      </c>
      <c r="C2193" t="s">
        <v>1286</v>
      </c>
      <c r="D2193" t="s">
        <v>30</v>
      </c>
      <c r="E2193" t="s">
        <v>31</v>
      </c>
      <c r="F2193" s="2">
        <v>34700</v>
      </c>
      <c r="G2193" s="2">
        <v>37987</v>
      </c>
      <c r="H2193">
        <v>17500</v>
      </c>
      <c r="I2193">
        <v>12070</v>
      </c>
      <c r="J2193">
        <v>373</v>
      </c>
      <c r="K2193">
        <f t="shared" si="68"/>
        <v>2382537500</v>
      </c>
      <c r="L2193">
        <v>336</v>
      </c>
      <c r="M2193">
        <v>298</v>
      </c>
      <c r="N2193" t="s">
        <v>1286</v>
      </c>
      <c r="O2193" t="s">
        <v>208</v>
      </c>
      <c r="P2193" t="s">
        <v>39</v>
      </c>
      <c r="Q2193" s="6">
        <v>42291</v>
      </c>
      <c r="R2193">
        <v>480</v>
      </c>
      <c r="S2193">
        <v>466</v>
      </c>
      <c r="T2193" t="s">
        <v>55</v>
      </c>
      <c r="V2193" s="3">
        <v>17500</v>
      </c>
      <c r="W2193">
        <v>229</v>
      </c>
      <c r="AB2193" s="3">
        <v>156405426</v>
      </c>
      <c r="AC2193" s="3">
        <v>151735975</v>
      </c>
      <c r="AD2193">
        <v>288.3</v>
      </c>
      <c r="AE2193" s="5">
        <f t="shared" si="69"/>
        <v>156405426</v>
      </c>
      <c r="AF2193">
        <v>279.7</v>
      </c>
      <c r="AG2193" s="4">
        <v>1</v>
      </c>
      <c r="AH2193" t="s">
        <v>33</v>
      </c>
      <c r="AI2193" t="s">
        <v>30</v>
      </c>
      <c r="AJ2193">
        <v>36.778261000000001</v>
      </c>
      <c r="AK2193">
        <v>-119.41793199999999</v>
      </c>
    </row>
    <row r="2194" spans="1:37" x14ac:dyDescent="0.25">
      <c r="A2194">
        <v>2192</v>
      </c>
      <c r="B2194">
        <v>679</v>
      </c>
      <c r="C2194" t="s">
        <v>1286</v>
      </c>
      <c r="D2194" t="s">
        <v>30</v>
      </c>
      <c r="E2194" t="s">
        <v>31</v>
      </c>
      <c r="F2194" s="2">
        <v>34700</v>
      </c>
      <c r="G2194" s="2">
        <v>37987</v>
      </c>
      <c r="H2194">
        <v>17500</v>
      </c>
      <c r="I2194">
        <v>12070</v>
      </c>
      <c r="J2194">
        <v>373</v>
      </c>
      <c r="K2194">
        <f t="shared" si="68"/>
        <v>2382537500</v>
      </c>
      <c r="L2194">
        <v>336</v>
      </c>
      <c r="M2194">
        <v>298</v>
      </c>
      <c r="N2194" t="s">
        <v>1286</v>
      </c>
      <c r="O2194" t="s">
        <v>208</v>
      </c>
      <c r="P2194" t="s">
        <v>39</v>
      </c>
      <c r="Q2194" s="6">
        <v>42261</v>
      </c>
      <c r="R2194">
        <v>496</v>
      </c>
      <c r="S2194">
        <v>623</v>
      </c>
      <c r="T2194" t="s">
        <v>55</v>
      </c>
      <c r="V2194" s="3">
        <v>17500</v>
      </c>
      <c r="W2194">
        <v>308</v>
      </c>
      <c r="AB2194" s="3">
        <v>161778716</v>
      </c>
      <c r="AC2194" s="3">
        <v>202992405</v>
      </c>
      <c r="AD2194">
        <v>308.14999999999998</v>
      </c>
      <c r="AE2194" s="5">
        <f t="shared" si="69"/>
        <v>161778716</v>
      </c>
      <c r="AF2194">
        <v>386.65</v>
      </c>
      <c r="AG2194" s="4">
        <v>1</v>
      </c>
      <c r="AH2194" t="s">
        <v>33</v>
      </c>
      <c r="AI2194" t="s">
        <v>30</v>
      </c>
      <c r="AJ2194">
        <v>36.778261000000001</v>
      </c>
      <c r="AK2194">
        <v>-119.41793199999999</v>
      </c>
    </row>
    <row r="2195" spans="1:37" x14ac:dyDescent="0.25">
      <c r="A2195">
        <v>2193</v>
      </c>
      <c r="B2195">
        <v>679</v>
      </c>
      <c r="C2195" t="s">
        <v>1286</v>
      </c>
      <c r="D2195" t="s">
        <v>30</v>
      </c>
      <c r="E2195" t="s">
        <v>31</v>
      </c>
      <c r="F2195" s="2">
        <v>34700</v>
      </c>
      <c r="G2195" s="2">
        <v>37987</v>
      </c>
      <c r="H2195">
        <v>17500</v>
      </c>
      <c r="I2195">
        <v>12070</v>
      </c>
      <c r="J2195">
        <v>373</v>
      </c>
      <c r="K2195">
        <f t="shared" si="68"/>
        <v>2382537500</v>
      </c>
      <c r="L2195">
        <v>336</v>
      </c>
      <c r="M2195">
        <v>298</v>
      </c>
      <c r="N2195" t="s">
        <v>1286</v>
      </c>
      <c r="O2195" t="s">
        <v>208</v>
      </c>
      <c r="P2195" t="s">
        <v>39</v>
      </c>
      <c r="Q2195" s="6">
        <v>42230</v>
      </c>
      <c r="R2195">
        <v>610</v>
      </c>
      <c r="S2195">
        <v>806</v>
      </c>
      <c r="T2195" t="s">
        <v>55</v>
      </c>
      <c r="V2195" s="3">
        <v>17500</v>
      </c>
      <c r="AB2195" s="3">
        <v>198824765</v>
      </c>
      <c r="AC2195" s="3">
        <v>262795917</v>
      </c>
      <c r="AD2195">
        <v>366.5</v>
      </c>
      <c r="AE2195" s="5">
        <f t="shared" si="69"/>
        <v>198824765</v>
      </c>
      <c r="AF2195">
        <v>484.42</v>
      </c>
      <c r="AG2195" s="4">
        <v>1</v>
      </c>
      <c r="AH2195" t="s">
        <v>33</v>
      </c>
      <c r="AI2195" t="s">
        <v>30</v>
      </c>
      <c r="AJ2195">
        <v>36.778261000000001</v>
      </c>
      <c r="AK2195">
        <v>-119.41793199999999</v>
      </c>
    </row>
    <row r="2196" spans="1:37" x14ac:dyDescent="0.25">
      <c r="A2196">
        <v>2194</v>
      </c>
      <c r="B2196">
        <v>679</v>
      </c>
      <c r="C2196" t="s">
        <v>1286</v>
      </c>
      <c r="D2196" t="s">
        <v>30</v>
      </c>
      <c r="E2196" t="s">
        <v>31</v>
      </c>
      <c r="F2196" s="2">
        <v>34700</v>
      </c>
      <c r="G2196" s="2">
        <v>37987</v>
      </c>
      <c r="H2196">
        <v>17500</v>
      </c>
      <c r="I2196">
        <v>12070</v>
      </c>
      <c r="J2196">
        <v>373</v>
      </c>
      <c r="K2196">
        <f t="shared" si="68"/>
        <v>2382537500</v>
      </c>
      <c r="L2196">
        <v>336</v>
      </c>
      <c r="M2196">
        <v>298</v>
      </c>
      <c r="N2196" t="s">
        <v>1286</v>
      </c>
      <c r="O2196" t="s">
        <v>98</v>
      </c>
      <c r="P2196" t="s">
        <v>39</v>
      </c>
      <c r="Q2196" s="6">
        <v>42199</v>
      </c>
      <c r="R2196">
        <v>697</v>
      </c>
      <c r="S2196">
        <v>731</v>
      </c>
      <c r="T2196" t="s">
        <v>55</v>
      </c>
      <c r="V2196" s="3">
        <v>17500</v>
      </c>
      <c r="AB2196" s="3">
        <v>226955519</v>
      </c>
      <c r="AC2196" s="3">
        <v>238040984</v>
      </c>
      <c r="AD2196">
        <v>418.35</v>
      </c>
      <c r="AE2196" s="5">
        <f t="shared" si="69"/>
        <v>226955519</v>
      </c>
      <c r="AF2196">
        <v>438.79</v>
      </c>
      <c r="AG2196" s="4">
        <v>1</v>
      </c>
      <c r="AH2196" t="s">
        <v>33</v>
      </c>
      <c r="AI2196" t="s">
        <v>30</v>
      </c>
      <c r="AJ2196">
        <v>36.778261000000001</v>
      </c>
      <c r="AK2196">
        <v>-119.41793199999999</v>
      </c>
    </row>
    <row r="2197" spans="1:37" x14ac:dyDescent="0.25">
      <c r="A2197">
        <v>2195</v>
      </c>
      <c r="B2197">
        <v>679</v>
      </c>
      <c r="C2197" t="s">
        <v>1286</v>
      </c>
      <c r="D2197" t="s">
        <v>30</v>
      </c>
      <c r="E2197" t="s">
        <v>31</v>
      </c>
      <c r="F2197" s="2">
        <v>34700</v>
      </c>
      <c r="G2197" s="2">
        <v>37987</v>
      </c>
      <c r="H2197">
        <v>17500</v>
      </c>
      <c r="I2197">
        <v>12070</v>
      </c>
      <c r="J2197">
        <v>373</v>
      </c>
      <c r="K2197">
        <f t="shared" si="68"/>
        <v>2382537500</v>
      </c>
      <c r="L2197">
        <v>336</v>
      </c>
      <c r="M2197">
        <v>298</v>
      </c>
      <c r="N2197" t="s">
        <v>1286</v>
      </c>
      <c r="O2197" t="s">
        <v>208</v>
      </c>
      <c r="P2197" t="s">
        <v>39</v>
      </c>
      <c r="Q2197" s="6">
        <v>42169</v>
      </c>
      <c r="R2197">
        <v>756</v>
      </c>
      <c r="S2197">
        <v>785</v>
      </c>
      <c r="T2197" t="s">
        <v>55</v>
      </c>
      <c r="V2197" s="3">
        <v>17500</v>
      </c>
      <c r="AB2197" s="3">
        <v>246395815</v>
      </c>
      <c r="AC2197" s="3">
        <v>255878092</v>
      </c>
      <c r="AD2197">
        <v>469.33</v>
      </c>
      <c r="AE2197" s="5">
        <f t="shared" si="69"/>
        <v>246395815</v>
      </c>
      <c r="AF2197">
        <v>487.39</v>
      </c>
      <c r="AG2197" s="4">
        <v>1</v>
      </c>
      <c r="AH2197" t="s">
        <v>33</v>
      </c>
      <c r="AI2197" t="s">
        <v>30</v>
      </c>
      <c r="AJ2197">
        <v>36.778261000000001</v>
      </c>
      <c r="AK2197">
        <v>-119.41793199999999</v>
      </c>
    </row>
    <row r="2198" spans="1:37" x14ac:dyDescent="0.25">
      <c r="A2198">
        <v>2196</v>
      </c>
      <c r="B2198">
        <v>408</v>
      </c>
      <c r="C2198" t="s">
        <v>1288</v>
      </c>
      <c r="D2198" t="s">
        <v>52</v>
      </c>
      <c r="E2198" t="s">
        <v>31</v>
      </c>
      <c r="F2198" s="2">
        <v>36161</v>
      </c>
      <c r="G2198" s="2">
        <v>39812</v>
      </c>
      <c r="H2198">
        <v>19495</v>
      </c>
      <c r="I2198">
        <v>17952</v>
      </c>
      <c r="J2198">
        <v>1460</v>
      </c>
      <c r="K2198">
        <f t="shared" si="68"/>
        <v>10388885500</v>
      </c>
      <c r="L2198">
        <v>1314</v>
      </c>
      <c r="M2198">
        <v>1168</v>
      </c>
      <c r="N2198" t="s">
        <v>1288</v>
      </c>
      <c r="O2198" t="s">
        <v>2183</v>
      </c>
      <c r="P2198" t="s">
        <v>39</v>
      </c>
      <c r="Q2198" s="6">
        <v>42050</v>
      </c>
      <c r="R2198" s="3">
        <v>1233</v>
      </c>
      <c r="S2198">
        <v>823</v>
      </c>
      <c r="T2198" t="s">
        <v>55</v>
      </c>
      <c r="V2198" s="3">
        <v>19611</v>
      </c>
      <c r="W2198">
        <v>190.3</v>
      </c>
      <c r="AB2198" s="3">
        <v>401872565</v>
      </c>
      <c r="AC2198" s="3">
        <v>268306065</v>
      </c>
      <c r="AD2198">
        <v>190.28</v>
      </c>
      <c r="AE2198" s="5">
        <f t="shared" si="69"/>
        <v>104486866.90000001</v>
      </c>
      <c r="AF2198">
        <v>127.04</v>
      </c>
      <c r="AG2198" s="4">
        <v>0.26</v>
      </c>
      <c r="AH2198" t="s">
        <v>33</v>
      </c>
      <c r="AI2198" t="s">
        <v>52</v>
      </c>
      <c r="AJ2198">
        <v>36.778261000000001</v>
      </c>
      <c r="AK2198">
        <v>-119.41793199999999</v>
      </c>
    </row>
    <row r="2199" spans="1:37" x14ac:dyDescent="0.25">
      <c r="A2199">
        <v>2197</v>
      </c>
      <c r="B2199">
        <v>408</v>
      </c>
      <c r="C2199" t="s">
        <v>1288</v>
      </c>
      <c r="D2199" t="s">
        <v>52</v>
      </c>
      <c r="E2199" t="s">
        <v>31</v>
      </c>
      <c r="F2199" s="2">
        <v>36161</v>
      </c>
      <c r="G2199" s="2">
        <v>39812</v>
      </c>
      <c r="H2199">
        <v>19495</v>
      </c>
      <c r="I2199">
        <v>17952</v>
      </c>
      <c r="J2199">
        <v>1460</v>
      </c>
      <c r="K2199">
        <f t="shared" si="68"/>
        <v>10388885500</v>
      </c>
      <c r="L2199">
        <v>1314</v>
      </c>
      <c r="M2199">
        <v>1168</v>
      </c>
      <c r="N2199" t="s">
        <v>1288</v>
      </c>
      <c r="O2199" t="s">
        <v>270</v>
      </c>
      <c r="P2199" t="s">
        <v>39</v>
      </c>
      <c r="Q2199" s="6">
        <v>42019</v>
      </c>
      <c r="R2199">
        <v>811</v>
      </c>
      <c r="S2199" s="3">
        <v>1303</v>
      </c>
      <c r="T2199" t="s">
        <v>55</v>
      </c>
      <c r="V2199" s="3">
        <v>19611</v>
      </c>
      <c r="W2199">
        <v>169.4</v>
      </c>
      <c r="AB2199" s="3">
        <v>264135167</v>
      </c>
      <c r="AC2199" s="3">
        <v>424486654</v>
      </c>
      <c r="AD2199">
        <v>169.45</v>
      </c>
      <c r="AE2199" s="5">
        <f t="shared" si="69"/>
        <v>103012715.13000001</v>
      </c>
      <c r="AF2199">
        <v>272.31</v>
      </c>
      <c r="AG2199" s="4">
        <v>0.39</v>
      </c>
      <c r="AH2199" t="s">
        <v>33</v>
      </c>
      <c r="AI2199" t="s">
        <v>52</v>
      </c>
      <c r="AJ2199">
        <v>36.778261000000001</v>
      </c>
      <c r="AK2199">
        <v>-119.41793199999999</v>
      </c>
    </row>
    <row r="2200" spans="1:37" x14ac:dyDescent="0.25">
      <c r="A2200">
        <v>2198</v>
      </c>
      <c r="B2200">
        <v>408</v>
      </c>
      <c r="C2200" t="s">
        <v>1288</v>
      </c>
      <c r="D2200" t="s">
        <v>52</v>
      </c>
      <c r="E2200" t="s">
        <v>31</v>
      </c>
      <c r="F2200" s="2">
        <v>36161</v>
      </c>
      <c r="G2200" s="2">
        <v>39812</v>
      </c>
      <c r="H2200">
        <v>19495</v>
      </c>
      <c r="I2200">
        <v>17952</v>
      </c>
      <c r="J2200">
        <v>1460</v>
      </c>
      <c r="K2200">
        <f t="shared" si="68"/>
        <v>10388885500</v>
      </c>
      <c r="L2200">
        <v>1314</v>
      </c>
      <c r="M2200">
        <v>1168</v>
      </c>
      <c r="N2200" t="s">
        <v>1288</v>
      </c>
      <c r="O2200" t="s">
        <v>270</v>
      </c>
      <c r="P2200" t="s">
        <v>39</v>
      </c>
      <c r="Q2200" s="6">
        <v>42352</v>
      </c>
      <c r="R2200">
        <v>486</v>
      </c>
      <c r="S2200" s="3">
        <v>1303</v>
      </c>
      <c r="T2200" t="s">
        <v>55</v>
      </c>
      <c r="V2200" s="3">
        <v>19611</v>
      </c>
      <c r="W2200">
        <v>70.3</v>
      </c>
      <c r="AB2200" s="3">
        <v>158233453</v>
      </c>
      <c r="AC2200" s="3">
        <v>424486654</v>
      </c>
      <c r="AD2200">
        <v>70.27</v>
      </c>
      <c r="AE2200" s="5">
        <f t="shared" si="69"/>
        <v>42723032.310000002</v>
      </c>
      <c r="AF2200">
        <v>188.52</v>
      </c>
      <c r="AG2200" s="4">
        <v>0.27</v>
      </c>
      <c r="AH2200" t="s">
        <v>33</v>
      </c>
      <c r="AI2200" t="s">
        <v>52</v>
      </c>
      <c r="AJ2200">
        <v>36.778261000000001</v>
      </c>
      <c r="AK2200">
        <v>-119.41793199999999</v>
      </c>
    </row>
    <row r="2201" spans="1:37" x14ac:dyDescent="0.25">
      <c r="A2201">
        <v>2199</v>
      </c>
      <c r="B2201">
        <v>408</v>
      </c>
      <c r="C2201" t="s">
        <v>1288</v>
      </c>
      <c r="D2201" t="s">
        <v>52</v>
      </c>
      <c r="E2201" t="s">
        <v>31</v>
      </c>
      <c r="F2201" s="2">
        <v>36161</v>
      </c>
      <c r="G2201" s="2">
        <v>39812</v>
      </c>
      <c r="H2201">
        <v>19495</v>
      </c>
      <c r="I2201">
        <v>17952</v>
      </c>
      <c r="J2201">
        <v>1460</v>
      </c>
      <c r="K2201">
        <f t="shared" si="68"/>
        <v>10388885500</v>
      </c>
      <c r="L2201">
        <v>1314</v>
      </c>
      <c r="M2201">
        <v>1168</v>
      </c>
      <c r="N2201" t="s">
        <v>1288</v>
      </c>
      <c r="O2201" t="s">
        <v>1289</v>
      </c>
      <c r="P2201" t="s">
        <v>39</v>
      </c>
      <c r="Q2201" s="6">
        <v>42322</v>
      </c>
      <c r="R2201" s="3">
        <v>1879</v>
      </c>
      <c r="S2201" s="3">
        <v>1753</v>
      </c>
      <c r="T2201" t="s">
        <v>55</v>
      </c>
      <c r="U2201" t="s">
        <v>1290</v>
      </c>
      <c r="V2201" s="3">
        <v>19495</v>
      </c>
      <c r="W2201">
        <v>353.9</v>
      </c>
      <c r="AB2201" s="3">
        <v>612340002</v>
      </c>
      <c r="AC2201" s="3">
        <v>571315307</v>
      </c>
      <c r="AD2201">
        <v>355.98</v>
      </c>
      <c r="AE2201" s="5">
        <f t="shared" si="69"/>
        <v>208195600.68000001</v>
      </c>
      <c r="AF2201">
        <v>332.13</v>
      </c>
      <c r="AG2201" s="4">
        <v>0.34</v>
      </c>
      <c r="AH2201" t="s">
        <v>33</v>
      </c>
      <c r="AI2201" t="s">
        <v>52</v>
      </c>
      <c r="AJ2201">
        <v>36.778261000000001</v>
      </c>
      <c r="AK2201">
        <v>-119.41793199999999</v>
      </c>
    </row>
    <row r="2202" spans="1:37" x14ac:dyDescent="0.25">
      <c r="A2202">
        <v>2200</v>
      </c>
      <c r="B2202">
        <v>408</v>
      </c>
      <c r="C2202" t="s">
        <v>1288</v>
      </c>
      <c r="D2202" t="s">
        <v>52</v>
      </c>
      <c r="E2202" t="s">
        <v>31</v>
      </c>
      <c r="F2202" s="2">
        <v>36161</v>
      </c>
      <c r="G2202" s="2">
        <v>39812</v>
      </c>
      <c r="H2202">
        <v>19495</v>
      </c>
      <c r="I2202">
        <v>17952</v>
      </c>
      <c r="J2202">
        <v>1460</v>
      </c>
      <c r="K2202">
        <f t="shared" si="68"/>
        <v>10388885500</v>
      </c>
      <c r="L2202">
        <v>1314</v>
      </c>
      <c r="M2202">
        <v>1168</v>
      </c>
      <c r="N2202" t="s">
        <v>1288</v>
      </c>
      <c r="O2202" t="s">
        <v>270</v>
      </c>
      <c r="P2202" t="s">
        <v>39</v>
      </c>
      <c r="Q2202" s="6">
        <v>42291</v>
      </c>
      <c r="R2202" s="3">
        <v>2356</v>
      </c>
      <c r="S2202" s="3">
        <v>2116</v>
      </c>
      <c r="T2202" t="s">
        <v>55</v>
      </c>
      <c r="U2202" t="s">
        <v>1291</v>
      </c>
      <c r="V2202" s="3">
        <v>19611</v>
      </c>
      <c r="W2202">
        <v>454.5</v>
      </c>
      <c r="AA2202" t="s">
        <v>55</v>
      </c>
      <c r="AB2202" s="3">
        <v>767543036</v>
      </c>
      <c r="AC2202" s="3">
        <v>689469034</v>
      </c>
      <c r="AD2202">
        <v>454.51</v>
      </c>
      <c r="AE2202" s="5">
        <f t="shared" si="69"/>
        <v>276315492.95999998</v>
      </c>
      <c r="AF2202">
        <v>408.28</v>
      </c>
      <c r="AG2202" s="4">
        <v>0.36</v>
      </c>
      <c r="AH2202" t="s">
        <v>33</v>
      </c>
      <c r="AI2202" t="s">
        <v>52</v>
      </c>
      <c r="AJ2202">
        <v>36.778261000000001</v>
      </c>
      <c r="AK2202">
        <v>-119.41793199999999</v>
      </c>
    </row>
    <row r="2203" spans="1:37" x14ac:dyDescent="0.25">
      <c r="A2203">
        <v>2201</v>
      </c>
      <c r="B2203">
        <v>408</v>
      </c>
      <c r="C2203" t="s">
        <v>1288</v>
      </c>
      <c r="D2203" t="s">
        <v>52</v>
      </c>
      <c r="E2203" t="s">
        <v>31</v>
      </c>
      <c r="F2203" s="2">
        <v>36161</v>
      </c>
      <c r="G2203" s="2">
        <v>39812</v>
      </c>
      <c r="H2203">
        <v>19495</v>
      </c>
      <c r="I2203">
        <v>17952</v>
      </c>
      <c r="J2203">
        <v>1460</v>
      </c>
      <c r="K2203">
        <f t="shared" si="68"/>
        <v>10388885500</v>
      </c>
      <c r="L2203">
        <v>1314</v>
      </c>
      <c r="M2203">
        <v>1168</v>
      </c>
      <c r="N2203" t="s">
        <v>1288</v>
      </c>
      <c r="O2203" t="s">
        <v>270</v>
      </c>
      <c r="P2203" t="s">
        <v>39</v>
      </c>
      <c r="Q2203" s="6">
        <v>42261</v>
      </c>
      <c r="R2203" s="3">
        <v>2149</v>
      </c>
      <c r="S2203" s="3">
        <v>2461</v>
      </c>
      <c r="T2203" t="s">
        <v>55</v>
      </c>
      <c r="V2203" s="3">
        <v>19611</v>
      </c>
      <c r="W2203">
        <v>428.6</v>
      </c>
      <c r="AB2203" s="3">
        <v>700352472</v>
      </c>
      <c r="AC2203" s="3">
        <v>802050702</v>
      </c>
      <c r="AD2203">
        <v>428.55</v>
      </c>
      <c r="AE2203" s="5">
        <f t="shared" si="69"/>
        <v>252126889.91999999</v>
      </c>
      <c r="AF2203">
        <v>490.78</v>
      </c>
      <c r="AG2203" s="4">
        <v>0.36</v>
      </c>
      <c r="AH2203" t="s">
        <v>33</v>
      </c>
      <c r="AI2203" t="s">
        <v>52</v>
      </c>
      <c r="AJ2203">
        <v>36.778261000000001</v>
      </c>
      <c r="AK2203">
        <v>-119.41793199999999</v>
      </c>
    </row>
    <row r="2204" spans="1:37" x14ac:dyDescent="0.25">
      <c r="A2204">
        <v>2202</v>
      </c>
      <c r="B2204">
        <v>408</v>
      </c>
      <c r="C2204" t="s">
        <v>1288</v>
      </c>
      <c r="D2204" t="s">
        <v>52</v>
      </c>
      <c r="E2204" t="s">
        <v>31</v>
      </c>
      <c r="F2204" s="2">
        <v>36161</v>
      </c>
      <c r="G2204" s="2">
        <v>39812</v>
      </c>
      <c r="H2204">
        <v>19495</v>
      </c>
      <c r="I2204">
        <v>17952</v>
      </c>
      <c r="J2204">
        <v>1460</v>
      </c>
      <c r="K2204">
        <f t="shared" si="68"/>
        <v>10388885500</v>
      </c>
      <c r="L2204">
        <v>1314</v>
      </c>
      <c r="M2204">
        <v>1168</v>
      </c>
      <c r="N2204" t="s">
        <v>1288</v>
      </c>
      <c r="O2204">
        <v>2</v>
      </c>
      <c r="P2204" t="s">
        <v>39</v>
      </c>
      <c r="Q2204" s="6">
        <v>42230</v>
      </c>
      <c r="R2204">
        <v>923</v>
      </c>
      <c r="S2204">
        <v>874</v>
      </c>
      <c r="T2204" t="s">
        <v>55</v>
      </c>
      <c r="V2204" s="3">
        <v>19495</v>
      </c>
      <c r="AB2204" s="3">
        <v>300597941</v>
      </c>
      <c r="AC2204" s="3">
        <v>284728977</v>
      </c>
      <c r="AD2204">
        <v>134.30000000000001</v>
      </c>
      <c r="AE2204" s="5">
        <f t="shared" si="69"/>
        <v>81161444.070000008</v>
      </c>
      <c r="AF2204">
        <v>127.21</v>
      </c>
      <c r="AG2204" s="4">
        <v>0.27</v>
      </c>
      <c r="AH2204" t="s">
        <v>33</v>
      </c>
      <c r="AI2204" t="s">
        <v>52</v>
      </c>
      <c r="AJ2204">
        <v>36.778261000000001</v>
      </c>
      <c r="AK2204">
        <v>-119.41793199999999</v>
      </c>
    </row>
    <row r="2205" spans="1:37" x14ac:dyDescent="0.25">
      <c r="A2205">
        <v>2203</v>
      </c>
      <c r="B2205">
        <v>408</v>
      </c>
      <c r="C2205" t="s">
        <v>1288</v>
      </c>
      <c r="D2205" t="s">
        <v>52</v>
      </c>
      <c r="E2205" t="s">
        <v>31</v>
      </c>
      <c r="F2205" s="2">
        <v>36161</v>
      </c>
      <c r="G2205" s="2">
        <v>39812</v>
      </c>
      <c r="H2205">
        <v>19495</v>
      </c>
      <c r="I2205">
        <v>17952</v>
      </c>
      <c r="J2205">
        <v>1460</v>
      </c>
      <c r="K2205">
        <f t="shared" si="68"/>
        <v>10388885500</v>
      </c>
      <c r="L2205">
        <v>1314</v>
      </c>
      <c r="M2205">
        <v>1168</v>
      </c>
      <c r="N2205" t="s">
        <v>1288</v>
      </c>
      <c r="O2205">
        <v>2</v>
      </c>
      <c r="P2205" t="s">
        <v>39</v>
      </c>
      <c r="Q2205" s="6">
        <v>42199</v>
      </c>
      <c r="R2205">
        <v>835</v>
      </c>
      <c r="S2205">
        <v>817</v>
      </c>
      <c r="T2205" t="s">
        <v>55</v>
      </c>
      <c r="V2205" s="3">
        <v>19495</v>
      </c>
      <c r="AB2205" s="3">
        <v>272020771</v>
      </c>
      <c r="AC2205" s="3">
        <v>266057690</v>
      </c>
      <c r="AD2205">
        <v>171.04</v>
      </c>
      <c r="AE2205" s="5">
        <f t="shared" si="69"/>
        <v>103367892.98</v>
      </c>
      <c r="AF2205">
        <v>167.29</v>
      </c>
      <c r="AG2205" s="4">
        <v>0.38</v>
      </c>
      <c r="AH2205" t="s">
        <v>33</v>
      </c>
      <c r="AI2205" t="s">
        <v>52</v>
      </c>
      <c r="AJ2205">
        <v>36.778261000000001</v>
      </c>
      <c r="AK2205">
        <v>-119.41793199999999</v>
      </c>
    </row>
    <row r="2206" spans="1:37" x14ac:dyDescent="0.25">
      <c r="A2206">
        <v>2204</v>
      </c>
      <c r="B2206">
        <v>408</v>
      </c>
      <c r="C2206" t="s">
        <v>1288</v>
      </c>
      <c r="D2206" t="s">
        <v>52</v>
      </c>
      <c r="E2206" t="s">
        <v>31</v>
      </c>
      <c r="F2206" s="2">
        <v>36161</v>
      </c>
      <c r="G2206" s="2">
        <v>39812</v>
      </c>
      <c r="H2206">
        <v>19495</v>
      </c>
      <c r="I2206">
        <v>17952</v>
      </c>
      <c r="J2206">
        <v>1460</v>
      </c>
      <c r="K2206">
        <f t="shared" si="68"/>
        <v>10388885500</v>
      </c>
      <c r="L2206">
        <v>1314</v>
      </c>
      <c r="M2206">
        <v>1168</v>
      </c>
      <c r="N2206" t="s">
        <v>1288</v>
      </c>
      <c r="O2206">
        <v>2</v>
      </c>
      <c r="P2206" t="s">
        <v>39</v>
      </c>
      <c r="Q2206" s="6">
        <v>42169</v>
      </c>
      <c r="R2206">
        <v>871</v>
      </c>
      <c r="S2206">
        <v>754</v>
      </c>
      <c r="T2206" t="s">
        <v>55</v>
      </c>
      <c r="V2206" s="3">
        <v>19495</v>
      </c>
      <c r="AB2206" s="3">
        <v>283653667</v>
      </c>
      <c r="AC2206" s="3">
        <v>245691976</v>
      </c>
      <c r="AD2206">
        <v>184.3</v>
      </c>
      <c r="AE2206" s="5">
        <f t="shared" si="69"/>
        <v>107788393.46000001</v>
      </c>
      <c r="AF2206">
        <v>159.63999999999999</v>
      </c>
      <c r="AG2206" s="4">
        <v>0.38</v>
      </c>
      <c r="AH2206" t="s">
        <v>33</v>
      </c>
      <c r="AI2206" t="s">
        <v>52</v>
      </c>
      <c r="AJ2206">
        <v>36.778261000000001</v>
      </c>
      <c r="AK2206">
        <v>-119.41793199999999</v>
      </c>
    </row>
    <row r="2207" spans="1:37" x14ac:dyDescent="0.25">
      <c r="A2207">
        <v>2205</v>
      </c>
      <c r="B2207">
        <v>667</v>
      </c>
      <c r="C2207" t="s">
        <v>1292</v>
      </c>
      <c r="D2207" t="s">
        <v>52</v>
      </c>
      <c r="E2207" t="s">
        <v>31</v>
      </c>
      <c r="F2207" s="2">
        <v>36161</v>
      </c>
      <c r="G2207" s="2">
        <v>39813</v>
      </c>
      <c r="H2207">
        <v>33600</v>
      </c>
      <c r="I2207">
        <v>29136</v>
      </c>
      <c r="J2207">
        <v>317</v>
      </c>
      <c r="K2207">
        <f t="shared" si="68"/>
        <v>3887688000</v>
      </c>
      <c r="L2207">
        <v>285</v>
      </c>
      <c r="M2207">
        <v>254</v>
      </c>
      <c r="N2207" t="s">
        <v>1292</v>
      </c>
      <c r="O2207" t="s">
        <v>899</v>
      </c>
      <c r="P2207" t="s">
        <v>39</v>
      </c>
      <c r="Q2207" s="6">
        <v>42050</v>
      </c>
      <c r="R2207">
        <v>297</v>
      </c>
      <c r="S2207">
        <v>236</v>
      </c>
      <c r="T2207" t="s">
        <v>55</v>
      </c>
      <c r="V2207" s="3">
        <v>33600</v>
      </c>
      <c r="W2207">
        <v>102</v>
      </c>
      <c r="AB2207" s="3">
        <v>96777874</v>
      </c>
      <c r="AC2207" s="3">
        <v>76900937</v>
      </c>
      <c r="AD2207">
        <v>102.87</v>
      </c>
      <c r="AE2207" s="5">
        <f t="shared" si="69"/>
        <v>96777874</v>
      </c>
      <c r="AF2207">
        <v>81.739999999999995</v>
      </c>
      <c r="AG2207" s="4">
        <v>1</v>
      </c>
      <c r="AH2207" t="s">
        <v>33</v>
      </c>
      <c r="AI2207" t="s">
        <v>52</v>
      </c>
      <c r="AJ2207">
        <v>36.778261000000001</v>
      </c>
      <c r="AK2207">
        <v>-119.41793199999999</v>
      </c>
    </row>
    <row r="2208" spans="1:37" x14ac:dyDescent="0.25">
      <c r="A2208">
        <v>2206</v>
      </c>
      <c r="B2208">
        <v>667</v>
      </c>
      <c r="C2208" t="s">
        <v>1292</v>
      </c>
      <c r="D2208" t="s">
        <v>52</v>
      </c>
      <c r="E2208" t="s">
        <v>31</v>
      </c>
      <c r="F2208" s="2">
        <v>36161</v>
      </c>
      <c r="G2208" s="2">
        <v>39813</v>
      </c>
      <c r="H2208">
        <v>33600</v>
      </c>
      <c r="I2208">
        <v>29136</v>
      </c>
      <c r="J2208">
        <v>317</v>
      </c>
      <c r="K2208">
        <f t="shared" si="68"/>
        <v>3887688000</v>
      </c>
      <c r="L2208">
        <v>285</v>
      </c>
      <c r="M2208">
        <v>254</v>
      </c>
      <c r="N2208" t="s">
        <v>1292</v>
      </c>
      <c r="O2208" t="s">
        <v>899</v>
      </c>
      <c r="P2208" t="s">
        <v>39</v>
      </c>
      <c r="Q2208" s="6">
        <v>42019</v>
      </c>
      <c r="R2208">
        <v>272</v>
      </c>
      <c r="S2208">
        <v>274</v>
      </c>
      <c r="T2208" t="s">
        <v>55</v>
      </c>
      <c r="V2208" s="3">
        <v>33600</v>
      </c>
      <c r="W2208">
        <v>85</v>
      </c>
      <c r="AB2208" s="3">
        <v>88631588</v>
      </c>
      <c r="AC2208" s="3">
        <v>89283291</v>
      </c>
      <c r="AD2208">
        <v>85.09</v>
      </c>
      <c r="AE2208" s="5">
        <f t="shared" si="69"/>
        <v>88631588</v>
      </c>
      <c r="AF2208">
        <v>85.72</v>
      </c>
      <c r="AG2208" s="4">
        <v>1</v>
      </c>
      <c r="AH2208" t="s">
        <v>33</v>
      </c>
      <c r="AI2208" t="s">
        <v>52</v>
      </c>
      <c r="AJ2208">
        <v>36.778261000000001</v>
      </c>
      <c r="AK2208">
        <v>-119.41793199999999</v>
      </c>
    </row>
    <row r="2209" spans="1:37" x14ac:dyDescent="0.25">
      <c r="A2209">
        <v>2207</v>
      </c>
      <c r="B2209">
        <v>667</v>
      </c>
      <c r="C2209" t="s">
        <v>1292</v>
      </c>
      <c r="D2209" t="s">
        <v>52</v>
      </c>
      <c r="E2209" t="s">
        <v>31</v>
      </c>
      <c r="F2209" s="2">
        <v>36161</v>
      </c>
      <c r="G2209" s="2">
        <v>39813</v>
      </c>
      <c r="H2209">
        <v>33600</v>
      </c>
      <c r="I2209">
        <v>29136</v>
      </c>
      <c r="J2209">
        <v>317</v>
      </c>
      <c r="K2209">
        <f t="shared" si="68"/>
        <v>3887688000</v>
      </c>
      <c r="L2209">
        <v>285</v>
      </c>
      <c r="M2209">
        <v>254</v>
      </c>
      <c r="N2209" t="s">
        <v>1292</v>
      </c>
      <c r="O2209" t="s">
        <v>898</v>
      </c>
      <c r="P2209" t="s">
        <v>39</v>
      </c>
      <c r="Q2209" s="6">
        <v>42352</v>
      </c>
      <c r="R2209">
        <v>230</v>
      </c>
      <c r="S2209">
        <v>267</v>
      </c>
      <c r="T2209" t="s">
        <v>55</v>
      </c>
      <c r="V2209" s="3">
        <v>33600</v>
      </c>
      <c r="W2209">
        <v>72</v>
      </c>
      <c r="AB2209" s="3">
        <v>74945828</v>
      </c>
      <c r="AC2209" s="3">
        <v>87002331</v>
      </c>
      <c r="AD2209">
        <v>71.95</v>
      </c>
      <c r="AE2209" s="5">
        <f t="shared" si="69"/>
        <v>74945828</v>
      </c>
      <c r="AF2209">
        <v>83.53</v>
      </c>
      <c r="AG2209" s="4">
        <v>1</v>
      </c>
      <c r="AH2209" t="s">
        <v>33</v>
      </c>
      <c r="AI2209" t="s">
        <v>52</v>
      </c>
      <c r="AJ2209">
        <v>36.778261000000001</v>
      </c>
      <c r="AK2209">
        <v>-119.41793199999999</v>
      </c>
    </row>
    <row r="2210" spans="1:37" x14ac:dyDescent="0.25">
      <c r="A2210">
        <v>2208</v>
      </c>
      <c r="B2210">
        <v>667</v>
      </c>
      <c r="C2210" t="s">
        <v>1292</v>
      </c>
      <c r="D2210" t="s">
        <v>52</v>
      </c>
      <c r="E2210" t="s">
        <v>31</v>
      </c>
      <c r="F2210" s="2">
        <v>36161</v>
      </c>
      <c r="G2210" s="2">
        <v>39813</v>
      </c>
      <c r="H2210">
        <v>33600</v>
      </c>
      <c r="I2210">
        <v>29136</v>
      </c>
      <c r="J2210">
        <v>317</v>
      </c>
      <c r="K2210">
        <f t="shared" si="68"/>
        <v>3887688000</v>
      </c>
      <c r="L2210">
        <v>285</v>
      </c>
      <c r="M2210">
        <v>254</v>
      </c>
      <c r="N2210" t="s">
        <v>1292</v>
      </c>
      <c r="O2210" t="s">
        <v>899</v>
      </c>
      <c r="P2210" t="s">
        <v>39</v>
      </c>
      <c r="Q2210" s="6">
        <v>42322</v>
      </c>
      <c r="R2210">
        <v>369</v>
      </c>
      <c r="S2210">
        <v>357</v>
      </c>
      <c r="T2210" t="s">
        <v>55</v>
      </c>
      <c r="V2210" s="3">
        <v>33600</v>
      </c>
      <c r="W2210">
        <v>119</v>
      </c>
      <c r="AB2210" s="3">
        <v>120239177</v>
      </c>
      <c r="AC2210" s="3">
        <v>116328959</v>
      </c>
      <c r="AD2210">
        <v>119.28</v>
      </c>
      <c r="AE2210" s="5">
        <f t="shared" si="69"/>
        <v>120239177</v>
      </c>
      <c r="AF2210">
        <v>115.41</v>
      </c>
      <c r="AG2210" s="4">
        <v>1</v>
      </c>
      <c r="AH2210" t="s">
        <v>33</v>
      </c>
      <c r="AI2210" t="s">
        <v>52</v>
      </c>
      <c r="AJ2210">
        <v>36.778261000000001</v>
      </c>
      <c r="AK2210">
        <v>-119.41793199999999</v>
      </c>
    </row>
    <row r="2211" spans="1:37" x14ac:dyDescent="0.25">
      <c r="A2211">
        <v>2209</v>
      </c>
      <c r="B2211">
        <v>667</v>
      </c>
      <c r="C2211" t="s">
        <v>1292</v>
      </c>
      <c r="D2211" t="s">
        <v>52</v>
      </c>
      <c r="E2211" t="s">
        <v>31</v>
      </c>
      <c r="F2211" s="2">
        <v>36161</v>
      </c>
      <c r="G2211" s="2">
        <v>39813</v>
      </c>
      <c r="H2211">
        <v>33600</v>
      </c>
      <c r="I2211">
        <v>29136</v>
      </c>
      <c r="J2211">
        <v>317</v>
      </c>
      <c r="K2211">
        <f t="shared" si="68"/>
        <v>3887688000</v>
      </c>
      <c r="L2211">
        <v>285</v>
      </c>
      <c r="M2211">
        <v>254</v>
      </c>
      <c r="N2211" t="s">
        <v>1292</v>
      </c>
      <c r="O2211" t="s">
        <v>78</v>
      </c>
      <c r="P2211" t="s">
        <v>34</v>
      </c>
      <c r="Q2211" s="6">
        <v>42291</v>
      </c>
      <c r="R2211">
        <v>480</v>
      </c>
      <c r="S2211">
        <v>451</v>
      </c>
      <c r="T2211" t="s">
        <v>55</v>
      </c>
      <c r="V2211" s="3">
        <v>33600</v>
      </c>
      <c r="W2211">
        <v>150</v>
      </c>
      <c r="AB2211" s="3">
        <v>156408685</v>
      </c>
      <c r="AC2211" s="3">
        <v>146958994</v>
      </c>
      <c r="AD2211">
        <v>150.16</v>
      </c>
      <c r="AE2211" s="5">
        <f t="shared" si="69"/>
        <v>156408685</v>
      </c>
      <c r="AF2211">
        <v>141.09</v>
      </c>
      <c r="AG2211" s="4">
        <v>1</v>
      </c>
      <c r="AH2211" t="s">
        <v>33</v>
      </c>
      <c r="AI2211" t="s">
        <v>52</v>
      </c>
      <c r="AJ2211">
        <v>36.778261000000001</v>
      </c>
      <c r="AK2211">
        <v>-119.41793199999999</v>
      </c>
    </row>
    <row r="2212" spans="1:37" x14ac:dyDescent="0.25">
      <c r="A2212">
        <v>2210</v>
      </c>
      <c r="B2212">
        <v>667</v>
      </c>
      <c r="C2212" t="s">
        <v>1292</v>
      </c>
      <c r="D2212" t="s">
        <v>52</v>
      </c>
      <c r="E2212" t="s">
        <v>31</v>
      </c>
      <c r="F2212" s="2">
        <v>36161</v>
      </c>
      <c r="G2212" s="2">
        <v>39813</v>
      </c>
      <c r="H2212">
        <v>33600</v>
      </c>
      <c r="I2212">
        <v>29136</v>
      </c>
      <c r="J2212">
        <v>317</v>
      </c>
      <c r="K2212">
        <f t="shared" si="68"/>
        <v>3887688000</v>
      </c>
      <c r="L2212">
        <v>285</v>
      </c>
      <c r="M2212">
        <v>254</v>
      </c>
      <c r="N2212" t="s">
        <v>1292</v>
      </c>
      <c r="O2212" t="s">
        <v>78</v>
      </c>
      <c r="P2212" t="s">
        <v>34</v>
      </c>
      <c r="Q2212" s="6">
        <v>42261</v>
      </c>
      <c r="R2212">
        <v>516</v>
      </c>
      <c r="S2212">
        <v>581</v>
      </c>
      <c r="T2212" t="s">
        <v>55</v>
      </c>
      <c r="V2212" s="3">
        <v>33600</v>
      </c>
      <c r="W2212">
        <v>167</v>
      </c>
      <c r="AB2212" s="3">
        <v>168139336</v>
      </c>
      <c r="AC2212" s="3">
        <v>189319679</v>
      </c>
      <c r="AD2212">
        <v>166.8</v>
      </c>
      <c r="AE2212" s="5">
        <f t="shared" si="69"/>
        <v>168139336</v>
      </c>
      <c r="AF2212">
        <v>187.82</v>
      </c>
      <c r="AG2212" s="4">
        <v>1</v>
      </c>
      <c r="AH2212" t="s">
        <v>33</v>
      </c>
      <c r="AI2212" t="s">
        <v>52</v>
      </c>
      <c r="AJ2212">
        <v>36.778261000000001</v>
      </c>
      <c r="AK2212">
        <v>-119.41793199999999</v>
      </c>
    </row>
    <row r="2213" spans="1:37" x14ac:dyDescent="0.25">
      <c r="A2213">
        <v>2211</v>
      </c>
      <c r="B2213">
        <v>667</v>
      </c>
      <c r="C2213" t="s">
        <v>1292</v>
      </c>
      <c r="D2213" t="s">
        <v>52</v>
      </c>
      <c r="E2213" t="s">
        <v>31</v>
      </c>
      <c r="F2213" s="2">
        <v>36161</v>
      </c>
      <c r="G2213" s="2">
        <v>39813</v>
      </c>
      <c r="H2213">
        <v>33600</v>
      </c>
      <c r="I2213">
        <v>29136</v>
      </c>
      <c r="J2213">
        <v>317</v>
      </c>
      <c r="K2213">
        <f t="shared" si="68"/>
        <v>3887688000</v>
      </c>
      <c r="L2213">
        <v>285</v>
      </c>
      <c r="M2213">
        <v>254</v>
      </c>
      <c r="N2213" t="s">
        <v>1292</v>
      </c>
      <c r="O2213" t="s">
        <v>78</v>
      </c>
      <c r="P2213" t="s">
        <v>34</v>
      </c>
      <c r="Q2213" s="6">
        <v>42230</v>
      </c>
      <c r="R2213">
        <v>503</v>
      </c>
      <c r="S2213">
        <v>598</v>
      </c>
      <c r="T2213" t="s">
        <v>55</v>
      </c>
      <c r="V2213" s="3">
        <v>33600</v>
      </c>
      <c r="W2213">
        <v>187</v>
      </c>
      <c r="AB2213" s="3">
        <v>163903268</v>
      </c>
      <c r="AC2213" s="3">
        <v>194859153</v>
      </c>
      <c r="AD2213">
        <v>157.36000000000001</v>
      </c>
      <c r="AE2213" s="5">
        <f t="shared" si="69"/>
        <v>163903268</v>
      </c>
      <c r="AF2213">
        <v>187.08</v>
      </c>
      <c r="AG2213" s="4">
        <v>1</v>
      </c>
      <c r="AH2213" t="s">
        <v>33</v>
      </c>
      <c r="AI2213" t="s">
        <v>52</v>
      </c>
      <c r="AJ2213">
        <v>36.778261000000001</v>
      </c>
      <c r="AK2213">
        <v>-119.41793199999999</v>
      </c>
    </row>
    <row r="2214" spans="1:37" x14ac:dyDescent="0.25">
      <c r="A2214">
        <v>2212</v>
      </c>
      <c r="B2214">
        <v>667</v>
      </c>
      <c r="C2214" t="s">
        <v>1292</v>
      </c>
      <c r="D2214" t="s">
        <v>52</v>
      </c>
      <c r="E2214" t="s">
        <v>31</v>
      </c>
      <c r="F2214" s="2">
        <v>36161</v>
      </c>
      <c r="G2214" s="2">
        <v>39813</v>
      </c>
      <c r="H2214">
        <v>33600</v>
      </c>
      <c r="I2214">
        <v>29136</v>
      </c>
      <c r="J2214">
        <v>317</v>
      </c>
      <c r="K2214">
        <f t="shared" si="68"/>
        <v>3887688000</v>
      </c>
      <c r="L2214">
        <v>285</v>
      </c>
      <c r="M2214">
        <v>254</v>
      </c>
      <c r="N2214" t="s">
        <v>1292</v>
      </c>
      <c r="O2214" t="s">
        <v>78</v>
      </c>
      <c r="P2214" t="s">
        <v>34</v>
      </c>
      <c r="Q2214" s="6">
        <v>42199</v>
      </c>
      <c r="R2214">
        <v>555</v>
      </c>
      <c r="S2214">
        <v>572</v>
      </c>
      <c r="T2214" t="s">
        <v>55</v>
      </c>
      <c r="V2214" s="3">
        <v>33600</v>
      </c>
      <c r="W2214">
        <v>173</v>
      </c>
      <c r="AB2214" s="3">
        <v>180700909</v>
      </c>
      <c r="AC2214" s="3">
        <v>186452187</v>
      </c>
      <c r="AD2214">
        <v>173.48</v>
      </c>
      <c r="AE2214" s="5">
        <f t="shared" si="69"/>
        <v>180700909</v>
      </c>
      <c r="AF2214">
        <v>179.01</v>
      </c>
      <c r="AG2214" s="4">
        <v>1</v>
      </c>
      <c r="AH2214" t="s">
        <v>33</v>
      </c>
      <c r="AI2214" t="s">
        <v>52</v>
      </c>
      <c r="AJ2214">
        <v>36.778261000000001</v>
      </c>
      <c r="AK2214">
        <v>-119.41793199999999</v>
      </c>
    </row>
    <row r="2215" spans="1:37" x14ac:dyDescent="0.25">
      <c r="A2215">
        <v>2213</v>
      </c>
      <c r="B2215">
        <v>407</v>
      </c>
      <c r="C2215" t="s">
        <v>1293</v>
      </c>
      <c r="D2215" t="s">
        <v>52</v>
      </c>
      <c r="E2215" t="s">
        <v>31</v>
      </c>
      <c r="F2215" s="2">
        <v>34700</v>
      </c>
      <c r="G2215" s="2">
        <v>38352</v>
      </c>
      <c r="H2215">
        <v>133691</v>
      </c>
      <c r="I2215">
        <v>81460</v>
      </c>
      <c r="J2215">
        <v>416</v>
      </c>
      <c r="K2215">
        <f t="shared" si="68"/>
        <v>20299641440</v>
      </c>
      <c r="L2215">
        <v>374</v>
      </c>
      <c r="M2215">
        <v>333</v>
      </c>
      <c r="N2215" t="s">
        <v>1293</v>
      </c>
      <c r="O2215" t="s">
        <v>112</v>
      </c>
      <c r="P2215" t="s">
        <v>39</v>
      </c>
      <c r="Q2215" s="6">
        <v>42050</v>
      </c>
      <c r="R2215" s="3">
        <v>3785</v>
      </c>
      <c r="S2215" s="3">
        <v>2689</v>
      </c>
      <c r="T2215" t="s">
        <v>55</v>
      </c>
      <c r="U2215" t="s">
        <v>2184</v>
      </c>
      <c r="V2215" s="3">
        <v>140496</v>
      </c>
      <c r="W2215">
        <v>180.66</v>
      </c>
      <c r="X2215" t="s">
        <v>1295</v>
      </c>
      <c r="Y2215" t="s">
        <v>1296</v>
      </c>
      <c r="Z2215">
        <v>130</v>
      </c>
      <c r="AA2215" t="s">
        <v>55</v>
      </c>
      <c r="AB2215" s="3">
        <v>1233347651</v>
      </c>
      <c r="AC2215" s="3">
        <v>876214487</v>
      </c>
      <c r="AD2215">
        <v>181.84</v>
      </c>
      <c r="AE2215" s="5">
        <f t="shared" si="69"/>
        <v>715341637.57999992</v>
      </c>
      <c r="AF2215">
        <v>129.19</v>
      </c>
      <c r="AG2215" s="4">
        <v>0.57999999999999996</v>
      </c>
      <c r="AH2215" t="s">
        <v>33</v>
      </c>
      <c r="AI2215" t="s">
        <v>52</v>
      </c>
      <c r="AJ2215">
        <v>32.646701</v>
      </c>
      <c r="AK2215">
        <v>-117.026445</v>
      </c>
    </row>
    <row r="2216" spans="1:37" x14ac:dyDescent="0.25">
      <c r="A2216">
        <v>2214</v>
      </c>
      <c r="B2216">
        <v>407</v>
      </c>
      <c r="C2216" t="s">
        <v>1293</v>
      </c>
      <c r="D2216" t="s">
        <v>52</v>
      </c>
      <c r="E2216" t="s">
        <v>31</v>
      </c>
      <c r="F2216" s="2">
        <v>34700</v>
      </c>
      <c r="G2216" s="2">
        <v>38352</v>
      </c>
      <c r="H2216">
        <v>133691</v>
      </c>
      <c r="I2216">
        <v>81460</v>
      </c>
      <c r="J2216">
        <v>416</v>
      </c>
      <c r="K2216">
        <f t="shared" si="68"/>
        <v>20299641440</v>
      </c>
      <c r="L2216">
        <v>374</v>
      </c>
      <c r="M2216">
        <v>333</v>
      </c>
      <c r="N2216" t="s">
        <v>1293</v>
      </c>
      <c r="O2216" t="s">
        <v>112</v>
      </c>
      <c r="P2216" t="s">
        <v>39</v>
      </c>
      <c r="Q2216" s="6">
        <v>42019</v>
      </c>
      <c r="R2216" s="3">
        <v>2226</v>
      </c>
      <c r="S2216" s="3">
        <v>2872</v>
      </c>
      <c r="T2216" t="s">
        <v>55</v>
      </c>
      <c r="U2216" t="s">
        <v>1294</v>
      </c>
      <c r="V2216" s="3">
        <v>140390</v>
      </c>
      <c r="W2216">
        <v>99.13</v>
      </c>
      <c r="X2216" t="s">
        <v>1295</v>
      </c>
      <c r="Y2216" t="s">
        <v>1296</v>
      </c>
      <c r="Z2216">
        <v>69</v>
      </c>
      <c r="AA2216" t="s">
        <v>55</v>
      </c>
      <c r="AB2216" s="3">
        <v>725345277</v>
      </c>
      <c r="AC2216" s="3">
        <v>935845298</v>
      </c>
      <c r="AD2216">
        <v>98.33</v>
      </c>
      <c r="AE2216" s="5">
        <f t="shared" si="69"/>
        <v>427953713.43000001</v>
      </c>
      <c r="AF2216">
        <v>126.87</v>
      </c>
      <c r="AG2216" s="4">
        <v>0.59</v>
      </c>
      <c r="AH2216" t="s">
        <v>33</v>
      </c>
      <c r="AI2216" t="s">
        <v>52</v>
      </c>
      <c r="AJ2216">
        <v>32.646701</v>
      </c>
      <c r="AK2216">
        <v>-117.026445</v>
      </c>
    </row>
    <row r="2217" spans="1:37" x14ac:dyDescent="0.25">
      <c r="A2217">
        <v>2215</v>
      </c>
      <c r="B2217">
        <v>407</v>
      </c>
      <c r="C2217" t="s">
        <v>1293</v>
      </c>
      <c r="D2217" t="s">
        <v>52</v>
      </c>
      <c r="E2217" t="s">
        <v>31</v>
      </c>
      <c r="F2217" s="2">
        <v>34700</v>
      </c>
      <c r="G2217" s="2">
        <v>38352</v>
      </c>
      <c r="H2217">
        <v>133691</v>
      </c>
      <c r="I2217">
        <v>81460</v>
      </c>
      <c r="J2217">
        <v>416</v>
      </c>
      <c r="K2217">
        <f t="shared" si="68"/>
        <v>20299641440</v>
      </c>
      <c r="L2217">
        <v>374</v>
      </c>
      <c r="M2217">
        <v>333</v>
      </c>
      <c r="N2217" t="s">
        <v>1293</v>
      </c>
      <c r="O2217" t="s">
        <v>112</v>
      </c>
      <c r="P2217" t="s">
        <v>39</v>
      </c>
      <c r="Q2217" s="6">
        <v>42352</v>
      </c>
      <c r="R2217" s="3">
        <v>1982</v>
      </c>
      <c r="S2217" s="3">
        <v>3851</v>
      </c>
      <c r="T2217" t="s">
        <v>55</v>
      </c>
      <c r="U2217" t="s">
        <v>1297</v>
      </c>
      <c r="V2217" s="3">
        <v>140199</v>
      </c>
      <c r="W2217">
        <v>100.84</v>
      </c>
      <c r="X2217" t="s">
        <v>1298</v>
      </c>
      <c r="Y2217" t="s">
        <v>1299</v>
      </c>
      <c r="Z2217">
        <v>25</v>
      </c>
      <c r="AA2217" t="s">
        <v>55</v>
      </c>
      <c r="AB2217" s="3">
        <v>645837528</v>
      </c>
      <c r="AC2217" s="3">
        <v>1254853845</v>
      </c>
      <c r="AD2217">
        <v>101.05</v>
      </c>
      <c r="AE2217" s="5">
        <f t="shared" si="69"/>
        <v>439169519.04000002</v>
      </c>
      <c r="AF2217">
        <v>196.33</v>
      </c>
      <c r="AG2217" s="4">
        <v>0.68</v>
      </c>
      <c r="AH2217" t="s">
        <v>33</v>
      </c>
      <c r="AI2217" t="s">
        <v>52</v>
      </c>
      <c r="AJ2217">
        <v>32.646701</v>
      </c>
      <c r="AK2217">
        <v>-117.026445</v>
      </c>
    </row>
    <row r="2218" spans="1:37" x14ac:dyDescent="0.25">
      <c r="A2218">
        <v>2216</v>
      </c>
      <c r="B2218">
        <v>407</v>
      </c>
      <c r="C2218" t="s">
        <v>1293</v>
      </c>
      <c r="D2218" t="s">
        <v>52</v>
      </c>
      <c r="E2218" t="s">
        <v>31</v>
      </c>
      <c r="F2218" s="2">
        <v>34700</v>
      </c>
      <c r="G2218" s="2">
        <v>38352</v>
      </c>
      <c r="H2218">
        <v>133691</v>
      </c>
      <c r="I2218">
        <v>81460</v>
      </c>
      <c r="J2218">
        <v>416</v>
      </c>
      <c r="K2218">
        <f t="shared" si="68"/>
        <v>20299641440</v>
      </c>
      <c r="L2218">
        <v>374</v>
      </c>
      <c r="M2218">
        <v>333</v>
      </c>
      <c r="N2218" t="s">
        <v>1293</v>
      </c>
      <c r="O2218" t="s">
        <v>112</v>
      </c>
      <c r="P2218" t="s">
        <v>39</v>
      </c>
      <c r="Q2218" s="6">
        <v>42322</v>
      </c>
      <c r="R2218" s="3">
        <v>4626</v>
      </c>
      <c r="S2218" s="3">
        <v>4480</v>
      </c>
      <c r="T2218" t="s">
        <v>55</v>
      </c>
      <c r="U2218" t="s">
        <v>1300</v>
      </c>
      <c r="V2218" s="3">
        <v>140007</v>
      </c>
      <c r="W2218">
        <v>181.15</v>
      </c>
      <c r="X2218" t="s">
        <v>1301</v>
      </c>
      <c r="Y2218" t="s">
        <v>1302</v>
      </c>
      <c r="Z2218">
        <v>114</v>
      </c>
      <c r="AA2218" t="s">
        <v>55</v>
      </c>
      <c r="AB2218" s="3">
        <v>1507388701</v>
      </c>
      <c r="AC2218" s="3">
        <v>1459814393</v>
      </c>
      <c r="AD2218">
        <v>179.44</v>
      </c>
      <c r="AE2218" s="5">
        <f t="shared" si="69"/>
        <v>753694350.5</v>
      </c>
      <c r="AF2218">
        <v>173.78</v>
      </c>
      <c r="AG2218" s="4">
        <v>0.5</v>
      </c>
      <c r="AH2218" t="s">
        <v>33</v>
      </c>
      <c r="AI2218" t="s">
        <v>52</v>
      </c>
      <c r="AJ2218">
        <v>32.646701</v>
      </c>
      <c r="AK2218">
        <v>-117.026445</v>
      </c>
    </row>
    <row r="2219" spans="1:37" x14ac:dyDescent="0.25">
      <c r="A2219">
        <v>2217</v>
      </c>
      <c r="B2219">
        <v>407</v>
      </c>
      <c r="C2219" t="s">
        <v>1293</v>
      </c>
      <c r="D2219" t="s">
        <v>52</v>
      </c>
      <c r="E2219" t="s">
        <v>31</v>
      </c>
      <c r="F2219" s="2">
        <v>34700</v>
      </c>
      <c r="G2219" s="2">
        <v>38352</v>
      </c>
      <c r="H2219">
        <v>133691</v>
      </c>
      <c r="I2219">
        <v>81460</v>
      </c>
      <c r="J2219">
        <v>416</v>
      </c>
      <c r="K2219">
        <f t="shared" si="68"/>
        <v>20299641440</v>
      </c>
      <c r="L2219">
        <v>374</v>
      </c>
      <c r="M2219">
        <v>333</v>
      </c>
      <c r="N2219" t="s">
        <v>1293</v>
      </c>
      <c r="O2219" t="s">
        <v>112</v>
      </c>
      <c r="P2219" t="s">
        <v>39</v>
      </c>
      <c r="Q2219" s="6">
        <v>42291</v>
      </c>
      <c r="R2219" s="3">
        <v>6544</v>
      </c>
      <c r="S2219" s="3">
        <v>5978</v>
      </c>
      <c r="T2219" t="s">
        <v>55</v>
      </c>
      <c r="U2219" t="s">
        <v>1303</v>
      </c>
      <c r="V2219" s="3">
        <v>139816</v>
      </c>
      <c r="W2219">
        <v>304.33</v>
      </c>
      <c r="X2219" t="s">
        <v>1304</v>
      </c>
      <c r="Y2219" t="s">
        <v>1302</v>
      </c>
      <c r="Z2219">
        <v>341</v>
      </c>
      <c r="AA2219" t="s">
        <v>55</v>
      </c>
      <c r="AB2219" s="3">
        <v>2132371738</v>
      </c>
      <c r="AC2219" s="3">
        <v>1947939831</v>
      </c>
      <c r="AD2219">
        <v>305.02999999999997</v>
      </c>
      <c r="AE2219" s="5">
        <f t="shared" si="69"/>
        <v>1322070477.5599999</v>
      </c>
      <c r="AF2219">
        <v>278.64</v>
      </c>
      <c r="AG2219" s="4">
        <v>0.62</v>
      </c>
      <c r="AH2219" t="s">
        <v>33</v>
      </c>
      <c r="AI2219" t="s">
        <v>52</v>
      </c>
      <c r="AJ2219">
        <v>32.646701</v>
      </c>
      <c r="AK2219">
        <v>-117.026445</v>
      </c>
    </row>
    <row r="2220" spans="1:37" x14ac:dyDescent="0.25">
      <c r="A2220">
        <v>2218</v>
      </c>
      <c r="B2220">
        <v>407</v>
      </c>
      <c r="C2220" t="s">
        <v>1293</v>
      </c>
      <c r="D2220" t="s">
        <v>52</v>
      </c>
      <c r="E2220" t="s">
        <v>31</v>
      </c>
      <c r="F2220" s="2">
        <v>34700</v>
      </c>
      <c r="G2220" s="2">
        <v>38352</v>
      </c>
      <c r="H2220">
        <v>133691</v>
      </c>
      <c r="I2220">
        <v>81460</v>
      </c>
      <c r="J2220">
        <v>416</v>
      </c>
      <c r="K2220">
        <f t="shared" si="68"/>
        <v>20299641440</v>
      </c>
      <c r="L2220">
        <v>374</v>
      </c>
      <c r="M2220">
        <v>333</v>
      </c>
      <c r="N2220" t="s">
        <v>1293</v>
      </c>
      <c r="O2220" t="s">
        <v>112</v>
      </c>
      <c r="P2220" t="s">
        <v>39</v>
      </c>
      <c r="Q2220" s="6">
        <v>42261</v>
      </c>
      <c r="R2220" s="3">
        <v>7040</v>
      </c>
      <c r="S2220" s="3">
        <v>7719</v>
      </c>
      <c r="T2220" t="s">
        <v>55</v>
      </c>
      <c r="U2220" t="s">
        <v>1305</v>
      </c>
      <c r="V2220" s="3">
        <v>139624</v>
      </c>
      <c r="W2220">
        <v>368.19</v>
      </c>
      <c r="X2220" t="s">
        <v>1306</v>
      </c>
      <c r="Y2220" t="s">
        <v>1302</v>
      </c>
      <c r="Z2220">
        <v>473</v>
      </c>
      <c r="AA2220" t="s">
        <v>55</v>
      </c>
      <c r="AB2220" s="3">
        <v>2293994046</v>
      </c>
      <c r="AC2220" s="3">
        <v>2515247165</v>
      </c>
      <c r="AD2220">
        <v>366.93</v>
      </c>
      <c r="AE2220" s="5">
        <f t="shared" si="69"/>
        <v>1536976010.8200002</v>
      </c>
      <c r="AF2220">
        <v>402.32</v>
      </c>
      <c r="AG2220" s="4">
        <v>0.67</v>
      </c>
      <c r="AH2220" t="s">
        <v>33</v>
      </c>
      <c r="AI2220" t="s">
        <v>52</v>
      </c>
      <c r="AJ2220">
        <v>32.646701</v>
      </c>
      <c r="AK2220">
        <v>-117.026445</v>
      </c>
    </row>
    <row r="2221" spans="1:37" x14ac:dyDescent="0.25">
      <c r="A2221">
        <v>2219</v>
      </c>
      <c r="B2221">
        <v>407</v>
      </c>
      <c r="C2221" t="s">
        <v>1293</v>
      </c>
      <c r="D2221" t="s">
        <v>52</v>
      </c>
      <c r="E2221" t="s">
        <v>31</v>
      </c>
      <c r="F2221" s="2">
        <v>34700</v>
      </c>
      <c r="G2221" s="2">
        <v>38352</v>
      </c>
      <c r="H2221">
        <v>133691</v>
      </c>
      <c r="I2221">
        <v>81460</v>
      </c>
      <c r="J2221">
        <v>416</v>
      </c>
      <c r="K2221">
        <f t="shared" si="68"/>
        <v>20299641440</v>
      </c>
      <c r="L2221">
        <v>374</v>
      </c>
      <c r="M2221">
        <v>333</v>
      </c>
      <c r="N2221" t="s">
        <v>1293</v>
      </c>
      <c r="O2221" t="s">
        <v>112</v>
      </c>
      <c r="Q2221" s="6">
        <v>42230</v>
      </c>
      <c r="R2221" s="3">
        <v>7464</v>
      </c>
      <c r="S2221" s="3">
        <v>7697</v>
      </c>
      <c r="T2221" t="s">
        <v>55</v>
      </c>
      <c r="U2221" t="s">
        <v>1307</v>
      </c>
      <c r="V2221" s="3">
        <v>139433</v>
      </c>
      <c r="W2221">
        <v>353.43</v>
      </c>
      <c r="X2221" t="s">
        <v>1306</v>
      </c>
      <c r="Y2221" t="s">
        <v>1308</v>
      </c>
      <c r="Z2221">
        <v>385</v>
      </c>
      <c r="AA2221" t="s">
        <v>55</v>
      </c>
      <c r="AB2221" s="3">
        <v>2432155051</v>
      </c>
      <c r="AC2221" s="3">
        <v>2508078434</v>
      </c>
      <c r="AD2221">
        <v>343.24</v>
      </c>
      <c r="AE2221" s="5">
        <f t="shared" si="69"/>
        <v>1483614581.1099999</v>
      </c>
      <c r="AF2221">
        <v>353.95</v>
      </c>
      <c r="AG2221" s="4">
        <v>0.61</v>
      </c>
      <c r="AH2221" t="s">
        <v>33</v>
      </c>
      <c r="AI2221" t="s">
        <v>52</v>
      </c>
      <c r="AJ2221">
        <v>32.646701</v>
      </c>
      <c r="AK2221">
        <v>-117.026445</v>
      </c>
    </row>
    <row r="2222" spans="1:37" x14ac:dyDescent="0.25">
      <c r="A2222">
        <v>2220</v>
      </c>
      <c r="B2222">
        <v>407</v>
      </c>
      <c r="C2222" t="s">
        <v>1293</v>
      </c>
      <c r="D2222" t="s">
        <v>52</v>
      </c>
      <c r="E2222" t="s">
        <v>31</v>
      </c>
      <c r="F2222" s="2">
        <v>34700</v>
      </c>
      <c r="G2222" s="2">
        <v>38352</v>
      </c>
      <c r="H2222">
        <v>133691</v>
      </c>
      <c r="I2222">
        <v>81460</v>
      </c>
      <c r="J2222">
        <v>416</v>
      </c>
      <c r="K2222">
        <f t="shared" si="68"/>
        <v>20299641440</v>
      </c>
      <c r="L2222">
        <v>374</v>
      </c>
      <c r="M2222">
        <v>333</v>
      </c>
      <c r="N2222" t="s">
        <v>1293</v>
      </c>
      <c r="O2222" t="s">
        <v>112</v>
      </c>
      <c r="P2222" t="s">
        <v>39</v>
      </c>
      <c r="Q2222" s="6">
        <v>42199</v>
      </c>
      <c r="R2222" s="3">
        <v>7986</v>
      </c>
      <c r="S2222" s="3">
        <v>7940</v>
      </c>
      <c r="T2222" t="s">
        <v>55</v>
      </c>
      <c r="U2222" t="s">
        <v>1309</v>
      </c>
      <c r="V2222" s="3">
        <v>139241</v>
      </c>
      <c r="W2222">
        <v>334.87</v>
      </c>
      <c r="X2222" t="s">
        <v>1306</v>
      </c>
      <c r="Y2222" t="s">
        <v>1308</v>
      </c>
      <c r="Z2222">
        <v>629</v>
      </c>
      <c r="AA2222" t="s">
        <v>55</v>
      </c>
      <c r="AB2222" s="3">
        <v>2602249496</v>
      </c>
      <c r="AC2222" s="3">
        <v>2587260330</v>
      </c>
      <c r="AD2222">
        <v>337.6</v>
      </c>
      <c r="AE2222" s="5">
        <f t="shared" si="69"/>
        <v>1457259717.7600002</v>
      </c>
      <c r="AF2222">
        <v>335.66</v>
      </c>
      <c r="AG2222" s="4">
        <v>0.56000000000000005</v>
      </c>
      <c r="AH2222" t="s">
        <v>33</v>
      </c>
      <c r="AI2222" t="s">
        <v>52</v>
      </c>
      <c r="AJ2222">
        <v>32.646701</v>
      </c>
      <c r="AK2222">
        <v>-117.026445</v>
      </c>
    </row>
    <row r="2223" spans="1:37" x14ac:dyDescent="0.25">
      <c r="A2223">
        <v>2221</v>
      </c>
      <c r="B2223">
        <v>407</v>
      </c>
      <c r="C2223" t="s">
        <v>1293</v>
      </c>
      <c r="D2223" t="s">
        <v>52</v>
      </c>
      <c r="E2223" t="s">
        <v>31</v>
      </c>
      <c r="F2223" s="2">
        <v>34700</v>
      </c>
      <c r="G2223" s="2">
        <v>38352</v>
      </c>
      <c r="H2223">
        <v>133691</v>
      </c>
      <c r="I2223">
        <v>81460</v>
      </c>
      <c r="J2223">
        <v>416</v>
      </c>
      <c r="K2223">
        <f t="shared" si="68"/>
        <v>20299641440</v>
      </c>
      <c r="L2223">
        <v>374</v>
      </c>
      <c r="M2223">
        <v>333</v>
      </c>
      <c r="N2223" t="s">
        <v>1293</v>
      </c>
      <c r="O2223" t="s">
        <v>112</v>
      </c>
      <c r="P2223" t="s">
        <v>39</v>
      </c>
      <c r="Q2223" s="6">
        <v>42169</v>
      </c>
      <c r="R2223" s="3">
        <v>7679</v>
      </c>
      <c r="S2223" s="3">
        <v>7035</v>
      </c>
      <c r="T2223" t="s">
        <v>55</v>
      </c>
      <c r="U2223" t="s">
        <v>1309</v>
      </c>
      <c r="V2223" s="3">
        <v>139050</v>
      </c>
      <c r="W2223">
        <v>364.71</v>
      </c>
      <c r="X2223" t="s">
        <v>1306</v>
      </c>
      <c r="Y2223" t="s">
        <v>1308</v>
      </c>
      <c r="Z2223">
        <v>486</v>
      </c>
      <c r="AA2223" t="s">
        <v>55</v>
      </c>
      <c r="AB2223" s="3">
        <v>2502213108</v>
      </c>
      <c r="AC2223" s="3">
        <v>2292364789</v>
      </c>
      <c r="AD2223">
        <v>365.9</v>
      </c>
      <c r="AE2223" s="5">
        <f t="shared" si="69"/>
        <v>1526349995.8799999</v>
      </c>
      <c r="AF2223">
        <v>335.21</v>
      </c>
      <c r="AG2223" s="4">
        <v>0.61</v>
      </c>
      <c r="AH2223" t="s">
        <v>33</v>
      </c>
      <c r="AI2223" t="s">
        <v>52</v>
      </c>
      <c r="AJ2223">
        <v>32.646701</v>
      </c>
      <c r="AK2223">
        <v>-117.026445</v>
      </c>
    </row>
    <row r="2224" spans="1:37" x14ac:dyDescent="0.25">
      <c r="A2224">
        <v>2222</v>
      </c>
      <c r="B2224">
        <v>781</v>
      </c>
      <c r="C2224" t="s">
        <v>1310</v>
      </c>
      <c r="D2224" t="s">
        <v>213</v>
      </c>
      <c r="E2224" t="s">
        <v>53</v>
      </c>
      <c r="F2224" s="2">
        <v>36526</v>
      </c>
      <c r="G2224" s="2">
        <v>40178</v>
      </c>
      <c r="H2224">
        <v>14076</v>
      </c>
      <c r="I2224">
        <v>13551</v>
      </c>
      <c r="J2224">
        <v>330</v>
      </c>
      <c r="K2224">
        <f t="shared" si="68"/>
        <v>1695454200</v>
      </c>
      <c r="L2224">
        <v>328</v>
      </c>
      <c r="M2224">
        <v>325</v>
      </c>
      <c r="N2224" t="s">
        <v>1310</v>
      </c>
      <c r="O2224">
        <v>2</v>
      </c>
      <c r="P2224" t="s">
        <v>39</v>
      </c>
      <c r="Q2224" s="6">
        <v>42050</v>
      </c>
      <c r="R2224">
        <v>49</v>
      </c>
      <c r="S2224">
        <v>57</v>
      </c>
      <c r="T2224" t="s">
        <v>40</v>
      </c>
      <c r="V2224" s="3">
        <v>14076</v>
      </c>
      <c r="W2224">
        <v>124.8</v>
      </c>
      <c r="AB2224" s="3">
        <v>49100000</v>
      </c>
      <c r="AC2224" s="3">
        <v>56600000</v>
      </c>
      <c r="AD2224">
        <v>124.58</v>
      </c>
      <c r="AE2224" s="5">
        <f t="shared" si="69"/>
        <v>49100000</v>
      </c>
      <c r="AF2224">
        <v>143.61000000000001</v>
      </c>
      <c r="AG2224" s="4">
        <v>1</v>
      </c>
      <c r="AH2224" t="s">
        <v>33</v>
      </c>
      <c r="AI2224" t="s">
        <v>213</v>
      </c>
      <c r="AJ2224">
        <v>40.178488999999999</v>
      </c>
      <c r="AK2224">
        <v>-122.23583000000001</v>
      </c>
    </row>
    <row r="2225" spans="1:37" x14ac:dyDescent="0.25">
      <c r="A2225">
        <v>2223</v>
      </c>
      <c r="B2225">
        <v>781</v>
      </c>
      <c r="C2225" t="s">
        <v>1310</v>
      </c>
      <c r="D2225" t="s">
        <v>213</v>
      </c>
      <c r="E2225" t="s">
        <v>53</v>
      </c>
      <c r="F2225" s="2">
        <v>36526</v>
      </c>
      <c r="G2225" s="2">
        <v>40178</v>
      </c>
      <c r="H2225">
        <v>14076</v>
      </c>
      <c r="I2225">
        <v>13551</v>
      </c>
      <c r="J2225">
        <v>330</v>
      </c>
      <c r="K2225">
        <f t="shared" si="68"/>
        <v>1695454200</v>
      </c>
      <c r="L2225">
        <v>328</v>
      </c>
      <c r="M2225">
        <v>325</v>
      </c>
      <c r="N2225" t="s">
        <v>1310</v>
      </c>
      <c r="O2225">
        <v>2</v>
      </c>
      <c r="P2225" t="s">
        <v>39</v>
      </c>
      <c r="Q2225" s="6">
        <v>42019</v>
      </c>
      <c r="R2225">
        <v>55</v>
      </c>
      <c r="S2225">
        <v>59</v>
      </c>
      <c r="T2225" t="s">
        <v>40</v>
      </c>
      <c r="V2225" s="3">
        <v>14076</v>
      </c>
      <c r="W2225">
        <v>125</v>
      </c>
      <c r="AB2225" s="3">
        <v>54700000</v>
      </c>
      <c r="AC2225" s="3">
        <v>59200000</v>
      </c>
      <c r="AD2225">
        <v>125.36</v>
      </c>
      <c r="AE2225" s="5">
        <f t="shared" si="69"/>
        <v>54700000</v>
      </c>
      <c r="AF2225">
        <v>135.66999999999999</v>
      </c>
      <c r="AG2225" s="4">
        <v>1</v>
      </c>
      <c r="AH2225" t="s">
        <v>33</v>
      </c>
      <c r="AI2225" t="s">
        <v>213</v>
      </c>
      <c r="AJ2225">
        <v>40.178488999999999</v>
      </c>
      <c r="AK2225">
        <v>-122.23583000000001</v>
      </c>
    </row>
    <row r="2226" spans="1:37" x14ac:dyDescent="0.25">
      <c r="A2226">
        <v>2224</v>
      </c>
      <c r="B2226">
        <v>781</v>
      </c>
      <c r="C2226" t="s">
        <v>1310</v>
      </c>
      <c r="D2226" t="s">
        <v>213</v>
      </c>
      <c r="E2226" t="s">
        <v>53</v>
      </c>
      <c r="F2226" s="2">
        <v>36526</v>
      </c>
      <c r="G2226" s="2">
        <v>40178</v>
      </c>
      <c r="H2226">
        <v>14076</v>
      </c>
      <c r="I2226">
        <v>13551</v>
      </c>
      <c r="J2226">
        <v>330</v>
      </c>
      <c r="K2226">
        <f t="shared" si="68"/>
        <v>1695454200</v>
      </c>
      <c r="L2226">
        <v>328</v>
      </c>
      <c r="M2226">
        <v>325</v>
      </c>
      <c r="N2226" t="s">
        <v>1310</v>
      </c>
      <c r="O2226">
        <v>2</v>
      </c>
      <c r="P2226" t="s">
        <v>39</v>
      </c>
      <c r="Q2226" s="6">
        <v>42352</v>
      </c>
      <c r="R2226">
        <v>52</v>
      </c>
      <c r="S2226">
        <v>73</v>
      </c>
      <c r="T2226" t="s">
        <v>40</v>
      </c>
      <c r="V2226" s="3">
        <v>14076</v>
      </c>
      <c r="W2226">
        <v>119.5</v>
      </c>
      <c r="AA2226" t="s">
        <v>32</v>
      </c>
      <c r="AB2226" s="3">
        <v>52100000</v>
      </c>
      <c r="AC2226" s="3">
        <v>72500000</v>
      </c>
      <c r="AD2226">
        <v>119.4</v>
      </c>
      <c r="AE2226" s="5">
        <f t="shared" si="69"/>
        <v>52100000</v>
      </c>
      <c r="AF2226">
        <v>166.15</v>
      </c>
      <c r="AG2226" s="4">
        <v>1</v>
      </c>
      <c r="AH2226" t="s">
        <v>33</v>
      </c>
      <c r="AI2226" t="s">
        <v>213</v>
      </c>
      <c r="AJ2226">
        <v>40.178488999999999</v>
      </c>
      <c r="AK2226">
        <v>-122.23583000000001</v>
      </c>
    </row>
    <row r="2227" spans="1:37" x14ac:dyDescent="0.25">
      <c r="A2227">
        <v>2225</v>
      </c>
      <c r="B2227">
        <v>781</v>
      </c>
      <c r="C2227" t="s">
        <v>1310</v>
      </c>
      <c r="D2227" t="s">
        <v>213</v>
      </c>
      <c r="E2227" t="s">
        <v>53</v>
      </c>
      <c r="F2227" s="2">
        <v>36526</v>
      </c>
      <c r="G2227" s="2">
        <v>40178</v>
      </c>
      <c r="H2227">
        <v>14076</v>
      </c>
      <c r="I2227">
        <v>13551</v>
      </c>
      <c r="J2227">
        <v>330</v>
      </c>
      <c r="K2227">
        <f t="shared" si="68"/>
        <v>1695454200</v>
      </c>
      <c r="L2227">
        <v>328</v>
      </c>
      <c r="M2227">
        <v>325</v>
      </c>
      <c r="N2227" t="s">
        <v>1310</v>
      </c>
      <c r="O2227">
        <v>2</v>
      </c>
      <c r="P2227" t="s">
        <v>39</v>
      </c>
      <c r="Q2227" s="6">
        <v>42322</v>
      </c>
      <c r="R2227">
        <v>52</v>
      </c>
      <c r="S2227">
        <v>78</v>
      </c>
      <c r="T2227" t="s">
        <v>40</v>
      </c>
      <c r="V2227" s="3">
        <v>14076</v>
      </c>
      <c r="W2227">
        <v>124</v>
      </c>
      <c r="AB2227" s="3">
        <v>52400000</v>
      </c>
      <c r="AC2227" s="3">
        <v>78300000</v>
      </c>
      <c r="AD2227">
        <v>111.68</v>
      </c>
      <c r="AE2227" s="5">
        <f t="shared" si="69"/>
        <v>47160000</v>
      </c>
      <c r="AF2227">
        <v>166.88</v>
      </c>
      <c r="AG2227" s="4">
        <v>0.9</v>
      </c>
      <c r="AH2227" t="s">
        <v>33</v>
      </c>
      <c r="AI2227" t="s">
        <v>213</v>
      </c>
      <c r="AJ2227">
        <v>40.178488999999999</v>
      </c>
      <c r="AK2227">
        <v>-122.23583000000001</v>
      </c>
    </row>
    <row r="2228" spans="1:37" x14ac:dyDescent="0.25">
      <c r="A2228">
        <v>2226</v>
      </c>
      <c r="B2228">
        <v>781</v>
      </c>
      <c r="C2228" t="s">
        <v>1310</v>
      </c>
      <c r="D2228" t="s">
        <v>213</v>
      </c>
      <c r="E2228" t="s">
        <v>53</v>
      </c>
      <c r="F2228" s="2">
        <v>36526</v>
      </c>
      <c r="G2228" s="2">
        <v>40178</v>
      </c>
      <c r="H2228">
        <v>14076</v>
      </c>
      <c r="I2228">
        <v>13551</v>
      </c>
      <c r="J2228">
        <v>330</v>
      </c>
      <c r="K2228">
        <f t="shared" si="68"/>
        <v>1695454200</v>
      </c>
      <c r="L2228">
        <v>328</v>
      </c>
      <c r="M2228">
        <v>325</v>
      </c>
      <c r="N2228" t="s">
        <v>1310</v>
      </c>
      <c r="O2228">
        <v>2</v>
      </c>
      <c r="P2228" t="s">
        <v>39</v>
      </c>
      <c r="Q2228" s="6">
        <v>42291</v>
      </c>
      <c r="R2228">
        <v>96</v>
      </c>
      <c r="S2228">
        <v>118</v>
      </c>
      <c r="T2228" t="s">
        <v>40</v>
      </c>
      <c r="V2228" s="3">
        <v>14076</v>
      </c>
      <c r="W2228">
        <v>197.3</v>
      </c>
      <c r="AB2228" s="3">
        <v>95700000</v>
      </c>
      <c r="AC2228" s="3">
        <v>118300000</v>
      </c>
      <c r="AD2228">
        <v>197.38</v>
      </c>
      <c r="AE2228" s="5">
        <f t="shared" si="69"/>
        <v>86130000</v>
      </c>
      <c r="AF2228">
        <v>244</v>
      </c>
      <c r="AG2228" s="4">
        <v>0.9</v>
      </c>
      <c r="AH2228" t="s">
        <v>33</v>
      </c>
      <c r="AI2228" t="s">
        <v>213</v>
      </c>
      <c r="AJ2228">
        <v>40.178488999999999</v>
      </c>
      <c r="AK2228">
        <v>-122.23583000000001</v>
      </c>
    </row>
    <row r="2229" spans="1:37" x14ac:dyDescent="0.25">
      <c r="A2229">
        <v>2227</v>
      </c>
      <c r="B2229">
        <v>781</v>
      </c>
      <c r="C2229" t="s">
        <v>1310</v>
      </c>
      <c r="D2229" t="s">
        <v>213</v>
      </c>
      <c r="E2229" t="s">
        <v>53</v>
      </c>
      <c r="F2229" s="2">
        <v>36526</v>
      </c>
      <c r="G2229" s="2">
        <v>40178</v>
      </c>
      <c r="H2229">
        <v>14076</v>
      </c>
      <c r="I2229">
        <v>13551</v>
      </c>
      <c r="J2229">
        <v>330</v>
      </c>
      <c r="K2229">
        <f t="shared" si="68"/>
        <v>1695454200</v>
      </c>
      <c r="L2229">
        <v>328</v>
      </c>
      <c r="M2229">
        <v>325</v>
      </c>
      <c r="N2229" t="s">
        <v>1310</v>
      </c>
      <c r="O2229">
        <v>2</v>
      </c>
      <c r="P2229" t="s">
        <v>39</v>
      </c>
      <c r="Q2229" s="6">
        <v>42261</v>
      </c>
      <c r="R2229">
        <v>127</v>
      </c>
      <c r="S2229">
        <v>139</v>
      </c>
      <c r="T2229" t="s">
        <v>40</v>
      </c>
      <c r="V2229" s="3">
        <v>14076</v>
      </c>
      <c r="W2229">
        <v>291</v>
      </c>
      <c r="AB2229" s="3">
        <v>127100000</v>
      </c>
      <c r="AC2229" s="3">
        <v>138900000</v>
      </c>
      <c r="AD2229">
        <v>270.89</v>
      </c>
      <c r="AE2229" s="5">
        <f t="shared" si="69"/>
        <v>114390000</v>
      </c>
      <c r="AF2229">
        <v>296.04000000000002</v>
      </c>
      <c r="AG2229" s="4">
        <v>0.9</v>
      </c>
      <c r="AH2229" t="s">
        <v>33</v>
      </c>
      <c r="AI2229" t="s">
        <v>213</v>
      </c>
      <c r="AJ2229">
        <v>40.178488999999999</v>
      </c>
      <c r="AK2229">
        <v>-122.23583000000001</v>
      </c>
    </row>
    <row r="2230" spans="1:37" x14ac:dyDescent="0.25">
      <c r="A2230">
        <v>2228</v>
      </c>
      <c r="B2230">
        <v>781</v>
      </c>
      <c r="C2230" t="s">
        <v>1310</v>
      </c>
      <c r="D2230" t="s">
        <v>213</v>
      </c>
      <c r="E2230" t="s">
        <v>53</v>
      </c>
      <c r="F2230" s="2">
        <v>36526</v>
      </c>
      <c r="G2230" s="2">
        <v>40178</v>
      </c>
      <c r="H2230">
        <v>14076</v>
      </c>
      <c r="I2230">
        <v>13551</v>
      </c>
      <c r="J2230">
        <v>330</v>
      </c>
      <c r="K2230">
        <f t="shared" si="68"/>
        <v>1695454200</v>
      </c>
      <c r="L2230">
        <v>328</v>
      </c>
      <c r="M2230">
        <v>325</v>
      </c>
      <c r="N2230" t="s">
        <v>1310</v>
      </c>
      <c r="O2230" t="s">
        <v>78</v>
      </c>
      <c r="P2230" t="s">
        <v>39</v>
      </c>
      <c r="Q2230" s="6">
        <v>42230</v>
      </c>
      <c r="R2230">
        <v>158</v>
      </c>
      <c r="S2230">
        <v>219</v>
      </c>
      <c r="T2230" t="s">
        <v>40</v>
      </c>
      <c r="V2230" s="3">
        <v>14076</v>
      </c>
      <c r="AB2230" s="3">
        <v>158300000</v>
      </c>
      <c r="AC2230" s="3">
        <v>219100000</v>
      </c>
      <c r="AD2230">
        <v>290.22000000000003</v>
      </c>
      <c r="AE2230" s="5">
        <f t="shared" si="69"/>
        <v>126640000</v>
      </c>
      <c r="AF2230">
        <v>401.69</v>
      </c>
      <c r="AG2230" s="4">
        <v>0.8</v>
      </c>
      <c r="AH2230" t="s">
        <v>33</v>
      </c>
      <c r="AI2230" t="s">
        <v>213</v>
      </c>
      <c r="AJ2230">
        <v>40.178488999999999</v>
      </c>
      <c r="AK2230">
        <v>-122.23583000000001</v>
      </c>
    </row>
    <row r="2231" spans="1:37" x14ac:dyDescent="0.25">
      <c r="A2231">
        <v>2229</v>
      </c>
      <c r="B2231">
        <v>781</v>
      </c>
      <c r="C2231" t="s">
        <v>1310</v>
      </c>
      <c r="D2231" t="s">
        <v>213</v>
      </c>
      <c r="E2231" t="s">
        <v>53</v>
      </c>
      <c r="F2231" s="2">
        <v>36526</v>
      </c>
      <c r="G2231" s="2">
        <v>40178</v>
      </c>
      <c r="H2231">
        <v>14076</v>
      </c>
      <c r="I2231">
        <v>13551</v>
      </c>
      <c r="J2231">
        <v>330</v>
      </c>
      <c r="K2231">
        <f t="shared" si="68"/>
        <v>1695454200</v>
      </c>
      <c r="L2231">
        <v>328</v>
      </c>
      <c r="M2231">
        <v>325</v>
      </c>
      <c r="N2231" t="s">
        <v>1310</v>
      </c>
      <c r="O2231">
        <v>2</v>
      </c>
      <c r="P2231" t="s">
        <v>39</v>
      </c>
      <c r="Q2231" s="6">
        <v>42199</v>
      </c>
      <c r="R2231" s="3">
        <v>175491212</v>
      </c>
      <c r="S2231" s="3">
        <v>161493249</v>
      </c>
      <c r="T2231" t="s">
        <v>32</v>
      </c>
      <c r="V2231" s="3">
        <v>14076</v>
      </c>
      <c r="AB2231" s="3">
        <v>175491212</v>
      </c>
      <c r="AC2231" s="3">
        <v>161493249</v>
      </c>
      <c r="AD2231">
        <v>321.74</v>
      </c>
      <c r="AE2231" s="5">
        <f t="shared" si="69"/>
        <v>140392969.59999999</v>
      </c>
      <c r="AF2231">
        <v>296.08</v>
      </c>
      <c r="AG2231" s="4">
        <v>0.8</v>
      </c>
      <c r="AH2231" t="s">
        <v>33</v>
      </c>
      <c r="AI2231" t="s">
        <v>213</v>
      </c>
      <c r="AJ2231">
        <v>40.178488999999999</v>
      </c>
      <c r="AK2231">
        <v>-122.23583000000001</v>
      </c>
    </row>
    <row r="2232" spans="1:37" x14ac:dyDescent="0.25">
      <c r="A2232">
        <v>2230</v>
      </c>
      <c r="B2232">
        <v>791</v>
      </c>
      <c r="C2232" t="s">
        <v>1311</v>
      </c>
      <c r="D2232" t="s">
        <v>213</v>
      </c>
      <c r="E2232" t="s">
        <v>31</v>
      </c>
      <c r="F2232" s="2">
        <v>36161</v>
      </c>
      <c r="G2232" s="2">
        <v>39813</v>
      </c>
      <c r="H2232">
        <v>90732</v>
      </c>
      <c r="I2232">
        <v>86129</v>
      </c>
      <c r="J2232">
        <v>280</v>
      </c>
      <c r="K2232">
        <f t="shared" si="68"/>
        <v>9272810400</v>
      </c>
      <c r="L2232">
        <v>252</v>
      </c>
      <c r="M2232">
        <v>224</v>
      </c>
      <c r="N2232" t="s">
        <v>1311</v>
      </c>
      <c r="O2232" t="s">
        <v>38</v>
      </c>
      <c r="P2232" t="s">
        <v>39</v>
      </c>
      <c r="Q2232" s="6">
        <v>42050</v>
      </c>
      <c r="R2232">
        <v>327</v>
      </c>
      <c r="S2232">
        <v>372</v>
      </c>
      <c r="T2232" t="s">
        <v>40</v>
      </c>
      <c r="V2232" s="3">
        <v>91207</v>
      </c>
      <c r="W2232">
        <v>128</v>
      </c>
      <c r="AB2232" s="3">
        <v>327000000</v>
      </c>
      <c r="AC2232" s="3">
        <v>372000000</v>
      </c>
      <c r="AD2232">
        <v>89.63</v>
      </c>
      <c r="AE2232" s="5">
        <f t="shared" si="69"/>
        <v>228900000</v>
      </c>
      <c r="AF2232">
        <v>101.97</v>
      </c>
      <c r="AG2232" s="4">
        <v>0.7</v>
      </c>
      <c r="AH2232" t="s">
        <v>33</v>
      </c>
      <c r="AI2232" t="s">
        <v>213</v>
      </c>
      <c r="AJ2232">
        <v>40.586539999999999</v>
      </c>
      <c r="AK2232">
        <v>-122.39167500000001</v>
      </c>
    </row>
    <row r="2233" spans="1:37" x14ac:dyDescent="0.25">
      <c r="A2233">
        <v>2231</v>
      </c>
      <c r="B2233">
        <v>791</v>
      </c>
      <c r="C2233" t="s">
        <v>1311</v>
      </c>
      <c r="D2233" t="s">
        <v>213</v>
      </c>
      <c r="E2233" t="s">
        <v>31</v>
      </c>
      <c r="F2233" s="2">
        <v>36161</v>
      </c>
      <c r="G2233" s="2">
        <v>39813</v>
      </c>
      <c r="H2233">
        <v>90732</v>
      </c>
      <c r="I2233">
        <v>86129</v>
      </c>
      <c r="J2233">
        <v>280</v>
      </c>
      <c r="K2233">
        <f t="shared" si="68"/>
        <v>9272810400</v>
      </c>
      <c r="L2233">
        <v>252</v>
      </c>
      <c r="M2233">
        <v>224</v>
      </c>
      <c r="N2233" t="s">
        <v>1311</v>
      </c>
      <c r="O2233" t="s">
        <v>38</v>
      </c>
      <c r="P2233" t="s">
        <v>39</v>
      </c>
      <c r="Q2233" s="6">
        <v>42019</v>
      </c>
      <c r="R2233">
        <v>349</v>
      </c>
      <c r="S2233">
        <v>394</v>
      </c>
      <c r="T2233" t="s">
        <v>40</v>
      </c>
      <c r="V2233" s="3">
        <v>85703</v>
      </c>
      <c r="W2233">
        <v>92</v>
      </c>
      <c r="AB2233" s="3">
        <v>349000000</v>
      </c>
      <c r="AC2233" s="3">
        <v>394000000</v>
      </c>
      <c r="AD2233">
        <v>91.95</v>
      </c>
      <c r="AE2233" s="5">
        <f t="shared" si="69"/>
        <v>244299999.99999997</v>
      </c>
      <c r="AF2233">
        <v>103.81</v>
      </c>
      <c r="AG2233" s="4">
        <v>0.7</v>
      </c>
      <c r="AH2233" t="s">
        <v>33</v>
      </c>
      <c r="AI2233" t="s">
        <v>213</v>
      </c>
      <c r="AJ2233">
        <v>40.586539999999999</v>
      </c>
      <c r="AK2233">
        <v>-122.39167500000001</v>
      </c>
    </row>
    <row r="2234" spans="1:37" x14ac:dyDescent="0.25">
      <c r="A2234">
        <v>2232</v>
      </c>
      <c r="B2234">
        <v>791</v>
      </c>
      <c r="C2234" t="s">
        <v>1311</v>
      </c>
      <c r="D2234" t="s">
        <v>213</v>
      </c>
      <c r="E2234" t="s">
        <v>31</v>
      </c>
      <c r="F2234" s="2">
        <v>36161</v>
      </c>
      <c r="G2234" s="2">
        <v>39813</v>
      </c>
      <c r="H2234">
        <v>90732</v>
      </c>
      <c r="I2234">
        <v>86129</v>
      </c>
      <c r="J2234">
        <v>280</v>
      </c>
      <c r="K2234">
        <f t="shared" si="68"/>
        <v>9272810400</v>
      </c>
      <c r="L2234">
        <v>252</v>
      </c>
      <c r="M2234">
        <v>224</v>
      </c>
      <c r="N2234" t="s">
        <v>1311</v>
      </c>
      <c r="O2234" t="s">
        <v>38</v>
      </c>
      <c r="P2234" t="s">
        <v>39</v>
      </c>
      <c r="Q2234" s="6">
        <v>42352</v>
      </c>
      <c r="R2234">
        <v>341</v>
      </c>
      <c r="S2234">
        <v>416</v>
      </c>
      <c r="T2234" t="s">
        <v>40</v>
      </c>
      <c r="V2234" s="3">
        <v>85703</v>
      </c>
      <c r="AB2234" s="3">
        <v>341100000</v>
      </c>
      <c r="AC2234" s="3">
        <v>416100000</v>
      </c>
      <c r="AD2234">
        <v>89.87</v>
      </c>
      <c r="AE2234" s="5">
        <f t="shared" si="69"/>
        <v>238769999.99999997</v>
      </c>
      <c r="AF2234">
        <v>109.63</v>
      </c>
      <c r="AG2234" s="4">
        <v>0.7</v>
      </c>
      <c r="AH2234" t="s">
        <v>33</v>
      </c>
      <c r="AI2234" t="s">
        <v>213</v>
      </c>
      <c r="AJ2234">
        <v>40.586539999999999</v>
      </c>
      <c r="AK2234">
        <v>-122.39167500000001</v>
      </c>
    </row>
    <row r="2235" spans="1:37" x14ac:dyDescent="0.25">
      <c r="A2235">
        <v>2233</v>
      </c>
      <c r="B2235">
        <v>791</v>
      </c>
      <c r="C2235" t="s">
        <v>1311</v>
      </c>
      <c r="D2235" t="s">
        <v>213</v>
      </c>
      <c r="E2235" t="s">
        <v>31</v>
      </c>
      <c r="F2235" s="2">
        <v>36161</v>
      </c>
      <c r="G2235" s="2">
        <v>39813</v>
      </c>
      <c r="H2235">
        <v>90732</v>
      </c>
      <c r="I2235">
        <v>86129</v>
      </c>
      <c r="J2235">
        <v>280</v>
      </c>
      <c r="K2235">
        <f t="shared" si="68"/>
        <v>9272810400</v>
      </c>
      <c r="L2235">
        <v>252</v>
      </c>
      <c r="M2235">
        <v>224</v>
      </c>
      <c r="N2235" t="s">
        <v>1311</v>
      </c>
      <c r="O2235" t="s">
        <v>38</v>
      </c>
      <c r="P2235" t="s">
        <v>39</v>
      </c>
      <c r="Q2235" s="6">
        <v>42322</v>
      </c>
      <c r="R2235">
        <v>381</v>
      </c>
      <c r="S2235">
        <v>556</v>
      </c>
      <c r="T2235" t="s">
        <v>40</v>
      </c>
      <c r="V2235" s="3">
        <v>85703</v>
      </c>
      <c r="W2235">
        <v>104</v>
      </c>
      <c r="AB2235" s="3">
        <v>380600000</v>
      </c>
      <c r="AC2235" s="3">
        <v>555700000</v>
      </c>
      <c r="AD2235">
        <v>103.62</v>
      </c>
      <c r="AE2235" s="5">
        <f t="shared" si="69"/>
        <v>266419999.99999997</v>
      </c>
      <c r="AF2235">
        <v>151.29</v>
      </c>
      <c r="AG2235" s="4">
        <v>0.7</v>
      </c>
      <c r="AH2235" t="s">
        <v>33</v>
      </c>
      <c r="AI2235" t="s">
        <v>213</v>
      </c>
      <c r="AJ2235">
        <v>40.586539999999999</v>
      </c>
      <c r="AK2235">
        <v>-122.39167500000001</v>
      </c>
    </row>
    <row r="2236" spans="1:37" x14ac:dyDescent="0.25">
      <c r="A2236">
        <v>2234</v>
      </c>
      <c r="B2236">
        <v>791</v>
      </c>
      <c r="C2236" t="s">
        <v>1311</v>
      </c>
      <c r="D2236" t="s">
        <v>213</v>
      </c>
      <c r="E2236" t="s">
        <v>31</v>
      </c>
      <c r="F2236" s="2">
        <v>36161</v>
      </c>
      <c r="G2236" s="2">
        <v>39813</v>
      </c>
      <c r="H2236">
        <v>90732</v>
      </c>
      <c r="I2236">
        <v>86129</v>
      </c>
      <c r="J2236">
        <v>280</v>
      </c>
      <c r="K2236">
        <f t="shared" si="68"/>
        <v>9272810400</v>
      </c>
      <c r="L2236">
        <v>252</v>
      </c>
      <c r="M2236">
        <v>224</v>
      </c>
      <c r="N2236" t="s">
        <v>1311</v>
      </c>
      <c r="O2236" t="s">
        <v>38</v>
      </c>
      <c r="P2236" t="s">
        <v>39</v>
      </c>
      <c r="Q2236" s="6">
        <v>42291</v>
      </c>
      <c r="R2236">
        <v>587</v>
      </c>
      <c r="S2236">
        <v>780</v>
      </c>
      <c r="T2236" t="s">
        <v>40</v>
      </c>
      <c r="U2236" t="s">
        <v>1312</v>
      </c>
      <c r="V2236" s="3">
        <v>85703</v>
      </c>
      <c r="W2236">
        <v>154</v>
      </c>
      <c r="AB2236" s="3">
        <v>586500000</v>
      </c>
      <c r="AC2236" s="3">
        <v>780010000</v>
      </c>
      <c r="AD2236">
        <v>154.53</v>
      </c>
      <c r="AE2236" s="5">
        <f t="shared" si="69"/>
        <v>410550000</v>
      </c>
      <c r="AF2236">
        <v>205.51</v>
      </c>
      <c r="AG2236" s="4">
        <v>0.7</v>
      </c>
      <c r="AH2236" t="s">
        <v>33</v>
      </c>
      <c r="AI2236" t="s">
        <v>213</v>
      </c>
      <c r="AJ2236">
        <v>40.586539999999999</v>
      </c>
      <c r="AK2236">
        <v>-122.39167500000001</v>
      </c>
    </row>
    <row r="2237" spans="1:37" x14ac:dyDescent="0.25">
      <c r="A2237">
        <v>2235</v>
      </c>
      <c r="B2237">
        <v>791</v>
      </c>
      <c r="C2237" t="s">
        <v>1311</v>
      </c>
      <c r="D2237" t="s">
        <v>213</v>
      </c>
      <c r="E2237" t="s">
        <v>31</v>
      </c>
      <c r="F2237" s="2">
        <v>36161</v>
      </c>
      <c r="G2237" s="2">
        <v>39813</v>
      </c>
      <c r="H2237">
        <v>90732</v>
      </c>
      <c r="I2237">
        <v>86129</v>
      </c>
      <c r="J2237">
        <v>280</v>
      </c>
      <c r="K2237">
        <f t="shared" si="68"/>
        <v>9272810400</v>
      </c>
      <c r="L2237">
        <v>252</v>
      </c>
      <c r="M2237">
        <v>224</v>
      </c>
      <c r="N2237" t="s">
        <v>1311</v>
      </c>
      <c r="O2237" t="s">
        <v>38</v>
      </c>
      <c r="P2237" t="s">
        <v>39</v>
      </c>
      <c r="Q2237" s="6">
        <v>42261</v>
      </c>
      <c r="R2237">
        <v>794</v>
      </c>
      <c r="S2237">
        <v>974</v>
      </c>
      <c r="T2237" t="s">
        <v>40</v>
      </c>
      <c r="U2237" t="s">
        <v>1313</v>
      </c>
      <c r="V2237" s="3">
        <v>90250</v>
      </c>
      <c r="W2237">
        <v>208</v>
      </c>
      <c r="AB2237" s="3">
        <v>793900000</v>
      </c>
      <c r="AC2237" s="3">
        <v>974100000</v>
      </c>
      <c r="AD2237">
        <v>208.19</v>
      </c>
      <c r="AE2237" s="5">
        <f t="shared" si="69"/>
        <v>563669000</v>
      </c>
      <c r="AF2237">
        <v>255.44</v>
      </c>
      <c r="AG2237" s="4">
        <v>0.71</v>
      </c>
      <c r="AH2237" t="s">
        <v>33</v>
      </c>
      <c r="AI2237" t="s">
        <v>213</v>
      </c>
      <c r="AJ2237">
        <v>40.586539999999999</v>
      </c>
      <c r="AK2237">
        <v>-122.39167500000001</v>
      </c>
    </row>
    <row r="2238" spans="1:37" x14ac:dyDescent="0.25">
      <c r="A2238">
        <v>2236</v>
      </c>
      <c r="B2238">
        <v>791</v>
      </c>
      <c r="C2238" t="s">
        <v>1311</v>
      </c>
      <c r="D2238" t="s">
        <v>213</v>
      </c>
      <c r="E2238" t="s">
        <v>31</v>
      </c>
      <c r="F2238" s="2">
        <v>36161</v>
      </c>
      <c r="G2238" s="2">
        <v>39813</v>
      </c>
      <c r="H2238">
        <v>90732</v>
      </c>
      <c r="I2238">
        <v>86129</v>
      </c>
      <c r="J2238">
        <v>280</v>
      </c>
      <c r="K2238">
        <f t="shared" si="68"/>
        <v>9272810400</v>
      </c>
      <c r="L2238">
        <v>252</v>
      </c>
      <c r="M2238">
        <v>224</v>
      </c>
      <c r="N2238" t="s">
        <v>1311</v>
      </c>
      <c r="O2238" t="s">
        <v>38</v>
      </c>
      <c r="P2238" t="s">
        <v>39</v>
      </c>
      <c r="Q2238" s="6">
        <v>42230</v>
      </c>
      <c r="R2238">
        <v>944</v>
      </c>
      <c r="S2238" s="3">
        <v>1219</v>
      </c>
      <c r="T2238" t="s">
        <v>40</v>
      </c>
      <c r="V2238" s="3">
        <v>85703</v>
      </c>
      <c r="AB2238" s="3">
        <v>944000000</v>
      </c>
      <c r="AC2238" s="3">
        <v>1219000000</v>
      </c>
      <c r="AD2238">
        <v>255.83</v>
      </c>
      <c r="AE2238" s="5">
        <f t="shared" si="69"/>
        <v>679680000</v>
      </c>
      <c r="AF2238">
        <v>330.35</v>
      </c>
      <c r="AG2238" s="4">
        <v>0.72</v>
      </c>
      <c r="AH2238" t="s">
        <v>33</v>
      </c>
      <c r="AI2238" t="s">
        <v>213</v>
      </c>
      <c r="AJ2238">
        <v>40.586539999999999</v>
      </c>
      <c r="AK2238">
        <v>-122.39167500000001</v>
      </c>
    </row>
    <row r="2239" spans="1:37" x14ac:dyDescent="0.25">
      <c r="A2239">
        <v>2237</v>
      </c>
      <c r="B2239">
        <v>791</v>
      </c>
      <c r="C2239" t="s">
        <v>1311</v>
      </c>
      <c r="D2239" t="s">
        <v>213</v>
      </c>
      <c r="E2239" t="s">
        <v>31</v>
      </c>
      <c r="F2239" s="2">
        <v>36161</v>
      </c>
      <c r="G2239" s="2">
        <v>39813</v>
      </c>
      <c r="H2239">
        <v>90732</v>
      </c>
      <c r="I2239">
        <v>86129</v>
      </c>
      <c r="J2239">
        <v>280</v>
      </c>
      <c r="K2239">
        <f t="shared" si="68"/>
        <v>9272810400</v>
      </c>
      <c r="L2239">
        <v>252</v>
      </c>
      <c r="M2239">
        <v>224</v>
      </c>
      <c r="N2239" t="s">
        <v>1311</v>
      </c>
      <c r="O2239" t="s">
        <v>38</v>
      </c>
      <c r="P2239" t="s">
        <v>39</v>
      </c>
      <c r="Q2239" s="6">
        <v>42199</v>
      </c>
      <c r="R2239" s="3">
        <v>1146</v>
      </c>
      <c r="S2239" s="3">
        <v>1292</v>
      </c>
      <c r="T2239" t="s">
        <v>40</v>
      </c>
      <c r="V2239" s="3">
        <v>89861</v>
      </c>
      <c r="Y2239" t="s">
        <v>1314</v>
      </c>
      <c r="AB2239" s="3">
        <v>1145700000</v>
      </c>
      <c r="AC2239" s="3">
        <v>1292100000</v>
      </c>
      <c r="AD2239">
        <v>296.12</v>
      </c>
      <c r="AE2239" s="5">
        <f t="shared" si="69"/>
        <v>824904000</v>
      </c>
      <c r="AF2239">
        <v>333.96</v>
      </c>
      <c r="AG2239" s="4">
        <v>0.72</v>
      </c>
      <c r="AH2239" t="s">
        <v>33</v>
      </c>
      <c r="AI2239" t="s">
        <v>213</v>
      </c>
      <c r="AJ2239">
        <v>40.586539999999999</v>
      </c>
      <c r="AK2239">
        <v>-122.39167500000001</v>
      </c>
    </row>
    <row r="2240" spans="1:37" x14ac:dyDescent="0.25">
      <c r="A2240">
        <v>2238</v>
      </c>
      <c r="B2240">
        <v>791</v>
      </c>
      <c r="C2240" t="s">
        <v>1311</v>
      </c>
      <c r="D2240" t="s">
        <v>213</v>
      </c>
      <c r="E2240" t="s">
        <v>31</v>
      </c>
      <c r="F2240" s="2">
        <v>36161</v>
      </c>
      <c r="G2240" s="2">
        <v>39813</v>
      </c>
      <c r="H2240">
        <v>90732</v>
      </c>
      <c r="I2240">
        <v>86129</v>
      </c>
      <c r="J2240">
        <v>280</v>
      </c>
      <c r="K2240">
        <f t="shared" si="68"/>
        <v>9272810400</v>
      </c>
      <c r="L2240">
        <v>252</v>
      </c>
      <c r="M2240">
        <v>224</v>
      </c>
      <c r="N2240" t="s">
        <v>1311</v>
      </c>
      <c r="O2240">
        <v>2</v>
      </c>
      <c r="P2240" t="s">
        <v>39</v>
      </c>
      <c r="Q2240" s="6">
        <v>42169</v>
      </c>
      <c r="R2240" s="3">
        <v>1066</v>
      </c>
      <c r="S2240" s="3">
        <v>1106</v>
      </c>
      <c r="T2240" t="s">
        <v>40</v>
      </c>
      <c r="V2240" s="3">
        <v>85703</v>
      </c>
      <c r="AB2240" s="3">
        <v>1066300000</v>
      </c>
      <c r="AC2240" s="3">
        <v>1106000000</v>
      </c>
      <c r="AD2240">
        <v>311.05</v>
      </c>
      <c r="AE2240" s="5">
        <f t="shared" si="69"/>
        <v>799725000</v>
      </c>
      <c r="AF2240">
        <v>322.63</v>
      </c>
      <c r="AG2240" s="4">
        <v>0.75</v>
      </c>
      <c r="AH2240" t="s">
        <v>33</v>
      </c>
      <c r="AI2240" t="s">
        <v>213</v>
      </c>
      <c r="AJ2240">
        <v>40.586539999999999</v>
      </c>
      <c r="AK2240">
        <v>-122.39167500000001</v>
      </c>
    </row>
    <row r="2241" spans="1:37" x14ac:dyDescent="0.25">
      <c r="A2241">
        <v>2239</v>
      </c>
      <c r="B2241">
        <v>463</v>
      </c>
      <c r="C2241" t="s">
        <v>1315</v>
      </c>
      <c r="D2241" t="s">
        <v>52</v>
      </c>
      <c r="E2241" t="s">
        <v>31</v>
      </c>
      <c r="F2241" s="2">
        <v>35796</v>
      </c>
      <c r="G2241" s="2">
        <v>39447</v>
      </c>
      <c r="H2241">
        <v>77852</v>
      </c>
      <c r="I2241">
        <v>72816</v>
      </c>
      <c r="J2241">
        <v>365</v>
      </c>
      <c r="K2241">
        <f t="shared" si="68"/>
        <v>10371832700</v>
      </c>
      <c r="L2241">
        <v>328</v>
      </c>
      <c r="M2241">
        <v>292</v>
      </c>
      <c r="N2241" t="s">
        <v>1315</v>
      </c>
      <c r="O2241" t="s">
        <v>38</v>
      </c>
      <c r="P2241" t="s">
        <v>39</v>
      </c>
      <c r="Q2241" s="6">
        <v>42050</v>
      </c>
      <c r="R2241" s="3">
        <v>1557</v>
      </c>
      <c r="S2241" s="3">
        <v>1275</v>
      </c>
      <c r="T2241" t="s">
        <v>55</v>
      </c>
      <c r="V2241" s="3">
        <v>77852</v>
      </c>
      <c r="W2241">
        <v>174.5</v>
      </c>
      <c r="AB2241" s="3">
        <v>507350672</v>
      </c>
      <c r="AC2241" s="3">
        <v>415362814</v>
      </c>
      <c r="AD2241">
        <v>174.56</v>
      </c>
      <c r="AE2241" s="5">
        <f t="shared" si="69"/>
        <v>380513004</v>
      </c>
      <c r="AF2241">
        <v>142.91</v>
      </c>
      <c r="AG2241" s="4">
        <v>0.75</v>
      </c>
      <c r="AH2241" t="s">
        <v>33</v>
      </c>
      <c r="AI2241" t="s">
        <v>52</v>
      </c>
      <c r="AJ2241">
        <v>34.055568999999998</v>
      </c>
      <c r="AK2241">
        <v>-117.18253799999999</v>
      </c>
    </row>
    <row r="2242" spans="1:37" x14ac:dyDescent="0.25">
      <c r="A2242">
        <v>2240</v>
      </c>
      <c r="B2242">
        <v>463</v>
      </c>
      <c r="C2242" t="s">
        <v>1315</v>
      </c>
      <c r="D2242" t="s">
        <v>52</v>
      </c>
      <c r="E2242" t="s">
        <v>31</v>
      </c>
      <c r="F2242" s="2">
        <v>35796</v>
      </c>
      <c r="G2242" s="2">
        <v>39447</v>
      </c>
      <c r="H2242">
        <v>77852</v>
      </c>
      <c r="I2242">
        <v>72816</v>
      </c>
      <c r="J2242">
        <v>365</v>
      </c>
      <c r="K2242">
        <f t="shared" si="68"/>
        <v>10371832700</v>
      </c>
      <c r="L2242">
        <v>328</v>
      </c>
      <c r="M2242">
        <v>292</v>
      </c>
      <c r="N2242" t="s">
        <v>1315</v>
      </c>
      <c r="O2242" t="s">
        <v>38</v>
      </c>
      <c r="P2242" t="s">
        <v>39</v>
      </c>
      <c r="Q2242" s="6">
        <v>42019</v>
      </c>
      <c r="R2242" s="3">
        <v>1368</v>
      </c>
      <c r="S2242" s="3">
        <v>1370</v>
      </c>
      <c r="T2242" t="s">
        <v>55</v>
      </c>
      <c r="V2242" s="3">
        <v>77852</v>
      </c>
      <c r="W2242">
        <v>138.47999999999999</v>
      </c>
      <c r="AB2242" s="3">
        <v>445601826</v>
      </c>
      <c r="AC2242" s="3">
        <v>446514210</v>
      </c>
      <c r="AD2242">
        <v>138.47999999999999</v>
      </c>
      <c r="AE2242" s="5">
        <f t="shared" si="69"/>
        <v>334201369.5</v>
      </c>
      <c r="AF2242">
        <v>138.76</v>
      </c>
      <c r="AG2242" s="4">
        <v>0.75</v>
      </c>
      <c r="AH2242" t="s">
        <v>33</v>
      </c>
      <c r="AI2242" t="s">
        <v>52</v>
      </c>
      <c r="AJ2242">
        <v>34.055568999999998</v>
      </c>
      <c r="AK2242">
        <v>-117.18253799999999</v>
      </c>
    </row>
    <row r="2243" spans="1:37" x14ac:dyDescent="0.25">
      <c r="A2243">
        <v>2241</v>
      </c>
      <c r="B2243">
        <v>463</v>
      </c>
      <c r="C2243" t="s">
        <v>1315</v>
      </c>
      <c r="D2243" t="s">
        <v>52</v>
      </c>
      <c r="E2243" t="s">
        <v>31</v>
      </c>
      <c r="F2243" s="2">
        <v>35796</v>
      </c>
      <c r="G2243" s="2">
        <v>39447</v>
      </c>
      <c r="H2243">
        <v>77852</v>
      </c>
      <c r="I2243">
        <v>72816</v>
      </c>
      <c r="J2243">
        <v>365</v>
      </c>
      <c r="K2243">
        <f t="shared" ref="K2243:K2306" si="70">J2243*H2243*365</f>
        <v>10371832700</v>
      </c>
      <c r="L2243">
        <v>328</v>
      </c>
      <c r="M2243">
        <v>292</v>
      </c>
      <c r="N2243" t="s">
        <v>1315</v>
      </c>
      <c r="O2243" t="s">
        <v>38</v>
      </c>
      <c r="P2243" t="s">
        <v>39</v>
      </c>
      <c r="Q2243" s="6">
        <v>42352</v>
      </c>
      <c r="R2243" s="3">
        <v>1107</v>
      </c>
      <c r="S2243" s="3">
        <v>1530</v>
      </c>
      <c r="T2243" t="s">
        <v>55</v>
      </c>
      <c r="V2243" s="3">
        <v>77852</v>
      </c>
      <c r="W2243">
        <v>112.1</v>
      </c>
      <c r="AB2243" s="3">
        <v>360619774</v>
      </c>
      <c r="AC2243" s="3">
        <v>498422343</v>
      </c>
      <c r="AD2243">
        <v>112.07</v>
      </c>
      <c r="AE2243" s="5">
        <f t="shared" ref="AE2243:AE2306" si="71">AB2243*AG2243</f>
        <v>270464830.5</v>
      </c>
      <c r="AF2243">
        <v>154.88999999999999</v>
      </c>
      <c r="AG2243" s="4">
        <v>0.75</v>
      </c>
      <c r="AH2243" t="s">
        <v>33</v>
      </c>
      <c r="AI2243" t="s">
        <v>52</v>
      </c>
      <c r="AJ2243">
        <v>34.055568999999998</v>
      </c>
      <c r="AK2243">
        <v>-117.18253799999999</v>
      </c>
    </row>
    <row r="2244" spans="1:37" x14ac:dyDescent="0.25">
      <c r="A2244">
        <v>2242</v>
      </c>
      <c r="B2244">
        <v>463</v>
      </c>
      <c r="C2244" t="s">
        <v>1315</v>
      </c>
      <c r="D2244" t="s">
        <v>52</v>
      </c>
      <c r="E2244" t="s">
        <v>31</v>
      </c>
      <c r="F2244" s="2">
        <v>35796</v>
      </c>
      <c r="G2244" s="2">
        <v>39447</v>
      </c>
      <c r="H2244">
        <v>77852</v>
      </c>
      <c r="I2244">
        <v>72816</v>
      </c>
      <c r="J2244">
        <v>365</v>
      </c>
      <c r="K2244">
        <f t="shared" si="70"/>
        <v>10371832700</v>
      </c>
      <c r="L2244">
        <v>328</v>
      </c>
      <c r="M2244">
        <v>292</v>
      </c>
      <c r="N2244" t="s">
        <v>1315</v>
      </c>
      <c r="O2244" t="s">
        <v>38</v>
      </c>
      <c r="P2244" t="s">
        <v>39</v>
      </c>
      <c r="Q2244" s="6">
        <v>42322</v>
      </c>
      <c r="R2244" s="3">
        <v>2129</v>
      </c>
      <c r="S2244" s="3">
        <v>1935</v>
      </c>
      <c r="T2244" t="s">
        <v>55</v>
      </c>
      <c r="V2244" s="3">
        <v>77852</v>
      </c>
      <c r="W2244">
        <v>222.76</v>
      </c>
      <c r="AB2244" s="3">
        <v>693705103</v>
      </c>
      <c r="AC2244" s="3">
        <v>630457341</v>
      </c>
      <c r="AD2244">
        <v>222.76</v>
      </c>
      <c r="AE2244" s="5">
        <f t="shared" si="71"/>
        <v>520278827.25</v>
      </c>
      <c r="AF2244">
        <v>202.45</v>
      </c>
      <c r="AG2244" s="4">
        <v>0.75</v>
      </c>
      <c r="AH2244" t="s">
        <v>33</v>
      </c>
      <c r="AI2244" t="s">
        <v>52</v>
      </c>
      <c r="AJ2244">
        <v>34.055568999999998</v>
      </c>
      <c r="AK2244">
        <v>-117.18253799999999</v>
      </c>
    </row>
    <row r="2245" spans="1:37" x14ac:dyDescent="0.25">
      <c r="A2245">
        <v>2243</v>
      </c>
      <c r="B2245">
        <v>463</v>
      </c>
      <c r="C2245" t="s">
        <v>1315</v>
      </c>
      <c r="D2245" t="s">
        <v>52</v>
      </c>
      <c r="E2245" t="s">
        <v>31</v>
      </c>
      <c r="F2245" s="2">
        <v>35796</v>
      </c>
      <c r="G2245" s="2">
        <v>39447</v>
      </c>
      <c r="H2245">
        <v>77852</v>
      </c>
      <c r="I2245">
        <v>72816</v>
      </c>
      <c r="J2245">
        <v>365</v>
      </c>
      <c r="K2245">
        <f t="shared" si="70"/>
        <v>10371832700</v>
      </c>
      <c r="L2245">
        <v>328</v>
      </c>
      <c r="M2245">
        <v>292</v>
      </c>
      <c r="N2245" t="s">
        <v>1315</v>
      </c>
      <c r="O2245" t="s">
        <v>38</v>
      </c>
      <c r="P2245" t="s">
        <v>39</v>
      </c>
      <c r="Q2245" s="6">
        <v>42291</v>
      </c>
      <c r="R2245" s="3">
        <v>2939</v>
      </c>
      <c r="S2245" s="3">
        <v>2847</v>
      </c>
      <c r="T2245" t="s">
        <v>55</v>
      </c>
      <c r="V2245" s="3">
        <v>77852</v>
      </c>
      <c r="W2245">
        <v>298</v>
      </c>
      <c r="AB2245" s="3">
        <v>957579589</v>
      </c>
      <c r="AC2245" s="3">
        <v>927568672</v>
      </c>
      <c r="AD2245">
        <v>297.58</v>
      </c>
      <c r="AE2245" s="5">
        <f t="shared" si="71"/>
        <v>718184691.75</v>
      </c>
      <c r="AF2245">
        <v>288.25</v>
      </c>
      <c r="AG2245" s="4">
        <v>0.75</v>
      </c>
      <c r="AH2245" t="s">
        <v>33</v>
      </c>
      <c r="AI2245" t="s">
        <v>52</v>
      </c>
      <c r="AJ2245">
        <v>34.055568999999998</v>
      </c>
      <c r="AK2245">
        <v>-117.18253799999999</v>
      </c>
    </row>
    <row r="2246" spans="1:37" x14ac:dyDescent="0.25">
      <c r="A2246">
        <v>2244</v>
      </c>
      <c r="B2246">
        <v>463</v>
      </c>
      <c r="C2246" t="s">
        <v>1315</v>
      </c>
      <c r="D2246" t="s">
        <v>52</v>
      </c>
      <c r="E2246" t="s">
        <v>31</v>
      </c>
      <c r="F2246" s="2">
        <v>35796</v>
      </c>
      <c r="G2246" s="2">
        <v>39447</v>
      </c>
      <c r="H2246">
        <v>77852</v>
      </c>
      <c r="I2246">
        <v>72816</v>
      </c>
      <c r="J2246">
        <v>365</v>
      </c>
      <c r="K2246">
        <f t="shared" si="70"/>
        <v>10371832700</v>
      </c>
      <c r="L2246">
        <v>328</v>
      </c>
      <c r="M2246">
        <v>292</v>
      </c>
      <c r="N2246" t="s">
        <v>1315</v>
      </c>
      <c r="O2246" t="s">
        <v>38</v>
      </c>
      <c r="P2246" t="s">
        <v>39</v>
      </c>
      <c r="Q2246" s="6">
        <v>42261</v>
      </c>
      <c r="R2246" s="3">
        <v>3264</v>
      </c>
      <c r="S2246" s="3">
        <v>3506</v>
      </c>
      <c r="T2246" t="s">
        <v>55</v>
      </c>
      <c r="V2246" s="3">
        <v>77852</v>
      </c>
      <c r="W2246">
        <v>341</v>
      </c>
      <c r="AB2246" s="3">
        <v>1063611643</v>
      </c>
      <c r="AC2246" s="3">
        <v>1142304762</v>
      </c>
      <c r="AD2246">
        <v>341.55</v>
      </c>
      <c r="AE2246" s="5">
        <f t="shared" si="71"/>
        <v>797708732.25</v>
      </c>
      <c r="AF2246">
        <v>366.82</v>
      </c>
      <c r="AG2246" s="4">
        <v>0.75</v>
      </c>
      <c r="AH2246" t="s">
        <v>33</v>
      </c>
      <c r="AI2246" t="s">
        <v>52</v>
      </c>
      <c r="AJ2246">
        <v>34.055568999999998</v>
      </c>
      <c r="AK2246">
        <v>-117.18253799999999</v>
      </c>
    </row>
    <row r="2247" spans="1:37" x14ac:dyDescent="0.25">
      <c r="A2247">
        <v>2245</v>
      </c>
      <c r="B2247">
        <v>463</v>
      </c>
      <c r="C2247" t="s">
        <v>1315</v>
      </c>
      <c r="D2247" t="s">
        <v>52</v>
      </c>
      <c r="E2247" t="s">
        <v>31</v>
      </c>
      <c r="F2247" s="2">
        <v>35796</v>
      </c>
      <c r="G2247" s="2">
        <v>39447</v>
      </c>
      <c r="H2247">
        <v>77852</v>
      </c>
      <c r="I2247">
        <v>72816</v>
      </c>
      <c r="J2247">
        <v>365</v>
      </c>
      <c r="K2247">
        <f t="shared" si="70"/>
        <v>10371832700</v>
      </c>
      <c r="L2247">
        <v>328</v>
      </c>
      <c r="M2247">
        <v>292</v>
      </c>
      <c r="N2247" t="s">
        <v>1315</v>
      </c>
      <c r="O2247" t="s">
        <v>38</v>
      </c>
      <c r="P2247" t="s">
        <v>39</v>
      </c>
      <c r="Q2247" s="6">
        <v>42230</v>
      </c>
      <c r="R2247" s="3">
        <v>2705</v>
      </c>
      <c r="S2247" s="3">
        <v>3237</v>
      </c>
      <c r="T2247" t="s">
        <v>55</v>
      </c>
      <c r="V2247" s="3">
        <v>77852</v>
      </c>
      <c r="AB2247" s="3">
        <v>881330355</v>
      </c>
      <c r="AC2247" s="3">
        <v>1054748484</v>
      </c>
      <c r="AD2247">
        <v>272.42</v>
      </c>
      <c r="AE2247" s="5">
        <f t="shared" si="71"/>
        <v>660997766.25</v>
      </c>
      <c r="AF2247">
        <v>326.02999999999997</v>
      </c>
      <c r="AG2247" s="4">
        <v>0.75</v>
      </c>
      <c r="AH2247" t="s">
        <v>33</v>
      </c>
      <c r="AI2247" t="s">
        <v>52</v>
      </c>
      <c r="AJ2247">
        <v>34.055568999999998</v>
      </c>
      <c r="AK2247">
        <v>-117.18253799999999</v>
      </c>
    </row>
    <row r="2248" spans="1:37" x14ac:dyDescent="0.25">
      <c r="A2248">
        <v>2246</v>
      </c>
      <c r="B2248">
        <v>463</v>
      </c>
      <c r="C2248" t="s">
        <v>1315</v>
      </c>
      <c r="D2248" t="s">
        <v>52</v>
      </c>
      <c r="E2248" t="s">
        <v>31</v>
      </c>
      <c r="F2248" s="2">
        <v>35796</v>
      </c>
      <c r="G2248" s="2">
        <v>39447</v>
      </c>
      <c r="H2248">
        <v>77852</v>
      </c>
      <c r="I2248">
        <v>72816</v>
      </c>
      <c r="J2248">
        <v>365</v>
      </c>
      <c r="K2248">
        <f t="shared" si="70"/>
        <v>10371832700</v>
      </c>
      <c r="L2248">
        <v>328</v>
      </c>
      <c r="M2248">
        <v>292</v>
      </c>
      <c r="N2248" t="s">
        <v>1315</v>
      </c>
      <c r="O2248" t="s">
        <v>38</v>
      </c>
      <c r="P2248" t="s">
        <v>39</v>
      </c>
      <c r="Q2248" s="6">
        <v>42199</v>
      </c>
      <c r="R2248" s="3">
        <v>3241</v>
      </c>
      <c r="S2248" s="3">
        <v>2847</v>
      </c>
      <c r="T2248" t="s">
        <v>55</v>
      </c>
      <c r="V2248" s="3">
        <v>77852</v>
      </c>
      <c r="AB2248" s="3">
        <v>1056117060</v>
      </c>
      <c r="AC2248" s="3">
        <v>927536087</v>
      </c>
      <c r="AD2248">
        <v>326.45</v>
      </c>
      <c r="AE2248" s="5">
        <f t="shared" si="71"/>
        <v>792087795</v>
      </c>
      <c r="AF2248">
        <v>286.70999999999998</v>
      </c>
      <c r="AG2248" s="4">
        <v>0.75</v>
      </c>
      <c r="AH2248" t="s">
        <v>33</v>
      </c>
      <c r="AI2248" t="s">
        <v>52</v>
      </c>
      <c r="AJ2248">
        <v>34.055568999999998</v>
      </c>
      <c r="AK2248">
        <v>-117.18253799999999</v>
      </c>
    </row>
    <row r="2249" spans="1:37" x14ac:dyDescent="0.25">
      <c r="A2249">
        <v>2247</v>
      </c>
      <c r="B2249">
        <v>463</v>
      </c>
      <c r="C2249" t="s">
        <v>1315</v>
      </c>
      <c r="D2249" t="s">
        <v>52</v>
      </c>
      <c r="E2249" t="s">
        <v>31</v>
      </c>
      <c r="F2249" s="2">
        <v>35796</v>
      </c>
      <c r="G2249" s="2">
        <v>39447</v>
      </c>
      <c r="H2249">
        <v>77852</v>
      </c>
      <c r="I2249">
        <v>72816</v>
      </c>
      <c r="J2249">
        <v>365</v>
      </c>
      <c r="K2249">
        <f t="shared" si="70"/>
        <v>10371832700</v>
      </c>
      <c r="L2249">
        <v>328</v>
      </c>
      <c r="M2249">
        <v>292</v>
      </c>
      <c r="N2249" t="s">
        <v>1315</v>
      </c>
      <c r="O2249" t="s">
        <v>38</v>
      </c>
      <c r="P2249" t="s">
        <v>39</v>
      </c>
      <c r="Q2249" s="6">
        <v>42169</v>
      </c>
      <c r="R2249" s="3">
        <v>3079</v>
      </c>
      <c r="S2249" s="3">
        <v>3041</v>
      </c>
      <c r="T2249" t="s">
        <v>55</v>
      </c>
      <c r="V2249" s="3">
        <v>77852</v>
      </c>
      <c r="X2249" t="s">
        <v>1316</v>
      </c>
      <c r="Y2249" t="s">
        <v>1317</v>
      </c>
      <c r="AB2249" s="3">
        <v>1003198788</v>
      </c>
      <c r="AC2249" s="3">
        <v>990946775</v>
      </c>
      <c r="AD2249">
        <v>320.43</v>
      </c>
      <c r="AE2249" s="5">
        <f t="shared" si="71"/>
        <v>752399091</v>
      </c>
      <c r="AF2249">
        <v>316.52</v>
      </c>
      <c r="AG2249" s="4">
        <v>0.75</v>
      </c>
      <c r="AH2249" t="s">
        <v>33</v>
      </c>
      <c r="AI2249" t="s">
        <v>52</v>
      </c>
      <c r="AJ2249">
        <v>34.055568999999998</v>
      </c>
      <c r="AK2249">
        <v>-117.18253799999999</v>
      </c>
    </row>
    <row r="2250" spans="1:37" x14ac:dyDescent="0.25">
      <c r="A2250">
        <v>2248</v>
      </c>
      <c r="B2250">
        <v>761</v>
      </c>
      <c r="C2250" t="s">
        <v>1318</v>
      </c>
      <c r="D2250" t="s">
        <v>36</v>
      </c>
      <c r="E2250" t="s">
        <v>53</v>
      </c>
      <c r="F2250" s="2">
        <v>36342</v>
      </c>
      <c r="G2250" s="2">
        <v>39994</v>
      </c>
      <c r="H2250">
        <v>84557</v>
      </c>
      <c r="I2250">
        <v>81004</v>
      </c>
      <c r="J2250">
        <v>141</v>
      </c>
      <c r="K2250">
        <f t="shared" si="70"/>
        <v>4351726005</v>
      </c>
      <c r="L2250">
        <v>133</v>
      </c>
      <c r="M2250">
        <v>124</v>
      </c>
      <c r="N2250" t="s">
        <v>1318</v>
      </c>
      <c r="O2250">
        <v>2</v>
      </c>
      <c r="P2250" t="s">
        <v>39</v>
      </c>
      <c r="Q2250" s="6">
        <v>42050</v>
      </c>
      <c r="R2250" s="3">
        <v>253066</v>
      </c>
      <c r="S2250" s="3">
        <v>256053</v>
      </c>
      <c r="T2250" t="s">
        <v>91</v>
      </c>
      <c r="V2250" s="3">
        <v>87696</v>
      </c>
      <c r="W2250">
        <v>52.3</v>
      </c>
      <c r="Z2250">
        <v>6426</v>
      </c>
      <c r="AA2250" t="s">
        <v>91</v>
      </c>
      <c r="AB2250" s="3">
        <v>189306514</v>
      </c>
      <c r="AC2250" s="3">
        <v>191540945</v>
      </c>
      <c r="AD2250">
        <v>55.82</v>
      </c>
      <c r="AE2250" s="5">
        <f t="shared" si="71"/>
        <v>136300690.07999998</v>
      </c>
      <c r="AF2250">
        <v>56.48</v>
      </c>
      <c r="AG2250" s="4">
        <v>0.72</v>
      </c>
      <c r="AH2250" t="s">
        <v>33</v>
      </c>
      <c r="AI2250" t="s">
        <v>36</v>
      </c>
      <c r="AJ2250">
        <v>37.485214999999997</v>
      </c>
      <c r="AK2250">
        <v>-122.236355</v>
      </c>
    </row>
    <row r="2251" spans="1:37" x14ac:dyDescent="0.25">
      <c r="A2251">
        <v>2249</v>
      </c>
      <c r="B2251">
        <v>761</v>
      </c>
      <c r="C2251" t="s">
        <v>1318</v>
      </c>
      <c r="D2251" t="s">
        <v>36</v>
      </c>
      <c r="E2251" t="s">
        <v>53</v>
      </c>
      <c r="F2251" s="2">
        <v>36342</v>
      </c>
      <c r="G2251" s="2">
        <v>39994</v>
      </c>
      <c r="H2251">
        <v>84557</v>
      </c>
      <c r="I2251">
        <v>81004</v>
      </c>
      <c r="J2251">
        <v>141</v>
      </c>
      <c r="K2251">
        <f t="shared" si="70"/>
        <v>4351726005</v>
      </c>
      <c r="L2251">
        <v>133</v>
      </c>
      <c r="M2251">
        <v>124</v>
      </c>
      <c r="N2251" t="s">
        <v>1318</v>
      </c>
      <c r="O2251">
        <v>2</v>
      </c>
      <c r="P2251" t="s">
        <v>39</v>
      </c>
      <c r="Q2251" s="6">
        <v>42019</v>
      </c>
      <c r="R2251" s="3">
        <v>258708</v>
      </c>
      <c r="S2251" s="3">
        <v>247067</v>
      </c>
      <c r="T2251" t="s">
        <v>91</v>
      </c>
      <c r="V2251" s="3">
        <v>87696</v>
      </c>
      <c r="W2251">
        <v>53.3</v>
      </c>
      <c r="Z2251">
        <v>2926</v>
      </c>
      <c r="AA2251" t="s">
        <v>91</v>
      </c>
      <c r="AB2251" s="3">
        <v>193527023</v>
      </c>
      <c r="AC2251" s="3">
        <v>184818951</v>
      </c>
      <c r="AD2251">
        <v>51.4</v>
      </c>
      <c r="AE2251" s="5">
        <f t="shared" si="71"/>
        <v>139339456.56</v>
      </c>
      <c r="AF2251">
        <v>49.08</v>
      </c>
      <c r="AG2251" s="4">
        <v>0.72</v>
      </c>
      <c r="AH2251" t="s">
        <v>33</v>
      </c>
      <c r="AI2251" t="s">
        <v>36</v>
      </c>
      <c r="AJ2251">
        <v>37.485214999999997</v>
      </c>
      <c r="AK2251">
        <v>-122.236355</v>
      </c>
    </row>
    <row r="2252" spans="1:37" x14ac:dyDescent="0.25">
      <c r="A2252">
        <v>2250</v>
      </c>
      <c r="B2252">
        <v>761</v>
      </c>
      <c r="C2252" t="s">
        <v>1318</v>
      </c>
      <c r="D2252" t="s">
        <v>36</v>
      </c>
      <c r="E2252" t="s">
        <v>53</v>
      </c>
      <c r="F2252" s="2">
        <v>36342</v>
      </c>
      <c r="G2252" s="2">
        <v>39994</v>
      </c>
      <c r="H2252">
        <v>84557</v>
      </c>
      <c r="I2252">
        <v>81004</v>
      </c>
      <c r="J2252">
        <v>141</v>
      </c>
      <c r="K2252">
        <f t="shared" si="70"/>
        <v>4351726005</v>
      </c>
      <c r="L2252">
        <v>133</v>
      </c>
      <c r="M2252">
        <v>124</v>
      </c>
      <c r="N2252" t="s">
        <v>1318</v>
      </c>
      <c r="O2252">
        <v>2</v>
      </c>
      <c r="P2252" t="s">
        <v>39</v>
      </c>
      <c r="Q2252" s="6">
        <v>42352</v>
      </c>
      <c r="R2252" s="3">
        <v>231390</v>
      </c>
      <c r="S2252" s="3">
        <v>322243</v>
      </c>
      <c r="T2252" t="s">
        <v>91</v>
      </c>
      <c r="V2252" s="3">
        <v>87696</v>
      </c>
      <c r="W2252">
        <v>51.4</v>
      </c>
      <c r="Z2252">
        <v>1932</v>
      </c>
      <c r="AA2252" t="s">
        <v>91</v>
      </c>
      <c r="AB2252" s="3">
        <v>173091740</v>
      </c>
      <c r="AC2252" s="3">
        <v>241054504</v>
      </c>
      <c r="AD2252">
        <v>49.54</v>
      </c>
      <c r="AE2252" s="5">
        <f t="shared" si="71"/>
        <v>135011557.20000002</v>
      </c>
      <c r="AF2252">
        <v>68.98</v>
      </c>
      <c r="AG2252" s="4">
        <v>0.78</v>
      </c>
      <c r="AH2252" t="s">
        <v>33</v>
      </c>
      <c r="AI2252" t="s">
        <v>36</v>
      </c>
      <c r="AJ2252">
        <v>37.485214999999997</v>
      </c>
      <c r="AK2252">
        <v>-122.236355</v>
      </c>
    </row>
    <row r="2253" spans="1:37" x14ac:dyDescent="0.25">
      <c r="A2253">
        <v>2251</v>
      </c>
      <c r="B2253">
        <v>761</v>
      </c>
      <c r="C2253" t="s">
        <v>1318</v>
      </c>
      <c r="D2253" t="s">
        <v>36</v>
      </c>
      <c r="E2253" t="s">
        <v>53</v>
      </c>
      <c r="F2253" s="2">
        <v>36342</v>
      </c>
      <c r="G2253" s="2">
        <v>39994</v>
      </c>
      <c r="H2253">
        <v>84557</v>
      </c>
      <c r="I2253">
        <v>81004</v>
      </c>
      <c r="J2253">
        <v>141</v>
      </c>
      <c r="K2253">
        <f t="shared" si="70"/>
        <v>4351726005</v>
      </c>
      <c r="L2253">
        <v>133</v>
      </c>
      <c r="M2253">
        <v>124</v>
      </c>
      <c r="N2253" t="s">
        <v>1318</v>
      </c>
      <c r="O2253">
        <v>2</v>
      </c>
      <c r="P2253" t="s">
        <v>39</v>
      </c>
      <c r="Q2253" s="6">
        <v>42322</v>
      </c>
      <c r="R2253" s="3">
        <v>249608</v>
      </c>
      <c r="S2253" s="3">
        <v>290884</v>
      </c>
      <c r="T2253" t="s">
        <v>91</v>
      </c>
      <c r="V2253" s="3">
        <v>87696</v>
      </c>
      <c r="W2253">
        <v>52.1</v>
      </c>
      <c r="Z2253">
        <v>15597</v>
      </c>
      <c r="AA2253" t="s">
        <v>91</v>
      </c>
      <c r="AB2253" s="3">
        <v>186719751</v>
      </c>
      <c r="AC2253" s="3">
        <v>217596343</v>
      </c>
      <c r="AD2253">
        <v>51.88</v>
      </c>
      <c r="AE2253" s="5">
        <f t="shared" si="71"/>
        <v>136305418.22999999</v>
      </c>
      <c r="AF2253">
        <v>60.46</v>
      </c>
      <c r="AG2253" s="4">
        <v>0.73</v>
      </c>
      <c r="AH2253" t="s">
        <v>33</v>
      </c>
      <c r="AI2253" t="s">
        <v>36</v>
      </c>
      <c r="AJ2253">
        <v>37.485214999999997</v>
      </c>
      <c r="AK2253">
        <v>-122.236355</v>
      </c>
    </row>
    <row r="2254" spans="1:37" x14ac:dyDescent="0.25">
      <c r="A2254">
        <v>2252</v>
      </c>
      <c r="B2254">
        <v>761</v>
      </c>
      <c r="C2254" t="s">
        <v>1318</v>
      </c>
      <c r="D2254" t="s">
        <v>36</v>
      </c>
      <c r="E2254" t="s">
        <v>53</v>
      </c>
      <c r="F2254" s="2">
        <v>36342</v>
      </c>
      <c r="G2254" s="2">
        <v>39994</v>
      </c>
      <c r="H2254">
        <v>84557</v>
      </c>
      <c r="I2254">
        <v>81004</v>
      </c>
      <c r="J2254">
        <v>141</v>
      </c>
      <c r="K2254">
        <f t="shared" si="70"/>
        <v>4351726005</v>
      </c>
      <c r="L2254">
        <v>133</v>
      </c>
      <c r="M2254">
        <v>124</v>
      </c>
      <c r="N2254" t="s">
        <v>1318</v>
      </c>
      <c r="O2254">
        <v>2</v>
      </c>
      <c r="P2254" t="s">
        <v>39</v>
      </c>
      <c r="Q2254" s="6">
        <v>42291</v>
      </c>
      <c r="R2254" s="3">
        <v>265375</v>
      </c>
      <c r="S2254" s="3">
        <v>364139</v>
      </c>
      <c r="T2254" t="s">
        <v>91</v>
      </c>
      <c r="V2254" s="3">
        <v>84557</v>
      </c>
      <c r="W2254">
        <v>54.1</v>
      </c>
      <c r="Y2254" t="s">
        <v>1319</v>
      </c>
      <c r="Z2254">
        <v>28704</v>
      </c>
      <c r="AA2254" t="s">
        <v>91</v>
      </c>
      <c r="AB2254" s="3">
        <v>198514286</v>
      </c>
      <c r="AC2254" s="3">
        <v>272394888</v>
      </c>
      <c r="AD2254">
        <v>54.07</v>
      </c>
      <c r="AE2254" s="5">
        <f t="shared" si="71"/>
        <v>140945143.06</v>
      </c>
      <c r="AF2254">
        <v>74.2</v>
      </c>
      <c r="AG2254" s="4">
        <v>0.71</v>
      </c>
      <c r="AH2254" t="s">
        <v>33</v>
      </c>
      <c r="AI2254" t="s">
        <v>36</v>
      </c>
      <c r="AJ2254">
        <v>37.485214999999997</v>
      </c>
      <c r="AK2254">
        <v>-122.236355</v>
      </c>
    </row>
    <row r="2255" spans="1:37" x14ac:dyDescent="0.25">
      <c r="A2255">
        <v>2253</v>
      </c>
      <c r="B2255">
        <v>761</v>
      </c>
      <c r="C2255" t="s">
        <v>1318</v>
      </c>
      <c r="D2255" t="s">
        <v>36</v>
      </c>
      <c r="E2255" t="s">
        <v>53</v>
      </c>
      <c r="F2255" s="2">
        <v>36342</v>
      </c>
      <c r="G2255" s="2">
        <v>39994</v>
      </c>
      <c r="H2255">
        <v>84557</v>
      </c>
      <c r="I2255">
        <v>81004</v>
      </c>
      <c r="J2255">
        <v>141</v>
      </c>
      <c r="K2255">
        <f t="shared" si="70"/>
        <v>4351726005</v>
      </c>
      <c r="L2255">
        <v>133</v>
      </c>
      <c r="M2255">
        <v>124</v>
      </c>
      <c r="N2255" t="s">
        <v>1318</v>
      </c>
      <c r="O2255">
        <v>2</v>
      </c>
      <c r="P2255" t="s">
        <v>39</v>
      </c>
      <c r="Q2255" s="6">
        <v>42261</v>
      </c>
      <c r="R2255" s="3">
        <v>334820</v>
      </c>
      <c r="S2255" s="3">
        <v>404448</v>
      </c>
      <c r="T2255" t="s">
        <v>91</v>
      </c>
      <c r="V2255" s="3">
        <v>84557</v>
      </c>
      <c r="W2255">
        <v>66.2</v>
      </c>
      <c r="Z2255">
        <v>41275</v>
      </c>
      <c r="AA2255" t="s">
        <v>91</v>
      </c>
      <c r="AB2255" s="3">
        <v>250462753</v>
      </c>
      <c r="AC2255" s="3">
        <v>302548114</v>
      </c>
      <c r="AD2255">
        <v>68.42</v>
      </c>
      <c r="AE2255" s="5">
        <f t="shared" si="71"/>
        <v>172819299.56999999</v>
      </c>
      <c r="AF2255">
        <v>82.65</v>
      </c>
      <c r="AG2255" s="4">
        <v>0.69</v>
      </c>
      <c r="AH2255" t="s">
        <v>33</v>
      </c>
      <c r="AI2255" t="s">
        <v>36</v>
      </c>
      <c r="AJ2255">
        <v>37.485214999999997</v>
      </c>
      <c r="AK2255">
        <v>-122.236355</v>
      </c>
    </row>
    <row r="2256" spans="1:37" x14ac:dyDescent="0.25">
      <c r="A2256">
        <v>2254</v>
      </c>
      <c r="B2256">
        <v>761</v>
      </c>
      <c r="C2256" t="s">
        <v>1318</v>
      </c>
      <c r="D2256" t="s">
        <v>36</v>
      </c>
      <c r="E2256" t="s">
        <v>53</v>
      </c>
      <c r="F2256" s="2">
        <v>36342</v>
      </c>
      <c r="G2256" s="2">
        <v>39994</v>
      </c>
      <c r="H2256">
        <v>84557</v>
      </c>
      <c r="I2256">
        <v>81004</v>
      </c>
      <c r="J2256">
        <v>141</v>
      </c>
      <c r="K2256">
        <f t="shared" si="70"/>
        <v>4351726005</v>
      </c>
      <c r="L2256">
        <v>133</v>
      </c>
      <c r="M2256">
        <v>124</v>
      </c>
      <c r="N2256" t="s">
        <v>1318</v>
      </c>
      <c r="O2256">
        <v>2</v>
      </c>
      <c r="P2256" t="s">
        <v>39</v>
      </c>
      <c r="Q2256" s="6">
        <v>42230</v>
      </c>
      <c r="R2256" s="3">
        <v>431070</v>
      </c>
      <c r="S2256" s="3">
        <v>520604</v>
      </c>
      <c r="T2256" t="s">
        <v>91</v>
      </c>
      <c r="U2256" t="s">
        <v>1320</v>
      </c>
      <c r="V2256" s="3">
        <v>87696</v>
      </c>
      <c r="X2256" t="s">
        <v>1321</v>
      </c>
      <c r="Z2256">
        <v>45407</v>
      </c>
      <c r="AA2256" t="s">
        <v>91</v>
      </c>
      <c r="AB2256" s="3">
        <v>322462753</v>
      </c>
      <c r="AC2256" s="3">
        <v>389438836</v>
      </c>
      <c r="AD2256">
        <v>61.68</v>
      </c>
      <c r="AE2256" s="5">
        <f t="shared" si="71"/>
        <v>167680631.56</v>
      </c>
      <c r="AF2256">
        <v>74.489999999999995</v>
      </c>
      <c r="AG2256" s="4">
        <v>0.52</v>
      </c>
      <c r="AH2256" t="s">
        <v>33</v>
      </c>
      <c r="AI2256" t="s">
        <v>36</v>
      </c>
      <c r="AJ2256">
        <v>37.485214999999997</v>
      </c>
      <c r="AK2256">
        <v>-122.236355</v>
      </c>
    </row>
    <row r="2257" spans="1:37" x14ac:dyDescent="0.25">
      <c r="A2257">
        <v>2255</v>
      </c>
      <c r="B2257">
        <v>761</v>
      </c>
      <c r="C2257" t="s">
        <v>1318</v>
      </c>
      <c r="D2257" t="s">
        <v>36</v>
      </c>
      <c r="E2257" t="s">
        <v>53</v>
      </c>
      <c r="F2257" s="2">
        <v>36342</v>
      </c>
      <c r="G2257" s="2">
        <v>39994</v>
      </c>
      <c r="H2257">
        <v>84557</v>
      </c>
      <c r="I2257">
        <v>81004</v>
      </c>
      <c r="J2257">
        <v>141</v>
      </c>
      <c r="K2257">
        <f t="shared" si="70"/>
        <v>4351726005</v>
      </c>
      <c r="L2257">
        <v>133</v>
      </c>
      <c r="M2257">
        <v>124</v>
      </c>
      <c r="N2257" t="s">
        <v>1318</v>
      </c>
      <c r="O2257">
        <v>2</v>
      </c>
      <c r="P2257" t="s">
        <v>39</v>
      </c>
      <c r="Q2257" s="6">
        <v>42199</v>
      </c>
      <c r="R2257" s="3">
        <v>423522</v>
      </c>
      <c r="S2257" s="3">
        <v>456036</v>
      </c>
      <c r="T2257" t="s">
        <v>91</v>
      </c>
      <c r="V2257" s="3">
        <v>84557</v>
      </c>
      <c r="Z2257">
        <v>48334</v>
      </c>
      <c r="AA2257" t="s">
        <v>91</v>
      </c>
      <c r="AB2257" s="3">
        <v>316816457</v>
      </c>
      <c r="AC2257" s="3">
        <v>341138618</v>
      </c>
      <c r="AD2257">
        <v>60.43</v>
      </c>
      <c r="AE2257" s="5">
        <f t="shared" si="71"/>
        <v>158408228.5</v>
      </c>
      <c r="AF2257">
        <v>65.069999999999993</v>
      </c>
      <c r="AG2257" s="4">
        <v>0.5</v>
      </c>
      <c r="AH2257" t="s">
        <v>33</v>
      </c>
      <c r="AI2257" t="s">
        <v>36</v>
      </c>
      <c r="AJ2257">
        <v>37.485214999999997</v>
      </c>
      <c r="AK2257">
        <v>-122.236355</v>
      </c>
    </row>
    <row r="2258" spans="1:37" x14ac:dyDescent="0.25">
      <c r="A2258">
        <v>2256</v>
      </c>
      <c r="B2258">
        <v>761</v>
      </c>
      <c r="C2258" t="s">
        <v>1318</v>
      </c>
      <c r="D2258" t="s">
        <v>36</v>
      </c>
      <c r="E2258" t="s">
        <v>53</v>
      </c>
      <c r="F2258" s="2">
        <v>36342</v>
      </c>
      <c r="G2258" s="2">
        <v>39994</v>
      </c>
      <c r="H2258">
        <v>84557</v>
      </c>
      <c r="I2258">
        <v>81004</v>
      </c>
      <c r="J2258">
        <v>141</v>
      </c>
      <c r="K2258">
        <f t="shared" si="70"/>
        <v>4351726005</v>
      </c>
      <c r="L2258">
        <v>133</v>
      </c>
      <c r="M2258">
        <v>124</v>
      </c>
      <c r="N2258" t="s">
        <v>1318</v>
      </c>
      <c r="O2258">
        <v>2</v>
      </c>
      <c r="P2258" t="s">
        <v>39</v>
      </c>
      <c r="Q2258" s="6">
        <v>42169</v>
      </c>
      <c r="R2258" s="3">
        <v>465568</v>
      </c>
      <c r="S2258" s="3">
        <v>515092</v>
      </c>
      <c r="T2258" t="s">
        <v>91</v>
      </c>
      <c r="U2258" t="s">
        <v>1322</v>
      </c>
      <c r="V2258" s="3">
        <v>84557</v>
      </c>
      <c r="Y2258" t="s">
        <v>1323</v>
      </c>
      <c r="Z2258">
        <v>47731</v>
      </c>
      <c r="AA2258" t="s">
        <v>91</v>
      </c>
      <c r="AB2258" s="3">
        <v>348269049</v>
      </c>
      <c r="AC2258" s="3">
        <v>385315574</v>
      </c>
      <c r="AD2258">
        <v>71.39</v>
      </c>
      <c r="AE2258" s="5">
        <f t="shared" si="71"/>
        <v>181099905.48000002</v>
      </c>
      <c r="AF2258">
        <v>78.989999999999995</v>
      </c>
      <c r="AG2258" s="4">
        <v>0.52</v>
      </c>
      <c r="AH2258" t="s">
        <v>33</v>
      </c>
      <c r="AI2258" t="s">
        <v>36</v>
      </c>
      <c r="AJ2258">
        <v>37.485214999999997</v>
      </c>
      <c r="AK2258">
        <v>-122.236355</v>
      </c>
    </row>
    <row r="2259" spans="1:37" x14ac:dyDescent="0.25">
      <c r="A2259">
        <v>2257</v>
      </c>
      <c r="B2259">
        <v>764</v>
      </c>
      <c r="C2259" t="s">
        <v>1324</v>
      </c>
      <c r="D2259" t="s">
        <v>116</v>
      </c>
      <c r="E2259" t="s">
        <v>31</v>
      </c>
      <c r="F2259" s="2">
        <v>36161</v>
      </c>
      <c r="G2259" s="2">
        <v>39813</v>
      </c>
      <c r="H2259">
        <v>24194</v>
      </c>
      <c r="I2259">
        <v>21483</v>
      </c>
      <c r="J2259">
        <v>269</v>
      </c>
      <c r="K2259">
        <f t="shared" si="70"/>
        <v>2375487890</v>
      </c>
      <c r="L2259">
        <v>242</v>
      </c>
      <c r="M2259">
        <v>215</v>
      </c>
      <c r="N2259" t="s">
        <v>1324</v>
      </c>
      <c r="O2259">
        <v>1</v>
      </c>
      <c r="P2259" t="s">
        <v>39</v>
      </c>
      <c r="Q2259" s="6">
        <v>42050</v>
      </c>
      <c r="R2259">
        <v>63</v>
      </c>
      <c r="S2259">
        <v>69</v>
      </c>
      <c r="T2259" t="s">
        <v>40</v>
      </c>
      <c r="U2259" t="s">
        <v>2185</v>
      </c>
      <c r="V2259" s="3">
        <v>24194</v>
      </c>
      <c r="W2259">
        <v>51</v>
      </c>
      <c r="AB2259" s="3">
        <v>63000000</v>
      </c>
      <c r="AC2259" s="3">
        <v>69000000</v>
      </c>
      <c r="AD2259">
        <v>50.22</v>
      </c>
      <c r="AE2259" s="5">
        <f t="shared" si="71"/>
        <v>34020000</v>
      </c>
      <c r="AF2259">
        <v>55</v>
      </c>
      <c r="AG2259" s="4">
        <v>0.54</v>
      </c>
      <c r="AH2259" t="s">
        <v>33</v>
      </c>
      <c r="AI2259" t="s">
        <v>116</v>
      </c>
      <c r="AJ2259">
        <v>36.596339999999998</v>
      </c>
      <c r="AK2259">
        <v>-119.45040299999999</v>
      </c>
    </row>
    <row r="2260" spans="1:37" x14ac:dyDescent="0.25">
      <c r="A2260">
        <v>2258</v>
      </c>
      <c r="B2260">
        <v>764</v>
      </c>
      <c r="C2260" t="s">
        <v>1324</v>
      </c>
      <c r="D2260" t="s">
        <v>116</v>
      </c>
      <c r="E2260" t="s">
        <v>31</v>
      </c>
      <c r="F2260" s="2">
        <v>36161</v>
      </c>
      <c r="G2260" s="2">
        <v>39813</v>
      </c>
      <c r="H2260">
        <v>24194</v>
      </c>
      <c r="I2260">
        <v>21483</v>
      </c>
      <c r="J2260">
        <v>269</v>
      </c>
      <c r="K2260">
        <f t="shared" si="70"/>
        <v>2375487890</v>
      </c>
      <c r="L2260">
        <v>242</v>
      </c>
      <c r="M2260">
        <v>215</v>
      </c>
      <c r="N2260" t="s">
        <v>1324</v>
      </c>
      <c r="O2260">
        <v>1</v>
      </c>
      <c r="P2260" t="s">
        <v>39</v>
      </c>
      <c r="Q2260" s="6">
        <v>42019</v>
      </c>
      <c r="R2260">
        <v>66</v>
      </c>
      <c r="S2260">
        <v>77</v>
      </c>
      <c r="T2260" t="s">
        <v>40</v>
      </c>
      <c r="U2260" t="s">
        <v>1325</v>
      </c>
      <c r="V2260" s="3">
        <v>24194</v>
      </c>
      <c r="W2260">
        <v>47</v>
      </c>
      <c r="AB2260" s="3">
        <v>66000000</v>
      </c>
      <c r="AC2260" s="3">
        <v>77000000</v>
      </c>
      <c r="AD2260">
        <v>46.64</v>
      </c>
      <c r="AE2260" s="5">
        <f t="shared" si="71"/>
        <v>34980000</v>
      </c>
      <c r="AF2260">
        <v>54.41</v>
      </c>
      <c r="AG2260" s="4">
        <v>0.53</v>
      </c>
      <c r="AH2260" t="s">
        <v>33</v>
      </c>
      <c r="AI2260" t="s">
        <v>116</v>
      </c>
      <c r="AJ2260">
        <v>36.596339999999998</v>
      </c>
      <c r="AK2260">
        <v>-119.45040299999999</v>
      </c>
    </row>
    <row r="2261" spans="1:37" x14ac:dyDescent="0.25">
      <c r="A2261">
        <v>2259</v>
      </c>
      <c r="B2261">
        <v>764</v>
      </c>
      <c r="C2261" t="s">
        <v>1324</v>
      </c>
      <c r="D2261" t="s">
        <v>116</v>
      </c>
      <c r="E2261" t="s">
        <v>31</v>
      </c>
      <c r="F2261" s="2">
        <v>36161</v>
      </c>
      <c r="G2261" s="2">
        <v>39813</v>
      </c>
      <c r="H2261">
        <v>24194</v>
      </c>
      <c r="I2261">
        <v>21483</v>
      </c>
      <c r="J2261">
        <v>269</v>
      </c>
      <c r="K2261">
        <f t="shared" si="70"/>
        <v>2375487890</v>
      </c>
      <c r="L2261">
        <v>242</v>
      </c>
      <c r="M2261">
        <v>215</v>
      </c>
      <c r="N2261" t="s">
        <v>1324</v>
      </c>
      <c r="O2261">
        <v>1</v>
      </c>
      <c r="P2261" t="s">
        <v>39</v>
      </c>
      <c r="Q2261" s="6">
        <v>42352</v>
      </c>
      <c r="R2261">
        <v>71</v>
      </c>
      <c r="S2261">
        <v>87</v>
      </c>
      <c r="T2261" t="s">
        <v>40</v>
      </c>
      <c r="U2261" t="s">
        <v>1326</v>
      </c>
      <c r="V2261" s="3">
        <v>24194</v>
      </c>
      <c r="W2261">
        <v>52</v>
      </c>
      <c r="AB2261" s="3">
        <v>71000000</v>
      </c>
      <c r="AC2261" s="3">
        <v>87000000</v>
      </c>
      <c r="AD2261">
        <v>52.07</v>
      </c>
      <c r="AE2261" s="5">
        <f t="shared" si="71"/>
        <v>39050000</v>
      </c>
      <c r="AF2261">
        <v>63.8</v>
      </c>
      <c r="AG2261" s="4">
        <v>0.55000000000000004</v>
      </c>
      <c r="AH2261" t="s">
        <v>33</v>
      </c>
      <c r="AI2261" t="s">
        <v>116</v>
      </c>
      <c r="AJ2261">
        <v>36.596339999999998</v>
      </c>
      <c r="AK2261">
        <v>-119.45040299999999</v>
      </c>
    </row>
    <row r="2262" spans="1:37" x14ac:dyDescent="0.25">
      <c r="A2262">
        <v>2260</v>
      </c>
      <c r="B2262">
        <v>764</v>
      </c>
      <c r="C2262" t="s">
        <v>1324</v>
      </c>
      <c r="D2262" t="s">
        <v>116</v>
      </c>
      <c r="E2262" t="s">
        <v>31</v>
      </c>
      <c r="F2262" s="2">
        <v>36161</v>
      </c>
      <c r="G2262" s="2">
        <v>39813</v>
      </c>
      <c r="H2262">
        <v>24194</v>
      </c>
      <c r="I2262">
        <v>21483</v>
      </c>
      <c r="J2262">
        <v>269</v>
      </c>
      <c r="K2262">
        <f t="shared" si="70"/>
        <v>2375487890</v>
      </c>
      <c r="L2262">
        <v>242</v>
      </c>
      <c r="M2262">
        <v>215</v>
      </c>
      <c r="N2262" t="s">
        <v>1324</v>
      </c>
      <c r="O2262">
        <v>1</v>
      </c>
      <c r="P2262" t="s">
        <v>39</v>
      </c>
      <c r="Q2262" s="6">
        <v>42322</v>
      </c>
      <c r="R2262">
        <v>67</v>
      </c>
      <c r="S2262">
        <v>91</v>
      </c>
      <c r="T2262" t="s">
        <v>40</v>
      </c>
      <c r="U2262" t="s">
        <v>1327</v>
      </c>
      <c r="V2262" s="3">
        <v>24194</v>
      </c>
      <c r="W2262">
        <v>90</v>
      </c>
      <c r="AB2262" s="3">
        <v>67000000</v>
      </c>
      <c r="AC2262" s="3">
        <v>91000000</v>
      </c>
      <c r="AD2262">
        <v>89.54</v>
      </c>
      <c r="AE2262" s="5">
        <f t="shared" si="71"/>
        <v>64990000</v>
      </c>
      <c r="AF2262">
        <v>121.61</v>
      </c>
      <c r="AG2262" s="4">
        <v>0.97</v>
      </c>
      <c r="AH2262" t="s">
        <v>33</v>
      </c>
      <c r="AI2262" t="s">
        <v>116</v>
      </c>
      <c r="AJ2262">
        <v>36.596339999999998</v>
      </c>
      <c r="AK2262">
        <v>-119.45040299999999</v>
      </c>
    </row>
    <row r="2263" spans="1:37" x14ac:dyDescent="0.25">
      <c r="A2263">
        <v>2261</v>
      </c>
      <c r="B2263">
        <v>764</v>
      </c>
      <c r="C2263" t="s">
        <v>1324</v>
      </c>
      <c r="D2263" t="s">
        <v>116</v>
      </c>
      <c r="E2263" t="s">
        <v>31</v>
      </c>
      <c r="F2263" s="2">
        <v>36161</v>
      </c>
      <c r="G2263" s="2">
        <v>39813</v>
      </c>
      <c r="H2263">
        <v>24194</v>
      </c>
      <c r="I2263">
        <v>21483</v>
      </c>
      <c r="J2263">
        <v>269</v>
      </c>
      <c r="K2263">
        <f t="shared" si="70"/>
        <v>2375487890</v>
      </c>
      <c r="L2263">
        <v>242</v>
      </c>
      <c r="M2263">
        <v>215</v>
      </c>
      <c r="N2263" t="s">
        <v>1324</v>
      </c>
      <c r="O2263">
        <v>1</v>
      </c>
      <c r="P2263" t="s">
        <v>39</v>
      </c>
      <c r="Q2263" s="6">
        <v>42291</v>
      </c>
      <c r="R2263">
        <v>131</v>
      </c>
      <c r="S2263">
        <v>145</v>
      </c>
      <c r="T2263" t="s">
        <v>40</v>
      </c>
      <c r="U2263" t="s">
        <v>1328</v>
      </c>
      <c r="V2263" s="3">
        <v>24194</v>
      </c>
      <c r="W2263">
        <v>106</v>
      </c>
      <c r="AB2263" s="3">
        <v>131000000</v>
      </c>
      <c r="AC2263" s="3">
        <v>145000000</v>
      </c>
      <c r="AD2263">
        <v>104.8</v>
      </c>
      <c r="AE2263" s="5">
        <f t="shared" si="71"/>
        <v>78600000</v>
      </c>
      <c r="AF2263">
        <v>116</v>
      </c>
      <c r="AG2263" s="4">
        <v>0.6</v>
      </c>
      <c r="AH2263" t="s">
        <v>33</v>
      </c>
      <c r="AI2263" t="s">
        <v>116</v>
      </c>
      <c r="AJ2263">
        <v>36.596339999999998</v>
      </c>
      <c r="AK2263">
        <v>-119.45040299999999</v>
      </c>
    </row>
    <row r="2264" spans="1:37" x14ac:dyDescent="0.25">
      <c r="A2264">
        <v>2262</v>
      </c>
      <c r="B2264">
        <v>764</v>
      </c>
      <c r="C2264" t="s">
        <v>1324</v>
      </c>
      <c r="D2264" t="s">
        <v>116</v>
      </c>
      <c r="E2264" t="s">
        <v>31</v>
      </c>
      <c r="F2264" s="2">
        <v>36161</v>
      </c>
      <c r="G2264" s="2">
        <v>39813</v>
      </c>
      <c r="H2264">
        <v>24194</v>
      </c>
      <c r="I2264">
        <v>21483</v>
      </c>
      <c r="J2264">
        <v>269</v>
      </c>
      <c r="K2264">
        <f t="shared" si="70"/>
        <v>2375487890</v>
      </c>
      <c r="L2264">
        <v>242</v>
      </c>
      <c r="M2264">
        <v>215</v>
      </c>
      <c r="N2264" t="s">
        <v>1324</v>
      </c>
      <c r="O2264">
        <v>1</v>
      </c>
      <c r="P2264" t="s">
        <v>39</v>
      </c>
      <c r="Q2264" s="6">
        <v>42261</v>
      </c>
      <c r="R2264">
        <v>170</v>
      </c>
      <c r="S2264">
        <v>182</v>
      </c>
      <c r="T2264" t="s">
        <v>40</v>
      </c>
      <c r="U2264" t="s">
        <v>1329</v>
      </c>
      <c r="V2264" s="3">
        <v>24194</v>
      </c>
      <c r="W2264">
        <v>129</v>
      </c>
      <c r="AB2264" s="3">
        <v>170000000</v>
      </c>
      <c r="AC2264" s="3">
        <v>182000000</v>
      </c>
      <c r="AD2264">
        <v>128.82</v>
      </c>
      <c r="AE2264" s="5">
        <f t="shared" si="71"/>
        <v>93500000.000000015</v>
      </c>
      <c r="AF2264">
        <v>137.91</v>
      </c>
      <c r="AG2264" s="4">
        <v>0.55000000000000004</v>
      </c>
      <c r="AH2264" t="s">
        <v>33</v>
      </c>
      <c r="AI2264" t="s">
        <v>116</v>
      </c>
      <c r="AJ2264">
        <v>36.596339999999998</v>
      </c>
      <c r="AK2264">
        <v>-119.45040299999999</v>
      </c>
    </row>
    <row r="2265" spans="1:37" x14ac:dyDescent="0.25">
      <c r="A2265">
        <v>2263</v>
      </c>
      <c r="B2265">
        <v>764</v>
      </c>
      <c r="C2265" t="s">
        <v>1324</v>
      </c>
      <c r="D2265" t="s">
        <v>116</v>
      </c>
      <c r="E2265" t="s">
        <v>31</v>
      </c>
      <c r="F2265" s="2">
        <v>36161</v>
      </c>
      <c r="G2265" s="2">
        <v>39813</v>
      </c>
      <c r="H2265">
        <v>24194</v>
      </c>
      <c r="I2265">
        <v>21483</v>
      </c>
      <c r="J2265">
        <v>269</v>
      </c>
      <c r="K2265">
        <f t="shared" si="70"/>
        <v>2375487890</v>
      </c>
      <c r="L2265">
        <v>242</v>
      </c>
      <c r="M2265">
        <v>215</v>
      </c>
      <c r="N2265" t="s">
        <v>1324</v>
      </c>
      <c r="O2265">
        <v>1</v>
      </c>
      <c r="P2265" t="s">
        <v>39</v>
      </c>
      <c r="Q2265" s="6">
        <v>42230</v>
      </c>
      <c r="R2265">
        <v>149</v>
      </c>
      <c r="S2265">
        <v>193</v>
      </c>
      <c r="T2265" t="s">
        <v>40</v>
      </c>
      <c r="U2265" t="s">
        <v>1330</v>
      </c>
      <c r="V2265" s="3">
        <v>24194</v>
      </c>
      <c r="W2265">
        <v>121</v>
      </c>
      <c r="AB2265" s="3">
        <v>149000000</v>
      </c>
      <c r="AC2265" s="3">
        <v>193000000</v>
      </c>
      <c r="AD2265">
        <v>123.17</v>
      </c>
      <c r="AE2265" s="5">
        <f t="shared" si="71"/>
        <v>92380000</v>
      </c>
      <c r="AF2265">
        <v>159.54</v>
      </c>
      <c r="AG2265" s="4">
        <v>0.62</v>
      </c>
      <c r="AH2265" t="s">
        <v>33</v>
      </c>
      <c r="AI2265" t="s">
        <v>116</v>
      </c>
      <c r="AJ2265">
        <v>36.596339999999998</v>
      </c>
      <c r="AK2265">
        <v>-119.45040299999999</v>
      </c>
    </row>
    <row r="2266" spans="1:37" x14ac:dyDescent="0.25">
      <c r="A2266">
        <v>2264</v>
      </c>
      <c r="B2266">
        <v>764</v>
      </c>
      <c r="C2266" t="s">
        <v>1324</v>
      </c>
      <c r="D2266" t="s">
        <v>116</v>
      </c>
      <c r="E2266" t="s">
        <v>31</v>
      </c>
      <c r="F2266" s="2">
        <v>36161</v>
      </c>
      <c r="G2266" s="2">
        <v>39813</v>
      </c>
      <c r="H2266">
        <v>24194</v>
      </c>
      <c r="I2266">
        <v>21483</v>
      </c>
      <c r="J2266">
        <v>269</v>
      </c>
      <c r="K2266">
        <f t="shared" si="70"/>
        <v>2375487890</v>
      </c>
      <c r="L2266">
        <v>242</v>
      </c>
      <c r="M2266">
        <v>215</v>
      </c>
      <c r="N2266" t="s">
        <v>1324</v>
      </c>
      <c r="O2266">
        <v>1</v>
      </c>
      <c r="P2266" t="s">
        <v>39</v>
      </c>
      <c r="Q2266" s="6">
        <v>42199</v>
      </c>
      <c r="R2266">
        <v>197</v>
      </c>
      <c r="S2266">
        <v>229</v>
      </c>
      <c r="T2266" t="s">
        <v>40</v>
      </c>
      <c r="U2266" t="s">
        <v>1331</v>
      </c>
      <c r="V2266" s="3">
        <v>24194</v>
      </c>
      <c r="W2266">
        <v>129</v>
      </c>
      <c r="AB2266" s="3">
        <v>197000000</v>
      </c>
      <c r="AC2266" s="3">
        <v>229000000</v>
      </c>
      <c r="AD2266">
        <v>128.69999999999999</v>
      </c>
      <c r="AE2266" s="5">
        <f t="shared" si="71"/>
        <v>96530000</v>
      </c>
      <c r="AF2266">
        <v>149.61000000000001</v>
      </c>
      <c r="AG2266" s="4">
        <v>0.49</v>
      </c>
      <c r="AH2266" t="s">
        <v>33</v>
      </c>
      <c r="AI2266" t="s">
        <v>116</v>
      </c>
      <c r="AJ2266">
        <v>36.596339999999998</v>
      </c>
      <c r="AK2266">
        <v>-119.45040299999999</v>
      </c>
    </row>
    <row r="2267" spans="1:37" x14ac:dyDescent="0.25">
      <c r="A2267">
        <v>2265</v>
      </c>
      <c r="B2267">
        <v>764</v>
      </c>
      <c r="C2267" t="s">
        <v>1324</v>
      </c>
      <c r="D2267" t="s">
        <v>116</v>
      </c>
      <c r="E2267" t="s">
        <v>31</v>
      </c>
      <c r="F2267" s="2">
        <v>36161</v>
      </c>
      <c r="G2267" s="2">
        <v>39813</v>
      </c>
      <c r="H2267">
        <v>24194</v>
      </c>
      <c r="I2267">
        <v>21483</v>
      </c>
      <c r="J2267">
        <v>269</v>
      </c>
      <c r="K2267">
        <f t="shared" si="70"/>
        <v>2375487890</v>
      </c>
      <c r="L2267">
        <v>242</v>
      </c>
      <c r="M2267">
        <v>215</v>
      </c>
      <c r="N2267" t="s">
        <v>1324</v>
      </c>
      <c r="O2267">
        <v>1</v>
      </c>
      <c r="P2267" t="s">
        <v>39</v>
      </c>
      <c r="Q2267" s="6">
        <v>42169</v>
      </c>
      <c r="R2267">
        <v>195</v>
      </c>
      <c r="S2267">
        <v>229</v>
      </c>
      <c r="T2267" t="s">
        <v>40</v>
      </c>
      <c r="U2267" t="s">
        <v>1332</v>
      </c>
      <c r="V2267" s="3">
        <v>24194</v>
      </c>
      <c r="AB2267" s="3">
        <v>195000000</v>
      </c>
      <c r="AC2267" s="3">
        <v>229000000</v>
      </c>
      <c r="AD2267">
        <v>69.849999999999994</v>
      </c>
      <c r="AE2267" s="5">
        <f t="shared" si="71"/>
        <v>50700000</v>
      </c>
      <c r="AF2267">
        <v>82.03</v>
      </c>
      <c r="AG2267" s="4">
        <v>0.26</v>
      </c>
      <c r="AH2267" t="s">
        <v>33</v>
      </c>
      <c r="AI2267" t="s">
        <v>116</v>
      </c>
      <c r="AJ2267">
        <v>36.596339999999998</v>
      </c>
      <c r="AK2267">
        <v>-119.45040299999999</v>
      </c>
    </row>
    <row r="2268" spans="1:37" x14ac:dyDescent="0.25">
      <c r="A2268">
        <v>2266</v>
      </c>
      <c r="B2268">
        <v>681</v>
      </c>
      <c r="C2268" t="s">
        <v>1333</v>
      </c>
      <c r="D2268" t="s">
        <v>52</v>
      </c>
      <c r="E2268" t="s">
        <v>31</v>
      </c>
      <c r="F2268" s="2">
        <v>35065</v>
      </c>
      <c r="G2268" s="2">
        <v>40178</v>
      </c>
      <c r="H2268">
        <v>29955</v>
      </c>
      <c r="I2268">
        <v>27257</v>
      </c>
      <c r="J2268">
        <v>266</v>
      </c>
      <c r="K2268">
        <f t="shared" si="70"/>
        <v>2908330950</v>
      </c>
      <c r="L2268">
        <v>239</v>
      </c>
      <c r="M2268">
        <v>213</v>
      </c>
      <c r="N2268" t="s">
        <v>1333</v>
      </c>
      <c r="O2268" t="s">
        <v>270</v>
      </c>
      <c r="P2268" t="s">
        <v>39</v>
      </c>
      <c r="Q2268" s="6">
        <v>42050</v>
      </c>
      <c r="R2268">
        <v>348</v>
      </c>
      <c r="S2268">
        <v>280</v>
      </c>
      <c r="T2268" t="s">
        <v>55</v>
      </c>
      <c r="U2268" t="s">
        <v>2186</v>
      </c>
      <c r="V2268" s="3">
        <v>29955</v>
      </c>
      <c r="W2268">
        <v>95</v>
      </c>
      <c r="Z2268">
        <v>228</v>
      </c>
      <c r="AA2268" t="s">
        <v>55</v>
      </c>
      <c r="AB2268" s="3">
        <v>113396297</v>
      </c>
      <c r="AC2268" s="3">
        <v>91238400</v>
      </c>
      <c r="AD2268">
        <v>94.64</v>
      </c>
      <c r="AE2268" s="5">
        <f t="shared" si="71"/>
        <v>79377407.899999991</v>
      </c>
      <c r="AF2268">
        <v>76.150000000000006</v>
      </c>
      <c r="AG2268" s="4">
        <v>0.7</v>
      </c>
      <c r="AH2268" t="s">
        <v>33</v>
      </c>
      <c r="AI2268" t="s">
        <v>52</v>
      </c>
      <c r="AJ2268">
        <v>36.778261000000001</v>
      </c>
      <c r="AK2268">
        <v>-119.41793199999999</v>
      </c>
    </row>
    <row r="2269" spans="1:37" x14ac:dyDescent="0.25">
      <c r="A2269">
        <v>2267</v>
      </c>
      <c r="B2269">
        <v>681</v>
      </c>
      <c r="C2269" t="s">
        <v>1333</v>
      </c>
      <c r="D2269" t="s">
        <v>52</v>
      </c>
      <c r="E2269" t="s">
        <v>31</v>
      </c>
      <c r="F2269" s="2">
        <v>35065</v>
      </c>
      <c r="G2269" s="2">
        <v>40178</v>
      </c>
      <c r="H2269">
        <v>29955</v>
      </c>
      <c r="I2269">
        <v>27257</v>
      </c>
      <c r="J2269">
        <v>266</v>
      </c>
      <c r="K2269">
        <f t="shared" si="70"/>
        <v>2908330950</v>
      </c>
      <c r="L2269">
        <v>239</v>
      </c>
      <c r="M2269">
        <v>213</v>
      </c>
      <c r="N2269" t="s">
        <v>1333</v>
      </c>
      <c r="O2269" t="s">
        <v>270</v>
      </c>
      <c r="P2269" t="s">
        <v>39</v>
      </c>
      <c r="Q2269" s="6">
        <v>42019</v>
      </c>
      <c r="R2269">
        <v>293</v>
      </c>
      <c r="S2269">
        <v>665</v>
      </c>
      <c r="T2269" t="s">
        <v>55</v>
      </c>
      <c r="U2269" t="s">
        <v>1334</v>
      </c>
      <c r="V2269" s="3">
        <v>29955</v>
      </c>
      <c r="W2269">
        <v>74</v>
      </c>
      <c r="Z2269">
        <v>265</v>
      </c>
      <c r="AA2269" t="s">
        <v>55</v>
      </c>
      <c r="AB2269" s="3">
        <v>95474468</v>
      </c>
      <c r="AC2269" s="3">
        <v>216691199</v>
      </c>
      <c r="AD2269">
        <v>74.03</v>
      </c>
      <c r="AE2269" s="5">
        <f t="shared" si="71"/>
        <v>68741616.959999993</v>
      </c>
      <c r="AF2269">
        <v>168.01</v>
      </c>
      <c r="AG2269" s="4">
        <v>0.72</v>
      </c>
      <c r="AH2269" t="s">
        <v>33</v>
      </c>
      <c r="AI2269" t="s">
        <v>52</v>
      </c>
      <c r="AJ2269">
        <v>36.778261000000001</v>
      </c>
      <c r="AK2269">
        <v>-119.41793199999999</v>
      </c>
    </row>
    <row r="2270" spans="1:37" x14ac:dyDescent="0.25">
      <c r="A2270">
        <v>2268</v>
      </c>
      <c r="B2270">
        <v>681</v>
      </c>
      <c r="C2270" t="s">
        <v>1333</v>
      </c>
      <c r="D2270" t="s">
        <v>52</v>
      </c>
      <c r="E2270" t="s">
        <v>31</v>
      </c>
      <c r="F2270" s="2">
        <v>35065</v>
      </c>
      <c r="G2270" s="2">
        <v>40178</v>
      </c>
      <c r="H2270">
        <v>29955</v>
      </c>
      <c r="I2270">
        <v>27257</v>
      </c>
      <c r="J2270">
        <v>266</v>
      </c>
      <c r="K2270">
        <f t="shared" si="70"/>
        <v>2908330950</v>
      </c>
      <c r="L2270">
        <v>239</v>
      </c>
      <c r="M2270">
        <v>213</v>
      </c>
      <c r="N2270" t="s">
        <v>1333</v>
      </c>
      <c r="O2270" t="s">
        <v>270</v>
      </c>
      <c r="P2270" t="s">
        <v>39</v>
      </c>
      <c r="Q2270" s="6">
        <v>42352</v>
      </c>
      <c r="R2270">
        <v>249</v>
      </c>
      <c r="S2270">
        <v>419</v>
      </c>
      <c r="T2270" t="s">
        <v>55</v>
      </c>
      <c r="U2270" t="s">
        <v>1335</v>
      </c>
      <c r="V2270" s="3">
        <v>29955</v>
      </c>
      <c r="W2270">
        <v>63</v>
      </c>
      <c r="Z2270">
        <v>258</v>
      </c>
      <c r="AA2270" t="s">
        <v>55</v>
      </c>
      <c r="AB2270" s="3">
        <v>81137005</v>
      </c>
      <c r="AC2270" s="3">
        <v>136531748</v>
      </c>
      <c r="AD2270">
        <v>62.91</v>
      </c>
      <c r="AE2270" s="5">
        <f t="shared" si="71"/>
        <v>58418643.600000001</v>
      </c>
      <c r="AF2270">
        <v>105.86</v>
      </c>
      <c r="AG2270" s="4">
        <v>0.72</v>
      </c>
      <c r="AH2270" t="s">
        <v>33</v>
      </c>
      <c r="AI2270" t="s">
        <v>52</v>
      </c>
      <c r="AJ2270">
        <v>36.778261000000001</v>
      </c>
      <c r="AK2270">
        <v>-119.41793199999999</v>
      </c>
    </row>
    <row r="2271" spans="1:37" x14ac:dyDescent="0.25">
      <c r="A2271">
        <v>2269</v>
      </c>
      <c r="B2271">
        <v>681</v>
      </c>
      <c r="C2271" t="s">
        <v>1333</v>
      </c>
      <c r="D2271" t="s">
        <v>52</v>
      </c>
      <c r="E2271" t="s">
        <v>31</v>
      </c>
      <c r="F2271" s="2">
        <v>35065</v>
      </c>
      <c r="G2271" s="2">
        <v>40178</v>
      </c>
      <c r="H2271">
        <v>29955</v>
      </c>
      <c r="I2271">
        <v>27257</v>
      </c>
      <c r="J2271">
        <v>266</v>
      </c>
      <c r="K2271">
        <f t="shared" si="70"/>
        <v>2908330950</v>
      </c>
      <c r="L2271">
        <v>239</v>
      </c>
      <c r="M2271">
        <v>213</v>
      </c>
      <c r="N2271" t="s">
        <v>1333</v>
      </c>
      <c r="O2271" t="s">
        <v>270</v>
      </c>
      <c r="P2271" t="s">
        <v>39</v>
      </c>
      <c r="Q2271" s="6">
        <v>42322</v>
      </c>
      <c r="R2271">
        <v>447</v>
      </c>
      <c r="S2271">
        <v>461</v>
      </c>
      <c r="T2271" t="s">
        <v>55</v>
      </c>
      <c r="U2271" t="s">
        <v>1336</v>
      </c>
      <c r="V2271" s="3">
        <v>29955</v>
      </c>
      <c r="W2271">
        <v>115</v>
      </c>
      <c r="Z2271">
        <v>333</v>
      </c>
      <c r="AA2271" t="s">
        <v>55</v>
      </c>
      <c r="AB2271" s="3">
        <v>145655588</v>
      </c>
      <c r="AC2271" s="3">
        <v>150217508</v>
      </c>
      <c r="AD2271">
        <v>115.08</v>
      </c>
      <c r="AE2271" s="5">
        <f t="shared" si="71"/>
        <v>103415467.47999999</v>
      </c>
      <c r="AF2271">
        <v>118.68</v>
      </c>
      <c r="AG2271" s="4">
        <v>0.71</v>
      </c>
      <c r="AH2271" t="s">
        <v>33</v>
      </c>
      <c r="AI2271" t="s">
        <v>52</v>
      </c>
      <c r="AJ2271">
        <v>36.778261000000001</v>
      </c>
      <c r="AK2271">
        <v>-119.41793199999999</v>
      </c>
    </row>
    <row r="2272" spans="1:37" x14ac:dyDescent="0.25">
      <c r="A2272">
        <v>2270</v>
      </c>
      <c r="B2272">
        <v>681</v>
      </c>
      <c r="C2272" t="s">
        <v>1333</v>
      </c>
      <c r="D2272" t="s">
        <v>52</v>
      </c>
      <c r="E2272" t="s">
        <v>31</v>
      </c>
      <c r="F2272" s="2">
        <v>35065</v>
      </c>
      <c r="G2272" s="2">
        <v>40178</v>
      </c>
      <c r="H2272">
        <v>29955</v>
      </c>
      <c r="I2272">
        <v>27257</v>
      </c>
      <c r="J2272">
        <v>266</v>
      </c>
      <c r="K2272">
        <f t="shared" si="70"/>
        <v>2908330950</v>
      </c>
      <c r="L2272">
        <v>239</v>
      </c>
      <c r="M2272">
        <v>213</v>
      </c>
      <c r="N2272" t="s">
        <v>1333</v>
      </c>
      <c r="O2272" t="s">
        <v>270</v>
      </c>
      <c r="P2272" t="s">
        <v>39</v>
      </c>
      <c r="Q2272" s="6">
        <v>42291</v>
      </c>
      <c r="R2272">
        <v>596</v>
      </c>
      <c r="S2272">
        <v>612</v>
      </c>
      <c r="T2272" t="s">
        <v>55</v>
      </c>
      <c r="U2272" t="s">
        <v>1337</v>
      </c>
      <c r="V2272" s="3">
        <v>29955</v>
      </c>
      <c r="W2272">
        <v>148</v>
      </c>
      <c r="Z2272">
        <v>321</v>
      </c>
      <c r="AA2272" t="s">
        <v>55</v>
      </c>
      <c r="AB2272" s="3">
        <v>194207450</v>
      </c>
      <c r="AC2272" s="3">
        <v>199421073</v>
      </c>
      <c r="AD2272">
        <v>150.58000000000001</v>
      </c>
      <c r="AE2272" s="5">
        <f t="shared" si="71"/>
        <v>139829364</v>
      </c>
      <c r="AF2272">
        <v>154.62</v>
      </c>
      <c r="AG2272" s="4">
        <v>0.72</v>
      </c>
      <c r="AH2272" t="s">
        <v>33</v>
      </c>
      <c r="AI2272" t="s">
        <v>52</v>
      </c>
      <c r="AJ2272">
        <v>36.778261000000001</v>
      </c>
      <c r="AK2272">
        <v>-119.41793199999999</v>
      </c>
    </row>
    <row r="2273" spans="1:37" x14ac:dyDescent="0.25">
      <c r="A2273">
        <v>2271</v>
      </c>
      <c r="B2273">
        <v>681</v>
      </c>
      <c r="C2273" t="s">
        <v>1333</v>
      </c>
      <c r="D2273" t="s">
        <v>52</v>
      </c>
      <c r="E2273" t="s">
        <v>31</v>
      </c>
      <c r="F2273" s="2">
        <v>35065</v>
      </c>
      <c r="G2273" s="2">
        <v>40178</v>
      </c>
      <c r="H2273">
        <v>29955</v>
      </c>
      <c r="I2273">
        <v>27257</v>
      </c>
      <c r="J2273">
        <v>266</v>
      </c>
      <c r="K2273">
        <f t="shared" si="70"/>
        <v>2908330950</v>
      </c>
      <c r="L2273">
        <v>239</v>
      </c>
      <c r="M2273">
        <v>213</v>
      </c>
      <c r="N2273" t="s">
        <v>1333</v>
      </c>
      <c r="O2273" t="s">
        <v>270</v>
      </c>
      <c r="P2273" t="s">
        <v>39</v>
      </c>
      <c r="Q2273" s="6">
        <v>42261</v>
      </c>
      <c r="R2273">
        <v>670</v>
      </c>
      <c r="S2273">
        <v>723</v>
      </c>
      <c r="T2273" t="s">
        <v>55</v>
      </c>
      <c r="U2273" t="s">
        <v>1338</v>
      </c>
      <c r="V2273" s="3">
        <v>29955</v>
      </c>
      <c r="W2273">
        <v>176</v>
      </c>
      <c r="Z2273">
        <v>354</v>
      </c>
      <c r="AA2273" t="s">
        <v>55</v>
      </c>
      <c r="AB2273" s="3">
        <v>218320456</v>
      </c>
      <c r="AC2273" s="3">
        <v>235590582</v>
      </c>
      <c r="AD2273">
        <v>182.21</v>
      </c>
      <c r="AE2273" s="5">
        <f t="shared" si="71"/>
        <v>163740342</v>
      </c>
      <c r="AF2273">
        <v>196.62</v>
      </c>
      <c r="AG2273" s="4">
        <v>0.75</v>
      </c>
      <c r="AH2273" t="s">
        <v>33</v>
      </c>
      <c r="AI2273" t="s">
        <v>52</v>
      </c>
      <c r="AJ2273">
        <v>36.778261000000001</v>
      </c>
      <c r="AK2273">
        <v>-119.41793199999999</v>
      </c>
    </row>
    <row r="2274" spans="1:37" x14ac:dyDescent="0.25">
      <c r="A2274">
        <v>2272</v>
      </c>
      <c r="B2274">
        <v>681</v>
      </c>
      <c r="C2274" t="s">
        <v>1333</v>
      </c>
      <c r="D2274" t="s">
        <v>52</v>
      </c>
      <c r="E2274" t="s">
        <v>31</v>
      </c>
      <c r="F2274" s="2">
        <v>35065</v>
      </c>
      <c r="G2274" s="2">
        <v>40178</v>
      </c>
      <c r="H2274">
        <v>29955</v>
      </c>
      <c r="I2274">
        <v>27257</v>
      </c>
      <c r="J2274">
        <v>266</v>
      </c>
      <c r="K2274">
        <f t="shared" si="70"/>
        <v>2908330950</v>
      </c>
      <c r="L2274">
        <v>239</v>
      </c>
      <c r="M2274">
        <v>213</v>
      </c>
      <c r="N2274" t="s">
        <v>1333</v>
      </c>
      <c r="O2274" t="s">
        <v>270</v>
      </c>
      <c r="P2274" t="s">
        <v>39</v>
      </c>
      <c r="Q2274" s="6">
        <v>42230</v>
      </c>
      <c r="R2274">
        <v>644</v>
      </c>
      <c r="S2274">
        <v>782</v>
      </c>
      <c r="T2274" t="s">
        <v>55</v>
      </c>
      <c r="U2274" t="s">
        <v>1339</v>
      </c>
      <c r="V2274" s="3">
        <v>29955</v>
      </c>
      <c r="Z2274">
        <v>351</v>
      </c>
      <c r="AA2274" t="s">
        <v>55</v>
      </c>
      <c r="AB2274" s="3">
        <v>209848319</v>
      </c>
      <c r="AC2274" s="3">
        <v>254815816</v>
      </c>
      <c r="AD2274">
        <v>167.23</v>
      </c>
      <c r="AE2274" s="5">
        <f t="shared" si="71"/>
        <v>155287756.06</v>
      </c>
      <c r="AF2274">
        <v>203.06</v>
      </c>
      <c r="AG2274" s="4">
        <v>0.74</v>
      </c>
      <c r="AH2274" t="s">
        <v>33</v>
      </c>
      <c r="AI2274" t="s">
        <v>52</v>
      </c>
      <c r="AJ2274">
        <v>36.778261000000001</v>
      </c>
      <c r="AK2274">
        <v>-119.41793199999999</v>
      </c>
    </row>
    <row r="2275" spans="1:37" x14ac:dyDescent="0.25">
      <c r="A2275">
        <v>2273</v>
      </c>
      <c r="B2275">
        <v>681</v>
      </c>
      <c r="C2275" t="s">
        <v>1333</v>
      </c>
      <c r="D2275" t="s">
        <v>52</v>
      </c>
      <c r="E2275" t="s">
        <v>31</v>
      </c>
      <c r="F2275" s="2">
        <v>35065</v>
      </c>
      <c r="G2275" s="2">
        <v>40178</v>
      </c>
      <c r="H2275">
        <v>29955</v>
      </c>
      <c r="I2275">
        <v>27257</v>
      </c>
      <c r="J2275">
        <v>266</v>
      </c>
      <c r="K2275">
        <f t="shared" si="70"/>
        <v>2908330950</v>
      </c>
      <c r="L2275">
        <v>239</v>
      </c>
      <c r="M2275">
        <v>213</v>
      </c>
      <c r="N2275" t="s">
        <v>1333</v>
      </c>
      <c r="O2275" t="s">
        <v>270</v>
      </c>
      <c r="P2275" t="s">
        <v>39</v>
      </c>
      <c r="Q2275" s="6">
        <v>42199</v>
      </c>
      <c r="R2275">
        <v>715</v>
      </c>
      <c r="S2275">
        <v>773</v>
      </c>
      <c r="T2275" t="s">
        <v>55</v>
      </c>
      <c r="U2275" t="s">
        <v>1340</v>
      </c>
      <c r="V2275" s="3">
        <v>29955</v>
      </c>
      <c r="Z2275">
        <v>339</v>
      </c>
      <c r="AA2275" t="s">
        <v>55</v>
      </c>
      <c r="AB2275" s="3">
        <v>232983770</v>
      </c>
      <c r="AC2275" s="3">
        <v>251883153</v>
      </c>
      <c r="AD2275">
        <v>188.17</v>
      </c>
      <c r="AE2275" s="5">
        <f t="shared" si="71"/>
        <v>174737827.5</v>
      </c>
      <c r="AF2275">
        <v>203.44</v>
      </c>
      <c r="AG2275" s="4">
        <v>0.75</v>
      </c>
      <c r="AH2275" t="s">
        <v>33</v>
      </c>
      <c r="AI2275" t="s">
        <v>52</v>
      </c>
      <c r="AJ2275">
        <v>36.778261000000001</v>
      </c>
      <c r="AK2275">
        <v>-119.41793199999999</v>
      </c>
    </row>
    <row r="2276" spans="1:37" x14ac:dyDescent="0.25">
      <c r="A2276">
        <v>2274</v>
      </c>
      <c r="B2276">
        <v>681</v>
      </c>
      <c r="C2276" t="s">
        <v>1333</v>
      </c>
      <c r="D2276" t="s">
        <v>52</v>
      </c>
      <c r="E2276" t="s">
        <v>31</v>
      </c>
      <c r="F2276" s="2">
        <v>35065</v>
      </c>
      <c r="G2276" s="2">
        <v>40178</v>
      </c>
      <c r="H2276">
        <v>29955</v>
      </c>
      <c r="I2276">
        <v>27257</v>
      </c>
      <c r="J2276">
        <v>266</v>
      </c>
      <c r="K2276">
        <f t="shared" si="70"/>
        <v>2908330950</v>
      </c>
      <c r="L2276">
        <v>239</v>
      </c>
      <c r="M2276">
        <v>213</v>
      </c>
      <c r="N2276" t="s">
        <v>1333</v>
      </c>
      <c r="O2276" t="s">
        <v>270</v>
      </c>
      <c r="P2276" t="s">
        <v>39</v>
      </c>
      <c r="Q2276" s="6">
        <v>42169</v>
      </c>
      <c r="R2276">
        <v>687</v>
      </c>
      <c r="S2276">
        <v>707</v>
      </c>
      <c r="T2276" t="s">
        <v>55</v>
      </c>
      <c r="U2276" t="s">
        <v>1341</v>
      </c>
      <c r="V2276" s="3">
        <v>29955</v>
      </c>
      <c r="Z2276">
        <v>179</v>
      </c>
      <c r="AA2276" t="s">
        <v>55</v>
      </c>
      <c r="AB2276" s="3">
        <v>223859930</v>
      </c>
      <c r="AC2276" s="3">
        <v>230376959</v>
      </c>
      <c r="AD2276">
        <v>184.34</v>
      </c>
      <c r="AE2276" s="5">
        <f t="shared" si="71"/>
        <v>165656348.19999999</v>
      </c>
      <c r="AF2276">
        <v>189.71</v>
      </c>
      <c r="AG2276" s="4">
        <v>0.74</v>
      </c>
      <c r="AH2276" t="s">
        <v>33</v>
      </c>
      <c r="AI2276" t="s">
        <v>52</v>
      </c>
      <c r="AJ2276">
        <v>36.778261000000001</v>
      </c>
      <c r="AK2276">
        <v>-119.41793199999999</v>
      </c>
    </row>
    <row r="2277" spans="1:37" x14ac:dyDescent="0.25">
      <c r="A2277">
        <v>2275</v>
      </c>
      <c r="B2277">
        <v>735</v>
      </c>
      <c r="C2277" t="s">
        <v>1342</v>
      </c>
      <c r="D2277" t="s">
        <v>213</v>
      </c>
      <c r="E2277" t="s">
        <v>31</v>
      </c>
      <c r="F2277" s="2">
        <v>34700</v>
      </c>
      <c r="G2277" s="2">
        <v>38352</v>
      </c>
      <c r="H2277">
        <v>10936</v>
      </c>
      <c r="I2277">
        <v>8964</v>
      </c>
      <c r="J2277">
        <v>298</v>
      </c>
      <c r="K2277">
        <f t="shared" si="70"/>
        <v>1189508720</v>
      </c>
      <c r="L2277">
        <v>268</v>
      </c>
      <c r="M2277">
        <v>238</v>
      </c>
      <c r="N2277" t="s">
        <v>1342</v>
      </c>
      <c r="O2277">
        <v>2</v>
      </c>
      <c r="P2277" t="s">
        <v>39</v>
      </c>
      <c r="Q2277" s="6">
        <v>42050</v>
      </c>
      <c r="R2277" s="3">
        <v>34130442</v>
      </c>
      <c r="S2277" s="3">
        <v>36450779</v>
      </c>
      <c r="T2277" t="s">
        <v>32</v>
      </c>
      <c r="V2277" s="3">
        <v>10936</v>
      </c>
      <c r="W2277">
        <v>101</v>
      </c>
      <c r="AB2277" s="3">
        <v>34130442</v>
      </c>
      <c r="AC2277" s="3">
        <v>36450779</v>
      </c>
      <c r="AD2277">
        <v>101.43</v>
      </c>
      <c r="AE2277" s="5">
        <f t="shared" si="71"/>
        <v>31058702.220000003</v>
      </c>
      <c r="AF2277">
        <v>108.33</v>
      </c>
      <c r="AG2277" s="4">
        <v>0.91</v>
      </c>
      <c r="AH2277" t="s">
        <v>33</v>
      </c>
      <c r="AI2277" t="s">
        <v>213</v>
      </c>
      <c r="AJ2277">
        <v>36.778261000000001</v>
      </c>
      <c r="AK2277">
        <v>-119.41793199999999</v>
      </c>
    </row>
    <row r="2278" spans="1:37" x14ac:dyDescent="0.25">
      <c r="A2278">
        <v>2276</v>
      </c>
      <c r="B2278">
        <v>735</v>
      </c>
      <c r="C2278" t="s">
        <v>1342</v>
      </c>
      <c r="D2278" t="s">
        <v>213</v>
      </c>
      <c r="E2278" t="s">
        <v>31</v>
      </c>
      <c r="F2278" s="2">
        <v>34700</v>
      </c>
      <c r="G2278" s="2">
        <v>38352</v>
      </c>
      <c r="H2278">
        <v>10936</v>
      </c>
      <c r="I2278">
        <v>8964</v>
      </c>
      <c r="J2278">
        <v>298</v>
      </c>
      <c r="K2278">
        <f t="shared" si="70"/>
        <v>1189508720</v>
      </c>
      <c r="L2278">
        <v>268</v>
      </c>
      <c r="M2278">
        <v>238</v>
      </c>
      <c r="N2278" t="s">
        <v>1342</v>
      </c>
      <c r="O2278">
        <v>2</v>
      </c>
      <c r="P2278" t="s">
        <v>39</v>
      </c>
      <c r="Q2278" s="6">
        <v>42019</v>
      </c>
      <c r="R2278" s="3">
        <v>36479536</v>
      </c>
      <c r="S2278" s="3">
        <v>39040780</v>
      </c>
      <c r="T2278" t="s">
        <v>32</v>
      </c>
      <c r="V2278" s="3">
        <v>10936</v>
      </c>
      <c r="W2278">
        <v>97.96</v>
      </c>
      <c r="AB2278" s="3">
        <v>36479536</v>
      </c>
      <c r="AC2278" s="3">
        <v>39040780</v>
      </c>
      <c r="AD2278">
        <v>97.92</v>
      </c>
      <c r="AE2278" s="5">
        <f t="shared" si="71"/>
        <v>33196377.760000002</v>
      </c>
      <c r="AF2278">
        <v>104.79</v>
      </c>
      <c r="AG2278" s="4">
        <v>0.91</v>
      </c>
      <c r="AH2278" t="s">
        <v>33</v>
      </c>
      <c r="AI2278" t="s">
        <v>213</v>
      </c>
      <c r="AJ2278">
        <v>36.778261000000001</v>
      </c>
      <c r="AK2278">
        <v>-119.41793199999999</v>
      </c>
    </row>
    <row r="2279" spans="1:37" x14ac:dyDescent="0.25">
      <c r="A2279">
        <v>2277</v>
      </c>
      <c r="B2279">
        <v>735</v>
      </c>
      <c r="C2279" t="s">
        <v>1342</v>
      </c>
      <c r="D2279" t="s">
        <v>213</v>
      </c>
      <c r="E2279" t="s">
        <v>31</v>
      </c>
      <c r="F2279" s="2">
        <v>34700</v>
      </c>
      <c r="G2279" s="2">
        <v>38352</v>
      </c>
      <c r="H2279">
        <v>10936</v>
      </c>
      <c r="I2279">
        <v>8964</v>
      </c>
      <c r="J2279">
        <v>298</v>
      </c>
      <c r="K2279">
        <f t="shared" si="70"/>
        <v>1189508720</v>
      </c>
      <c r="L2279">
        <v>268</v>
      </c>
      <c r="M2279">
        <v>238</v>
      </c>
      <c r="N2279" t="s">
        <v>1342</v>
      </c>
      <c r="O2279">
        <v>2</v>
      </c>
      <c r="P2279" t="s">
        <v>39</v>
      </c>
      <c r="Q2279" s="6">
        <v>42352</v>
      </c>
      <c r="R2279" s="3">
        <v>37417704</v>
      </c>
      <c r="S2279" s="3">
        <v>43355160</v>
      </c>
      <c r="T2279" t="s">
        <v>32</v>
      </c>
      <c r="V2279" s="3">
        <v>10936</v>
      </c>
      <c r="W2279">
        <v>101.2</v>
      </c>
      <c r="AB2279" s="3">
        <v>37417704</v>
      </c>
      <c r="AC2279" s="3">
        <v>43355160</v>
      </c>
      <c r="AD2279">
        <v>101.21</v>
      </c>
      <c r="AE2279" s="5">
        <f t="shared" si="71"/>
        <v>34424287.68</v>
      </c>
      <c r="AF2279">
        <v>117.27</v>
      </c>
      <c r="AG2279" s="4">
        <v>0.92</v>
      </c>
      <c r="AH2279" t="s">
        <v>33</v>
      </c>
      <c r="AI2279" t="s">
        <v>213</v>
      </c>
      <c r="AJ2279">
        <v>36.778261000000001</v>
      </c>
      <c r="AK2279">
        <v>-119.41793199999999</v>
      </c>
    </row>
    <row r="2280" spans="1:37" x14ac:dyDescent="0.25">
      <c r="A2280">
        <v>2278</v>
      </c>
      <c r="B2280">
        <v>735</v>
      </c>
      <c r="C2280" t="s">
        <v>1342</v>
      </c>
      <c r="D2280" t="s">
        <v>213</v>
      </c>
      <c r="E2280" t="s">
        <v>31</v>
      </c>
      <c r="F2280" s="2">
        <v>34700</v>
      </c>
      <c r="G2280" s="2">
        <v>38352</v>
      </c>
      <c r="H2280">
        <v>10936</v>
      </c>
      <c r="I2280">
        <v>8964</v>
      </c>
      <c r="J2280">
        <v>298</v>
      </c>
      <c r="K2280">
        <f t="shared" si="70"/>
        <v>1189508720</v>
      </c>
      <c r="L2280">
        <v>268</v>
      </c>
      <c r="M2280">
        <v>238</v>
      </c>
      <c r="N2280" t="s">
        <v>1342</v>
      </c>
      <c r="O2280">
        <v>2</v>
      </c>
      <c r="P2280" t="s">
        <v>39</v>
      </c>
      <c r="Q2280" s="6">
        <v>42322</v>
      </c>
      <c r="R2280">
        <v>42</v>
      </c>
      <c r="S2280">
        <v>58</v>
      </c>
      <c r="T2280" t="s">
        <v>40</v>
      </c>
      <c r="V2280" s="3">
        <v>10936</v>
      </c>
      <c r="W2280">
        <v>108</v>
      </c>
      <c r="Z2280">
        <v>0</v>
      </c>
      <c r="AA2280" t="s">
        <v>32</v>
      </c>
      <c r="AB2280" s="3">
        <v>42000000</v>
      </c>
      <c r="AC2280" s="3">
        <v>58000000</v>
      </c>
      <c r="AD2280">
        <v>108.81</v>
      </c>
      <c r="AE2280" s="5">
        <f t="shared" si="71"/>
        <v>35700000</v>
      </c>
      <c r="AF2280">
        <v>150.27000000000001</v>
      </c>
      <c r="AG2280" s="4">
        <v>0.85</v>
      </c>
      <c r="AH2280" t="s">
        <v>33</v>
      </c>
      <c r="AI2280" t="s">
        <v>213</v>
      </c>
      <c r="AJ2280">
        <v>36.778261000000001</v>
      </c>
      <c r="AK2280">
        <v>-119.41793199999999</v>
      </c>
    </row>
    <row r="2281" spans="1:37" x14ac:dyDescent="0.25">
      <c r="A2281">
        <v>2279</v>
      </c>
      <c r="B2281">
        <v>735</v>
      </c>
      <c r="C2281" t="s">
        <v>1342</v>
      </c>
      <c r="D2281" t="s">
        <v>213</v>
      </c>
      <c r="E2281" t="s">
        <v>31</v>
      </c>
      <c r="F2281" s="2">
        <v>34700</v>
      </c>
      <c r="G2281" s="2">
        <v>38352</v>
      </c>
      <c r="H2281">
        <v>10936</v>
      </c>
      <c r="I2281">
        <v>8964</v>
      </c>
      <c r="J2281">
        <v>298</v>
      </c>
      <c r="K2281">
        <f t="shared" si="70"/>
        <v>1189508720</v>
      </c>
      <c r="L2281">
        <v>268</v>
      </c>
      <c r="M2281">
        <v>238</v>
      </c>
      <c r="N2281" t="s">
        <v>1342</v>
      </c>
      <c r="O2281">
        <v>2</v>
      </c>
      <c r="P2281" t="s">
        <v>39</v>
      </c>
      <c r="Q2281" s="6">
        <v>42291</v>
      </c>
      <c r="R2281" s="3">
        <v>67003567</v>
      </c>
      <c r="S2281" s="3">
        <v>82955784</v>
      </c>
      <c r="T2281" t="s">
        <v>32</v>
      </c>
      <c r="V2281" s="3">
        <v>10936</v>
      </c>
      <c r="W2281">
        <v>169.77</v>
      </c>
      <c r="AB2281" s="3">
        <v>67003567</v>
      </c>
      <c r="AC2281" s="3">
        <v>82955784</v>
      </c>
      <c r="AD2281">
        <v>169.77</v>
      </c>
      <c r="AE2281" s="5">
        <f t="shared" si="71"/>
        <v>57623067.619999997</v>
      </c>
      <c r="AF2281">
        <v>210.19</v>
      </c>
      <c r="AG2281" s="4">
        <v>0.86</v>
      </c>
      <c r="AH2281" t="s">
        <v>33</v>
      </c>
      <c r="AI2281" t="s">
        <v>213</v>
      </c>
      <c r="AJ2281">
        <v>36.778261000000001</v>
      </c>
      <c r="AK2281">
        <v>-119.41793199999999</v>
      </c>
    </row>
    <row r="2282" spans="1:37" x14ac:dyDescent="0.25">
      <c r="A2282">
        <v>2280</v>
      </c>
      <c r="B2282">
        <v>735</v>
      </c>
      <c r="C2282" t="s">
        <v>1342</v>
      </c>
      <c r="D2282" t="s">
        <v>213</v>
      </c>
      <c r="E2282" t="s">
        <v>31</v>
      </c>
      <c r="F2282" s="2">
        <v>34700</v>
      </c>
      <c r="G2282" s="2">
        <v>38352</v>
      </c>
      <c r="H2282">
        <v>10936</v>
      </c>
      <c r="I2282">
        <v>8964</v>
      </c>
      <c r="J2282">
        <v>298</v>
      </c>
      <c r="K2282">
        <f t="shared" si="70"/>
        <v>1189508720</v>
      </c>
      <c r="L2282">
        <v>268</v>
      </c>
      <c r="M2282">
        <v>238</v>
      </c>
      <c r="N2282" t="s">
        <v>1342</v>
      </c>
      <c r="O2282">
        <v>2</v>
      </c>
      <c r="P2282" t="s">
        <v>39</v>
      </c>
      <c r="Q2282" s="6">
        <v>42261</v>
      </c>
      <c r="R2282" s="3">
        <v>85940496</v>
      </c>
      <c r="S2282" s="3">
        <v>101069320</v>
      </c>
      <c r="T2282" t="s">
        <v>32</v>
      </c>
      <c r="U2282" t="s">
        <v>1343</v>
      </c>
      <c r="V2282" s="3">
        <v>10936</v>
      </c>
      <c r="W2282">
        <v>225.01</v>
      </c>
      <c r="X2282" t="s">
        <v>546</v>
      </c>
      <c r="Y2282" t="s">
        <v>546</v>
      </c>
      <c r="AA2282" t="s">
        <v>32</v>
      </c>
      <c r="AB2282" s="3">
        <v>85940496</v>
      </c>
      <c r="AC2282" s="3">
        <v>101069320</v>
      </c>
      <c r="AD2282">
        <v>225.01</v>
      </c>
      <c r="AE2282" s="5">
        <f t="shared" si="71"/>
        <v>73908826.560000002</v>
      </c>
      <c r="AF2282">
        <v>264.63</v>
      </c>
      <c r="AG2282" s="4">
        <v>0.86</v>
      </c>
      <c r="AH2282" t="s">
        <v>33</v>
      </c>
      <c r="AI2282" t="s">
        <v>213</v>
      </c>
      <c r="AJ2282">
        <v>36.778261000000001</v>
      </c>
      <c r="AK2282">
        <v>-119.41793199999999</v>
      </c>
    </row>
    <row r="2283" spans="1:37" x14ac:dyDescent="0.25">
      <c r="A2283">
        <v>2281</v>
      </c>
      <c r="B2283">
        <v>735</v>
      </c>
      <c r="C2283" t="s">
        <v>1342</v>
      </c>
      <c r="D2283" t="s">
        <v>213</v>
      </c>
      <c r="E2283" t="s">
        <v>31</v>
      </c>
      <c r="F2283" s="2">
        <v>34700</v>
      </c>
      <c r="G2283" s="2">
        <v>38352</v>
      </c>
      <c r="H2283">
        <v>10936</v>
      </c>
      <c r="I2283">
        <v>8964</v>
      </c>
      <c r="J2283">
        <v>298</v>
      </c>
      <c r="K2283">
        <f t="shared" si="70"/>
        <v>1189508720</v>
      </c>
      <c r="L2283">
        <v>268</v>
      </c>
      <c r="M2283">
        <v>238</v>
      </c>
      <c r="N2283" t="s">
        <v>1342</v>
      </c>
      <c r="O2283">
        <v>2</v>
      </c>
      <c r="P2283" t="s">
        <v>39</v>
      </c>
      <c r="Q2283" s="6">
        <v>42230</v>
      </c>
      <c r="R2283" s="3">
        <v>101389176</v>
      </c>
      <c r="S2283" s="3">
        <v>134480624</v>
      </c>
      <c r="T2283" t="s">
        <v>32</v>
      </c>
      <c r="V2283" s="3">
        <v>10996</v>
      </c>
      <c r="AA2283" t="s">
        <v>32</v>
      </c>
      <c r="AB2283" s="3">
        <v>101389176</v>
      </c>
      <c r="AC2283" s="3">
        <v>134480624</v>
      </c>
      <c r="AD2283">
        <v>282.57</v>
      </c>
      <c r="AE2283" s="5">
        <f t="shared" si="71"/>
        <v>96319717.199999988</v>
      </c>
      <c r="AF2283">
        <v>374.79</v>
      </c>
      <c r="AG2283" s="4">
        <v>0.95</v>
      </c>
      <c r="AH2283" t="s">
        <v>33</v>
      </c>
      <c r="AI2283" t="s">
        <v>213</v>
      </c>
      <c r="AJ2283">
        <v>36.778261000000001</v>
      </c>
      <c r="AK2283">
        <v>-119.41793199999999</v>
      </c>
    </row>
    <row r="2284" spans="1:37" x14ac:dyDescent="0.25">
      <c r="A2284">
        <v>2282</v>
      </c>
      <c r="B2284">
        <v>735</v>
      </c>
      <c r="C2284" t="s">
        <v>1342</v>
      </c>
      <c r="D2284" t="s">
        <v>213</v>
      </c>
      <c r="E2284" t="s">
        <v>31</v>
      </c>
      <c r="F2284" s="2">
        <v>34700</v>
      </c>
      <c r="G2284" s="2">
        <v>38352</v>
      </c>
      <c r="H2284">
        <v>10936</v>
      </c>
      <c r="I2284">
        <v>8964</v>
      </c>
      <c r="J2284">
        <v>298</v>
      </c>
      <c r="K2284">
        <f t="shared" si="70"/>
        <v>1189508720</v>
      </c>
      <c r="L2284">
        <v>268</v>
      </c>
      <c r="M2284">
        <v>238</v>
      </c>
      <c r="N2284" t="s">
        <v>1342</v>
      </c>
      <c r="O2284" t="s">
        <v>38</v>
      </c>
      <c r="P2284" t="s">
        <v>39</v>
      </c>
      <c r="Q2284" s="6">
        <v>42199</v>
      </c>
      <c r="R2284" s="3">
        <v>115965570</v>
      </c>
      <c r="S2284" s="3">
        <v>149404660</v>
      </c>
      <c r="T2284" t="s">
        <v>32</v>
      </c>
      <c r="V2284" s="3">
        <v>10936</v>
      </c>
      <c r="AB2284" s="3">
        <v>115965570</v>
      </c>
      <c r="AC2284" s="3">
        <v>149404660</v>
      </c>
      <c r="AD2284">
        <v>324.95999999999998</v>
      </c>
      <c r="AE2284" s="5">
        <f t="shared" si="71"/>
        <v>110167291.5</v>
      </c>
      <c r="AF2284">
        <v>418.67</v>
      </c>
      <c r="AG2284" s="4">
        <v>0.95</v>
      </c>
      <c r="AH2284" t="s">
        <v>33</v>
      </c>
      <c r="AI2284" t="s">
        <v>213</v>
      </c>
      <c r="AJ2284">
        <v>36.778261000000001</v>
      </c>
      <c r="AK2284">
        <v>-119.41793199999999</v>
      </c>
    </row>
    <row r="2285" spans="1:37" x14ac:dyDescent="0.25">
      <c r="A2285">
        <v>2283</v>
      </c>
      <c r="B2285">
        <v>735</v>
      </c>
      <c r="C2285" t="s">
        <v>1342</v>
      </c>
      <c r="D2285" t="s">
        <v>213</v>
      </c>
      <c r="E2285" t="s">
        <v>31</v>
      </c>
      <c r="F2285" s="2">
        <v>34700</v>
      </c>
      <c r="G2285" s="2">
        <v>38352</v>
      </c>
      <c r="H2285">
        <v>10936</v>
      </c>
      <c r="I2285">
        <v>8964</v>
      </c>
      <c r="J2285">
        <v>298</v>
      </c>
      <c r="K2285">
        <f t="shared" si="70"/>
        <v>1189508720</v>
      </c>
      <c r="L2285">
        <v>268</v>
      </c>
      <c r="M2285">
        <v>238</v>
      </c>
      <c r="N2285" t="s">
        <v>1342</v>
      </c>
      <c r="O2285" t="s">
        <v>38</v>
      </c>
      <c r="P2285" t="s">
        <v>39</v>
      </c>
      <c r="Q2285" s="6">
        <v>42169</v>
      </c>
      <c r="R2285" s="3">
        <v>109268824</v>
      </c>
      <c r="S2285" s="3">
        <v>125260284</v>
      </c>
      <c r="T2285" t="s">
        <v>32</v>
      </c>
      <c r="U2285" t="s">
        <v>1344</v>
      </c>
      <c r="V2285" s="3">
        <v>10996</v>
      </c>
      <c r="AB2285" s="3">
        <v>109268824</v>
      </c>
      <c r="AC2285" s="3">
        <v>125260284</v>
      </c>
      <c r="AD2285">
        <v>314.68</v>
      </c>
      <c r="AE2285" s="5">
        <f t="shared" si="71"/>
        <v>103805382.8</v>
      </c>
      <c r="AF2285">
        <v>360.73</v>
      </c>
      <c r="AG2285" s="4">
        <v>0.95</v>
      </c>
      <c r="AH2285" t="s">
        <v>33</v>
      </c>
      <c r="AI2285" t="s">
        <v>213</v>
      </c>
      <c r="AJ2285">
        <v>36.778261000000001</v>
      </c>
      <c r="AK2285">
        <v>-119.41793199999999</v>
      </c>
    </row>
    <row r="2286" spans="1:37" x14ac:dyDescent="0.25">
      <c r="A2286">
        <v>2284</v>
      </c>
      <c r="B2286">
        <v>448</v>
      </c>
      <c r="C2286" t="s">
        <v>1345</v>
      </c>
      <c r="D2286" t="s">
        <v>213</v>
      </c>
      <c r="E2286" t="s">
        <v>53</v>
      </c>
      <c r="F2286" s="2">
        <v>36526</v>
      </c>
      <c r="G2286" s="2">
        <v>40178</v>
      </c>
      <c r="H2286">
        <v>8324</v>
      </c>
      <c r="I2286">
        <v>6485</v>
      </c>
      <c r="J2286">
        <v>320</v>
      </c>
      <c r="K2286">
        <f t="shared" si="70"/>
        <v>972243200</v>
      </c>
      <c r="L2286">
        <v>288</v>
      </c>
      <c r="M2286">
        <v>256</v>
      </c>
      <c r="N2286" t="s">
        <v>1345</v>
      </c>
      <c r="O2286">
        <v>1</v>
      </c>
      <c r="P2286" t="s">
        <v>39</v>
      </c>
      <c r="Q2286" s="6">
        <v>42050</v>
      </c>
      <c r="R2286" s="3">
        <v>28312000</v>
      </c>
      <c r="S2286" s="3">
        <v>32311000</v>
      </c>
      <c r="T2286" t="s">
        <v>32</v>
      </c>
      <c r="V2286" s="3">
        <v>8324</v>
      </c>
      <c r="W2286">
        <v>121</v>
      </c>
      <c r="AB2286" s="3">
        <v>28312000</v>
      </c>
      <c r="AC2286" s="3">
        <v>32311000</v>
      </c>
      <c r="AD2286">
        <v>85.03</v>
      </c>
      <c r="AE2286" s="5">
        <f t="shared" si="71"/>
        <v>19818400</v>
      </c>
      <c r="AF2286">
        <v>97.04</v>
      </c>
      <c r="AG2286" s="4">
        <v>0.7</v>
      </c>
      <c r="AH2286" t="s">
        <v>33</v>
      </c>
      <c r="AI2286" t="s">
        <v>213</v>
      </c>
      <c r="AJ2286">
        <v>38.155749999999998</v>
      </c>
      <c r="AK2286">
        <v>-121.691344</v>
      </c>
    </row>
    <row r="2287" spans="1:37" x14ac:dyDescent="0.25">
      <c r="A2287">
        <v>2285</v>
      </c>
      <c r="B2287">
        <v>448</v>
      </c>
      <c r="C2287" t="s">
        <v>1345</v>
      </c>
      <c r="D2287" t="s">
        <v>213</v>
      </c>
      <c r="E2287" t="s">
        <v>53</v>
      </c>
      <c r="F2287" s="2">
        <v>36526</v>
      </c>
      <c r="G2287" s="2">
        <v>40178</v>
      </c>
      <c r="H2287">
        <v>8324</v>
      </c>
      <c r="I2287">
        <v>6485</v>
      </c>
      <c r="J2287">
        <v>320</v>
      </c>
      <c r="K2287">
        <f t="shared" si="70"/>
        <v>972243200</v>
      </c>
      <c r="L2287">
        <v>288</v>
      </c>
      <c r="M2287">
        <v>256</v>
      </c>
      <c r="N2287" t="s">
        <v>1345</v>
      </c>
      <c r="O2287" t="s">
        <v>110</v>
      </c>
      <c r="P2287" t="s">
        <v>39</v>
      </c>
      <c r="Q2287" s="6">
        <v>42019</v>
      </c>
      <c r="R2287" s="3">
        <v>32311000</v>
      </c>
      <c r="S2287" s="3">
        <v>41382000</v>
      </c>
      <c r="T2287" t="s">
        <v>32</v>
      </c>
      <c r="V2287" s="3">
        <v>8324</v>
      </c>
      <c r="W2287">
        <v>125</v>
      </c>
      <c r="AB2287" s="3">
        <v>32311000</v>
      </c>
      <c r="AC2287" s="3">
        <v>41382000</v>
      </c>
      <c r="AD2287">
        <v>87.65</v>
      </c>
      <c r="AE2287" s="5">
        <f t="shared" si="71"/>
        <v>22617700</v>
      </c>
      <c r="AF2287">
        <v>112.26</v>
      </c>
      <c r="AG2287" s="4">
        <v>0.7</v>
      </c>
      <c r="AH2287" t="s">
        <v>33</v>
      </c>
      <c r="AI2287" t="s">
        <v>213</v>
      </c>
      <c r="AJ2287">
        <v>38.155749999999998</v>
      </c>
      <c r="AK2287">
        <v>-121.691344</v>
      </c>
    </row>
    <row r="2288" spans="1:37" x14ac:dyDescent="0.25">
      <c r="A2288">
        <v>2286</v>
      </c>
      <c r="B2288">
        <v>448</v>
      </c>
      <c r="C2288" t="s">
        <v>1345</v>
      </c>
      <c r="D2288" t="s">
        <v>213</v>
      </c>
      <c r="E2288" t="s">
        <v>53</v>
      </c>
      <c r="F2288" s="2">
        <v>36526</v>
      </c>
      <c r="G2288" s="2">
        <v>40178</v>
      </c>
      <c r="H2288">
        <v>8324</v>
      </c>
      <c r="I2288">
        <v>6485</v>
      </c>
      <c r="J2288">
        <v>320</v>
      </c>
      <c r="K2288">
        <f t="shared" si="70"/>
        <v>972243200</v>
      </c>
      <c r="L2288">
        <v>288</v>
      </c>
      <c r="M2288">
        <v>256</v>
      </c>
      <c r="N2288" t="s">
        <v>1345</v>
      </c>
      <c r="O2288">
        <v>1</v>
      </c>
      <c r="P2288" t="s">
        <v>39</v>
      </c>
      <c r="Q2288" s="6">
        <v>42352</v>
      </c>
      <c r="R2288" s="3">
        <v>24534000</v>
      </c>
      <c r="S2288" s="3">
        <v>41197000</v>
      </c>
      <c r="T2288" t="s">
        <v>32</v>
      </c>
      <c r="V2288" s="3">
        <v>8324</v>
      </c>
      <c r="W2288">
        <v>95</v>
      </c>
      <c r="AB2288" s="3">
        <v>24534000</v>
      </c>
      <c r="AC2288" s="3">
        <v>41197000</v>
      </c>
      <c r="AD2288">
        <v>66.55</v>
      </c>
      <c r="AE2288" s="5">
        <f t="shared" si="71"/>
        <v>17173800</v>
      </c>
      <c r="AF2288">
        <v>111.76</v>
      </c>
      <c r="AG2288" s="4">
        <v>0.7</v>
      </c>
      <c r="AH2288" t="s">
        <v>33</v>
      </c>
      <c r="AI2288" t="s">
        <v>213</v>
      </c>
      <c r="AJ2288">
        <v>38.155749999999998</v>
      </c>
      <c r="AK2288">
        <v>-121.691344</v>
      </c>
    </row>
    <row r="2289" spans="1:37" x14ac:dyDescent="0.25">
      <c r="A2289">
        <v>2287</v>
      </c>
      <c r="B2289">
        <v>448</v>
      </c>
      <c r="C2289" t="s">
        <v>1345</v>
      </c>
      <c r="D2289" t="s">
        <v>213</v>
      </c>
      <c r="E2289" t="s">
        <v>53</v>
      </c>
      <c r="F2289" s="2">
        <v>36526</v>
      </c>
      <c r="G2289" s="2">
        <v>40178</v>
      </c>
      <c r="H2289">
        <v>8324</v>
      </c>
      <c r="I2289">
        <v>6485</v>
      </c>
      <c r="J2289">
        <v>320</v>
      </c>
      <c r="K2289">
        <f t="shared" si="70"/>
        <v>972243200</v>
      </c>
      <c r="L2289">
        <v>288</v>
      </c>
      <c r="M2289">
        <v>256</v>
      </c>
      <c r="N2289" t="s">
        <v>1345</v>
      </c>
      <c r="O2289" t="s">
        <v>96</v>
      </c>
      <c r="P2289" t="s">
        <v>39</v>
      </c>
      <c r="Q2289" s="6">
        <v>42322</v>
      </c>
      <c r="R2289" s="3">
        <v>50935000</v>
      </c>
      <c r="S2289" s="3">
        <v>60047000</v>
      </c>
      <c r="T2289" t="s">
        <v>32</v>
      </c>
      <c r="V2289" s="3">
        <v>8324</v>
      </c>
      <c r="W2289">
        <v>204</v>
      </c>
      <c r="AB2289" s="3">
        <v>50935000</v>
      </c>
      <c r="AC2289" s="3">
        <v>60047000</v>
      </c>
      <c r="AD2289">
        <v>142.78</v>
      </c>
      <c r="AE2289" s="5">
        <f t="shared" si="71"/>
        <v>35654500</v>
      </c>
      <c r="AF2289">
        <v>168.32</v>
      </c>
      <c r="AG2289" s="4">
        <v>0.7</v>
      </c>
      <c r="AH2289" t="s">
        <v>33</v>
      </c>
      <c r="AI2289" t="s">
        <v>213</v>
      </c>
      <c r="AJ2289">
        <v>38.155749999999998</v>
      </c>
      <c r="AK2289">
        <v>-121.691344</v>
      </c>
    </row>
    <row r="2290" spans="1:37" x14ac:dyDescent="0.25">
      <c r="A2290">
        <v>2288</v>
      </c>
      <c r="B2290">
        <v>448</v>
      </c>
      <c r="C2290" t="s">
        <v>1345</v>
      </c>
      <c r="D2290" t="s">
        <v>213</v>
      </c>
      <c r="E2290" t="s">
        <v>53</v>
      </c>
      <c r="F2290" s="2">
        <v>36526</v>
      </c>
      <c r="G2290" s="2">
        <v>40178</v>
      </c>
      <c r="H2290">
        <v>8324</v>
      </c>
      <c r="I2290">
        <v>6485</v>
      </c>
      <c r="J2290">
        <v>320</v>
      </c>
      <c r="K2290">
        <f t="shared" si="70"/>
        <v>972243200</v>
      </c>
      <c r="L2290">
        <v>288</v>
      </c>
      <c r="M2290">
        <v>256</v>
      </c>
      <c r="N2290" t="s">
        <v>1345</v>
      </c>
      <c r="O2290" t="s">
        <v>110</v>
      </c>
      <c r="P2290" t="s">
        <v>39</v>
      </c>
      <c r="Q2290" s="6">
        <v>42291</v>
      </c>
      <c r="R2290" s="3">
        <v>73802000</v>
      </c>
      <c r="S2290" s="3">
        <v>80508000</v>
      </c>
      <c r="T2290" t="s">
        <v>32</v>
      </c>
      <c r="V2290" s="3">
        <v>8324</v>
      </c>
      <c r="W2290">
        <v>200</v>
      </c>
      <c r="AB2290" s="3">
        <v>73802000</v>
      </c>
      <c r="AC2290" s="3">
        <v>80508000</v>
      </c>
      <c r="AD2290">
        <v>200.2</v>
      </c>
      <c r="AE2290" s="5">
        <f t="shared" si="71"/>
        <v>51661400</v>
      </c>
      <c r="AF2290">
        <v>218.4</v>
      </c>
      <c r="AG2290" s="4">
        <v>0.7</v>
      </c>
      <c r="AH2290" t="s">
        <v>33</v>
      </c>
      <c r="AI2290" t="s">
        <v>213</v>
      </c>
      <c r="AJ2290">
        <v>38.155749999999998</v>
      </c>
      <c r="AK2290">
        <v>-121.691344</v>
      </c>
    </row>
    <row r="2291" spans="1:37" x14ac:dyDescent="0.25">
      <c r="A2291">
        <v>2289</v>
      </c>
      <c r="B2291">
        <v>448</v>
      </c>
      <c r="C2291" t="s">
        <v>1345</v>
      </c>
      <c r="D2291" t="s">
        <v>213</v>
      </c>
      <c r="E2291" t="s">
        <v>53</v>
      </c>
      <c r="F2291" s="2">
        <v>36526</v>
      </c>
      <c r="G2291" s="2">
        <v>40178</v>
      </c>
      <c r="H2291">
        <v>8324</v>
      </c>
      <c r="I2291">
        <v>6485</v>
      </c>
      <c r="J2291">
        <v>320</v>
      </c>
      <c r="K2291">
        <f t="shared" si="70"/>
        <v>972243200</v>
      </c>
      <c r="L2291">
        <v>288</v>
      </c>
      <c r="M2291">
        <v>256</v>
      </c>
      <c r="N2291" t="s">
        <v>1345</v>
      </c>
      <c r="O2291" t="s">
        <v>110</v>
      </c>
      <c r="P2291" t="s">
        <v>39</v>
      </c>
      <c r="Q2291" s="6">
        <v>42261</v>
      </c>
      <c r="R2291" s="3">
        <v>83847000</v>
      </c>
      <c r="S2291" s="3">
        <v>85627000</v>
      </c>
      <c r="T2291" t="s">
        <v>32</v>
      </c>
      <c r="V2291" s="3">
        <v>8324</v>
      </c>
      <c r="W2291">
        <v>253</v>
      </c>
      <c r="AB2291" s="3">
        <v>83847000</v>
      </c>
      <c r="AC2291" s="3">
        <v>85627000</v>
      </c>
      <c r="AD2291">
        <v>235.03</v>
      </c>
      <c r="AE2291" s="5">
        <f t="shared" si="71"/>
        <v>58692900</v>
      </c>
      <c r="AF2291">
        <v>240.02</v>
      </c>
      <c r="AG2291" s="4">
        <v>0.7</v>
      </c>
      <c r="AH2291" t="s">
        <v>33</v>
      </c>
      <c r="AI2291" t="s">
        <v>213</v>
      </c>
      <c r="AJ2291">
        <v>38.155749999999998</v>
      </c>
      <c r="AK2291">
        <v>-121.691344</v>
      </c>
    </row>
    <row r="2292" spans="1:37" x14ac:dyDescent="0.25">
      <c r="A2292">
        <v>2290</v>
      </c>
      <c r="B2292">
        <v>448</v>
      </c>
      <c r="C2292" t="s">
        <v>1345</v>
      </c>
      <c r="D2292" t="s">
        <v>213</v>
      </c>
      <c r="E2292" t="s">
        <v>53</v>
      </c>
      <c r="F2292" s="2">
        <v>36526</v>
      </c>
      <c r="G2292" s="2">
        <v>40178</v>
      </c>
      <c r="H2292">
        <v>8324</v>
      </c>
      <c r="I2292">
        <v>6485</v>
      </c>
      <c r="J2292">
        <v>320</v>
      </c>
      <c r="K2292">
        <f t="shared" si="70"/>
        <v>972243200</v>
      </c>
      <c r="L2292">
        <v>288</v>
      </c>
      <c r="M2292">
        <v>256</v>
      </c>
      <c r="N2292" t="s">
        <v>1345</v>
      </c>
      <c r="O2292" t="s">
        <v>110</v>
      </c>
      <c r="P2292" t="s">
        <v>39</v>
      </c>
      <c r="Q2292" s="6">
        <v>42230</v>
      </c>
      <c r="R2292" s="3">
        <v>90592000</v>
      </c>
      <c r="S2292" s="3">
        <v>100240000</v>
      </c>
      <c r="T2292" t="s">
        <v>32</v>
      </c>
      <c r="V2292" s="3">
        <v>8324</v>
      </c>
      <c r="AB2292" s="3">
        <v>90592000</v>
      </c>
      <c r="AC2292" s="3">
        <v>100240000</v>
      </c>
      <c r="AD2292">
        <v>245.75</v>
      </c>
      <c r="AE2292" s="5">
        <f t="shared" si="71"/>
        <v>63414399.999999993</v>
      </c>
      <c r="AF2292">
        <v>271.92</v>
      </c>
      <c r="AG2292" s="4">
        <v>0.7</v>
      </c>
      <c r="AH2292" t="s">
        <v>33</v>
      </c>
      <c r="AI2292" t="s">
        <v>213</v>
      </c>
      <c r="AJ2292">
        <v>38.155749999999998</v>
      </c>
      <c r="AK2292">
        <v>-121.691344</v>
      </c>
    </row>
    <row r="2293" spans="1:37" x14ac:dyDescent="0.25">
      <c r="A2293">
        <v>2291</v>
      </c>
      <c r="B2293">
        <v>448</v>
      </c>
      <c r="C2293" t="s">
        <v>1345</v>
      </c>
      <c r="D2293" t="s">
        <v>213</v>
      </c>
      <c r="E2293" t="s">
        <v>53</v>
      </c>
      <c r="F2293" s="2">
        <v>36526</v>
      </c>
      <c r="G2293" s="2">
        <v>40178</v>
      </c>
      <c r="H2293">
        <v>8324</v>
      </c>
      <c r="I2293">
        <v>6485</v>
      </c>
      <c r="J2293">
        <v>320</v>
      </c>
      <c r="K2293">
        <f t="shared" si="70"/>
        <v>972243200</v>
      </c>
      <c r="L2293">
        <v>288</v>
      </c>
      <c r="M2293">
        <v>256</v>
      </c>
      <c r="N2293" t="s">
        <v>1345</v>
      </c>
      <c r="O2293" t="s">
        <v>96</v>
      </c>
      <c r="P2293" t="s">
        <v>39</v>
      </c>
      <c r="Q2293" s="6">
        <v>42199</v>
      </c>
      <c r="R2293">
        <v>111</v>
      </c>
      <c r="S2293">
        <v>105</v>
      </c>
      <c r="T2293" t="s">
        <v>40</v>
      </c>
      <c r="V2293" s="3">
        <v>8324</v>
      </c>
      <c r="AB2293" s="3">
        <v>111000000</v>
      </c>
      <c r="AC2293" s="3">
        <v>105000000</v>
      </c>
      <c r="AD2293">
        <v>301.11</v>
      </c>
      <c r="AE2293" s="5">
        <f t="shared" si="71"/>
        <v>77700000</v>
      </c>
      <c r="AF2293">
        <v>284.83999999999997</v>
      </c>
      <c r="AG2293" s="4">
        <v>0.7</v>
      </c>
      <c r="AH2293" t="s">
        <v>33</v>
      </c>
      <c r="AI2293" t="s">
        <v>213</v>
      </c>
      <c r="AJ2293">
        <v>38.155749999999998</v>
      </c>
      <c r="AK2293">
        <v>-121.691344</v>
      </c>
    </row>
    <row r="2294" spans="1:37" x14ac:dyDescent="0.25">
      <c r="A2294">
        <v>2292</v>
      </c>
      <c r="B2294">
        <v>448</v>
      </c>
      <c r="C2294" t="s">
        <v>1345</v>
      </c>
      <c r="D2294" t="s">
        <v>213</v>
      </c>
      <c r="E2294" t="s">
        <v>53</v>
      </c>
      <c r="F2294" s="2">
        <v>36526</v>
      </c>
      <c r="G2294" s="2">
        <v>40178</v>
      </c>
      <c r="H2294">
        <v>8324</v>
      </c>
      <c r="I2294">
        <v>6485</v>
      </c>
      <c r="J2294">
        <v>320</v>
      </c>
      <c r="K2294">
        <f t="shared" si="70"/>
        <v>972243200</v>
      </c>
      <c r="L2294">
        <v>288</v>
      </c>
      <c r="M2294">
        <v>256</v>
      </c>
      <c r="N2294" t="s">
        <v>1345</v>
      </c>
      <c r="O2294" t="s">
        <v>110</v>
      </c>
      <c r="P2294" t="s">
        <v>39</v>
      </c>
      <c r="Q2294" s="6">
        <v>42169</v>
      </c>
      <c r="R2294">
        <v>111</v>
      </c>
      <c r="S2294">
        <v>95</v>
      </c>
      <c r="T2294" t="s">
        <v>40</v>
      </c>
      <c r="V2294" s="3">
        <v>8324</v>
      </c>
      <c r="AB2294" s="3">
        <v>111000000</v>
      </c>
      <c r="AC2294" s="3">
        <v>95000000</v>
      </c>
      <c r="AD2294">
        <v>311.14999999999998</v>
      </c>
      <c r="AE2294" s="5">
        <f t="shared" si="71"/>
        <v>77700000</v>
      </c>
      <c r="AF2294">
        <v>266.3</v>
      </c>
      <c r="AG2294" s="4">
        <v>0.7</v>
      </c>
      <c r="AH2294" t="s">
        <v>33</v>
      </c>
      <c r="AI2294" t="s">
        <v>213</v>
      </c>
      <c r="AJ2294">
        <v>38.155749999999998</v>
      </c>
      <c r="AK2294">
        <v>-121.691344</v>
      </c>
    </row>
    <row r="2295" spans="1:37" x14ac:dyDescent="0.25">
      <c r="A2295">
        <v>2293</v>
      </c>
      <c r="B2295">
        <v>785</v>
      </c>
      <c r="C2295" t="s">
        <v>1346</v>
      </c>
      <c r="D2295" t="s">
        <v>59</v>
      </c>
      <c r="E2295" t="s">
        <v>53</v>
      </c>
      <c r="F2295" s="2">
        <v>35065</v>
      </c>
      <c r="G2295" s="2">
        <v>38717</v>
      </c>
      <c r="H2295">
        <v>22201</v>
      </c>
      <c r="I2295">
        <v>3670</v>
      </c>
      <c r="J2295">
        <v>207</v>
      </c>
      <c r="K2295">
        <f t="shared" si="70"/>
        <v>1677396555</v>
      </c>
      <c r="L2295">
        <v>186</v>
      </c>
      <c r="M2295">
        <v>165</v>
      </c>
      <c r="N2295" t="s">
        <v>1346</v>
      </c>
      <c r="O2295" t="s">
        <v>580</v>
      </c>
      <c r="P2295" t="s">
        <v>39</v>
      </c>
      <c r="Q2295" s="6">
        <v>42050</v>
      </c>
      <c r="R2295" s="3">
        <v>44402000</v>
      </c>
      <c r="S2295" s="3">
        <v>49245261</v>
      </c>
      <c r="T2295" t="s">
        <v>32</v>
      </c>
      <c r="V2295" s="3">
        <v>23298</v>
      </c>
      <c r="W2295">
        <v>61</v>
      </c>
      <c r="AB2295" s="3">
        <v>44402000</v>
      </c>
      <c r="AC2295" s="3">
        <v>49245261</v>
      </c>
      <c r="AD2295">
        <v>61.26</v>
      </c>
      <c r="AE2295" s="5">
        <f t="shared" si="71"/>
        <v>39961800</v>
      </c>
      <c r="AF2295">
        <v>67.94</v>
      </c>
      <c r="AG2295" s="4">
        <v>0.9</v>
      </c>
      <c r="AH2295" t="s">
        <v>33</v>
      </c>
      <c r="AI2295" t="s">
        <v>59</v>
      </c>
      <c r="AJ2295">
        <v>37.736040000000003</v>
      </c>
      <c r="AK2295">
        <v>-120.93548999999901</v>
      </c>
    </row>
    <row r="2296" spans="1:37" x14ac:dyDescent="0.25">
      <c r="A2296">
        <v>2294</v>
      </c>
      <c r="B2296">
        <v>785</v>
      </c>
      <c r="C2296" t="s">
        <v>1346</v>
      </c>
      <c r="D2296" t="s">
        <v>59</v>
      </c>
      <c r="E2296" t="s">
        <v>53</v>
      </c>
      <c r="F2296" s="2">
        <v>35065</v>
      </c>
      <c r="G2296" s="2">
        <v>38717</v>
      </c>
      <c r="H2296">
        <v>22201</v>
      </c>
      <c r="I2296">
        <v>3670</v>
      </c>
      <c r="J2296">
        <v>207</v>
      </c>
      <c r="K2296">
        <f t="shared" si="70"/>
        <v>1677396555</v>
      </c>
      <c r="L2296">
        <v>186</v>
      </c>
      <c r="M2296">
        <v>165</v>
      </c>
      <c r="N2296" t="s">
        <v>1346</v>
      </c>
      <c r="O2296" t="s">
        <v>580</v>
      </c>
      <c r="P2296" t="s">
        <v>39</v>
      </c>
      <c r="Q2296" s="6">
        <v>42019</v>
      </c>
      <c r="R2296" s="3">
        <v>62426500</v>
      </c>
      <c r="S2296" s="3">
        <v>59928900</v>
      </c>
      <c r="T2296" t="s">
        <v>32</v>
      </c>
      <c r="V2296" s="3">
        <v>23298</v>
      </c>
      <c r="W2296">
        <v>78</v>
      </c>
      <c r="AB2296" s="3">
        <v>62426500</v>
      </c>
      <c r="AC2296" s="3">
        <v>59928900</v>
      </c>
      <c r="AD2296">
        <v>77.790000000000006</v>
      </c>
      <c r="AE2296" s="5">
        <f t="shared" si="71"/>
        <v>56183850</v>
      </c>
      <c r="AF2296">
        <v>74.680000000000007</v>
      </c>
      <c r="AG2296" s="4">
        <v>0.9</v>
      </c>
      <c r="AH2296" t="s">
        <v>33</v>
      </c>
      <c r="AI2296" t="s">
        <v>59</v>
      </c>
      <c r="AJ2296">
        <v>37.736040000000003</v>
      </c>
      <c r="AK2296">
        <v>-120.93548999999901</v>
      </c>
    </row>
    <row r="2297" spans="1:37" x14ac:dyDescent="0.25">
      <c r="A2297">
        <v>2295</v>
      </c>
      <c r="B2297">
        <v>785</v>
      </c>
      <c r="C2297" t="s">
        <v>1346</v>
      </c>
      <c r="D2297" t="s">
        <v>59</v>
      </c>
      <c r="E2297" t="s">
        <v>53</v>
      </c>
      <c r="F2297" s="2">
        <v>35065</v>
      </c>
      <c r="G2297" s="2">
        <v>38717</v>
      </c>
      <c r="H2297">
        <v>22201</v>
      </c>
      <c r="I2297">
        <v>3670</v>
      </c>
      <c r="J2297">
        <v>207</v>
      </c>
      <c r="K2297">
        <f t="shared" si="70"/>
        <v>1677396555</v>
      </c>
      <c r="L2297">
        <v>186</v>
      </c>
      <c r="M2297">
        <v>165</v>
      </c>
      <c r="N2297" t="s">
        <v>1346</v>
      </c>
      <c r="O2297" t="s">
        <v>580</v>
      </c>
      <c r="Q2297" s="6">
        <v>42352</v>
      </c>
      <c r="R2297" s="3">
        <v>41756900</v>
      </c>
      <c r="S2297" s="3">
        <v>48957999</v>
      </c>
      <c r="T2297" t="s">
        <v>32</v>
      </c>
      <c r="V2297" s="3">
        <v>23298</v>
      </c>
      <c r="W2297">
        <v>52</v>
      </c>
      <c r="AB2297" s="3">
        <v>41756900</v>
      </c>
      <c r="AC2297" s="3">
        <v>48957999</v>
      </c>
      <c r="AD2297">
        <v>52.03</v>
      </c>
      <c r="AE2297" s="5">
        <f t="shared" si="71"/>
        <v>37581210</v>
      </c>
      <c r="AF2297">
        <v>61.01</v>
      </c>
      <c r="AG2297" s="4">
        <v>0.9</v>
      </c>
      <c r="AH2297" t="s">
        <v>33</v>
      </c>
      <c r="AI2297" t="s">
        <v>59</v>
      </c>
      <c r="AJ2297">
        <v>37.736040000000003</v>
      </c>
      <c r="AK2297">
        <v>-120.93548999999901</v>
      </c>
    </row>
    <row r="2298" spans="1:37" x14ac:dyDescent="0.25">
      <c r="A2298">
        <v>2296</v>
      </c>
      <c r="B2298">
        <v>785</v>
      </c>
      <c r="C2298" t="s">
        <v>1346</v>
      </c>
      <c r="D2298" t="s">
        <v>59</v>
      </c>
      <c r="E2298" t="s">
        <v>53</v>
      </c>
      <c r="F2298" s="2">
        <v>35065</v>
      </c>
      <c r="G2298" s="2">
        <v>38717</v>
      </c>
      <c r="H2298">
        <v>22201</v>
      </c>
      <c r="I2298">
        <v>3670</v>
      </c>
      <c r="J2298">
        <v>207</v>
      </c>
      <c r="K2298">
        <f t="shared" si="70"/>
        <v>1677396555</v>
      </c>
      <c r="L2298">
        <v>186</v>
      </c>
      <c r="M2298">
        <v>165</v>
      </c>
      <c r="N2298" t="s">
        <v>1346</v>
      </c>
      <c r="O2298" t="s">
        <v>580</v>
      </c>
      <c r="P2298" t="s">
        <v>39</v>
      </c>
      <c r="Q2298" s="6">
        <v>42322</v>
      </c>
      <c r="R2298" s="3">
        <v>61091200</v>
      </c>
      <c r="S2298" s="3">
        <v>75350693</v>
      </c>
      <c r="T2298" t="s">
        <v>32</v>
      </c>
      <c r="V2298" s="3">
        <v>23298</v>
      </c>
      <c r="W2298">
        <v>79</v>
      </c>
      <c r="AB2298" s="3">
        <v>61091200</v>
      </c>
      <c r="AC2298" s="3">
        <v>75350693</v>
      </c>
      <c r="AD2298">
        <v>78.66</v>
      </c>
      <c r="AE2298" s="5">
        <f t="shared" si="71"/>
        <v>54982080</v>
      </c>
      <c r="AF2298">
        <v>97.03</v>
      </c>
      <c r="AG2298" s="4">
        <v>0.9</v>
      </c>
      <c r="AH2298" t="s">
        <v>33</v>
      </c>
      <c r="AI2298" t="s">
        <v>59</v>
      </c>
      <c r="AJ2298">
        <v>37.736040000000003</v>
      </c>
      <c r="AK2298">
        <v>-120.93548999999901</v>
      </c>
    </row>
    <row r="2299" spans="1:37" x14ac:dyDescent="0.25">
      <c r="A2299">
        <v>2297</v>
      </c>
      <c r="B2299">
        <v>785</v>
      </c>
      <c r="C2299" t="s">
        <v>1346</v>
      </c>
      <c r="D2299" t="s">
        <v>59</v>
      </c>
      <c r="E2299" t="s">
        <v>53</v>
      </c>
      <c r="F2299" s="2">
        <v>35065</v>
      </c>
      <c r="G2299" s="2">
        <v>38717</v>
      </c>
      <c r="H2299">
        <v>22201</v>
      </c>
      <c r="I2299">
        <v>3670</v>
      </c>
      <c r="J2299">
        <v>207</v>
      </c>
      <c r="K2299">
        <f t="shared" si="70"/>
        <v>1677396555</v>
      </c>
      <c r="L2299">
        <v>186</v>
      </c>
      <c r="M2299">
        <v>165</v>
      </c>
      <c r="N2299" t="s">
        <v>1346</v>
      </c>
      <c r="O2299" t="s">
        <v>580</v>
      </c>
      <c r="P2299" t="s">
        <v>39</v>
      </c>
      <c r="Q2299" s="6">
        <v>42291</v>
      </c>
      <c r="R2299" s="3">
        <v>59622990</v>
      </c>
      <c r="S2299" s="3">
        <v>122595194</v>
      </c>
      <c r="T2299" t="s">
        <v>32</v>
      </c>
      <c r="V2299" s="3">
        <v>23298</v>
      </c>
      <c r="W2299">
        <v>74</v>
      </c>
      <c r="AB2299" s="3">
        <v>59622990</v>
      </c>
      <c r="AC2299" s="3">
        <v>122595194</v>
      </c>
      <c r="AD2299">
        <v>74.3</v>
      </c>
      <c r="AE2299" s="5">
        <f t="shared" si="71"/>
        <v>53660691</v>
      </c>
      <c r="AF2299">
        <v>152.77000000000001</v>
      </c>
      <c r="AG2299" s="4">
        <v>0.9</v>
      </c>
      <c r="AH2299" t="s">
        <v>33</v>
      </c>
      <c r="AI2299" t="s">
        <v>59</v>
      </c>
      <c r="AJ2299">
        <v>37.736040000000003</v>
      </c>
      <c r="AK2299">
        <v>-120.93548999999901</v>
      </c>
    </row>
    <row r="2300" spans="1:37" x14ac:dyDescent="0.25">
      <c r="A2300">
        <v>2298</v>
      </c>
      <c r="B2300">
        <v>785</v>
      </c>
      <c r="C2300" t="s">
        <v>1346</v>
      </c>
      <c r="D2300" t="s">
        <v>59</v>
      </c>
      <c r="E2300" t="s">
        <v>53</v>
      </c>
      <c r="F2300" s="2">
        <v>35065</v>
      </c>
      <c r="G2300" s="2">
        <v>38717</v>
      </c>
      <c r="H2300">
        <v>22201</v>
      </c>
      <c r="I2300">
        <v>3670</v>
      </c>
      <c r="J2300">
        <v>207</v>
      </c>
      <c r="K2300">
        <f t="shared" si="70"/>
        <v>1677396555</v>
      </c>
      <c r="L2300">
        <v>186</v>
      </c>
      <c r="M2300">
        <v>165</v>
      </c>
      <c r="N2300" t="s">
        <v>1346</v>
      </c>
      <c r="O2300" t="s">
        <v>580</v>
      </c>
      <c r="P2300" t="s">
        <v>39</v>
      </c>
      <c r="Q2300" s="6">
        <v>42261</v>
      </c>
      <c r="R2300" s="3">
        <v>148791500</v>
      </c>
      <c r="S2300" s="3">
        <v>159573799</v>
      </c>
      <c r="T2300" t="s">
        <v>723</v>
      </c>
      <c r="V2300" s="3">
        <v>23298</v>
      </c>
      <c r="W2300">
        <v>192</v>
      </c>
      <c r="AB2300" s="3">
        <v>148791500</v>
      </c>
      <c r="AC2300" s="3">
        <v>159573799</v>
      </c>
      <c r="AD2300">
        <v>191.59</v>
      </c>
      <c r="AE2300" s="5">
        <f t="shared" si="71"/>
        <v>133912350</v>
      </c>
      <c r="AF2300">
        <v>205.48</v>
      </c>
      <c r="AG2300" s="4">
        <v>0.9</v>
      </c>
      <c r="AH2300" t="s">
        <v>376</v>
      </c>
      <c r="AI2300" t="s">
        <v>59</v>
      </c>
      <c r="AJ2300">
        <v>37.736040000000003</v>
      </c>
      <c r="AK2300">
        <v>-120.93548999999901</v>
      </c>
    </row>
    <row r="2301" spans="1:37" x14ac:dyDescent="0.25">
      <c r="A2301">
        <v>2299</v>
      </c>
      <c r="B2301">
        <v>785</v>
      </c>
      <c r="C2301" t="s">
        <v>1346</v>
      </c>
      <c r="D2301" t="s">
        <v>59</v>
      </c>
      <c r="E2301" t="s">
        <v>53</v>
      </c>
      <c r="F2301" s="2">
        <v>35065</v>
      </c>
      <c r="G2301" s="2">
        <v>38717</v>
      </c>
      <c r="H2301">
        <v>22201</v>
      </c>
      <c r="I2301">
        <v>3670</v>
      </c>
      <c r="J2301">
        <v>207</v>
      </c>
      <c r="K2301">
        <f t="shared" si="70"/>
        <v>1677396555</v>
      </c>
      <c r="L2301">
        <v>186</v>
      </c>
      <c r="M2301">
        <v>165</v>
      </c>
      <c r="N2301" t="s">
        <v>1346</v>
      </c>
      <c r="O2301" t="s">
        <v>580</v>
      </c>
      <c r="P2301" t="s">
        <v>39</v>
      </c>
      <c r="Q2301" s="6">
        <v>42199</v>
      </c>
      <c r="R2301">
        <v>146</v>
      </c>
      <c r="S2301">
        <v>177</v>
      </c>
      <c r="T2301" t="s">
        <v>40</v>
      </c>
      <c r="V2301" s="3">
        <v>22201</v>
      </c>
      <c r="AB2301" s="3">
        <v>146305000</v>
      </c>
      <c r="AC2301" s="3">
        <v>176651000</v>
      </c>
      <c r="AD2301">
        <v>191.32</v>
      </c>
      <c r="AE2301" s="5">
        <f t="shared" si="71"/>
        <v>131674500</v>
      </c>
      <c r="AF2301">
        <v>231.01</v>
      </c>
      <c r="AG2301" s="4">
        <v>0.9</v>
      </c>
      <c r="AH2301" t="s">
        <v>33</v>
      </c>
      <c r="AI2301" t="s">
        <v>59</v>
      </c>
      <c r="AJ2301">
        <v>37.736040000000003</v>
      </c>
      <c r="AK2301">
        <v>-120.93548999999901</v>
      </c>
    </row>
    <row r="2302" spans="1:37" x14ac:dyDescent="0.25">
      <c r="A2302">
        <v>2300</v>
      </c>
      <c r="B2302">
        <v>785</v>
      </c>
      <c r="C2302" t="s">
        <v>1346</v>
      </c>
      <c r="D2302" t="s">
        <v>59</v>
      </c>
      <c r="E2302" t="s">
        <v>53</v>
      </c>
      <c r="F2302" s="2">
        <v>35065</v>
      </c>
      <c r="G2302" s="2">
        <v>38717</v>
      </c>
      <c r="H2302">
        <v>22201</v>
      </c>
      <c r="I2302">
        <v>3670</v>
      </c>
      <c r="J2302">
        <v>207</v>
      </c>
      <c r="K2302">
        <f t="shared" si="70"/>
        <v>1677396555</v>
      </c>
      <c r="L2302">
        <v>186</v>
      </c>
      <c r="M2302">
        <v>165</v>
      </c>
      <c r="N2302" t="s">
        <v>1346</v>
      </c>
      <c r="O2302" t="s">
        <v>580</v>
      </c>
      <c r="P2302" t="s">
        <v>39</v>
      </c>
      <c r="Q2302" s="6">
        <v>42169</v>
      </c>
      <c r="R2302">
        <v>173</v>
      </c>
      <c r="S2302">
        <v>168</v>
      </c>
      <c r="T2302" t="s">
        <v>40</v>
      </c>
      <c r="V2302" s="3">
        <v>22201</v>
      </c>
      <c r="AB2302" s="3">
        <v>173107900</v>
      </c>
      <c r="AC2302" s="3">
        <v>168484000</v>
      </c>
      <c r="AD2302">
        <v>233.92</v>
      </c>
      <c r="AE2302" s="5">
        <f t="shared" si="71"/>
        <v>155797110</v>
      </c>
      <c r="AF2302">
        <v>227.67</v>
      </c>
      <c r="AG2302" s="4">
        <v>0.9</v>
      </c>
      <c r="AH2302" t="s">
        <v>33</v>
      </c>
      <c r="AI2302" t="s">
        <v>59</v>
      </c>
      <c r="AJ2302">
        <v>37.736040000000003</v>
      </c>
      <c r="AK2302">
        <v>-120.93548999999901</v>
      </c>
    </row>
    <row r="2303" spans="1:37" x14ac:dyDescent="0.25">
      <c r="A2303">
        <v>2301</v>
      </c>
      <c r="B2303">
        <v>335</v>
      </c>
      <c r="C2303" t="s">
        <v>1347</v>
      </c>
      <c r="D2303" t="s">
        <v>52</v>
      </c>
      <c r="E2303" t="s">
        <v>31</v>
      </c>
      <c r="F2303" s="2">
        <v>36161</v>
      </c>
      <c r="G2303" s="2">
        <v>39448</v>
      </c>
      <c r="H2303">
        <v>287000</v>
      </c>
      <c r="I2303">
        <v>263866</v>
      </c>
      <c r="J2303">
        <v>264</v>
      </c>
      <c r="K2303">
        <f t="shared" si="70"/>
        <v>27655320000</v>
      </c>
      <c r="L2303">
        <v>238</v>
      </c>
      <c r="M2303">
        <v>211</v>
      </c>
      <c r="N2303" t="s">
        <v>1347</v>
      </c>
      <c r="O2303" t="s">
        <v>38</v>
      </c>
      <c r="P2303" t="s">
        <v>39</v>
      </c>
      <c r="Q2303" s="6">
        <v>42050</v>
      </c>
      <c r="R2303" s="3">
        <v>3465</v>
      </c>
      <c r="S2303" s="3">
        <v>3703</v>
      </c>
      <c r="T2303" t="s">
        <v>55</v>
      </c>
      <c r="U2303" t="s">
        <v>1348</v>
      </c>
      <c r="V2303" s="3">
        <v>298590</v>
      </c>
      <c r="W2303">
        <v>74</v>
      </c>
      <c r="Z2303">
        <v>17</v>
      </c>
      <c r="AA2303" t="s">
        <v>55</v>
      </c>
      <c r="AB2303" s="3">
        <v>1129075195</v>
      </c>
      <c r="AC2303" s="3">
        <v>1206627834</v>
      </c>
      <c r="AD2303">
        <v>74.28</v>
      </c>
      <c r="AE2303" s="5">
        <f t="shared" si="71"/>
        <v>620991357.25</v>
      </c>
      <c r="AF2303">
        <v>79.38</v>
      </c>
      <c r="AG2303" s="4">
        <v>0.55000000000000004</v>
      </c>
      <c r="AH2303" t="s">
        <v>33</v>
      </c>
      <c r="AI2303" t="s">
        <v>52</v>
      </c>
      <c r="AJ2303">
        <v>33.953348999999903</v>
      </c>
      <c r="AK2303">
        <v>-117.396156</v>
      </c>
    </row>
    <row r="2304" spans="1:37" x14ac:dyDescent="0.25">
      <c r="A2304">
        <v>2302</v>
      </c>
      <c r="B2304">
        <v>335</v>
      </c>
      <c r="C2304" t="s">
        <v>1347</v>
      </c>
      <c r="D2304" t="s">
        <v>52</v>
      </c>
      <c r="E2304" t="s">
        <v>31</v>
      </c>
      <c r="F2304" s="2">
        <v>36161</v>
      </c>
      <c r="G2304" s="2">
        <v>39448</v>
      </c>
      <c r="H2304">
        <v>287000</v>
      </c>
      <c r="I2304">
        <v>263866</v>
      </c>
      <c r="J2304">
        <v>264</v>
      </c>
      <c r="K2304">
        <f t="shared" si="70"/>
        <v>27655320000</v>
      </c>
      <c r="L2304">
        <v>238</v>
      </c>
      <c r="M2304">
        <v>211</v>
      </c>
      <c r="N2304" t="s">
        <v>1347</v>
      </c>
      <c r="O2304" t="s">
        <v>38</v>
      </c>
      <c r="P2304" t="s">
        <v>39</v>
      </c>
      <c r="Q2304" s="6">
        <v>42019</v>
      </c>
      <c r="R2304" s="3">
        <v>4004</v>
      </c>
      <c r="S2304" s="3">
        <v>4058</v>
      </c>
      <c r="T2304" t="s">
        <v>55</v>
      </c>
      <c r="U2304" t="s">
        <v>1348</v>
      </c>
      <c r="V2304" s="3">
        <v>298510</v>
      </c>
      <c r="W2304">
        <v>77</v>
      </c>
      <c r="Z2304">
        <v>17</v>
      </c>
      <c r="AA2304" t="s">
        <v>55</v>
      </c>
      <c r="AB2304" s="3">
        <v>1304709114</v>
      </c>
      <c r="AC2304" s="3">
        <v>1322305091</v>
      </c>
      <c r="AD2304">
        <v>77.55</v>
      </c>
      <c r="AE2304" s="5">
        <f t="shared" si="71"/>
        <v>717590012.70000005</v>
      </c>
      <c r="AF2304">
        <v>78.59</v>
      </c>
      <c r="AG2304" s="4">
        <v>0.55000000000000004</v>
      </c>
      <c r="AH2304" t="s">
        <v>33</v>
      </c>
      <c r="AI2304" t="s">
        <v>52</v>
      </c>
      <c r="AJ2304">
        <v>33.953348999999903</v>
      </c>
      <c r="AK2304">
        <v>-117.396156</v>
      </c>
    </row>
    <row r="2305" spans="1:37" x14ac:dyDescent="0.25">
      <c r="A2305">
        <v>2303</v>
      </c>
      <c r="B2305">
        <v>335</v>
      </c>
      <c r="C2305" t="s">
        <v>1347</v>
      </c>
      <c r="D2305" t="s">
        <v>52</v>
      </c>
      <c r="E2305" t="s">
        <v>31</v>
      </c>
      <c r="F2305" s="2">
        <v>36161</v>
      </c>
      <c r="G2305" s="2">
        <v>39448</v>
      </c>
      <c r="H2305">
        <v>287000</v>
      </c>
      <c r="I2305">
        <v>263866</v>
      </c>
      <c r="J2305">
        <v>264</v>
      </c>
      <c r="K2305">
        <f t="shared" si="70"/>
        <v>27655320000</v>
      </c>
      <c r="L2305">
        <v>238</v>
      </c>
      <c r="M2305">
        <v>211</v>
      </c>
      <c r="N2305" t="s">
        <v>1347</v>
      </c>
      <c r="O2305" t="s">
        <v>38</v>
      </c>
      <c r="P2305" t="s">
        <v>39</v>
      </c>
      <c r="Q2305" s="6">
        <v>42352</v>
      </c>
      <c r="R2305" s="3">
        <v>3263</v>
      </c>
      <c r="S2305" s="3">
        <v>4320</v>
      </c>
      <c r="T2305" t="s">
        <v>55</v>
      </c>
      <c r="V2305" s="3">
        <v>298351</v>
      </c>
      <c r="W2305">
        <v>65</v>
      </c>
      <c r="Z2305">
        <v>17</v>
      </c>
      <c r="AA2305" t="s">
        <v>55</v>
      </c>
      <c r="AB2305" s="3">
        <v>1063253206</v>
      </c>
      <c r="AC2305" s="3">
        <v>1407678165</v>
      </c>
      <c r="AD2305">
        <v>63.23</v>
      </c>
      <c r="AE2305" s="5">
        <f t="shared" si="71"/>
        <v>584789263.30000007</v>
      </c>
      <c r="AF2305">
        <v>83.71</v>
      </c>
      <c r="AG2305" s="4">
        <v>0.55000000000000004</v>
      </c>
      <c r="AH2305" t="s">
        <v>33</v>
      </c>
      <c r="AI2305" t="s">
        <v>52</v>
      </c>
      <c r="AJ2305">
        <v>33.953348999999903</v>
      </c>
      <c r="AK2305">
        <v>-117.396156</v>
      </c>
    </row>
    <row r="2306" spans="1:37" x14ac:dyDescent="0.25">
      <c r="A2306">
        <v>2304</v>
      </c>
      <c r="B2306">
        <v>335</v>
      </c>
      <c r="C2306" t="s">
        <v>1347</v>
      </c>
      <c r="D2306" t="s">
        <v>52</v>
      </c>
      <c r="E2306" t="s">
        <v>31</v>
      </c>
      <c r="F2306" s="2">
        <v>36161</v>
      </c>
      <c r="G2306" s="2">
        <v>39448</v>
      </c>
      <c r="H2306">
        <v>287000</v>
      </c>
      <c r="I2306">
        <v>263866</v>
      </c>
      <c r="J2306">
        <v>264</v>
      </c>
      <c r="K2306">
        <f t="shared" si="70"/>
        <v>27655320000</v>
      </c>
      <c r="L2306">
        <v>238</v>
      </c>
      <c r="M2306">
        <v>211</v>
      </c>
      <c r="N2306" t="s">
        <v>1347</v>
      </c>
      <c r="O2306" t="s">
        <v>38</v>
      </c>
      <c r="P2306" t="s">
        <v>39</v>
      </c>
      <c r="Q2306" s="6">
        <v>42322</v>
      </c>
      <c r="R2306" s="3">
        <v>5069</v>
      </c>
      <c r="S2306" s="3">
        <v>4953</v>
      </c>
      <c r="T2306" t="s">
        <v>55</v>
      </c>
      <c r="U2306" t="s">
        <v>1349</v>
      </c>
      <c r="V2306" s="3">
        <v>298192</v>
      </c>
      <c r="W2306">
        <v>104</v>
      </c>
      <c r="Z2306">
        <v>17</v>
      </c>
      <c r="AA2306" t="s">
        <v>55</v>
      </c>
      <c r="AB2306" s="3">
        <v>1651740883</v>
      </c>
      <c r="AC2306" s="3">
        <v>1613942118</v>
      </c>
      <c r="AD2306">
        <v>101.55</v>
      </c>
      <c r="AE2306" s="5">
        <f t="shared" si="71"/>
        <v>908457485.6500001</v>
      </c>
      <c r="AF2306">
        <v>99.23</v>
      </c>
      <c r="AG2306" s="4">
        <v>0.55000000000000004</v>
      </c>
      <c r="AH2306" t="s">
        <v>33</v>
      </c>
      <c r="AI2306" t="s">
        <v>52</v>
      </c>
      <c r="AJ2306">
        <v>33.953348999999903</v>
      </c>
      <c r="AK2306">
        <v>-117.396156</v>
      </c>
    </row>
    <row r="2307" spans="1:37" x14ac:dyDescent="0.25">
      <c r="A2307">
        <v>2305</v>
      </c>
      <c r="B2307">
        <v>335</v>
      </c>
      <c r="C2307" t="s">
        <v>1347</v>
      </c>
      <c r="D2307" t="s">
        <v>52</v>
      </c>
      <c r="E2307" t="s">
        <v>31</v>
      </c>
      <c r="F2307" s="2">
        <v>36161</v>
      </c>
      <c r="G2307" s="2">
        <v>39448</v>
      </c>
      <c r="H2307">
        <v>287000</v>
      </c>
      <c r="I2307">
        <v>263866</v>
      </c>
      <c r="J2307">
        <v>264</v>
      </c>
      <c r="K2307">
        <f t="shared" ref="K2307:K2370" si="72">J2307*H2307*365</f>
        <v>27655320000</v>
      </c>
      <c r="L2307">
        <v>238</v>
      </c>
      <c r="M2307">
        <v>211</v>
      </c>
      <c r="N2307" t="s">
        <v>1347</v>
      </c>
      <c r="O2307" t="s">
        <v>38</v>
      </c>
      <c r="P2307" t="s">
        <v>39</v>
      </c>
      <c r="Q2307" s="6">
        <v>42291</v>
      </c>
      <c r="R2307" s="3">
        <v>5423</v>
      </c>
      <c r="S2307" s="3">
        <v>6104</v>
      </c>
      <c r="T2307" t="s">
        <v>55</v>
      </c>
      <c r="U2307" t="s">
        <v>1350</v>
      </c>
      <c r="V2307" s="3">
        <v>298033</v>
      </c>
      <c r="W2307">
        <v>108</v>
      </c>
      <c r="Z2307">
        <v>17</v>
      </c>
      <c r="AA2307" t="s">
        <v>55</v>
      </c>
      <c r="AB2307" s="3">
        <v>1767092289</v>
      </c>
      <c r="AC2307" s="3">
        <v>1988997110</v>
      </c>
      <c r="AD2307">
        <v>105.2</v>
      </c>
      <c r="AE2307" s="5">
        <f t="shared" ref="AE2307:AE2370" si="73">AB2307*AG2307</f>
        <v>971900758.95000005</v>
      </c>
      <c r="AF2307">
        <v>118.41</v>
      </c>
      <c r="AG2307" s="4">
        <v>0.55000000000000004</v>
      </c>
      <c r="AH2307" t="s">
        <v>33</v>
      </c>
      <c r="AI2307" t="s">
        <v>52</v>
      </c>
      <c r="AJ2307">
        <v>33.953348999999903</v>
      </c>
      <c r="AK2307">
        <v>-117.396156</v>
      </c>
    </row>
    <row r="2308" spans="1:37" x14ac:dyDescent="0.25">
      <c r="A2308">
        <v>2306</v>
      </c>
      <c r="B2308">
        <v>335</v>
      </c>
      <c r="C2308" t="s">
        <v>1347</v>
      </c>
      <c r="D2308" t="s">
        <v>52</v>
      </c>
      <c r="E2308" t="s">
        <v>31</v>
      </c>
      <c r="F2308" s="2">
        <v>36161</v>
      </c>
      <c r="G2308" s="2">
        <v>39448</v>
      </c>
      <c r="H2308">
        <v>287000</v>
      </c>
      <c r="I2308">
        <v>263866</v>
      </c>
      <c r="J2308">
        <v>264</v>
      </c>
      <c r="K2308">
        <f t="shared" si="72"/>
        <v>27655320000</v>
      </c>
      <c r="L2308">
        <v>238</v>
      </c>
      <c r="M2308">
        <v>211</v>
      </c>
      <c r="N2308" t="s">
        <v>1347</v>
      </c>
      <c r="O2308" t="s">
        <v>38</v>
      </c>
      <c r="P2308" t="s">
        <v>39</v>
      </c>
      <c r="Q2308" s="6">
        <v>42261</v>
      </c>
      <c r="R2308" s="3">
        <v>6107</v>
      </c>
      <c r="S2308" s="3">
        <v>7274</v>
      </c>
      <c r="T2308" t="s">
        <v>55</v>
      </c>
      <c r="U2308" t="s">
        <v>1351</v>
      </c>
      <c r="V2308" s="3">
        <v>297874</v>
      </c>
      <c r="W2308">
        <v>126</v>
      </c>
      <c r="Z2308">
        <v>17</v>
      </c>
      <c r="AA2308" t="s">
        <v>55</v>
      </c>
      <c r="AB2308" s="3">
        <v>1989974665</v>
      </c>
      <c r="AC2308" s="3">
        <v>2370243280</v>
      </c>
      <c r="AD2308">
        <v>122.48</v>
      </c>
      <c r="AE2308" s="5">
        <f t="shared" si="73"/>
        <v>1094486065.75</v>
      </c>
      <c r="AF2308">
        <v>145.88</v>
      </c>
      <c r="AG2308" s="4">
        <v>0.55000000000000004</v>
      </c>
      <c r="AH2308" t="s">
        <v>33</v>
      </c>
      <c r="AI2308" t="s">
        <v>52</v>
      </c>
      <c r="AJ2308">
        <v>33.953348999999903</v>
      </c>
      <c r="AK2308">
        <v>-117.396156</v>
      </c>
    </row>
    <row r="2309" spans="1:37" x14ac:dyDescent="0.25">
      <c r="A2309">
        <v>2307</v>
      </c>
      <c r="B2309">
        <v>335</v>
      </c>
      <c r="C2309" t="s">
        <v>1347</v>
      </c>
      <c r="D2309" t="s">
        <v>52</v>
      </c>
      <c r="E2309" t="s">
        <v>31</v>
      </c>
      <c r="F2309" s="2">
        <v>36161</v>
      </c>
      <c r="G2309" s="2">
        <v>39448</v>
      </c>
      <c r="H2309">
        <v>287000</v>
      </c>
      <c r="I2309">
        <v>263866</v>
      </c>
      <c r="J2309">
        <v>264</v>
      </c>
      <c r="K2309">
        <f t="shared" si="72"/>
        <v>27655320000</v>
      </c>
      <c r="L2309">
        <v>238</v>
      </c>
      <c r="M2309">
        <v>211</v>
      </c>
      <c r="N2309" t="s">
        <v>1347</v>
      </c>
      <c r="O2309" t="s">
        <v>38</v>
      </c>
      <c r="P2309" t="s">
        <v>39</v>
      </c>
      <c r="Q2309" s="6">
        <v>42230</v>
      </c>
      <c r="R2309" s="3">
        <v>6826</v>
      </c>
      <c r="S2309" s="3">
        <v>7807</v>
      </c>
      <c r="T2309" t="s">
        <v>55</v>
      </c>
      <c r="V2309" s="3">
        <v>297715</v>
      </c>
      <c r="Z2309">
        <v>17</v>
      </c>
      <c r="AA2309" t="s">
        <v>55</v>
      </c>
      <c r="AB2309" s="3">
        <v>2224261841</v>
      </c>
      <c r="AC2309" s="3">
        <v>2543922091</v>
      </c>
      <c r="AD2309">
        <v>132.55000000000001</v>
      </c>
      <c r="AE2309" s="5">
        <f t="shared" si="73"/>
        <v>1223344012.5500002</v>
      </c>
      <c r="AF2309">
        <v>151.6</v>
      </c>
      <c r="AG2309" s="4">
        <v>0.55000000000000004</v>
      </c>
      <c r="AH2309" t="s">
        <v>33</v>
      </c>
      <c r="AI2309" t="s">
        <v>52</v>
      </c>
      <c r="AJ2309">
        <v>33.953348999999903</v>
      </c>
      <c r="AK2309">
        <v>-117.396156</v>
      </c>
    </row>
    <row r="2310" spans="1:37" x14ac:dyDescent="0.25">
      <c r="A2310">
        <v>2308</v>
      </c>
      <c r="B2310">
        <v>335</v>
      </c>
      <c r="C2310" t="s">
        <v>1347</v>
      </c>
      <c r="D2310" t="s">
        <v>52</v>
      </c>
      <c r="E2310" t="s">
        <v>31</v>
      </c>
      <c r="F2310" s="2">
        <v>36161</v>
      </c>
      <c r="G2310" s="2">
        <v>39448</v>
      </c>
      <c r="H2310">
        <v>287000</v>
      </c>
      <c r="I2310">
        <v>263866</v>
      </c>
      <c r="J2310">
        <v>264</v>
      </c>
      <c r="K2310">
        <f t="shared" si="72"/>
        <v>27655320000</v>
      </c>
      <c r="L2310">
        <v>238</v>
      </c>
      <c r="M2310">
        <v>211</v>
      </c>
      <c r="N2310" t="s">
        <v>1347</v>
      </c>
      <c r="O2310" t="s">
        <v>38</v>
      </c>
      <c r="P2310" t="s">
        <v>39</v>
      </c>
      <c r="Q2310" s="6">
        <v>42199</v>
      </c>
      <c r="R2310" s="3">
        <v>7742</v>
      </c>
      <c r="S2310" s="3">
        <v>7879</v>
      </c>
      <c r="T2310" t="s">
        <v>55</v>
      </c>
      <c r="U2310" t="s">
        <v>1352</v>
      </c>
      <c r="V2310" s="3">
        <v>297557</v>
      </c>
      <c r="Z2310">
        <v>20</v>
      </c>
      <c r="AA2310" t="s">
        <v>55</v>
      </c>
      <c r="AB2310" s="3">
        <v>2522741748</v>
      </c>
      <c r="AC2310" s="3">
        <v>2567383393</v>
      </c>
      <c r="AD2310">
        <v>150.41999999999999</v>
      </c>
      <c r="AE2310" s="5">
        <f t="shared" si="73"/>
        <v>1387507961.4000001</v>
      </c>
      <c r="AF2310">
        <v>153.08000000000001</v>
      </c>
      <c r="AG2310" s="4">
        <v>0.55000000000000004</v>
      </c>
      <c r="AH2310" t="s">
        <v>33</v>
      </c>
      <c r="AI2310" t="s">
        <v>52</v>
      </c>
      <c r="AJ2310">
        <v>33.953348999999903</v>
      </c>
      <c r="AK2310">
        <v>-117.396156</v>
      </c>
    </row>
    <row r="2311" spans="1:37" x14ac:dyDescent="0.25">
      <c r="A2311">
        <v>2309</v>
      </c>
      <c r="B2311">
        <v>335</v>
      </c>
      <c r="C2311" t="s">
        <v>1347</v>
      </c>
      <c r="D2311" t="s">
        <v>52</v>
      </c>
      <c r="E2311" t="s">
        <v>31</v>
      </c>
      <c r="F2311" s="2">
        <v>36161</v>
      </c>
      <c r="G2311" s="2">
        <v>39448</v>
      </c>
      <c r="H2311">
        <v>287000</v>
      </c>
      <c r="I2311">
        <v>263866</v>
      </c>
      <c r="J2311">
        <v>264</v>
      </c>
      <c r="K2311">
        <f t="shared" si="72"/>
        <v>27655320000</v>
      </c>
      <c r="L2311">
        <v>238</v>
      </c>
      <c r="M2311">
        <v>211</v>
      </c>
      <c r="N2311" t="s">
        <v>1347</v>
      </c>
      <c r="O2311" t="s">
        <v>546</v>
      </c>
      <c r="P2311" t="s">
        <v>34</v>
      </c>
      <c r="Q2311" s="6">
        <v>42169</v>
      </c>
      <c r="R2311" s="3">
        <v>7071</v>
      </c>
      <c r="S2311" s="3">
        <v>7385</v>
      </c>
      <c r="T2311" t="s">
        <v>55</v>
      </c>
      <c r="V2311" s="3">
        <v>297398</v>
      </c>
      <c r="Z2311">
        <v>17</v>
      </c>
      <c r="AA2311" t="s">
        <v>55</v>
      </c>
      <c r="AB2311" s="3">
        <v>2304095440</v>
      </c>
      <c r="AC2311" s="3">
        <v>2406412788</v>
      </c>
      <c r="AD2311">
        <v>142.04</v>
      </c>
      <c r="AE2311" s="5">
        <f t="shared" si="73"/>
        <v>1267252492</v>
      </c>
      <c r="AF2311">
        <v>148.35</v>
      </c>
      <c r="AG2311" s="4">
        <v>0.55000000000000004</v>
      </c>
      <c r="AH2311" t="s">
        <v>33</v>
      </c>
      <c r="AI2311" t="s">
        <v>52</v>
      </c>
      <c r="AJ2311">
        <v>33.953348999999903</v>
      </c>
      <c r="AK2311">
        <v>-117.396156</v>
      </c>
    </row>
    <row r="2312" spans="1:37" x14ac:dyDescent="0.25">
      <c r="A2312">
        <v>2310</v>
      </c>
      <c r="B2312">
        <v>554</v>
      </c>
      <c r="C2312" t="s">
        <v>1353</v>
      </c>
      <c r="D2312" t="s">
        <v>100</v>
      </c>
      <c r="E2312" t="s">
        <v>31</v>
      </c>
      <c r="F2312" s="2">
        <v>33604</v>
      </c>
      <c r="G2312" s="2">
        <v>38352</v>
      </c>
      <c r="H2312">
        <v>43398</v>
      </c>
      <c r="I2312">
        <v>40793</v>
      </c>
      <c r="J2312">
        <v>162</v>
      </c>
      <c r="K2312">
        <f t="shared" si="72"/>
        <v>2566123740</v>
      </c>
      <c r="L2312">
        <v>140</v>
      </c>
      <c r="M2312">
        <v>119</v>
      </c>
      <c r="N2312" t="s">
        <v>1353</v>
      </c>
      <c r="O2312">
        <v>1</v>
      </c>
      <c r="P2312" t="s">
        <v>39</v>
      </c>
      <c r="Q2312" s="6">
        <v>42050</v>
      </c>
      <c r="R2312">
        <v>104</v>
      </c>
      <c r="S2312">
        <v>90</v>
      </c>
      <c r="T2312" t="s">
        <v>40</v>
      </c>
      <c r="V2312" s="3">
        <v>43398</v>
      </c>
      <c r="W2312">
        <v>50</v>
      </c>
      <c r="AB2312" s="3">
        <v>104000000</v>
      </c>
      <c r="AC2312" s="3">
        <v>90000000</v>
      </c>
      <c r="AD2312">
        <v>50.5</v>
      </c>
      <c r="AE2312" s="5">
        <f t="shared" si="73"/>
        <v>61360000</v>
      </c>
      <c r="AF2312">
        <v>43.7</v>
      </c>
      <c r="AG2312" s="4">
        <v>0.59</v>
      </c>
      <c r="AH2312" t="s">
        <v>376</v>
      </c>
      <c r="AI2312" t="s">
        <v>100</v>
      </c>
      <c r="AJ2312">
        <v>38.339636999999897</v>
      </c>
      <c r="AK2312">
        <v>-122.701098</v>
      </c>
    </row>
    <row r="2313" spans="1:37" x14ac:dyDescent="0.25">
      <c r="A2313">
        <v>2311</v>
      </c>
      <c r="B2313">
        <v>554</v>
      </c>
      <c r="C2313" t="s">
        <v>1353</v>
      </c>
      <c r="D2313" t="s">
        <v>100</v>
      </c>
      <c r="E2313" t="s">
        <v>31</v>
      </c>
      <c r="F2313" s="2">
        <v>33604</v>
      </c>
      <c r="G2313" s="2">
        <v>38352</v>
      </c>
      <c r="H2313">
        <v>43398</v>
      </c>
      <c r="I2313">
        <v>40793</v>
      </c>
      <c r="J2313">
        <v>162</v>
      </c>
      <c r="K2313">
        <f t="shared" si="72"/>
        <v>2566123740</v>
      </c>
      <c r="L2313">
        <v>140</v>
      </c>
      <c r="M2313">
        <v>119</v>
      </c>
      <c r="N2313" t="s">
        <v>1353</v>
      </c>
      <c r="O2313">
        <v>1</v>
      </c>
      <c r="P2313" t="s">
        <v>39</v>
      </c>
      <c r="Q2313" s="6">
        <v>42019</v>
      </c>
      <c r="R2313">
        <v>78</v>
      </c>
      <c r="S2313">
        <v>111</v>
      </c>
      <c r="T2313" t="s">
        <v>40</v>
      </c>
      <c r="V2313" s="3">
        <v>43398</v>
      </c>
      <c r="W2313">
        <v>50</v>
      </c>
      <c r="AB2313" s="3">
        <v>78000000</v>
      </c>
      <c r="AC2313" s="3">
        <v>111000000</v>
      </c>
      <c r="AD2313">
        <v>50.44</v>
      </c>
      <c r="AE2313" s="5">
        <f t="shared" si="73"/>
        <v>67860000</v>
      </c>
      <c r="AF2313">
        <v>71.78</v>
      </c>
      <c r="AG2313" s="4">
        <v>0.87</v>
      </c>
      <c r="AH2313" t="s">
        <v>33</v>
      </c>
      <c r="AI2313" t="s">
        <v>100</v>
      </c>
      <c r="AJ2313">
        <v>38.339636999999897</v>
      </c>
      <c r="AK2313">
        <v>-122.701098</v>
      </c>
    </row>
    <row r="2314" spans="1:37" x14ac:dyDescent="0.25">
      <c r="A2314">
        <v>2312</v>
      </c>
      <c r="B2314">
        <v>554</v>
      </c>
      <c r="C2314" t="s">
        <v>1353</v>
      </c>
      <c r="D2314" t="s">
        <v>100</v>
      </c>
      <c r="E2314" t="s">
        <v>31</v>
      </c>
      <c r="F2314" s="2">
        <v>33604</v>
      </c>
      <c r="G2314" s="2">
        <v>38352</v>
      </c>
      <c r="H2314">
        <v>43398</v>
      </c>
      <c r="I2314">
        <v>40793</v>
      </c>
      <c r="J2314">
        <v>162</v>
      </c>
      <c r="K2314">
        <f t="shared" si="72"/>
        <v>2566123740</v>
      </c>
      <c r="L2314">
        <v>140</v>
      </c>
      <c r="M2314">
        <v>119</v>
      </c>
      <c r="N2314" t="s">
        <v>1353</v>
      </c>
      <c r="O2314">
        <v>1</v>
      </c>
      <c r="P2314" t="s">
        <v>39</v>
      </c>
      <c r="Q2314" s="6">
        <v>42352</v>
      </c>
      <c r="R2314">
        <v>95</v>
      </c>
      <c r="S2314">
        <v>116</v>
      </c>
      <c r="T2314" t="s">
        <v>40</v>
      </c>
      <c r="V2314" s="3">
        <v>43398</v>
      </c>
      <c r="W2314">
        <v>54</v>
      </c>
      <c r="AB2314" s="3">
        <v>95000000</v>
      </c>
      <c r="AC2314" s="3">
        <v>116000000</v>
      </c>
      <c r="AD2314">
        <v>53.67</v>
      </c>
      <c r="AE2314" s="5">
        <f t="shared" si="73"/>
        <v>72200000</v>
      </c>
      <c r="AF2314">
        <v>65.53</v>
      </c>
      <c r="AG2314" s="4">
        <v>0.76</v>
      </c>
      <c r="AH2314" t="s">
        <v>33</v>
      </c>
      <c r="AI2314" t="s">
        <v>100</v>
      </c>
      <c r="AJ2314">
        <v>38.339636999999897</v>
      </c>
      <c r="AK2314">
        <v>-122.701098</v>
      </c>
    </row>
    <row r="2315" spans="1:37" x14ac:dyDescent="0.25">
      <c r="A2315">
        <v>2313</v>
      </c>
      <c r="B2315">
        <v>554</v>
      </c>
      <c r="C2315" t="s">
        <v>1353</v>
      </c>
      <c r="D2315" t="s">
        <v>100</v>
      </c>
      <c r="E2315" t="s">
        <v>31</v>
      </c>
      <c r="F2315" s="2">
        <v>33604</v>
      </c>
      <c r="G2315" s="2">
        <v>38352</v>
      </c>
      <c r="H2315">
        <v>43398</v>
      </c>
      <c r="I2315">
        <v>40793</v>
      </c>
      <c r="J2315">
        <v>162</v>
      </c>
      <c r="K2315">
        <f t="shared" si="72"/>
        <v>2566123740</v>
      </c>
      <c r="L2315">
        <v>140</v>
      </c>
      <c r="M2315">
        <v>119</v>
      </c>
      <c r="N2315" t="s">
        <v>1353</v>
      </c>
      <c r="O2315">
        <v>1</v>
      </c>
      <c r="P2315" t="s">
        <v>39</v>
      </c>
      <c r="Q2315" s="6">
        <v>42322</v>
      </c>
      <c r="R2315">
        <v>80</v>
      </c>
      <c r="S2315">
        <v>115</v>
      </c>
      <c r="T2315" t="s">
        <v>40</v>
      </c>
      <c r="V2315" s="3">
        <v>43398</v>
      </c>
      <c r="W2315">
        <v>59</v>
      </c>
      <c r="AB2315" s="3">
        <v>80000000</v>
      </c>
      <c r="AC2315" s="3">
        <v>115000000</v>
      </c>
      <c r="AD2315">
        <v>58.99</v>
      </c>
      <c r="AE2315" s="5">
        <f t="shared" si="73"/>
        <v>76800000</v>
      </c>
      <c r="AF2315">
        <v>84.8</v>
      </c>
      <c r="AG2315" s="4">
        <v>0.96</v>
      </c>
      <c r="AH2315" t="s">
        <v>33</v>
      </c>
      <c r="AI2315" t="s">
        <v>100</v>
      </c>
      <c r="AJ2315">
        <v>38.339636999999897</v>
      </c>
      <c r="AK2315">
        <v>-122.701098</v>
      </c>
    </row>
    <row r="2316" spans="1:37" x14ac:dyDescent="0.25">
      <c r="A2316">
        <v>2314</v>
      </c>
      <c r="B2316">
        <v>554</v>
      </c>
      <c r="C2316" t="s">
        <v>1353</v>
      </c>
      <c r="D2316" t="s">
        <v>100</v>
      </c>
      <c r="E2316" t="s">
        <v>31</v>
      </c>
      <c r="F2316" s="2">
        <v>33604</v>
      </c>
      <c r="G2316" s="2">
        <v>38352</v>
      </c>
      <c r="H2316">
        <v>43398</v>
      </c>
      <c r="I2316">
        <v>40793</v>
      </c>
      <c r="J2316">
        <v>162</v>
      </c>
      <c r="K2316">
        <f t="shared" si="72"/>
        <v>2566123740</v>
      </c>
      <c r="L2316">
        <v>140</v>
      </c>
      <c r="M2316">
        <v>119</v>
      </c>
      <c r="N2316" t="s">
        <v>1353</v>
      </c>
      <c r="O2316">
        <v>1</v>
      </c>
      <c r="P2316" t="s">
        <v>39</v>
      </c>
      <c r="Q2316" s="6">
        <v>42291</v>
      </c>
      <c r="R2316">
        <v>125</v>
      </c>
      <c r="S2316">
        <v>170</v>
      </c>
      <c r="T2316" t="s">
        <v>40</v>
      </c>
      <c r="V2316" s="3">
        <v>43398</v>
      </c>
      <c r="W2316">
        <v>64</v>
      </c>
      <c r="AB2316" s="3">
        <v>125000000</v>
      </c>
      <c r="AC2316" s="3">
        <v>170000000</v>
      </c>
      <c r="AD2316">
        <v>64.11</v>
      </c>
      <c r="AE2316" s="5">
        <f t="shared" si="73"/>
        <v>86250000</v>
      </c>
      <c r="AF2316">
        <v>87.19</v>
      </c>
      <c r="AG2316" s="4">
        <v>0.69</v>
      </c>
      <c r="AH2316" t="s">
        <v>33</v>
      </c>
      <c r="AI2316" t="s">
        <v>100</v>
      </c>
      <c r="AJ2316">
        <v>38.339636999999897</v>
      </c>
      <c r="AK2316">
        <v>-122.701098</v>
      </c>
    </row>
    <row r="2317" spans="1:37" x14ac:dyDescent="0.25">
      <c r="A2317">
        <v>2315</v>
      </c>
      <c r="B2317">
        <v>554</v>
      </c>
      <c r="C2317" t="s">
        <v>1353</v>
      </c>
      <c r="D2317" t="s">
        <v>100</v>
      </c>
      <c r="E2317" t="s">
        <v>31</v>
      </c>
      <c r="F2317" s="2">
        <v>33604</v>
      </c>
      <c r="G2317" s="2">
        <v>38352</v>
      </c>
      <c r="H2317">
        <v>43398</v>
      </c>
      <c r="I2317">
        <v>40793</v>
      </c>
      <c r="J2317">
        <v>162</v>
      </c>
      <c r="K2317">
        <f t="shared" si="72"/>
        <v>2566123740</v>
      </c>
      <c r="L2317">
        <v>140</v>
      </c>
      <c r="M2317">
        <v>119</v>
      </c>
      <c r="N2317" t="s">
        <v>1353</v>
      </c>
      <c r="O2317">
        <v>1</v>
      </c>
      <c r="P2317" t="s">
        <v>39</v>
      </c>
      <c r="Q2317" s="6">
        <v>42261</v>
      </c>
      <c r="R2317">
        <v>147</v>
      </c>
      <c r="S2317">
        <v>160</v>
      </c>
      <c r="T2317" t="s">
        <v>40</v>
      </c>
      <c r="V2317" s="3">
        <v>43398</v>
      </c>
      <c r="W2317">
        <v>113</v>
      </c>
      <c r="AB2317" s="3">
        <v>147000000</v>
      </c>
      <c r="AC2317" s="3">
        <v>160000000</v>
      </c>
      <c r="AD2317">
        <v>83.55</v>
      </c>
      <c r="AE2317" s="5">
        <f t="shared" si="73"/>
        <v>108780000</v>
      </c>
      <c r="AF2317">
        <v>90.94</v>
      </c>
      <c r="AG2317" s="4">
        <v>0.74</v>
      </c>
      <c r="AH2317" t="s">
        <v>33</v>
      </c>
      <c r="AI2317" t="s">
        <v>100</v>
      </c>
      <c r="AJ2317">
        <v>38.339636999999897</v>
      </c>
      <c r="AK2317">
        <v>-122.701098</v>
      </c>
    </row>
    <row r="2318" spans="1:37" x14ac:dyDescent="0.25">
      <c r="A2318">
        <v>2316</v>
      </c>
      <c r="B2318">
        <v>554</v>
      </c>
      <c r="C2318" t="s">
        <v>1353</v>
      </c>
      <c r="D2318" t="s">
        <v>100</v>
      </c>
      <c r="E2318" t="s">
        <v>31</v>
      </c>
      <c r="F2318" s="2">
        <v>33604</v>
      </c>
      <c r="G2318" s="2">
        <v>38352</v>
      </c>
      <c r="H2318">
        <v>43398</v>
      </c>
      <c r="I2318">
        <v>40793</v>
      </c>
      <c r="J2318">
        <v>162</v>
      </c>
      <c r="K2318">
        <f t="shared" si="72"/>
        <v>2566123740</v>
      </c>
      <c r="L2318">
        <v>140</v>
      </c>
      <c r="M2318">
        <v>119</v>
      </c>
      <c r="N2318" t="s">
        <v>1353</v>
      </c>
      <c r="O2318">
        <v>1</v>
      </c>
      <c r="P2318" t="s">
        <v>39</v>
      </c>
      <c r="Q2318" s="6">
        <v>42230</v>
      </c>
      <c r="R2318">
        <v>150</v>
      </c>
      <c r="S2318">
        <v>160</v>
      </c>
      <c r="T2318" t="s">
        <v>40</v>
      </c>
      <c r="V2318" s="3">
        <v>43398</v>
      </c>
      <c r="AB2318" s="3">
        <v>150000000</v>
      </c>
      <c r="AC2318" s="3">
        <v>160000000</v>
      </c>
      <c r="AD2318">
        <v>71.36</v>
      </c>
      <c r="AE2318" s="5">
        <f t="shared" si="73"/>
        <v>96000000</v>
      </c>
      <c r="AF2318">
        <v>76.11</v>
      </c>
      <c r="AG2318" s="4">
        <v>0.64</v>
      </c>
      <c r="AH2318" t="s">
        <v>33</v>
      </c>
      <c r="AI2318" t="s">
        <v>100</v>
      </c>
      <c r="AJ2318">
        <v>38.339636999999897</v>
      </c>
      <c r="AK2318">
        <v>-122.701098</v>
      </c>
    </row>
    <row r="2319" spans="1:37" x14ac:dyDescent="0.25">
      <c r="A2319">
        <v>2317</v>
      </c>
      <c r="B2319">
        <v>554</v>
      </c>
      <c r="C2319" t="s">
        <v>1353</v>
      </c>
      <c r="D2319" t="s">
        <v>100</v>
      </c>
      <c r="E2319" t="s">
        <v>31</v>
      </c>
      <c r="F2319" s="2">
        <v>33604</v>
      </c>
      <c r="G2319" s="2">
        <v>38352</v>
      </c>
      <c r="H2319">
        <v>43398</v>
      </c>
      <c r="I2319">
        <v>40793</v>
      </c>
      <c r="J2319">
        <v>162</v>
      </c>
      <c r="K2319">
        <f t="shared" si="72"/>
        <v>2566123740</v>
      </c>
      <c r="L2319">
        <v>140</v>
      </c>
      <c r="M2319">
        <v>119</v>
      </c>
      <c r="N2319" t="s">
        <v>1353</v>
      </c>
      <c r="O2319">
        <v>1</v>
      </c>
      <c r="P2319" t="s">
        <v>34</v>
      </c>
      <c r="Q2319" s="6">
        <v>42199</v>
      </c>
      <c r="R2319">
        <v>172</v>
      </c>
      <c r="S2319">
        <v>187</v>
      </c>
      <c r="T2319" t="s">
        <v>40</v>
      </c>
      <c r="U2319" t="s">
        <v>1354</v>
      </c>
      <c r="V2319" s="3">
        <v>43398</v>
      </c>
      <c r="AB2319" s="3">
        <v>172000000</v>
      </c>
      <c r="AC2319" s="3">
        <v>187000000</v>
      </c>
      <c r="AD2319">
        <v>88.22</v>
      </c>
      <c r="AE2319" s="5">
        <f t="shared" si="73"/>
        <v>118679999.99999999</v>
      </c>
      <c r="AF2319">
        <v>95.91</v>
      </c>
      <c r="AG2319" s="4">
        <v>0.69</v>
      </c>
      <c r="AH2319" t="s">
        <v>33</v>
      </c>
      <c r="AI2319" t="s">
        <v>100</v>
      </c>
      <c r="AJ2319">
        <v>38.339636999999897</v>
      </c>
      <c r="AK2319">
        <v>-122.701098</v>
      </c>
    </row>
    <row r="2320" spans="1:37" x14ac:dyDescent="0.25">
      <c r="A2320">
        <v>2318</v>
      </c>
      <c r="B2320">
        <v>554</v>
      </c>
      <c r="C2320" t="s">
        <v>1353</v>
      </c>
      <c r="D2320" t="s">
        <v>100</v>
      </c>
      <c r="E2320" t="s">
        <v>31</v>
      </c>
      <c r="F2320" s="2">
        <v>33604</v>
      </c>
      <c r="G2320" s="2">
        <v>38352</v>
      </c>
      <c r="H2320">
        <v>43398</v>
      </c>
      <c r="I2320">
        <v>40793</v>
      </c>
      <c r="J2320">
        <v>162</v>
      </c>
      <c r="K2320">
        <f t="shared" si="72"/>
        <v>2566123740</v>
      </c>
      <c r="L2320">
        <v>140</v>
      </c>
      <c r="M2320">
        <v>119</v>
      </c>
      <c r="N2320" t="s">
        <v>1353</v>
      </c>
      <c r="O2320">
        <v>1</v>
      </c>
      <c r="P2320" t="s">
        <v>34</v>
      </c>
      <c r="Q2320" s="6">
        <v>42169</v>
      </c>
      <c r="R2320">
        <v>173</v>
      </c>
      <c r="S2320">
        <v>158</v>
      </c>
      <c r="T2320" t="s">
        <v>40</v>
      </c>
      <c r="U2320" t="s">
        <v>1355</v>
      </c>
      <c r="V2320" s="3">
        <v>43398</v>
      </c>
      <c r="AB2320" s="3">
        <v>173000000</v>
      </c>
      <c r="AC2320" s="3">
        <v>158000000</v>
      </c>
      <c r="AD2320">
        <v>74.41</v>
      </c>
      <c r="AE2320" s="5">
        <f t="shared" si="73"/>
        <v>96880000.000000015</v>
      </c>
      <c r="AF2320">
        <v>67.959999999999994</v>
      </c>
      <c r="AG2320" s="4">
        <v>0.56000000000000005</v>
      </c>
      <c r="AH2320" t="s">
        <v>33</v>
      </c>
      <c r="AI2320" t="s">
        <v>100</v>
      </c>
      <c r="AJ2320">
        <v>38.339636999999897</v>
      </c>
      <c r="AK2320">
        <v>-122.701098</v>
      </c>
    </row>
    <row r="2321" spans="1:37" x14ac:dyDescent="0.25">
      <c r="A2321">
        <v>2319</v>
      </c>
      <c r="B2321">
        <v>731</v>
      </c>
      <c r="C2321" t="s">
        <v>1356</v>
      </c>
      <c r="D2321" t="s">
        <v>30</v>
      </c>
      <c r="E2321" t="s">
        <v>31</v>
      </c>
      <c r="F2321" s="2">
        <v>36892</v>
      </c>
      <c r="G2321" s="2">
        <v>40542</v>
      </c>
      <c r="H2321">
        <v>17700</v>
      </c>
      <c r="I2321">
        <v>16480</v>
      </c>
      <c r="J2321">
        <v>177</v>
      </c>
      <c r="K2321">
        <f t="shared" si="72"/>
        <v>1143508500</v>
      </c>
      <c r="L2321">
        <v>160</v>
      </c>
      <c r="M2321">
        <v>142</v>
      </c>
      <c r="N2321" t="s">
        <v>1356</v>
      </c>
      <c r="O2321">
        <v>2</v>
      </c>
      <c r="P2321" t="s">
        <v>39</v>
      </c>
      <c r="Q2321" s="6">
        <v>42050</v>
      </c>
      <c r="R2321">
        <v>42</v>
      </c>
      <c r="S2321">
        <v>44</v>
      </c>
      <c r="T2321" t="s">
        <v>40</v>
      </c>
      <c r="V2321" s="3">
        <v>17700</v>
      </c>
      <c r="W2321">
        <v>134</v>
      </c>
      <c r="X2321" t="s">
        <v>2187</v>
      </c>
      <c r="AB2321" s="3">
        <v>42300000</v>
      </c>
      <c r="AC2321" s="3">
        <v>43800000</v>
      </c>
      <c r="AD2321">
        <v>78.44</v>
      </c>
      <c r="AE2321" s="5">
        <f t="shared" si="73"/>
        <v>38916000</v>
      </c>
      <c r="AF2321">
        <v>81.22</v>
      </c>
      <c r="AG2321" s="4">
        <v>0.92</v>
      </c>
      <c r="AH2321" t="s">
        <v>33</v>
      </c>
      <c r="AI2321" t="s">
        <v>30</v>
      </c>
      <c r="AJ2321">
        <v>36.778261000000001</v>
      </c>
      <c r="AK2321">
        <v>-119.41793199999999</v>
      </c>
    </row>
    <row r="2322" spans="1:37" x14ac:dyDescent="0.25">
      <c r="A2322">
        <v>2320</v>
      </c>
      <c r="B2322">
        <v>731</v>
      </c>
      <c r="C2322" t="s">
        <v>1356</v>
      </c>
      <c r="D2322" t="s">
        <v>30</v>
      </c>
      <c r="E2322" t="s">
        <v>31</v>
      </c>
      <c r="F2322" s="2">
        <v>36892</v>
      </c>
      <c r="G2322" s="2">
        <v>40542</v>
      </c>
      <c r="H2322">
        <v>17700</v>
      </c>
      <c r="I2322">
        <v>16480</v>
      </c>
      <c r="J2322">
        <v>177</v>
      </c>
      <c r="K2322">
        <f t="shared" si="72"/>
        <v>1143508500</v>
      </c>
      <c r="L2322">
        <v>160</v>
      </c>
      <c r="M2322">
        <v>142</v>
      </c>
      <c r="N2322" t="s">
        <v>1356</v>
      </c>
      <c r="O2322">
        <v>2</v>
      </c>
      <c r="P2322" t="s">
        <v>39</v>
      </c>
      <c r="Q2322" s="6">
        <v>42019</v>
      </c>
      <c r="R2322">
        <v>43</v>
      </c>
      <c r="S2322">
        <v>51</v>
      </c>
      <c r="T2322" t="s">
        <v>40</v>
      </c>
      <c r="V2322" s="3">
        <v>17700</v>
      </c>
      <c r="W2322">
        <v>135</v>
      </c>
      <c r="X2322" t="s">
        <v>1357</v>
      </c>
      <c r="AB2322" s="3">
        <v>42700000</v>
      </c>
      <c r="AC2322" s="3">
        <v>51000000</v>
      </c>
      <c r="AD2322">
        <v>72.06</v>
      </c>
      <c r="AE2322" s="5">
        <f t="shared" si="73"/>
        <v>39711000</v>
      </c>
      <c r="AF2322">
        <v>86.07</v>
      </c>
      <c r="AG2322" s="4">
        <v>0.93</v>
      </c>
      <c r="AH2322" t="s">
        <v>33</v>
      </c>
      <c r="AI2322" t="s">
        <v>30</v>
      </c>
      <c r="AJ2322">
        <v>36.778261000000001</v>
      </c>
      <c r="AK2322">
        <v>-119.41793199999999</v>
      </c>
    </row>
    <row r="2323" spans="1:37" x14ac:dyDescent="0.25">
      <c r="A2323">
        <v>2321</v>
      </c>
      <c r="B2323">
        <v>731</v>
      </c>
      <c r="C2323" t="s">
        <v>1356</v>
      </c>
      <c r="D2323" t="s">
        <v>30</v>
      </c>
      <c r="E2323" t="s">
        <v>31</v>
      </c>
      <c r="F2323" s="2">
        <v>36892</v>
      </c>
      <c r="G2323" s="2">
        <v>40542</v>
      </c>
      <c r="H2323">
        <v>17700</v>
      </c>
      <c r="I2323">
        <v>16480</v>
      </c>
      <c r="J2323">
        <v>177</v>
      </c>
      <c r="K2323">
        <f t="shared" si="72"/>
        <v>1143508500</v>
      </c>
      <c r="L2323">
        <v>160</v>
      </c>
      <c r="M2323">
        <v>142</v>
      </c>
      <c r="N2323" t="s">
        <v>1356</v>
      </c>
      <c r="O2323">
        <v>2</v>
      </c>
      <c r="P2323" t="s">
        <v>39</v>
      </c>
      <c r="Q2323" s="6">
        <v>42352</v>
      </c>
      <c r="R2323">
        <v>53</v>
      </c>
      <c r="S2323">
        <v>43</v>
      </c>
      <c r="T2323" t="s">
        <v>40</v>
      </c>
      <c r="V2323" s="3">
        <v>17700</v>
      </c>
      <c r="W2323">
        <v>136</v>
      </c>
      <c r="X2323" t="s">
        <v>1358</v>
      </c>
      <c r="AB2323" s="3">
        <v>53100000</v>
      </c>
      <c r="AC2323" s="3">
        <v>42800000</v>
      </c>
      <c r="AD2323">
        <v>84.19</v>
      </c>
      <c r="AE2323" s="5">
        <f t="shared" si="73"/>
        <v>46197000</v>
      </c>
      <c r="AF2323">
        <v>67.86</v>
      </c>
      <c r="AG2323" s="4">
        <v>0.87</v>
      </c>
      <c r="AH2323" t="s">
        <v>33</v>
      </c>
      <c r="AI2323" t="s">
        <v>30</v>
      </c>
      <c r="AJ2323">
        <v>36.778261000000001</v>
      </c>
      <c r="AK2323">
        <v>-119.41793199999999</v>
      </c>
    </row>
    <row r="2324" spans="1:37" x14ac:dyDescent="0.25">
      <c r="A2324">
        <v>2322</v>
      </c>
      <c r="B2324">
        <v>731</v>
      </c>
      <c r="C2324" t="s">
        <v>1356</v>
      </c>
      <c r="D2324" t="s">
        <v>30</v>
      </c>
      <c r="E2324" t="s">
        <v>31</v>
      </c>
      <c r="F2324" s="2">
        <v>36892</v>
      </c>
      <c r="G2324" s="2">
        <v>40542</v>
      </c>
      <c r="H2324">
        <v>17700</v>
      </c>
      <c r="I2324">
        <v>16480</v>
      </c>
      <c r="J2324">
        <v>177</v>
      </c>
      <c r="K2324">
        <f t="shared" si="72"/>
        <v>1143508500</v>
      </c>
      <c r="L2324">
        <v>160</v>
      </c>
      <c r="M2324">
        <v>142</v>
      </c>
      <c r="N2324" t="s">
        <v>1356</v>
      </c>
      <c r="O2324">
        <v>2</v>
      </c>
      <c r="P2324" t="s">
        <v>39</v>
      </c>
      <c r="Q2324" s="6">
        <v>42322</v>
      </c>
      <c r="R2324">
        <v>61</v>
      </c>
      <c r="S2324">
        <v>53</v>
      </c>
      <c r="T2324" t="s">
        <v>40</v>
      </c>
      <c r="V2324" s="3">
        <v>17700</v>
      </c>
      <c r="W2324">
        <v>135</v>
      </c>
      <c r="X2324" t="s">
        <v>1359</v>
      </c>
      <c r="AB2324" s="3">
        <v>61200000</v>
      </c>
      <c r="AC2324" s="3">
        <v>53400000</v>
      </c>
      <c r="AD2324">
        <v>97.97</v>
      </c>
      <c r="AE2324" s="5">
        <f t="shared" si="73"/>
        <v>52020000</v>
      </c>
      <c r="AF2324">
        <v>85.48</v>
      </c>
      <c r="AG2324" s="4">
        <v>0.85</v>
      </c>
      <c r="AH2324" t="s">
        <v>33</v>
      </c>
      <c r="AI2324" t="s">
        <v>30</v>
      </c>
      <c r="AJ2324">
        <v>36.778261000000001</v>
      </c>
      <c r="AK2324">
        <v>-119.41793199999999</v>
      </c>
    </row>
    <row r="2325" spans="1:37" x14ac:dyDescent="0.25">
      <c r="A2325">
        <v>2323</v>
      </c>
      <c r="B2325">
        <v>731</v>
      </c>
      <c r="C2325" t="s">
        <v>1356</v>
      </c>
      <c r="D2325" t="s">
        <v>30</v>
      </c>
      <c r="E2325" t="s">
        <v>31</v>
      </c>
      <c r="F2325" s="2">
        <v>36892</v>
      </c>
      <c r="G2325" s="2">
        <v>40542</v>
      </c>
      <c r="H2325">
        <v>17700</v>
      </c>
      <c r="I2325">
        <v>16480</v>
      </c>
      <c r="J2325">
        <v>177</v>
      </c>
      <c r="K2325">
        <f t="shared" si="72"/>
        <v>1143508500</v>
      </c>
      <c r="L2325">
        <v>160</v>
      </c>
      <c r="M2325">
        <v>142</v>
      </c>
      <c r="N2325" t="s">
        <v>1356</v>
      </c>
      <c r="O2325">
        <v>2</v>
      </c>
      <c r="P2325" t="s">
        <v>39</v>
      </c>
      <c r="Q2325" s="6">
        <v>42291</v>
      </c>
      <c r="R2325">
        <v>88</v>
      </c>
      <c r="S2325">
        <v>93</v>
      </c>
      <c r="T2325" t="s">
        <v>40</v>
      </c>
      <c r="V2325" s="3">
        <v>17700</v>
      </c>
      <c r="W2325">
        <v>134</v>
      </c>
      <c r="X2325" t="s">
        <v>1360</v>
      </c>
      <c r="AB2325" s="3">
        <v>88300000</v>
      </c>
      <c r="AC2325" s="3">
        <v>92600000</v>
      </c>
      <c r="AD2325">
        <v>135.97999999999999</v>
      </c>
      <c r="AE2325" s="5">
        <f t="shared" si="73"/>
        <v>75055000</v>
      </c>
      <c r="AF2325">
        <v>142.6</v>
      </c>
      <c r="AG2325" s="4">
        <v>0.85</v>
      </c>
      <c r="AH2325" t="s">
        <v>33</v>
      </c>
      <c r="AI2325" t="s">
        <v>30</v>
      </c>
      <c r="AJ2325">
        <v>36.778261000000001</v>
      </c>
      <c r="AK2325">
        <v>-119.41793199999999</v>
      </c>
    </row>
    <row r="2326" spans="1:37" x14ac:dyDescent="0.25">
      <c r="A2326">
        <v>2324</v>
      </c>
      <c r="B2326">
        <v>731</v>
      </c>
      <c r="C2326" t="s">
        <v>1356</v>
      </c>
      <c r="D2326" t="s">
        <v>30</v>
      </c>
      <c r="E2326" t="s">
        <v>31</v>
      </c>
      <c r="F2326" s="2">
        <v>36892</v>
      </c>
      <c r="G2326" s="2">
        <v>40542</v>
      </c>
      <c r="H2326">
        <v>17700</v>
      </c>
      <c r="I2326">
        <v>16480</v>
      </c>
      <c r="J2326">
        <v>177</v>
      </c>
      <c r="K2326">
        <f t="shared" si="72"/>
        <v>1143508500</v>
      </c>
      <c r="L2326">
        <v>160</v>
      </c>
      <c r="M2326">
        <v>142</v>
      </c>
      <c r="N2326" t="s">
        <v>1356</v>
      </c>
      <c r="O2326">
        <v>2</v>
      </c>
      <c r="P2326" t="s">
        <v>39</v>
      </c>
      <c r="Q2326" s="6">
        <v>42261</v>
      </c>
      <c r="R2326">
        <v>94</v>
      </c>
      <c r="S2326">
        <v>106</v>
      </c>
      <c r="T2326" t="s">
        <v>40</v>
      </c>
      <c r="V2326" s="3">
        <v>17700</v>
      </c>
      <c r="X2326" t="s">
        <v>1361</v>
      </c>
      <c r="AB2326" s="3">
        <v>94400000</v>
      </c>
      <c r="AC2326" s="3">
        <v>105600000</v>
      </c>
      <c r="AD2326">
        <v>160</v>
      </c>
      <c r="AE2326" s="5">
        <f t="shared" si="73"/>
        <v>84960000</v>
      </c>
      <c r="AF2326">
        <v>178.98</v>
      </c>
      <c r="AG2326" s="4">
        <v>0.9</v>
      </c>
      <c r="AH2326" t="s">
        <v>33</v>
      </c>
      <c r="AI2326" t="s">
        <v>30</v>
      </c>
      <c r="AJ2326">
        <v>36.778261000000001</v>
      </c>
      <c r="AK2326">
        <v>-119.41793199999999</v>
      </c>
    </row>
    <row r="2327" spans="1:37" x14ac:dyDescent="0.25">
      <c r="A2327">
        <v>2325</v>
      </c>
      <c r="B2327">
        <v>731</v>
      </c>
      <c r="C2327" t="s">
        <v>1356</v>
      </c>
      <c r="D2327" t="s">
        <v>30</v>
      </c>
      <c r="E2327" t="s">
        <v>31</v>
      </c>
      <c r="F2327" s="2">
        <v>36892</v>
      </c>
      <c r="G2327" s="2">
        <v>40542</v>
      </c>
      <c r="H2327">
        <v>17700</v>
      </c>
      <c r="I2327">
        <v>16480</v>
      </c>
      <c r="J2327">
        <v>177</v>
      </c>
      <c r="K2327">
        <f t="shared" si="72"/>
        <v>1143508500</v>
      </c>
      <c r="L2327">
        <v>160</v>
      </c>
      <c r="M2327">
        <v>142</v>
      </c>
      <c r="N2327" t="s">
        <v>1356</v>
      </c>
      <c r="O2327">
        <v>2</v>
      </c>
      <c r="P2327" t="s">
        <v>39</v>
      </c>
      <c r="Q2327" s="6">
        <v>42230</v>
      </c>
      <c r="R2327">
        <v>93</v>
      </c>
      <c r="S2327">
        <v>108</v>
      </c>
      <c r="T2327" t="s">
        <v>40</v>
      </c>
      <c r="V2327" s="3">
        <v>17700</v>
      </c>
      <c r="X2327" t="s">
        <v>1362</v>
      </c>
      <c r="AB2327" s="3">
        <v>93000000</v>
      </c>
      <c r="AC2327" s="3">
        <v>108000000</v>
      </c>
      <c r="AD2327">
        <v>130.51</v>
      </c>
      <c r="AE2327" s="5">
        <f t="shared" si="73"/>
        <v>71610000</v>
      </c>
      <c r="AF2327">
        <v>151.56</v>
      </c>
      <c r="AG2327" s="4">
        <v>0.77</v>
      </c>
      <c r="AH2327" t="s">
        <v>33</v>
      </c>
      <c r="AI2327" t="s">
        <v>30</v>
      </c>
      <c r="AJ2327">
        <v>36.778261000000001</v>
      </c>
      <c r="AK2327">
        <v>-119.41793199999999</v>
      </c>
    </row>
    <row r="2328" spans="1:37" x14ac:dyDescent="0.25">
      <c r="A2328">
        <v>2326</v>
      </c>
      <c r="B2328">
        <v>731</v>
      </c>
      <c r="C2328" t="s">
        <v>1356</v>
      </c>
      <c r="D2328" t="s">
        <v>30</v>
      </c>
      <c r="E2328" t="s">
        <v>31</v>
      </c>
      <c r="F2328" s="2">
        <v>36892</v>
      </c>
      <c r="G2328" s="2">
        <v>40542</v>
      </c>
      <c r="H2328">
        <v>17700</v>
      </c>
      <c r="I2328">
        <v>16480</v>
      </c>
      <c r="J2328">
        <v>177</v>
      </c>
      <c r="K2328">
        <f t="shared" si="72"/>
        <v>1143508500</v>
      </c>
      <c r="L2328">
        <v>160</v>
      </c>
      <c r="M2328">
        <v>142</v>
      </c>
      <c r="N2328" t="s">
        <v>1356</v>
      </c>
      <c r="O2328">
        <v>2</v>
      </c>
      <c r="P2328" t="s">
        <v>39</v>
      </c>
      <c r="Q2328" s="6">
        <v>42199</v>
      </c>
      <c r="R2328">
        <v>122</v>
      </c>
      <c r="S2328">
        <v>129</v>
      </c>
      <c r="T2328" t="s">
        <v>40</v>
      </c>
      <c r="V2328" s="3">
        <v>17700</v>
      </c>
      <c r="X2328" t="s">
        <v>1363</v>
      </c>
      <c r="AB2328" s="3">
        <v>122000000</v>
      </c>
      <c r="AC2328" s="3">
        <v>129000000</v>
      </c>
      <c r="AD2328">
        <v>184.55</v>
      </c>
      <c r="AE2328" s="5">
        <f t="shared" si="73"/>
        <v>101260000</v>
      </c>
      <c r="AF2328">
        <v>195.13</v>
      </c>
      <c r="AG2328" s="4">
        <v>0.83</v>
      </c>
      <c r="AH2328" t="s">
        <v>33</v>
      </c>
      <c r="AI2328" t="s">
        <v>30</v>
      </c>
      <c r="AJ2328">
        <v>36.778261000000001</v>
      </c>
      <c r="AK2328">
        <v>-119.41793199999999</v>
      </c>
    </row>
    <row r="2329" spans="1:37" x14ac:dyDescent="0.25">
      <c r="A2329">
        <v>2327</v>
      </c>
      <c r="B2329">
        <v>731</v>
      </c>
      <c r="C2329" t="s">
        <v>1356</v>
      </c>
      <c r="D2329" t="s">
        <v>30</v>
      </c>
      <c r="E2329" t="s">
        <v>31</v>
      </c>
      <c r="F2329" s="2">
        <v>36892</v>
      </c>
      <c r="G2329" s="2">
        <v>40542</v>
      </c>
      <c r="H2329">
        <v>17700</v>
      </c>
      <c r="I2329">
        <v>16480</v>
      </c>
      <c r="J2329">
        <v>177</v>
      </c>
      <c r="K2329">
        <f t="shared" si="72"/>
        <v>1143508500</v>
      </c>
      <c r="L2329">
        <v>160</v>
      </c>
      <c r="M2329">
        <v>142</v>
      </c>
      <c r="N2329" t="s">
        <v>1356</v>
      </c>
      <c r="O2329">
        <v>2</v>
      </c>
      <c r="P2329" t="s">
        <v>39</v>
      </c>
      <c r="Q2329" s="6">
        <v>42169</v>
      </c>
      <c r="R2329">
        <v>115</v>
      </c>
      <c r="S2329">
        <v>93</v>
      </c>
      <c r="T2329" t="s">
        <v>40</v>
      </c>
      <c r="V2329" s="3">
        <v>17700</v>
      </c>
      <c r="X2329" t="s">
        <v>1364</v>
      </c>
      <c r="AB2329" s="3">
        <v>115000000</v>
      </c>
      <c r="AC2329" s="3">
        <v>93000000</v>
      </c>
      <c r="AD2329">
        <v>142.94</v>
      </c>
      <c r="AE2329" s="5">
        <f t="shared" si="73"/>
        <v>75900000</v>
      </c>
      <c r="AF2329">
        <v>115.59</v>
      </c>
      <c r="AG2329" s="4">
        <v>0.66</v>
      </c>
      <c r="AH2329" t="s">
        <v>33</v>
      </c>
      <c r="AI2329" t="s">
        <v>30</v>
      </c>
      <c r="AJ2329">
        <v>36.778261000000001</v>
      </c>
      <c r="AK2329">
        <v>-119.41793199999999</v>
      </c>
    </row>
    <row r="2330" spans="1:37" x14ac:dyDescent="0.25">
      <c r="A2330">
        <v>2328</v>
      </c>
      <c r="B2330">
        <v>393</v>
      </c>
      <c r="C2330" t="s">
        <v>1365</v>
      </c>
      <c r="D2330" t="s">
        <v>213</v>
      </c>
      <c r="E2330" t="s">
        <v>31</v>
      </c>
      <c r="F2330" s="2">
        <v>34700</v>
      </c>
      <c r="G2330" s="2">
        <v>38352</v>
      </c>
      <c r="H2330">
        <v>114078</v>
      </c>
      <c r="I2330">
        <v>73274</v>
      </c>
      <c r="J2330">
        <v>309</v>
      </c>
      <c r="K2330">
        <f t="shared" si="72"/>
        <v>12866287230</v>
      </c>
      <c r="L2330">
        <v>278</v>
      </c>
      <c r="M2330">
        <v>247</v>
      </c>
      <c r="N2330" t="s">
        <v>1365</v>
      </c>
      <c r="O2330">
        <v>2</v>
      </c>
      <c r="P2330" t="s">
        <v>39</v>
      </c>
      <c r="Q2330" s="6">
        <v>42050</v>
      </c>
      <c r="R2330" s="3">
        <v>1140</v>
      </c>
      <c r="S2330" s="3">
        <v>1427</v>
      </c>
      <c r="T2330" t="s">
        <v>55</v>
      </c>
      <c r="V2330" s="3">
        <v>122946</v>
      </c>
      <c r="W2330">
        <v>55.7</v>
      </c>
      <c r="X2330" t="s">
        <v>2188</v>
      </c>
      <c r="Y2330" t="s">
        <v>2189</v>
      </c>
      <c r="Z2330">
        <v>27.5</v>
      </c>
      <c r="AA2330" t="s">
        <v>55</v>
      </c>
      <c r="AB2330" s="3">
        <v>371405456</v>
      </c>
      <c r="AC2330" s="3">
        <v>465022571</v>
      </c>
      <c r="AD2330">
        <v>55.67</v>
      </c>
      <c r="AE2330" s="5">
        <f t="shared" si="73"/>
        <v>193130837.12</v>
      </c>
      <c r="AF2330">
        <v>69.7</v>
      </c>
      <c r="AG2330" s="4">
        <v>0.52</v>
      </c>
      <c r="AH2330" t="s">
        <v>33</v>
      </c>
      <c r="AI2330" t="s">
        <v>213</v>
      </c>
      <c r="AJ2330">
        <v>38.752124000000002</v>
      </c>
      <c r="AK2330">
        <v>-121.288006</v>
      </c>
    </row>
    <row r="2331" spans="1:37" x14ac:dyDescent="0.25">
      <c r="A2331">
        <v>2329</v>
      </c>
      <c r="B2331">
        <v>393</v>
      </c>
      <c r="C2331" t="s">
        <v>1365</v>
      </c>
      <c r="D2331" t="s">
        <v>213</v>
      </c>
      <c r="E2331" t="s">
        <v>31</v>
      </c>
      <c r="F2331" s="2">
        <v>34700</v>
      </c>
      <c r="G2331" s="2">
        <v>38352</v>
      </c>
      <c r="H2331">
        <v>114078</v>
      </c>
      <c r="I2331">
        <v>73274</v>
      </c>
      <c r="J2331">
        <v>309</v>
      </c>
      <c r="K2331">
        <f t="shared" si="72"/>
        <v>12866287230</v>
      </c>
      <c r="L2331">
        <v>278</v>
      </c>
      <c r="M2331">
        <v>247</v>
      </c>
      <c r="N2331" t="s">
        <v>1365</v>
      </c>
      <c r="O2331">
        <v>2</v>
      </c>
      <c r="P2331" t="s">
        <v>39</v>
      </c>
      <c r="Q2331" s="6">
        <v>42019</v>
      </c>
      <c r="R2331" s="3">
        <v>1249</v>
      </c>
      <c r="S2331" s="3">
        <v>1288</v>
      </c>
      <c r="T2331" t="s">
        <v>55</v>
      </c>
      <c r="V2331" s="3">
        <v>122946</v>
      </c>
      <c r="W2331">
        <v>53.4</v>
      </c>
      <c r="X2331" t="s">
        <v>1366</v>
      </c>
      <c r="Y2331" t="s">
        <v>1367</v>
      </c>
      <c r="Z2331">
        <v>61</v>
      </c>
      <c r="AA2331" t="s">
        <v>55</v>
      </c>
      <c r="AB2331" s="3">
        <v>406890677</v>
      </c>
      <c r="AC2331" s="3">
        <v>419598883</v>
      </c>
      <c r="AD2331">
        <v>53.38</v>
      </c>
      <c r="AE2331" s="5">
        <f t="shared" si="73"/>
        <v>203445338.5</v>
      </c>
      <c r="AF2331">
        <v>55.05</v>
      </c>
      <c r="AG2331" s="4">
        <v>0.5</v>
      </c>
      <c r="AH2331" t="s">
        <v>33</v>
      </c>
      <c r="AI2331" t="s">
        <v>213</v>
      </c>
      <c r="AJ2331">
        <v>38.752124000000002</v>
      </c>
      <c r="AK2331">
        <v>-121.288006</v>
      </c>
    </row>
    <row r="2332" spans="1:37" x14ac:dyDescent="0.25">
      <c r="A2332">
        <v>2330</v>
      </c>
      <c r="B2332">
        <v>393</v>
      </c>
      <c r="C2332" t="s">
        <v>1365</v>
      </c>
      <c r="D2332" t="s">
        <v>213</v>
      </c>
      <c r="E2332" t="s">
        <v>31</v>
      </c>
      <c r="F2332" s="2">
        <v>34700</v>
      </c>
      <c r="G2332" s="2">
        <v>38352</v>
      </c>
      <c r="H2332">
        <v>114078</v>
      </c>
      <c r="I2332">
        <v>73274</v>
      </c>
      <c r="J2332">
        <v>309</v>
      </c>
      <c r="K2332">
        <f t="shared" si="72"/>
        <v>12866287230</v>
      </c>
      <c r="L2332">
        <v>278</v>
      </c>
      <c r="M2332">
        <v>247</v>
      </c>
      <c r="N2332" t="s">
        <v>1365</v>
      </c>
      <c r="O2332">
        <v>2</v>
      </c>
      <c r="Q2332" s="6">
        <v>42352</v>
      </c>
      <c r="R2332" s="3">
        <v>1202</v>
      </c>
      <c r="S2332" s="3">
        <v>1582</v>
      </c>
      <c r="T2332" t="s">
        <v>55</v>
      </c>
      <c r="V2332" s="3">
        <v>120652</v>
      </c>
      <c r="W2332">
        <v>56.2</v>
      </c>
      <c r="X2332" t="s">
        <v>1368</v>
      </c>
      <c r="Y2332" t="s">
        <v>1369</v>
      </c>
      <c r="Z2332">
        <v>28.6</v>
      </c>
      <c r="AA2332" t="s">
        <v>55</v>
      </c>
      <c r="AB2332" s="3">
        <v>391510490</v>
      </c>
      <c r="AC2332" s="3">
        <v>515399202</v>
      </c>
      <c r="AD2332">
        <v>56.53</v>
      </c>
      <c r="AE2332" s="5">
        <f t="shared" si="73"/>
        <v>211415664.60000002</v>
      </c>
      <c r="AF2332">
        <v>74.41</v>
      </c>
      <c r="AG2332" s="4">
        <v>0.54</v>
      </c>
      <c r="AH2332" t="s">
        <v>33</v>
      </c>
      <c r="AI2332" t="s">
        <v>213</v>
      </c>
      <c r="AJ2332">
        <v>38.752124000000002</v>
      </c>
      <c r="AK2332">
        <v>-121.288006</v>
      </c>
    </row>
    <row r="2333" spans="1:37" x14ac:dyDescent="0.25">
      <c r="A2333">
        <v>2331</v>
      </c>
      <c r="B2333">
        <v>393</v>
      </c>
      <c r="C2333" t="s">
        <v>1365</v>
      </c>
      <c r="D2333" t="s">
        <v>213</v>
      </c>
      <c r="E2333" t="s">
        <v>31</v>
      </c>
      <c r="F2333" s="2">
        <v>34700</v>
      </c>
      <c r="G2333" s="2">
        <v>38352</v>
      </c>
      <c r="H2333">
        <v>114078</v>
      </c>
      <c r="I2333">
        <v>73274</v>
      </c>
      <c r="J2333">
        <v>309</v>
      </c>
      <c r="K2333">
        <f t="shared" si="72"/>
        <v>12866287230</v>
      </c>
      <c r="L2333">
        <v>278</v>
      </c>
      <c r="M2333">
        <v>247</v>
      </c>
      <c r="N2333" t="s">
        <v>1365</v>
      </c>
      <c r="O2333">
        <v>2</v>
      </c>
      <c r="P2333" t="s">
        <v>39</v>
      </c>
      <c r="Q2333" s="6">
        <v>42322</v>
      </c>
      <c r="R2333" s="3">
        <v>1514</v>
      </c>
      <c r="S2333" s="3">
        <v>2144</v>
      </c>
      <c r="T2333" t="s">
        <v>55</v>
      </c>
      <c r="V2333" s="3">
        <v>120652</v>
      </c>
      <c r="W2333">
        <v>85.7</v>
      </c>
      <c r="X2333" t="s">
        <v>1370</v>
      </c>
      <c r="Y2333" t="s">
        <v>1371</v>
      </c>
      <c r="Z2333">
        <v>46.8</v>
      </c>
      <c r="AA2333" t="s">
        <v>55</v>
      </c>
      <c r="AB2333" s="3">
        <v>493208720</v>
      </c>
      <c r="AC2333" s="3">
        <v>698690630</v>
      </c>
      <c r="AD2333">
        <v>88.57</v>
      </c>
      <c r="AE2333" s="5">
        <f t="shared" si="73"/>
        <v>320585668</v>
      </c>
      <c r="AF2333">
        <v>125.47</v>
      </c>
      <c r="AG2333" s="4">
        <v>0.65</v>
      </c>
      <c r="AH2333" t="s">
        <v>33</v>
      </c>
      <c r="AI2333" t="s">
        <v>213</v>
      </c>
      <c r="AJ2333">
        <v>38.752124000000002</v>
      </c>
      <c r="AK2333">
        <v>-121.288006</v>
      </c>
    </row>
    <row r="2334" spans="1:37" x14ac:dyDescent="0.25">
      <c r="A2334">
        <v>2332</v>
      </c>
      <c r="B2334">
        <v>393</v>
      </c>
      <c r="C2334" t="s">
        <v>1365</v>
      </c>
      <c r="D2334" t="s">
        <v>213</v>
      </c>
      <c r="E2334" t="s">
        <v>31</v>
      </c>
      <c r="F2334" s="2">
        <v>34700</v>
      </c>
      <c r="G2334" s="2">
        <v>38352</v>
      </c>
      <c r="H2334">
        <v>114078</v>
      </c>
      <c r="I2334">
        <v>73274</v>
      </c>
      <c r="J2334">
        <v>309</v>
      </c>
      <c r="K2334">
        <f t="shared" si="72"/>
        <v>12866287230</v>
      </c>
      <c r="L2334">
        <v>278</v>
      </c>
      <c r="M2334">
        <v>247</v>
      </c>
      <c r="N2334" t="s">
        <v>1365</v>
      </c>
      <c r="O2334">
        <v>2</v>
      </c>
      <c r="P2334" t="s">
        <v>39</v>
      </c>
      <c r="Q2334" s="6">
        <v>42291</v>
      </c>
      <c r="R2334" s="3">
        <v>2471</v>
      </c>
      <c r="S2334" s="3">
        <v>3140</v>
      </c>
      <c r="T2334" t="s">
        <v>55</v>
      </c>
      <c r="V2334" s="3">
        <v>120652</v>
      </c>
      <c r="W2334">
        <v>118.5</v>
      </c>
      <c r="X2334" t="s">
        <v>1372</v>
      </c>
      <c r="Y2334" t="s">
        <v>1373</v>
      </c>
      <c r="Z2334">
        <v>158.69999999999999</v>
      </c>
      <c r="AA2334" t="s">
        <v>55</v>
      </c>
      <c r="AB2334" s="3">
        <v>805276632</v>
      </c>
      <c r="AC2334" s="3">
        <v>1023238651</v>
      </c>
      <c r="AD2334">
        <v>118.42</v>
      </c>
      <c r="AE2334" s="5">
        <f t="shared" si="73"/>
        <v>442902147.60000002</v>
      </c>
      <c r="AF2334">
        <v>150.47</v>
      </c>
      <c r="AG2334" s="4">
        <v>0.55000000000000004</v>
      </c>
      <c r="AH2334" t="s">
        <v>33</v>
      </c>
      <c r="AI2334" t="s">
        <v>213</v>
      </c>
      <c r="AJ2334">
        <v>38.752124000000002</v>
      </c>
      <c r="AK2334">
        <v>-121.288006</v>
      </c>
    </row>
    <row r="2335" spans="1:37" x14ac:dyDescent="0.25">
      <c r="A2335">
        <v>2333</v>
      </c>
      <c r="B2335">
        <v>393</v>
      </c>
      <c r="C2335" t="s">
        <v>1365</v>
      </c>
      <c r="D2335" t="s">
        <v>213</v>
      </c>
      <c r="E2335" t="s">
        <v>31</v>
      </c>
      <c r="F2335" s="2">
        <v>34700</v>
      </c>
      <c r="G2335" s="2">
        <v>38352</v>
      </c>
      <c r="H2335">
        <v>114078</v>
      </c>
      <c r="I2335">
        <v>73274</v>
      </c>
      <c r="J2335">
        <v>309</v>
      </c>
      <c r="K2335">
        <f t="shared" si="72"/>
        <v>12866287230</v>
      </c>
      <c r="L2335">
        <v>278</v>
      </c>
      <c r="M2335">
        <v>247</v>
      </c>
      <c r="N2335" t="s">
        <v>1365</v>
      </c>
      <c r="O2335">
        <v>2</v>
      </c>
      <c r="P2335" t="s">
        <v>39</v>
      </c>
      <c r="Q2335" s="6">
        <v>42261</v>
      </c>
      <c r="R2335" s="3">
        <v>3031</v>
      </c>
      <c r="S2335" s="3">
        <v>3518</v>
      </c>
      <c r="T2335" t="s">
        <v>55</v>
      </c>
      <c r="V2335" s="3">
        <v>120652</v>
      </c>
      <c r="W2335">
        <v>155.1</v>
      </c>
      <c r="X2335" t="s">
        <v>1374</v>
      </c>
      <c r="Y2335" t="s">
        <v>1375</v>
      </c>
      <c r="Z2335">
        <v>461</v>
      </c>
      <c r="AA2335" t="s">
        <v>55</v>
      </c>
      <c r="AB2335" s="3">
        <v>987753431</v>
      </c>
      <c r="AC2335" s="3">
        <v>1146377905</v>
      </c>
      <c r="AD2335">
        <v>155</v>
      </c>
      <c r="AE2335" s="5">
        <f t="shared" si="73"/>
        <v>563019455.66999996</v>
      </c>
      <c r="AF2335">
        <v>179.9</v>
      </c>
      <c r="AG2335" s="4">
        <v>0.56999999999999995</v>
      </c>
      <c r="AH2335" t="s">
        <v>33</v>
      </c>
      <c r="AI2335" t="s">
        <v>213</v>
      </c>
      <c r="AJ2335">
        <v>38.752124000000002</v>
      </c>
      <c r="AK2335">
        <v>-121.288006</v>
      </c>
    </row>
    <row r="2336" spans="1:37" x14ac:dyDescent="0.25">
      <c r="A2336">
        <v>2334</v>
      </c>
      <c r="B2336">
        <v>393</v>
      </c>
      <c r="C2336" t="s">
        <v>1365</v>
      </c>
      <c r="D2336" t="s">
        <v>213</v>
      </c>
      <c r="E2336" t="s">
        <v>31</v>
      </c>
      <c r="F2336" s="2">
        <v>34700</v>
      </c>
      <c r="G2336" s="2">
        <v>38352</v>
      </c>
      <c r="H2336">
        <v>114078</v>
      </c>
      <c r="I2336">
        <v>73274</v>
      </c>
      <c r="J2336">
        <v>309</v>
      </c>
      <c r="K2336">
        <f t="shared" si="72"/>
        <v>12866287230</v>
      </c>
      <c r="L2336">
        <v>278</v>
      </c>
      <c r="M2336">
        <v>247</v>
      </c>
      <c r="N2336" t="s">
        <v>1365</v>
      </c>
      <c r="O2336">
        <v>2</v>
      </c>
      <c r="P2336" t="s">
        <v>39</v>
      </c>
      <c r="Q2336" s="6">
        <v>42230</v>
      </c>
      <c r="R2336" s="3">
        <v>3400</v>
      </c>
      <c r="S2336" s="3">
        <v>4318</v>
      </c>
      <c r="T2336" t="s">
        <v>55</v>
      </c>
      <c r="V2336" s="3">
        <v>118512</v>
      </c>
      <c r="AB2336" s="3">
        <v>1107797096</v>
      </c>
      <c r="AC2336" s="3">
        <v>1406863536</v>
      </c>
      <c r="AD2336">
        <v>138.71</v>
      </c>
      <c r="AE2336" s="5">
        <f t="shared" si="73"/>
        <v>509586664.16000003</v>
      </c>
      <c r="AF2336">
        <v>176.15</v>
      </c>
      <c r="AG2336" s="4">
        <v>0.46</v>
      </c>
      <c r="AH2336" t="s">
        <v>33</v>
      </c>
      <c r="AI2336" t="s">
        <v>213</v>
      </c>
      <c r="AJ2336">
        <v>38.752124000000002</v>
      </c>
      <c r="AK2336">
        <v>-121.288006</v>
      </c>
    </row>
    <row r="2337" spans="1:37" x14ac:dyDescent="0.25">
      <c r="A2337">
        <v>2335</v>
      </c>
      <c r="B2337">
        <v>393</v>
      </c>
      <c r="C2337" t="s">
        <v>1365</v>
      </c>
      <c r="D2337" t="s">
        <v>213</v>
      </c>
      <c r="E2337" t="s">
        <v>31</v>
      </c>
      <c r="F2337" s="2">
        <v>34700</v>
      </c>
      <c r="G2337" s="2">
        <v>38352</v>
      </c>
      <c r="H2337">
        <v>114078</v>
      </c>
      <c r="I2337">
        <v>73274</v>
      </c>
      <c r="J2337">
        <v>309</v>
      </c>
      <c r="K2337">
        <f t="shared" si="72"/>
        <v>12866287230</v>
      </c>
      <c r="L2337">
        <v>278</v>
      </c>
      <c r="M2337">
        <v>247</v>
      </c>
      <c r="N2337" t="s">
        <v>1365</v>
      </c>
      <c r="O2337">
        <v>2</v>
      </c>
      <c r="P2337" t="s">
        <v>39</v>
      </c>
      <c r="Q2337" s="6">
        <v>42199</v>
      </c>
      <c r="R2337" s="3">
        <v>3721</v>
      </c>
      <c r="S2337" s="3">
        <v>4508</v>
      </c>
      <c r="T2337" t="s">
        <v>55</v>
      </c>
      <c r="V2337" s="3">
        <v>118512</v>
      </c>
      <c r="AB2337" s="3">
        <v>1212558330</v>
      </c>
      <c r="AC2337" s="3">
        <v>1469068573</v>
      </c>
      <c r="AD2337">
        <v>141.91999999999999</v>
      </c>
      <c r="AE2337" s="5">
        <f t="shared" si="73"/>
        <v>521400081.89999998</v>
      </c>
      <c r="AF2337">
        <v>171.94</v>
      </c>
      <c r="AG2337" s="4">
        <v>0.43</v>
      </c>
      <c r="AH2337" t="s">
        <v>33</v>
      </c>
      <c r="AI2337" t="s">
        <v>213</v>
      </c>
      <c r="AJ2337">
        <v>38.752124000000002</v>
      </c>
      <c r="AK2337">
        <v>-121.288006</v>
      </c>
    </row>
    <row r="2338" spans="1:37" x14ac:dyDescent="0.25">
      <c r="A2338">
        <v>2336</v>
      </c>
      <c r="B2338">
        <v>393</v>
      </c>
      <c r="C2338" t="s">
        <v>1365</v>
      </c>
      <c r="D2338" t="s">
        <v>213</v>
      </c>
      <c r="E2338" t="s">
        <v>31</v>
      </c>
      <c r="F2338" s="2">
        <v>34700</v>
      </c>
      <c r="G2338" s="2">
        <v>38352</v>
      </c>
      <c r="H2338">
        <v>114078</v>
      </c>
      <c r="I2338">
        <v>73274</v>
      </c>
      <c r="J2338">
        <v>309</v>
      </c>
      <c r="K2338">
        <f t="shared" si="72"/>
        <v>12866287230</v>
      </c>
      <c r="L2338">
        <v>278</v>
      </c>
      <c r="M2338">
        <v>247</v>
      </c>
      <c r="N2338" t="s">
        <v>1365</v>
      </c>
      <c r="O2338">
        <v>2</v>
      </c>
      <c r="P2338" t="s">
        <v>39</v>
      </c>
      <c r="Q2338" s="6">
        <v>42169</v>
      </c>
      <c r="R2338" s="3">
        <v>3543</v>
      </c>
      <c r="S2338" s="3">
        <v>4001</v>
      </c>
      <c r="T2338" t="s">
        <v>55</v>
      </c>
      <c r="V2338" s="3">
        <v>118512</v>
      </c>
      <c r="X2338" t="s">
        <v>1376</v>
      </c>
      <c r="AB2338" s="3">
        <v>1154459021</v>
      </c>
      <c r="AC2338" s="3">
        <v>1303764145</v>
      </c>
      <c r="AD2338">
        <v>142.87</v>
      </c>
      <c r="AE2338" s="5">
        <f t="shared" si="73"/>
        <v>507961969.24000001</v>
      </c>
      <c r="AF2338">
        <v>161.35</v>
      </c>
      <c r="AG2338" s="4">
        <v>0.44</v>
      </c>
      <c r="AH2338" t="s">
        <v>33</v>
      </c>
      <c r="AI2338" t="s">
        <v>213</v>
      </c>
      <c r="AJ2338">
        <v>38.752124000000002</v>
      </c>
      <c r="AK2338">
        <v>-121.288006</v>
      </c>
    </row>
    <row r="2339" spans="1:37" x14ac:dyDescent="0.25">
      <c r="A2339">
        <v>2337</v>
      </c>
      <c r="B2339">
        <v>349</v>
      </c>
      <c r="C2339" t="s">
        <v>1377</v>
      </c>
      <c r="D2339" t="s">
        <v>52</v>
      </c>
      <c r="E2339" t="s">
        <v>31</v>
      </c>
      <c r="F2339" s="2">
        <v>36161</v>
      </c>
      <c r="G2339" s="2">
        <v>39813</v>
      </c>
      <c r="H2339">
        <v>62106</v>
      </c>
      <c r="I2339">
        <v>61700</v>
      </c>
      <c r="J2339">
        <v>196</v>
      </c>
      <c r="K2339">
        <f t="shared" si="72"/>
        <v>4443063240</v>
      </c>
      <c r="L2339">
        <v>177</v>
      </c>
      <c r="M2339">
        <v>157</v>
      </c>
      <c r="N2339" t="s">
        <v>1377</v>
      </c>
      <c r="O2339">
        <v>2</v>
      </c>
      <c r="P2339" t="s">
        <v>39</v>
      </c>
      <c r="Q2339" s="6">
        <v>42050</v>
      </c>
      <c r="R2339">
        <v>793</v>
      </c>
      <c r="S2339">
        <v>695</v>
      </c>
      <c r="T2339" t="s">
        <v>55</v>
      </c>
      <c r="V2339" s="3">
        <v>62106</v>
      </c>
      <c r="W2339">
        <v>75.8</v>
      </c>
      <c r="Z2339">
        <v>48.1</v>
      </c>
      <c r="AA2339" t="s">
        <v>55</v>
      </c>
      <c r="AB2339" s="3">
        <v>258302426</v>
      </c>
      <c r="AC2339" s="3">
        <v>226531912</v>
      </c>
      <c r="AD2339">
        <v>75.75</v>
      </c>
      <c r="AE2339" s="5">
        <f t="shared" si="73"/>
        <v>131734237.26000001</v>
      </c>
      <c r="AF2339">
        <v>66.44</v>
      </c>
      <c r="AG2339" s="4">
        <v>0.51</v>
      </c>
      <c r="AH2339" t="s">
        <v>33</v>
      </c>
      <c r="AI2339" t="s">
        <v>52</v>
      </c>
      <c r="AJ2339">
        <v>36.778261000000001</v>
      </c>
      <c r="AK2339">
        <v>-119.41793199999999</v>
      </c>
    </row>
    <row r="2340" spans="1:37" x14ac:dyDescent="0.25">
      <c r="A2340">
        <v>2338</v>
      </c>
      <c r="B2340">
        <v>349</v>
      </c>
      <c r="C2340" t="s">
        <v>1377</v>
      </c>
      <c r="D2340" t="s">
        <v>52</v>
      </c>
      <c r="E2340" t="s">
        <v>31</v>
      </c>
      <c r="F2340" s="2">
        <v>36161</v>
      </c>
      <c r="G2340" s="2">
        <v>39813</v>
      </c>
      <c r="H2340">
        <v>62106</v>
      </c>
      <c r="I2340">
        <v>61700</v>
      </c>
      <c r="J2340">
        <v>196</v>
      </c>
      <c r="K2340">
        <f t="shared" si="72"/>
        <v>4443063240</v>
      </c>
      <c r="L2340">
        <v>177</v>
      </c>
      <c r="M2340">
        <v>157</v>
      </c>
      <c r="N2340" t="s">
        <v>1377</v>
      </c>
      <c r="O2340">
        <v>2</v>
      </c>
      <c r="P2340" t="s">
        <v>39</v>
      </c>
      <c r="Q2340" s="6">
        <v>42019</v>
      </c>
      <c r="R2340">
        <v>750</v>
      </c>
      <c r="S2340">
        <v>847</v>
      </c>
      <c r="T2340" t="s">
        <v>55</v>
      </c>
      <c r="V2340" s="3">
        <v>62106</v>
      </c>
      <c r="W2340">
        <v>64.599999999999994</v>
      </c>
      <c r="Z2340">
        <v>47.4</v>
      </c>
      <c r="AA2340" t="s">
        <v>55</v>
      </c>
      <c r="AB2340" s="3">
        <v>244258230</v>
      </c>
      <c r="AC2340" s="3">
        <v>275865818</v>
      </c>
      <c r="AD2340">
        <v>64.7</v>
      </c>
      <c r="AE2340" s="5">
        <f t="shared" si="73"/>
        <v>124571697.3</v>
      </c>
      <c r="AF2340">
        <v>73.08</v>
      </c>
      <c r="AG2340" s="4">
        <v>0.51</v>
      </c>
      <c r="AH2340" t="s">
        <v>33</v>
      </c>
      <c r="AI2340" t="s">
        <v>52</v>
      </c>
      <c r="AJ2340">
        <v>36.778261000000001</v>
      </c>
      <c r="AK2340">
        <v>-119.41793199999999</v>
      </c>
    </row>
    <row r="2341" spans="1:37" x14ac:dyDescent="0.25">
      <c r="A2341">
        <v>2339</v>
      </c>
      <c r="B2341">
        <v>349</v>
      </c>
      <c r="C2341" t="s">
        <v>1377</v>
      </c>
      <c r="D2341" t="s">
        <v>52</v>
      </c>
      <c r="E2341" t="s">
        <v>31</v>
      </c>
      <c r="F2341" s="2">
        <v>36161</v>
      </c>
      <c r="G2341" s="2">
        <v>39813</v>
      </c>
      <c r="H2341">
        <v>62106</v>
      </c>
      <c r="I2341">
        <v>61700</v>
      </c>
      <c r="J2341">
        <v>196</v>
      </c>
      <c r="K2341">
        <f t="shared" si="72"/>
        <v>4443063240</v>
      </c>
      <c r="L2341">
        <v>177</v>
      </c>
      <c r="M2341">
        <v>157</v>
      </c>
      <c r="N2341" t="s">
        <v>1377</v>
      </c>
      <c r="O2341" t="s">
        <v>1378</v>
      </c>
      <c r="P2341" t="s">
        <v>39</v>
      </c>
      <c r="Q2341" s="6">
        <v>42352</v>
      </c>
      <c r="R2341">
        <v>720</v>
      </c>
      <c r="S2341">
        <v>844</v>
      </c>
      <c r="T2341" t="s">
        <v>55</v>
      </c>
      <c r="V2341" s="3">
        <v>62106</v>
      </c>
      <c r="W2341">
        <v>62.1</v>
      </c>
      <c r="Z2341">
        <v>32.5</v>
      </c>
      <c r="AA2341" t="s">
        <v>55</v>
      </c>
      <c r="AB2341" s="3">
        <v>234613027</v>
      </c>
      <c r="AC2341" s="3">
        <v>274986019</v>
      </c>
      <c r="AD2341">
        <v>62.15</v>
      </c>
      <c r="AE2341" s="5">
        <f t="shared" si="73"/>
        <v>119652643.77</v>
      </c>
      <c r="AF2341">
        <v>72.84</v>
      </c>
      <c r="AG2341" s="4">
        <v>0.51</v>
      </c>
      <c r="AH2341" t="s">
        <v>33</v>
      </c>
      <c r="AI2341" t="s">
        <v>52</v>
      </c>
      <c r="AJ2341">
        <v>36.778261000000001</v>
      </c>
      <c r="AK2341">
        <v>-119.41793199999999</v>
      </c>
    </row>
    <row r="2342" spans="1:37" x14ac:dyDescent="0.25">
      <c r="A2342">
        <v>2340</v>
      </c>
      <c r="B2342">
        <v>349</v>
      </c>
      <c r="C2342" t="s">
        <v>1377</v>
      </c>
      <c r="D2342" t="s">
        <v>52</v>
      </c>
      <c r="E2342" t="s">
        <v>31</v>
      </c>
      <c r="F2342" s="2">
        <v>36161</v>
      </c>
      <c r="G2342" s="2">
        <v>39813</v>
      </c>
      <c r="H2342">
        <v>62106</v>
      </c>
      <c r="I2342">
        <v>61700</v>
      </c>
      <c r="J2342">
        <v>196</v>
      </c>
      <c r="K2342">
        <f t="shared" si="72"/>
        <v>4443063240</v>
      </c>
      <c r="L2342">
        <v>177</v>
      </c>
      <c r="M2342">
        <v>157</v>
      </c>
      <c r="N2342" t="s">
        <v>1377</v>
      </c>
      <c r="O2342" t="s">
        <v>1378</v>
      </c>
      <c r="P2342" t="s">
        <v>39</v>
      </c>
      <c r="Q2342" s="6">
        <v>42322</v>
      </c>
      <c r="R2342">
        <v>861</v>
      </c>
      <c r="S2342">
        <v>882</v>
      </c>
      <c r="T2342" t="s">
        <v>55</v>
      </c>
      <c r="V2342" s="3">
        <v>62106</v>
      </c>
      <c r="W2342">
        <v>76.8</v>
      </c>
      <c r="Z2342">
        <v>66</v>
      </c>
      <c r="AA2342" t="s">
        <v>55</v>
      </c>
      <c r="AB2342" s="3">
        <v>280623249</v>
      </c>
      <c r="AC2342" s="3">
        <v>287270618</v>
      </c>
      <c r="AD2342">
        <v>76.81</v>
      </c>
      <c r="AE2342" s="5">
        <f t="shared" si="73"/>
        <v>143117856.99000001</v>
      </c>
      <c r="AF2342">
        <v>78.63</v>
      </c>
      <c r="AG2342" s="4">
        <v>0.51</v>
      </c>
      <c r="AH2342" t="s">
        <v>33</v>
      </c>
      <c r="AI2342" t="s">
        <v>52</v>
      </c>
      <c r="AJ2342">
        <v>36.778261000000001</v>
      </c>
      <c r="AK2342">
        <v>-119.41793199999999</v>
      </c>
    </row>
    <row r="2343" spans="1:37" x14ac:dyDescent="0.25">
      <c r="A2343">
        <v>2341</v>
      </c>
      <c r="B2343">
        <v>349</v>
      </c>
      <c r="C2343" t="s">
        <v>1377</v>
      </c>
      <c r="D2343" t="s">
        <v>52</v>
      </c>
      <c r="E2343" t="s">
        <v>31</v>
      </c>
      <c r="F2343" s="2">
        <v>36161</v>
      </c>
      <c r="G2343" s="2">
        <v>39813</v>
      </c>
      <c r="H2343">
        <v>62106</v>
      </c>
      <c r="I2343">
        <v>61700</v>
      </c>
      <c r="J2343">
        <v>196</v>
      </c>
      <c r="K2343">
        <f t="shared" si="72"/>
        <v>4443063240</v>
      </c>
      <c r="L2343">
        <v>177</v>
      </c>
      <c r="M2343">
        <v>157</v>
      </c>
      <c r="N2343" t="s">
        <v>1377</v>
      </c>
      <c r="O2343" t="s">
        <v>1378</v>
      </c>
      <c r="P2343" t="s">
        <v>39</v>
      </c>
      <c r="Q2343" s="6">
        <v>42291</v>
      </c>
      <c r="R2343" s="3">
        <v>1010</v>
      </c>
      <c r="S2343" s="3">
        <v>1034</v>
      </c>
      <c r="T2343" t="s">
        <v>55</v>
      </c>
      <c r="V2343" s="3">
        <v>62106</v>
      </c>
      <c r="W2343">
        <v>87.2</v>
      </c>
      <c r="Z2343">
        <v>97.2</v>
      </c>
      <c r="AA2343" t="s">
        <v>55</v>
      </c>
      <c r="AB2343" s="3">
        <v>329044771</v>
      </c>
      <c r="AC2343" s="3">
        <v>336832620</v>
      </c>
      <c r="AD2343">
        <v>87.16</v>
      </c>
      <c r="AE2343" s="5">
        <f t="shared" si="73"/>
        <v>167812833.21000001</v>
      </c>
      <c r="AF2343">
        <v>89.23</v>
      </c>
      <c r="AG2343" s="4">
        <v>0.51</v>
      </c>
      <c r="AH2343" t="s">
        <v>33</v>
      </c>
      <c r="AI2343" t="s">
        <v>52</v>
      </c>
      <c r="AJ2343">
        <v>36.778261000000001</v>
      </c>
      <c r="AK2343">
        <v>-119.41793199999999</v>
      </c>
    </row>
    <row r="2344" spans="1:37" x14ac:dyDescent="0.25">
      <c r="A2344">
        <v>2342</v>
      </c>
      <c r="B2344">
        <v>349</v>
      </c>
      <c r="C2344" t="s">
        <v>1377</v>
      </c>
      <c r="D2344" t="s">
        <v>52</v>
      </c>
      <c r="E2344" t="s">
        <v>31</v>
      </c>
      <c r="F2344" s="2">
        <v>36161</v>
      </c>
      <c r="G2344" s="2">
        <v>39813</v>
      </c>
      <c r="H2344">
        <v>62106</v>
      </c>
      <c r="I2344">
        <v>61700</v>
      </c>
      <c r="J2344">
        <v>196</v>
      </c>
      <c r="K2344">
        <f t="shared" si="72"/>
        <v>4443063240</v>
      </c>
      <c r="L2344">
        <v>177</v>
      </c>
      <c r="M2344">
        <v>157</v>
      </c>
      <c r="N2344" t="s">
        <v>1377</v>
      </c>
      <c r="O2344" t="s">
        <v>1378</v>
      </c>
      <c r="P2344" t="s">
        <v>39</v>
      </c>
      <c r="Q2344" s="6">
        <v>42261</v>
      </c>
      <c r="R2344" s="3">
        <v>1059</v>
      </c>
      <c r="S2344" s="3">
        <v>1112</v>
      </c>
      <c r="T2344" t="s">
        <v>55</v>
      </c>
      <c r="V2344" s="3">
        <v>62106</v>
      </c>
      <c r="Z2344">
        <v>135.19999999999999</v>
      </c>
      <c r="AA2344" t="s">
        <v>55</v>
      </c>
      <c r="AB2344" s="3">
        <v>345076661</v>
      </c>
      <c r="AC2344" s="3">
        <v>362281617</v>
      </c>
      <c r="AD2344">
        <v>94.46</v>
      </c>
      <c r="AE2344" s="5">
        <f t="shared" si="73"/>
        <v>175989097.11000001</v>
      </c>
      <c r="AF2344">
        <v>99.17</v>
      </c>
      <c r="AG2344" s="4">
        <v>0.51</v>
      </c>
      <c r="AH2344" t="s">
        <v>33</v>
      </c>
      <c r="AI2344" t="s">
        <v>52</v>
      </c>
      <c r="AJ2344">
        <v>36.778261000000001</v>
      </c>
      <c r="AK2344">
        <v>-119.41793199999999</v>
      </c>
    </row>
    <row r="2345" spans="1:37" x14ac:dyDescent="0.25">
      <c r="A2345">
        <v>2343</v>
      </c>
      <c r="B2345">
        <v>349</v>
      </c>
      <c r="C2345" t="s">
        <v>1377</v>
      </c>
      <c r="D2345" t="s">
        <v>52</v>
      </c>
      <c r="E2345" t="s">
        <v>31</v>
      </c>
      <c r="F2345" s="2">
        <v>36161</v>
      </c>
      <c r="G2345" s="2">
        <v>39813</v>
      </c>
      <c r="H2345">
        <v>62106</v>
      </c>
      <c r="I2345">
        <v>61700</v>
      </c>
      <c r="J2345">
        <v>196</v>
      </c>
      <c r="K2345">
        <f t="shared" si="72"/>
        <v>4443063240</v>
      </c>
      <c r="L2345">
        <v>177</v>
      </c>
      <c r="M2345">
        <v>157</v>
      </c>
      <c r="N2345" t="s">
        <v>1377</v>
      </c>
      <c r="O2345" t="s">
        <v>1379</v>
      </c>
      <c r="P2345" t="s">
        <v>34</v>
      </c>
      <c r="Q2345" s="6">
        <v>42230</v>
      </c>
      <c r="R2345" s="3">
        <v>1113</v>
      </c>
      <c r="S2345" s="3">
        <v>1166</v>
      </c>
      <c r="T2345" t="s">
        <v>55</v>
      </c>
      <c r="V2345" s="3">
        <v>58000</v>
      </c>
      <c r="Z2345">
        <v>88.9</v>
      </c>
      <c r="AA2345" t="s">
        <v>55</v>
      </c>
      <c r="AB2345" s="3">
        <v>362737809</v>
      </c>
      <c r="AC2345" s="3">
        <v>380040519</v>
      </c>
      <c r="AD2345">
        <v>102.89</v>
      </c>
      <c r="AE2345" s="5">
        <f t="shared" si="73"/>
        <v>184996282.59</v>
      </c>
      <c r="AF2345">
        <v>107.8</v>
      </c>
      <c r="AG2345" s="4">
        <v>0.51</v>
      </c>
      <c r="AH2345" t="s">
        <v>33</v>
      </c>
      <c r="AI2345" t="s">
        <v>52</v>
      </c>
      <c r="AJ2345">
        <v>36.778261000000001</v>
      </c>
      <c r="AK2345">
        <v>-119.41793199999999</v>
      </c>
    </row>
    <row r="2346" spans="1:37" x14ac:dyDescent="0.25">
      <c r="A2346">
        <v>2344</v>
      </c>
      <c r="B2346">
        <v>349</v>
      </c>
      <c r="C2346" t="s">
        <v>1377</v>
      </c>
      <c r="D2346" t="s">
        <v>52</v>
      </c>
      <c r="E2346" t="s">
        <v>31</v>
      </c>
      <c r="F2346" s="2">
        <v>36161</v>
      </c>
      <c r="G2346" s="2">
        <v>39813</v>
      </c>
      <c r="H2346">
        <v>62106</v>
      </c>
      <c r="I2346">
        <v>61700</v>
      </c>
      <c r="J2346">
        <v>196</v>
      </c>
      <c r="K2346">
        <f t="shared" si="72"/>
        <v>4443063240</v>
      </c>
      <c r="L2346">
        <v>177</v>
      </c>
      <c r="M2346">
        <v>157</v>
      </c>
      <c r="N2346" t="s">
        <v>1377</v>
      </c>
      <c r="O2346" t="s">
        <v>1379</v>
      </c>
      <c r="P2346" t="s">
        <v>34</v>
      </c>
      <c r="Q2346" s="6">
        <v>42199</v>
      </c>
      <c r="R2346" s="3">
        <v>1090</v>
      </c>
      <c r="S2346" s="3">
        <v>1134</v>
      </c>
      <c r="T2346" t="s">
        <v>55</v>
      </c>
      <c r="V2346" s="3">
        <v>58000</v>
      </c>
      <c r="Z2346">
        <v>107.9</v>
      </c>
      <c r="AA2346" t="s">
        <v>55</v>
      </c>
      <c r="AB2346" s="3">
        <v>355178055</v>
      </c>
      <c r="AC2346" s="3">
        <v>369645859</v>
      </c>
      <c r="AD2346">
        <v>100.75</v>
      </c>
      <c r="AE2346" s="5">
        <f t="shared" si="73"/>
        <v>181140808.05000001</v>
      </c>
      <c r="AF2346">
        <v>104.85</v>
      </c>
      <c r="AG2346" s="4">
        <v>0.51</v>
      </c>
      <c r="AH2346" t="s">
        <v>33</v>
      </c>
      <c r="AI2346" t="s">
        <v>52</v>
      </c>
      <c r="AJ2346">
        <v>36.778261000000001</v>
      </c>
      <c r="AK2346">
        <v>-119.41793199999999</v>
      </c>
    </row>
    <row r="2347" spans="1:37" x14ac:dyDescent="0.25">
      <c r="A2347">
        <v>2345</v>
      </c>
      <c r="B2347">
        <v>349</v>
      </c>
      <c r="C2347" t="s">
        <v>1377</v>
      </c>
      <c r="D2347" t="s">
        <v>52</v>
      </c>
      <c r="E2347" t="s">
        <v>31</v>
      </c>
      <c r="F2347" s="2">
        <v>36161</v>
      </c>
      <c r="G2347" s="2">
        <v>39813</v>
      </c>
      <c r="H2347">
        <v>62106</v>
      </c>
      <c r="I2347">
        <v>61700</v>
      </c>
      <c r="J2347">
        <v>196</v>
      </c>
      <c r="K2347">
        <f t="shared" si="72"/>
        <v>4443063240</v>
      </c>
      <c r="L2347">
        <v>177</v>
      </c>
      <c r="M2347">
        <v>157</v>
      </c>
      <c r="N2347" t="s">
        <v>1377</v>
      </c>
      <c r="O2347" t="s">
        <v>1379</v>
      </c>
      <c r="P2347" t="s">
        <v>34</v>
      </c>
      <c r="Q2347" s="6">
        <v>42169</v>
      </c>
      <c r="R2347" s="3">
        <v>1063</v>
      </c>
      <c r="S2347" s="3">
        <v>1054</v>
      </c>
      <c r="T2347" t="s">
        <v>55</v>
      </c>
      <c r="V2347" s="3">
        <v>62106</v>
      </c>
      <c r="Z2347">
        <v>96.7</v>
      </c>
      <c r="AA2347" t="s">
        <v>55</v>
      </c>
      <c r="AB2347" s="3">
        <v>346380067</v>
      </c>
      <c r="AC2347" s="3">
        <v>343545159</v>
      </c>
      <c r="AD2347">
        <v>94.81</v>
      </c>
      <c r="AE2347" s="5">
        <f t="shared" si="73"/>
        <v>176653834.17000002</v>
      </c>
      <c r="AF2347">
        <v>94.04</v>
      </c>
      <c r="AG2347" s="4">
        <v>0.51</v>
      </c>
      <c r="AH2347" t="s">
        <v>33</v>
      </c>
      <c r="AI2347" t="s">
        <v>52</v>
      </c>
      <c r="AJ2347">
        <v>36.778261000000001</v>
      </c>
      <c r="AK2347">
        <v>-119.41793199999999</v>
      </c>
    </row>
    <row r="2348" spans="1:37" x14ac:dyDescent="0.25">
      <c r="A2348">
        <v>2346</v>
      </c>
      <c r="B2348">
        <v>678</v>
      </c>
      <c r="C2348" t="s">
        <v>1380</v>
      </c>
      <c r="D2348" t="s">
        <v>52</v>
      </c>
      <c r="E2348" t="s">
        <v>31</v>
      </c>
      <c r="F2348" s="2">
        <v>36161</v>
      </c>
      <c r="G2348" s="2">
        <v>39813</v>
      </c>
      <c r="H2348">
        <v>29900</v>
      </c>
      <c r="I2348">
        <v>24808</v>
      </c>
      <c r="J2348">
        <v>227</v>
      </c>
      <c r="K2348">
        <f t="shared" si="72"/>
        <v>2477364500</v>
      </c>
      <c r="L2348">
        <v>204</v>
      </c>
      <c r="M2348">
        <v>182</v>
      </c>
      <c r="N2348" t="s">
        <v>1380</v>
      </c>
      <c r="O2348" t="s">
        <v>1381</v>
      </c>
      <c r="P2348" t="s">
        <v>39</v>
      </c>
      <c r="Q2348" s="6">
        <v>42050</v>
      </c>
      <c r="R2348">
        <v>105</v>
      </c>
      <c r="S2348">
        <v>102</v>
      </c>
      <c r="T2348" t="s">
        <v>40</v>
      </c>
      <c r="V2348" s="3">
        <v>29900</v>
      </c>
      <c r="W2348">
        <v>100.65</v>
      </c>
      <c r="AB2348" s="3">
        <v>105330000</v>
      </c>
      <c r="AC2348" s="3">
        <v>102100000</v>
      </c>
      <c r="AD2348">
        <v>100.65</v>
      </c>
      <c r="AE2348" s="5">
        <f t="shared" si="73"/>
        <v>84264000</v>
      </c>
      <c r="AF2348">
        <v>97.56</v>
      </c>
      <c r="AG2348" s="4">
        <v>0.8</v>
      </c>
      <c r="AH2348" t="s">
        <v>33</v>
      </c>
      <c r="AI2348" t="s">
        <v>52</v>
      </c>
      <c r="AJ2348">
        <v>36.778261000000001</v>
      </c>
      <c r="AK2348">
        <v>-119.41793199999999</v>
      </c>
    </row>
    <row r="2349" spans="1:37" x14ac:dyDescent="0.25">
      <c r="A2349">
        <v>2347</v>
      </c>
      <c r="B2349">
        <v>678</v>
      </c>
      <c r="C2349" t="s">
        <v>1380</v>
      </c>
      <c r="D2349" t="s">
        <v>52</v>
      </c>
      <c r="E2349" t="s">
        <v>31</v>
      </c>
      <c r="F2349" s="2">
        <v>36161</v>
      </c>
      <c r="G2349" s="2">
        <v>39813</v>
      </c>
      <c r="H2349">
        <v>29900</v>
      </c>
      <c r="I2349">
        <v>24808</v>
      </c>
      <c r="J2349">
        <v>227</v>
      </c>
      <c r="K2349">
        <f t="shared" si="72"/>
        <v>2477364500</v>
      </c>
      <c r="L2349">
        <v>204</v>
      </c>
      <c r="M2349">
        <v>182</v>
      </c>
      <c r="N2349" t="s">
        <v>1380</v>
      </c>
      <c r="O2349" t="s">
        <v>1381</v>
      </c>
      <c r="P2349" t="s">
        <v>39</v>
      </c>
      <c r="Q2349" s="6">
        <v>42019</v>
      </c>
      <c r="R2349">
        <v>114</v>
      </c>
      <c r="S2349">
        <v>139</v>
      </c>
      <c r="T2349" t="s">
        <v>40</v>
      </c>
      <c r="V2349" s="3">
        <v>29900</v>
      </c>
      <c r="W2349">
        <v>98.57</v>
      </c>
      <c r="AB2349" s="3">
        <v>114200000</v>
      </c>
      <c r="AC2349" s="3">
        <v>139330000</v>
      </c>
      <c r="AD2349">
        <v>98.57</v>
      </c>
      <c r="AE2349" s="5">
        <f t="shared" si="73"/>
        <v>91360000</v>
      </c>
      <c r="AF2349">
        <v>120.25</v>
      </c>
      <c r="AG2349" s="4">
        <v>0.8</v>
      </c>
      <c r="AH2349" t="s">
        <v>33</v>
      </c>
      <c r="AI2349" t="s">
        <v>52</v>
      </c>
      <c r="AJ2349">
        <v>36.778261000000001</v>
      </c>
      <c r="AK2349">
        <v>-119.41793199999999</v>
      </c>
    </row>
    <row r="2350" spans="1:37" x14ac:dyDescent="0.25">
      <c r="A2350">
        <v>2348</v>
      </c>
      <c r="B2350">
        <v>678</v>
      </c>
      <c r="C2350" t="s">
        <v>1380</v>
      </c>
      <c r="D2350" t="s">
        <v>52</v>
      </c>
      <c r="E2350" t="s">
        <v>31</v>
      </c>
      <c r="F2350" s="2">
        <v>36161</v>
      </c>
      <c r="G2350" s="2">
        <v>39813</v>
      </c>
      <c r="H2350">
        <v>29900</v>
      </c>
      <c r="I2350">
        <v>24808</v>
      </c>
      <c r="J2350">
        <v>227</v>
      </c>
      <c r="K2350">
        <f t="shared" si="72"/>
        <v>2477364500</v>
      </c>
      <c r="L2350">
        <v>204</v>
      </c>
      <c r="M2350">
        <v>182</v>
      </c>
      <c r="N2350" t="s">
        <v>1380</v>
      </c>
      <c r="O2350" t="s">
        <v>1381</v>
      </c>
      <c r="P2350" t="s">
        <v>39</v>
      </c>
      <c r="Q2350" s="6">
        <v>42352</v>
      </c>
      <c r="R2350">
        <v>97</v>
      </c>
      <c r="S2350">
        <v>124</v>
      </c>
      <c r="T2350" t="s">
        <v>40</v>
      </c>
      <c r="V2350" s="3">
        <v>29900</v>
      </c>
      <c r="W2350">
        <v>84.03</v>
      </c>
      <c r="Y2350" t="s">
        <v>1382</v>
      </c>
      <c r="AB2350" s="3">
        <v>97360000</v>
      </c>
      <c r="AC2350" s="3">
        <v>123990000</v>
      </c>
      <c r="AD2350">
        <v>84.03</v>
      </c>
      <c r="AE2350" s="5">
        <f t="shared" si="73"/>
        <v>77888000</v>
      </c>
      <c r="AF2350">
        <v>107.01</v>
      </c>
      <c r="AG2350" s="4">
        <v>0.8</v>
      </c>
      <c r="AH2350" t="s">
        <v>33</v>
      </c>
      <c r="AI2350" t="s">
        <v>52</v>
      </c>
      <c r="AJ2350">
        <v>36.778261000000001</v>
      </c>
      <c r="AK2350">
        <v>-119.41793199999999</v>
      </c>
    </row>
    <row r="2351" spans="1:37" x14ac:dyDescent="0.25">
      <c r="A2351">
        <v>2349</v>
      </c>
      <c r="B2351">
        <v>678</v>
      </c>
      <c r="C2351" t="s">
        <v>1380</v>
      </c>
      <c r="D2351" t="s">
        <v>52</v>
      </c>
      <c r="E2351" t="s">
        <v>31</v>
      </c>
      <c r="F2351" s="2">
        <v>36161</v>
      </c>
      <c r="G2351" s="2">
        <v>39813</v>
      </c>
      <c r="H2351">
        <v>29900</v>
      </c>
      <c r="I2351">
        <v>24808</v>
      </c>
      <c r="J2351">
        <v>227</v>
      </c>
      <c r="K2351">
        <f t="shared" si="72"/>
        <v>2477364500</v>
      </c>
      <c r="L2351">
        <v>204</v>
      </c>
      <c r="M2351">
        <v>182</v>
      </c>
      <c r="N2351" t="s">
        <v>1380</v>
      </c>
      <c r="O2351" t="s">
        <v>38</v>
      </c>
      <c r="P2351" t="s">
        <v>34</v>
      </c>
      <c r="Q2351" s="6">
        <v>42322</v>
      </c>
      <c r="R2351">
        <v>133</v>
      </c>
      <c r="S2351">
        <v>136</v>
      </c>
      <c r="T2351" t="s">
        <v>40</v>
      </c>
      <c r="V2351" s="3">
        <v>29900</v>
      </c>
      <c r="W2351">
        <v>119.04</v>
      </c>
      <c r="AB2351" s="3">
        <v>133470000</v>
      </c>
      <c r="AC2351" s="3">
        <v>136040000</v>
      </c>
      <c r="AD2351">
        <v>119.04</v>
      </c>
      <c r="AE2351" s="5">
        <f t="shared" si="73"/>
        <v>106776000</v>
      </c>
      <c r="AF2351">
        <v>121.33</v>
      </c>
      <c r="AG2351" s="4">
        <v>0.8</v>
      </c>
      <c r="AH2351" t="s">
        <v>33</v>
      </c>
      <c r="AI2351" t="s">
        <v>52</v>
      </c>
      <c r="AJ2351">
        <v>36.778261000000001</v>
      </c>
      <c r="AK2351">
        <v>-119.41793199999999</v>
      </c>
    </row>
    <row r="2352" spans="1:37" x14ac:dyDescent="0.25">
      <c r="A2352">
        <v>2350</v>
      </c>
      <c r="B2352">
        <v>678</v>
      </c>
      <c r="C2352" t="s">
        <v>1380</v>
      </c>
      <c r="D2352" t="s">
        <v>52</v>
      </c>
      <c r="E2352" t="s">
        <v>31</v>
      </c>
      <c r="F2352" s="2">
        <v>36161</v>
      </c>
      <c r="G2352" s="2">
        <v>39813</v>
      </c>
      <c r="H2352">
        <v>29900</v>
      </c>
      <c r="I2352">
        <v>24808</v>
      </c>
      <c r="J2352">
        <v>227</v>
      </c>
      <c r="K2352">
        <f t="shared" si="72"/>
        <v>2477364500</v>
      </c>
      <c r="L2352">
        <v>204</v>
      </c>
      <c r="M2352">
        <v>182</v>
      </c>
      <c r="N2352" t="s">
        <v>1380</v>
      </c>
      <c r="O2352" t="s">
        <v>38</v>
      </c>
      <c r="P2352" t="s">
        <v>34</v>
      </c>
      <c r="Q2352" s="6">
        <v>42291</v>
      </c>
      <c r="R2352">
        <v>161</v>
      </c>
      <c r="S2352">
        <v>155</v>
      </c>
      <c r="T2352" t="s">
        <v>40</v>
      </c>
      <c r="V2352" s="3">
        <v>29900</v>
      </c>
      <c r="W2352">
        <v>139.09</v>
      </c>
      <c r="AB2352" s="3">
        <v>161150000</v>
      </c>
      <c r="AC2352" s="3">
        <v>154620000</v>
      </c>
      <c r="AD2352">
        <v>139.09</v>
      </c>
      <c r="AE2352" s="5">
        <f t="shared" si="73"/>
        <v>128920000</v>
      </c>
      <c r="AF2352">
        <v>133.44999999999999</v>
      </c>
      <c r="AG2352" s="4">
        <v>0.8</v>
      </c>
      <c r="AH2352" t="s">
        <v>33</v>
      </c>
      <c r="AI2352" t="s">
        <v>52</v>
      </c>
      <c r="AJ2352">
        <v>36.778261000000001</v>
      </c>
      <c r="AK2352">
        <v>-119.41793199999999</v>
      </c>
    </row>
    <row r="2353" spans="1:37" x14ac:dyDescent="0.25">
      <c r="A2353">
        <v>2351</v>
      </c>
      <c r="B2353">
        <v>678</v>
      </c>
      <c r="C2353" t="s">
        <v>1380</v>
      </c>
      <c r="D2353" t="s">
        <v>52</v>
      </c>
      <c r="E2353" t="s">
        <v>31</v>
      </c>
      <c r="F2353" s="2">
        <v>36161</v>
      </c>
      <c r="G2353" s="2">
        <v>39813</v>
      </c>
      <c r="H2353">
        <v>29900</v>
      </c>
      <c r="I2353">
        <v>24808</v>
      </c>
      <c r="J2353">
        <v>227</v>
      </c>
      <c r="K2353">
        <f t="shared" si="72"/>
        <v>2477364500</v>
      </c>
      <c r="L2353">
        <v>204</v>
      </c>
      <c r="M2353">
        <v>182</v>
      </c>
      <c r="N2353" t="s">
        <v>1380</v>
      </c>
      <c r="O2353" t="s">
        <v>38</v>
      </c>
      <c r="P2353" t="s">
        <v>34</v>
      </c>
      <c r="Q2353" s="6">
        <v>42261</v>
      </c>
      <c r="R2353">
        <v>168</v>
      </c>
      <c r="S2353">
        <v>180</v>
      </c>
      <c r="T2353" t="s">
        <v>40</v>
      </c>
      <c r="V2353" s="3">
        <v>29900</v>
      </c>
      <c r="W2353">
        <v>149.75</v>
      </c>
      <c r="AB2353" s="3">
        <v>167910000</v>
      </c>
      <c r="AC2353" s="3">
        <v>180410000</v>
      </c>
      <c r="AD2353">
        <v>149.75</v>
      </c>
      <c r="AE2353" s="5">
        <f t="shared" si="73"/>
        <v>134328000</v>
      </c>
      <c r="AF2353">
        <v>160.9</v>
      </c>
      <c r="AG2353" s="4">
        <v>0.8</v>
      </c>
      <c r="AH2353" t="s">
        <v>33</v>
      </c>
      <c r="AI2353" t="s">
        <v>52</v>
      </c>
      <c r="AJ2353">
        <v>36.778261000000001</v>
      </c>
      <c r="AK2353">
        <v>-119.41793199999999</v>
      </c>
    </row>
    <row r="2354" spans="1:37" x14ac:dyDescent="0.25">
      <c r="A2354">
        <v>2352</v>
      </c>
      <c r="B2354">
        <v>678</v>
      </c>
      <c r="C2354" t="s">
        <v>1380</v>
      </c>
      <c r="D2354" t="s">
        <v>52</v>
      </c>
      <c r="E2354" t="s">
        <v>31</v>
      </c>
      <c r="F2354" s="2">
        <v>36161</v>
      </c>
      <c r="G2354" s="2">
        <v>39813</v>
      </c>
      <c r="H2354">
        <v>29900</v>
      </c>
      <c r="I2354">
        <v>24808</v>
      </c>
      <c r="J2354">
        <v>227</v>
      </c>
      <c r="K2354">
        <f t="shared" si="72"/>
        <v>2477364500</v>
      </c>
      <c r="L2354">
        <v>204</v>
      </c>
      <c r="M2354">
        <v>182</v>
      </c>
      <c r="N2354" t="s">
        <v>1380</v>
      </c>
      <c r="O2354" t="s">
        <v>38</v>
      </c>
      <c r="P2354" t="s">
        <v>34</v>
      </c>
      <c r="Q2354" s="6">
        <v>42230</v>
      </c>
      <c r="R2354">
        <v>178</v>
      </c>
      <c r="S2354">
        <v>192</v>
      </c>
      <c r="T2354" t="s">
        <v>40</v>
      </c>
      <c r="V2354" s="3">
        <v>29900</v>
      </c>
      <c r="AB2354" s="3">
        <v>178210000</v>
      </c>
      <c r="AC2354" s="3">
        <v>191920000</v>
      </c>
      <c r="AD2354">
        <v>153.81</v>
      </c>
      <c r="AE2354" s="5">
        <f t="shared" si="73"/>
        <v>142568000</v>
      </c>
      <c r="AF2354">
        <v>165.64</v>
      </c>
      <c r="AG2354" s="4">
        <v>0.8</v>
      </c>
      <c r="AH2354" t="s">
        <v>33</v>
      </c>
      <c r="AI2354" t="s">
        <v>52</v>
      </c>
      <c r="AJ2354">
        <v>36.778261000000001</v>
      </c>
      <c r="AK2354">
        <v>-119.41793199999999</v>
      </c>
    </row>
    <row r="2355" spans="1:37" x14ac:dyDescent="0.25">
      <c r="A2355">
        <v>2353</v>
      </c>
      <c r="B2355">
        <v>678</v>
      </c>
      <c r="C2355" t="s">
        <v>1380</v>
      </c>
      <c r="D2355" t="s">
        <v>52</v>
      </c>
      <c r="E2355" t="s">
        <v>31</v>
      </c>
      <c r="F2355" s="2">
        <v>36161</v>
      </c>
      <c r="G2355" s="2">
        <v>39813</v>
      </c>
      <c r="H2355">
        <v>29900</v>
      </c>
      <c r="I2355">
        <v>24808</v>
      </c>
      <c r="J2355">
        <v>227</v>
      </c>
      <c r="K2355">
        <f t="shared" si="72"/>
        <v>2477364500</v>
      </c>
      <c r="L2355">
        <v>204</v>
      </c>
      <c r="M2355">
        <v>182</v>
      </c>
      <c r="N2355" t="s">
        <v>1380</v>
      </c>
      <c r="O2355" t="s">
        <v>38</v>
      </c>
      <c r="P2355" t="s">
        <v>34</v>
      </c>
      <c r="Q2355" s="6">
        <v>42199</v>
      </c>
      <c r="R2355">
        <v>197</v>
      </c>
      <c r="S2355">
        <v>192</v>
      </c>
      <c r="T2355" t="s">
        <v>40</v>
      </c>
      <c r="V2355" s="3">
        <v>29900</v>
      </c>
      <c r="AB2355" s="3">
        <v>197210000</v>
      </c>
      <c r="AC2355" s="3">
        <v>192000000</v>
      </c>
      <c r="AD2355">
        <v>170.21</v>
      </c>
      <c r="AE2355" s="5">
        <f t="shared" si="73"/>
        <v>157768000</v>
      </c>
      <c r="AF2355">
        <v>165.71</v>
      </c>
      <c r="AG2355" s="4">
        <v>0.8</v>
      </c>
      <c r="AH2355" t="s">
        <v>33</v>
      </c>
      <c r="AI2355" t="s">
        <v>52</v>
      </c>
      <c r="AJ2355">
        <v>36.778261000000001</v>
      </c>
      <c r="AK2355">
        <v>-119.41793199999999</v>
      </c>
    </row>
    <row r="2356" spans="1:37" x14ac:dyDescent="0.25">
      <c r="A2356">
        <v>2354</v>
      </c>
      <c r="B2356">
        <v>678</v>
      </c>
      <c r="C2356" t="s">
        <v>1380</v>
      </c>
      <c r="D2356" t="s">
        <v>52</v>
      </c>
      <c r="E2356" t="s">
        <v>31</v>
      </c>
      <c r="F2356" s="2">
        <v>36161</v>
      </c>
      <c r="G2356" s="2">
        <v>39813</v>
      </c>
      <c r="H2356">
        <v>29900</v>
      </c>
      <c r="I2356">
        <v>24808</v>
      </c>
      <c r="J2356">
        <v>227</v>
      </c>
      <c r="K2356">
        <f t="shared" si="72"/>
        <v>2477364500</v>
      </c>
      <c r="L2356">
        <v>204</v>
      </c>
      <c r="M2356">
        <v>182</v>
      </c>
      <c r="N2356" t="s">
        <v>1380</v>
      </c>
      <c r="O2356" t="s">
        <v>38</v>
      </c>
      <c r="P2356" t="s">
        <v>34</v>
      </c>
      <c r="Q2356" s="6">
        <v>42169</v>
      </c>
      <c r="R2356">
        <v>181</v>
      </c>
      <c r="S2356">
        <v>180</v>
      </c>
      <c r="T2356" t="s">
        <v>40</v>
      </c>
      <c r="V2356" s="3">
        <v>29900</v>
      </c>
      <c r="AB2356" s="3">
        <v>180670000</v>
      </c>
      <c r="AC2356" s="3">
        <v>179780000</v>
      </c>
      <c r="AD2356">
        <v>161.13</v>
      </c>
      <c r="AE2356" s="5">
        <f t="shared" si="73"/>
        <v>144536000</v>
      </c>
      <c r="AF2356">
        <v>160.34</v>
      </c>
      <c r="AG2356" s="4">
        <v>0.8</v>
      </c>
      <c r="AH2356" t="s">
        <v>33</v>
      </c>
      <c r="AI2356" t="s">
        <v>52</v>
      </c>
      <c r="AJ2356">
        <v>36.778261000000001</v>
      </c>
      <c r="AK2356">
        <v>-119.41793199999999</v>
      </c>
    </row>
    <row r="2357" spans="1:37" x14ac:dyDescent="0.25">
      <c r="A2357">
        <v>2355</v>
      </c>
      <c r="B2357">
        <v>684</v>
      </c>
      <c r="C2357" t="s">
        <v>1383</v>
      </c>
      <c r="D2357" t="s">
        <v>52</v>
      </c>
      <c r="E2357" t="s">
        <v>31</v>
      </c>
      <c r="F2357" s="2">
        <v>35977</v>
      </c>
      <c r="G2357" s="2">
        <v>39629</v>
      </c>
      <c r="H2357">
        <v>9600</v>
      </c>
      <c r="I2357">
        <v>9600</v>
      </c>
      <c r="J2357">
        <v>228</v>
      </c>
      <c r="K2357">
        <f t="shared" si="72"/>
        <v>798912000</v>
      </c>
      <c r="L2357">
        <v>206</v>
      </c>
      <c r="M2357">
        <v>183</v>
      </c>
      <c r="N2357" t="s">
        <v>1383</v>
      </c>
      <c r="P2357" t="s">
        <v>39</v>
      </c>
      <c r="Q2357" s="6">
        <v>42050</v>
      </c>
      <c r="R2357">
        <v>111</v>
      </c>
      <c r="S2357">
        <v>103</v>
      </c>
      <c r="T2357" t="s">
        <v>55</v>
      </c>
      <c r="V2357" s="3">
        <v>9600</v>
      </c>
      <c r="W2357">
        <v>125.5</v>
      </c>
      <c r="AB2357" s="3">
        <v>36169508</v>
      </c>
      <c r="AC2357" s="3">
        <v>33562697</v>
      </c>
      <c r="AD2357">
        <v>107.65</v>
      </c>
      <c r="AE2357" s="5">
        <f t="shared" si="73"/>
        <v>28935606.400000002</v>
      </c>
      <c r="AF2357">
        <v>99.89</v>
      </c>
      <c r="AG2357" s="4">
        <v>0.8</v>
      </c>
      <c r="AH2357" t="s">
        <v>33</v>
      </c>
      <c r="AI2357" t="s">
        <v>52</v>
      </c>
      <c r="AJ2357">
        <v>36.778261000000001</v>
      </c>
      <c r="AK2357">
        <v>-119.41793199999999</v>
      </c>
    </row>
    <row r="2358" spans="1:37" x14ac:dyDescent="0.25">
      <c r="A2358">
        <v>2356</v>
      </c>
      <c r="B2358">
        <v>684</v>
      </c>
      <c r="C2358" t="s">
        <v>1383</v>
      </c>
      <c r="D2358" t="s">
        <v>52</v>
      </c>
      <c r="E2358" t="s">
        <v>31</v>
      </c>
      <c r="F2358" s="2">
        <v>35977</v>
      </c>
      <c r="G2358" s="2">
        <v>39629</v>
      </c>
      <c r="H2358">
        <v>9600</v>
      </c>
      <c r="I2358">
        <v>9600</v>
      </c>
      <c r="J2358">
        <v>228</v>
      </c>
      <c r="K2358">
        <f t="shared" si="72"/>
        <v>798912000</v>
      </c>
      <c r="L2358">
        <v>206</v>
      </c>
      <c r="M2358">
        <v>183</v>
      </c>
      <c r="N2358" t="s">
        <v>1383</v>
      </c>
      <c r="P2358" t="s">
        <v>39</v>
      </c>
      <c r="Q2358" s="6">
        <v>42019</v>
      </c>
      <c r="R2358">
        <v>110</v>
      </c>
      <c r="S2358">
        <v>121</v>
      </c>
      <c r="T2358" t="s">
        <v>55</v>
      </c>
      <c r="V2358" s="3">
        <v>9600</v>
      </c>
      <c r="W2358">
        <v>125</v>
      </c>
      <c r="AB2358" s="3">
        <v>35843657</v>
      </c>
      <c r="AC2358" s="3">
        <v>39428023</v>
      </c>
      <c r="AD2358">
        <v>96.35</v>
      </c>
      <c r="AE2358" s="5">
        <f t="shared" si="73"/>
        <v>28674925.600000001</v>
      </c>
      <c r="AF2358">
        <v>105.99</v>
      </c>
      <c r="AG2358" s="4">
        <v>0.8</v>
      </c>
      <c r="AH2358" t="s">
        <v>33</v>
      </c>
      <c r="AI2358" t="s">
        <v>52</v>
      </c>
      <c r="AJ2358">
        <v>36.778261000000001</v>
      </c>
      <c r="AK2358">
        <v>-119.41793199999999</v>
      </c>
    </row>
    <row r="2359" spans="1:37" x14ac:dyDescent="0.25">
      <c r="A2359">
        <v>2357</v>
      </c>
      <c r="B2359">
        <v>684</v>
      </c>
      <c r="C2359" t="s">
        <v>1383</v>
      </c>
      <c r="D2359" t="s">
        <v>52</v>
      </c>
      <c r="E2359" t="s">
        <v>31</v>
      </c>
      <c r="F2359" s="2">
        <v>35977</v>
      </c>
      <c r="G2359" s="2">
        <v>39629</v>
      </c>
      <c r="H2359">
        <v>9600</v>
      </c>
      <c r="I2359">
        <v>9600</v>
      </c>
      <c r="J2359">
        <v>228</v>
      </c>
      <c r="K2359">
        <f t="shared" si="72"/>
        <v>798912000</v>
      </c>
      <c r="L2359">
        <v>206</v>
      </c>
      <c r="M2359">
        <v>183</v>
      </c>
      <c r="N2359" t="s">
        <v>1383</v>
      </c>
      <c r="P2359" t="s">
        <v>39</v>
      </c>
      <c r="Q2359" s="6">
        <v>42352</v>
      </c>
      <c r="R2359">
        <v>92</v>
      </c>
      <c r="S2359">
        <v>145</v>
      </c>
      <c r="T2359" t="s">
        <v>55</v>
      </c>
      <c r="V2359" s="3">
        <v>9600</v>
      </c>
      <c r="W2359">
        <v>104</v>
      </c>
      <c r="AB2359" s="3">
        <v>29978331</v>
      </c>
      <c r="AC2359" s="3">
        <v>47248457</v>
      </c>
      <c r="AD2359">
        <v>80.59</v>
      </c>
      <c r="AE2359" s="5">
        <f t="shared" si="73"/>
        <v>23982664.800000001</v>
      </c>
      <c r="AF2359">
        <v>127.01</v>
      </c>
      <c r="AG2359" s="4">
        <v>0.8</v>
      </c>
      <c r="AH2359" t="s">
        <v>33</v>
      </c>
      <c r="AI2359" t="s">
        <v>52</v>
      </c>
      <c r="AJ2359">
        <v>36.778261000000001</v>
      </c>
      <c r="AK2359">
        <v>-119.41793199999999</v>
      </c>
    </row>
    <row r="2360" spans="1:37" x14ac:dyDescent="0.25">
      <c r="A2360">
        <v>2358</v>
      </c>
      <c r="B2360">
        <v>684</v>
      </c>
      <c r="C2360" t="s">
        <v>1383</v>
      </c>
      <c r="D2360" t="s">
        <v>52</v>
      </c>
      <c r="E2360" t="s">
        <v>31</v>
      </c>
      <c r="F2360" s="2">
        <v>35977</v>
      </c>
      <c r="G2360" s="2">
        <v>39629</v>
      </c>
      <c r="H2360">
        <v>9600</v>
      </c>
      <c r="I2360">
        <v>9600</v>
      </c>
      <c r="J2360">
        <v>228</v>
      </c>
      <c r="K2360">
        <f t="shared" si="72"/>
        <v>798912000</v>
      </c>
      <c r="L2360">
        <v>206</v>
      </c>
      <c r="M2360">
        <v>183</v>
      </c>
      <c r="N2360" t="s">
        <v>1383</v>
      </c>
      <c r="P2360" t="s">
        <v>39</v>
      </c>
      <c r="Q2360" s="6">
        <v>42322</v>
      </c>
      <c r="R2360">
        <v>157</v>
      </c>
      <c r="S2360">
        <v>173</v>
      </c>
      <c r="T2360" t="s">
        <v>55</v>
      </c>
      <c r="V2360" s="3">
        <v>9600</v>
      </c>
      <c r="W2360">
        <v>177</v>
      </c>
      <c r="AB2360" s="3">
        <v>51158674</v>
      </c>
      <c r="AC2360" s="3">
        <v>56372297</v>
      </c>
      <c r="AD2360">
        <v>142.11000000000001</v>
      </c>
      <c r="AE2360" s="5">
        <f t="shared" si="73"/>
        <v>40926939.200000003</v>
      </c>
      <c r="AF2360">
        <v>156.59</v>
      </c>
      <c r="AG2360" s="4">
        <v>0.8</v>
      </c>
      <c r="AH2360" t="s">
        <v>33</v>
      </c>
      <c r="AI2360" t="s">
        <v>52</v>
      </c>
      <c r="AJ2360">
        <v>36.778261000000001</v>
      </c>
      <c r="AK2360">
        <v>-119.41793199999999</v>
      </c>
    </row>
    <row r="2361" spans="1:37" x14ac:dyDescent="0.25">
      <c r="A2361">
        <v>2359</v>
      </c>
      <c r="B2361">
        <v>684</v>
      </c>
      <c r="C2361" t="s">
        <v>1383</v>
      </c>
      <c r="D2361" t="s">
        <v>52</v>
      </c>
      <c r="E2361" t="s">
        <v>31</v>
      </c>
      <c r="F2361" s="2">
        <v>35977</v>
      </c>
      <c r="G2361" s="2">
        <v>39629</v>
      </c>
      <c r="H2361">
        <v>9600</v>
      </c>
      <c r="I2361">
        <v>9600</v>
      </c>
      <c r="J2361">
        <v>228</v>
      </c>
      <c r="K2361">
        <f t="shared" si="72"/>
        <v>798912000</v>
      </c>
      <c r="L2361">
        <v>206</v>
      </c>
      <c r="M2361">
        <v>183</v>
      </c>
      <c r="N2361" t="s">
        <v>1383</v>
      </c>
      <c r="P2361" t="s">
        <v>39</v>
      </c>
      <c r="Q2361" s="6">
        <v>42291</v>
      </c>
      <c r="R2361">
        <v>209</v>
      </c>
      <c r="S2361">
        <v>239</v>
      </c>
      <c r="T2361" t="s">
        <v>55</v>
      </c>
      <c r="V2361" s="3">
        <v>9600</v>
      </c>
      <c r="W2361">
        <v>228</v>
      </c>
      <c r="AB2361" s="3">
        <v>68102948</v>
      </c>
      <c r="AC2361" s="3">
        <v>77878491</v>
      </c>
      <c r="AD2361">
        <v>205.96</v>
      </c>
      <c r="AE2361" s="5">
        <f t="shared" si="73"/>
        <v>61292653.200000003</v>
      </c>
      <c r="AF2361">
        <v>235.52</v>
      </c>
      <c r="AG2361" s="4">
        <v>0.9</v>
      </c>
      <c r="AH2361" t="s">
        <v>33</v>
      </c>
      <c r="AI2361" t="s">
        <v>52</v>
      </c>
      <c r="AJ2361">
        <v>36.778261000000001</v>
      </c>
      <c r="AK2361">
        <v>-119.41793199999999</v>
      </c>
    </row>
    <row r="2362" spans="1:37" x14ac:dyDescent="0.25">
      <c r="A2362">
        <v>2360</v>
      </c>
      <c r="B2362">
        <v>684</v>
      </c>
      <c r="C2362" t="s">
        <v>1383</v>
      </c>
      <c r="D2362" t="s">
        <v>52</v>
      </c>
      <c r="E2362" t="s">
        <v>31</v>
      </c>
      <c r="F2362" s="2">
        <v>35977</v>
      </c>
      <c r="G2362" s="2">
        <v>39629</v>
      </c>
      <c r="H2362">
        <v>9600</v>
      </c>
      <c r="I2362">
        <v>9600</v>
      </c>
      <c r="J2362">
        <v>228</v>
      </c>
      <c r="K2362">
        <f t="shared" si="72"/>
        <v>798912000</v>
      </c>
      <c r="L2362">
        <v>206</v>
      </c>
      <c r="M2362">
        <v>183</v>
      </c>
      <c r="N2362" t="s">
        <v>1383</v>
      </c>
      <c r="P2362" t="s">
        <v>39</v>
      </c>
      <c r="Q2362" s="6">
        <v>42261</v>
      </c>
      <c r="R2362">
        <v>212</v>
      </c>
      <c r="S2362">
        <v>244</v>
      </c>
      <c r="T2362" t="s">
        <v>55</v>
      </c>
      <c r="V2362" s="3">
        <v>9600</v>
      </c>
      <c r="W2362">
        <v>239</v>
      </c>
      <c r="AB2362" s="3">
        <v>69080503</v>
      </c>
      <c r="AC2362" s="3">
        <v>79507748</v>
      </c>
      <c r="AD2362">
        <v>215.88</v>
      </c>
      <c r="AE2362" s="5">
        <f t="shared" si="73"/>
        <v>62172452.700000003</v>
      </c>
      <c r="AF2362">
        <v>248.46</v>
      </c>
      <c r="AG2362" s="4">
        <v>0.9</v>
      </c>
      <c r="AH2362" t="s">
        <v>33</v>
      </c>
      <c r="AI2362" t="s">
        <v>52</v>
      </c>
      <c r="AJ2362">
        <v>36.778261000000001</v>
      </c>
      <c r="AK2362">
        <v>-119.41793199999999</v>
      </c>
    </row>
    <row r="2363" spans="1:37" x14ac:dyDescent="0.25">
      <c r="A2363">
        <v>2361</v>
      </c>
      <c r="B2363">
        <v>684</v>
      </c>
      <c r="C2363" t="s">
        <v>1383</v>
      </c>
      <c r="D2363" t="s">
        <v>52</v>
      </c>
      <c r="E2363" t="s">
        <v>31</v>
      </c>
      <c r="F2363" s="2">
        <v>35977</v>
      </c>
      <c r="G2363" s="2">
        <v>39629</v>
      </c>
      <c r="H2363">
        <v>9600</v>
      </c>
      <c r="I2363">
        <v>9600</v>
      </c>
      <c r="J2363">
        <v>228</v>
      </c>
      <c r="K2363">
        <f t="shared" si="72"/>
        <v>798912000</v>
      </c>
      <c r="L2363">
        <v>206</v>
      </c>
      <c r="M2363">
        <v>183</v>
      </c>
      <c r="N2363" t="s">
        <v>1383</v>
      </c>
      <c r="P2363" t="s">
        <v>39</v>
      </c>
      <c r="Q2363" s="6">
        <v>42230</v>
      </c>
      <c r="R2363">
        <v>221</v>
      </c>
      <c r="S2363">
        <v>253</v>
      </c>
      <c r="T2363" t="s">
        <v>55</v>
      </c>
      <c r="V2363" s="3">
        <v>9600</v>
      </c>
      <c r="AB2363" s="3">
        <v>72013165</v>
      </c>
      <c r="AC2363" s="3">
        <v>82440411</v>
      </c>
      <c r="AD2363">
        <v>217.78</v>
      </c>
      <c r="AE2363" s="5">
        <f t="shared" si="73"/>
        <v>64811848.5</v>
      </c>
      <c r="AF2363">
        <v>249.32</v>
      </c>
      <c r="AG2363" s="4">
        <v>0.9</v>
      </c>
      <c r="AH2363" t="s">
        <v>33</v>
      </c>
      <c r="AI2363" t="s">
        <v>52</v>
      </c>
      <c r="AJ2363">
        <v>36.778261000000001</v>
      </c>
      <c r="AK2363">
        <v>-119.41793199999999</v>
      </c>
    </row>
    <row r="2364" spans="1:37" x14ac:dyDescent="0.25">
      <c r="A2364">
        <v>2362</v>
      </c>
      <c r="B2364">
        <v>684</v>
      </c>
      <c r="C2364" t="s">
        <v>1383</v>
      </c>
      <c r="D2364" t="s">
        <v>52</v>
      </c>
      <c r="E2364" t="s">
        <v>31</v>
      </c>
      <c r="F2364" s="2">
        <v>35977</v>
      </c>
      <c r="G2364" s="2">
        <v>39629</v>
      </c>
      <c r="H2364">
        <v>9600</v>
      </c>
      <c r="I2364">
        <v>9600</v>
      </c>
      <c r="J2364">
        <v>228</v>
      </c>
      <c r="K2364">
        <f t="shared" si="72"/>
        <v>798912000</v>
      </c>
      <c r="L2364">
        <v>206</v>
      </c>
      <c r="M2364">
        <v>183</v>
      </c>
      <c r="N2364" t="s">
        <v>1383</v>
      </c>
      <c r="P2364" t="s">
        <v>39</v>
      </c>
      <c r="Q2364" s="6">
        <v>42199</v>
      </c>
      <c r="R2364">
        <v>232</v>
      </c>
      <c r="S2364">
        <v>234</v>
      </c>
      <c r="T2364" t="s">
        <v>55</v>
      </c>
      <c r="V2364" s="3">
        <v>9600</v>
      </c>
      <c r="AB2364" s="3">
        <v>75597531</v>
      </c>
      <c r="AC2364" s="3">
        <v>76249234</v>
      </c>
      <c r="AD2364">
        <v>228.62</v>
      </c>
      <c r="AE2364" s="5">
        <f t="shared" si="73"/>
        <v>68037777.900000006</v>
      </c>
      <c r="AF2364">
        <v>230.59</v>
      </c>
      <c r="AG2364" s="4">
        <v>0.9</v>
      </c>
      <c r="AH2364" t="s">
        <v>33</v>
      </c>
      <c r="AI2364" t="s">
        <v>52</v>
      </c>
      <c r="AJ2364">
        <v>36.778261000000001</v>
      </c>
      <c r="AK2364">
        <v>-119.41793199999999</v>
      </c>
    </row>
    <row r="2365" spans="1:37" x14ac:dyDescent="0.25">
      <c r="A2365">
        <v>2363</v>
      </c>
      <c r="B2365">
        <v>684</v>
      </c>
      <c r="C2365" t="s">
        <v>1383</v>
      </c>
      <c r="D2365" t="s">
        <v>52</v>
      </c>
      <c r="E2365" t="s">
        <v>31</v>
      </c>
      <c r="F2365" s="2">
        <v>35977</v>
      </c>
      <c r="G2365" s="2">
        <v>39629</v>
      </c>
      <c r="H2365">
        <v>9600</v>
      </c>
      <c r="I2365">
        <v>9600</v>
      </c>
      <c r="J2365">
        <v>228</v>
      </c>
      <c r="K2365">
        <f t="shared" si="72"/>
        <v>798912000</v>
      </c>
      <c r="L2365">
        <v>206</v>
      </c>
      <c r="M2365">
        <v>183</v>
      </c>
      <c r="N2365" t="s">
        <v>1383</v>
      </c>
      <c r="P2365" t="s">
        <v>39</v>
      </c>
      <c r="Q2365" s="6">
        <v>42169</v>
      </c>
      <c r="R2365">
        <v>215</v>
      </c>
      <c r="S2365">
        <v>210</v>
      </c>
      <c r="T2365" t="s">
        <v>55</v>
      </c>
      <c r="V2365" s="3">
        <v>9600</v>
      </c>
      <c r="AB2365" s="3">
        <v>70058057</v>
      </c>
      <c r="AC2365" s="3">
        <v>68428800</v>
      </c>
      <c r="AD2365">
        <v>218.93</v>
      </c>
      <c r="AE2365" s="5">
        <f t="shared" si="73"/>
        <v>63052251.300000004</v>
      </c>
      <c r="AF2365">
        <v>213.84</v>
      </c>
      <c r="AG2365" s="4">
        <v>0.9</v>
      </c>
      <c r="AH2365" t="s">
        <v>33</v>
      </c>
      <c r="AI2365" t="s">
        <v>52</v>
      </c>
      <c r="AJ2365">
        <v>36.778261000000001</v>
      </c>
      <c r="AK2365">
        <v>-119.41793199999999</v>
      </c>
    </row>
    <row r="2366" spans="1:37" x14ac:dyDescent="0.25">
      <c r="A2366">
        <v>2364</v>
      </c>
      <c r="B2366">
        <v>471</v>
      </c>
      <c r="C2366" t="s">
        <v>1384</v>
      </c>
      <c r="D2366" t="s">
        <v>213</v>
      </c>
      <c r="E2366" t="s">
        <v>31</v>
      </c>
      <c r="F2366" s="2">
        <v>35065</v>
      </c>
      <c r="G2366" s="2">
        <v>38353</v>
      </c>
      <c r="H2366">
        <v>466488</v>
      </c>
      <c r="I2366">
        <v>417185</v>
      </c>
      <c r="J2366">
        <v>279</v>
      </c>
      <c r="K2366">
        <f t="shared" si="72"/>
        <v>47504805480</v>
      </c>
      <c r="L2366">
        <v>251</v>
      </c>
      <c r="M2366">
        <v>223</v>
      </c>
      <c r="N2366" t="s">
        <v>1384</v>
      </c>
      <c r="O2366" t="s">
        <v>612</v>
      </c>
      <c r="P2366" t="s">
        <v>39</v>
      </c>
      <c r="Q2366" s="6">
        <v>42050</v>
      </c>
      <c r="R2366" s="3">
        <v>1542</v>
      </c>
      <c r="S2366" s="3">
        <v>1835</v>
      </c>
      <c r="T2366" t="s">
        <v>40</v>
      </c>
      <c r="U2366" t="s">
        <v>2190</v>
      </c>
      <c r="V2366" s="3">
        <v>475122</v>
      </c>
      <c r="W2366">
        <v>62</v>
      </c>
      <c r="X2366" t="s">
        <v>2191</v>
      </c>
      <c r="AB2366" s="3">
        <v>1542000000</v>
      </c>
      <c r="AC2366" s="3">
        <v>1835000000</v>
      </c>
      <c r="AD2366">
        <v>61.43</v>
      </c>
      <c r="AE2366" s="5">
        <f t="shared" si="73"/>
        <v>817260000</v>
      </c>
      <c r="AF2366">
        <v>73.11</v>
      </c>
      <c r="AG2366" s="4">
        <v>0.53</v>
      </c>
      <c r="AH2366" t="s">
        <v>33</v>
      </c>
      <c r="AI2366" t="s">
        <v>213</v>
      </c>
      <c r="AJ2366">
        <v>38.581571999999902</v>
      </c>
      <c r="AK2366">
        <v>-121.4944</v>
      </c>
    </row>
    <row r="2367" spans="1:37" x14ac:dyDescent="0.25">
      <c r="A2367">
        <v>2365</v>
      </c>
      <c r="B2367">
        <v>471</v>
      </c>
      <c r="C2367" t="s">
        <v>1384</v>
      </c>
      <c r="D2367" t="s">
        <v>213</v>
      </c>
      <c r="E2367" t="s">
        <v>31</v>
      </c>
      <c r="F2367" s="2">
        <v>35065</v>
      </c>
      <c r="G2367" s="2">
        <v>38353</v>
      </c>
      <c r="H2367">
        <v>466488</v>
      </c>
      <c r="I2367">
        <v>417185</v>
      </c>
      <c r="J2367">
        <v>279</v>
      </c>
      <c r="K2367">
        <f t="shared" si="72"/>
        <v>47504805480</v>
      </c>
      <c r="L2367">
        <v>251</v>
      </c>
      <c r="M2367">
        <v>223</v>
      </c>
      <c r="N2367" t="s">
        <v>1384</v>
      </c>
      <c r="O2367" t="s">
        <v>38</v>
      </c>
      <c r="P2367" t="s">
        <v>39</v>
      </c>
      <c r="Q2367" s="6">
        <v>42019</v>
      </c>
      <c r="R2367" s="3">
        <v>1698</v>
      </c>
      <c r="S2367" s="3">
        <v>1811</v>
      </c>
      <c r="T2367" t="s">
        <v>40</v>
      </c>
      <c r="U2367" t="s">
        <v>1385</v>
      </c>
      <c r="V2367" s="3">
        <v>475122</v>
      </c>
      <c r="W2367">
        <v>64</v>
      </c>
      <c r="X2367" t="s">
        <v>1386</v>
      </c>
      <c r="AB2367" s="3">
        <v>1698000000</v>
      </c>
      <c r="AC2367" s="3">
        <v>1811000000</v>
      </c>
      <c r="AD2367">
        <v>63.41</v>
      </c>
      <c r="AE2367" s="5">
        <f t="shared" si="73"/>
        <v>933900000.00000012</v>
      </c>
      <c r="AF2367">
        <v>67.63</v>
      </c>
      <c r="AG2367" s="4">
        <v>0.55000000000000004</v>
      </c>
      <c r="AH2367" t="s">
        <v>33</v>
      </c>
      <c r="AI2367" t="s">
        <v>213</v>
      </c>
      <c r="AJ2367">
        <v>38.581571999999902</v>
      </c>
      <c r="AK2367">
        <v>-121.4944</v>
      </c>
    </row>
    <row r="2368" spans="1:37" x14ac:dyDescent="0.25">
      <c r="A2368">
        <v>2366</v>
      </c>
      <c r="B2368">
        <v>471</v>
      </c>
      <c r="C2368" t="s">
        <v>1384</v>
      </c>
      <c r="D2368" t="s">
        <v>213</v>
      </c>
      <c r="E2368" t="s">
        <v>31</v>
      </c>
      <c r="F2368" s="2">
        <v>35065</v>
      </c>
      <c r="G2368" s="2">
        <v>38353</v>
      </c>
      <c r="H2368">
        <v>466488</v>
      </c>
      <c r="I2368">
        <v>417185</v>
      </c>
      <c r="J2368">
        <v>279</v>
      </c>
      <c r="K2368">
        <f t="shared" si="72"/>
        <v>47504805480</v>
      </c>
      <c r="L2368">
        <v>251</v>
      </c>
      <c r="M2368">
        <v>223</v>
      </c>
      <c r="N2368" t="s">
        <v>1384</v>
      </c>
      <c r="O2368" t="s">
        <v>38</v>
      </c>
      <c r="P2368" t="s">
        <v>39</v>
      </c>
      <c r="Q2368" s="6">
        <v>42352</v>
      </c>
      <c r="R2368" s="3">
        <v>1719</v>
      </c>
      <c r="S2368" s="3">
        <v>2063</v>
      </c>
      <c r="T2368" t="s">
        <v>40</v>
      </c>
      <c r="U2368" t="s">
        <v>1387</v>
      </c>
      <c r="V2368" s="3">
        <v>475122</v>
      </c>
      <c r="W2368">
        <v>69</v>
      </c>
      <c r="X2368" t="s">
        <v>1388</v>
      </c>
      <c r="Y2368" t="s">
        <v>1389</v>
      </c>
      <c r="AB2368" s="3">
        <v>1719000000</v>
      </c>
      <c r="AC2368" s="3">
        <v>2063000000</v>
      </c>
      <c r="AD2368">
        <v>63.02</v>
      </c>
      <c r="AE2368" s="5">
        <f t="shared" si="73"/>
        <v>928260000.00000012</v>
      </c>
      <c r="AF2368">
        <v>75.64</v>
      </c>
      <c r="AG2368" s="4">
        <v>0.54</v>
      </c>
      <c r="AH2368" t="s">
        <v>33</v>
      </c>
      <c r="AI2368" t="s">
        <v>213</v>
      </c>
      <c r="AJ2368">
        <v>38.581571999999902</v>
      </c>
      <c r="AK2368">
        <v>-121.4944</v>
      </c>
    </row>
    <row r="2369" spans="1:37" x14ac:dyDescent="0.25">
      <c r="A2369">
        <v>2367</v>
      </c>
      <c r="B2369">
        <v>471</v>
      </c>
      <c r="C2369" t="s">
        <v>1384</v>
      </c>
      <c r="D2369" t="s">
        <v>213</v>
      </c>
      <c r="E2369" t="s">
        <v>31</v>
      </c>
      <c r="F2369" s="2">
        <v>35065</v>
      </c>
      <c r="G2369" s="2">
        <v>38353</v>
      </c>
      <c r="H2369">
        <v>466488</v>
      </c>
      <c r="I2369">
        <v>417185</v>
      </c>
      <c r="J2369">
        <v>279</v>
      </c>
      <c r="K2369">
        <f t="shared" si="72"/>
        <v>47504805480</v>
      </c>
      <c r="L2369">
        <v>251</v>
      </c>
      <c r="M2369">
        <v>223</v>
      </c>
      <c r="N2369" t="s">
        <v>1384</v>
      </c>
      <c r="O2369">
        <v>2</v>
      </c>
      <c r="P2369" t="s">
        <v>39</v>
      </c>
      <c r="Q2369" s="6">
        <v>42322</v>
      </c>
      <c r="R2369" s="3">
        <v>1912</v>
      </c>
      <c r="S2369" s="3">
        <v>2409</v>
      </c>
      <c r="T2369" t="s">
        <v>40</v>
      </c>
      <c r="U2369" t="s">
        <v>1390</v>
      </c>
      <c r="V2369" s="3">
        <v>466488</v>
      </c>
      <c r="W2369">
        <v>73</v>
      </c>
      <c r="X2369" t="s">
        <v>1391</v>
      </c>
      <c r="AB2369" s="3">
        <v>1912000000</v>
      </c>
      <c r="AC2369" s="3">
        <v>2409000000</v>
      </c>
      <c r="AD2369">
        <v>73.78</v>
      </c>
      <c r="AE2369" s="5">
        <f t="shared" si="73"/>
        <v>1032480000.0000001</v>
      </c>
      <c r="AF2369">
        <v>92.95</v>
      </c>
      <c r="AG2369" s="4">
        <v>0.54</v>
      </c>
      <c r="AH2369" t="s">
        <v>33</v>
      </c>
      <c r="AI2369" t="s">
        <v>213</v>
      </c>
      <c r="AJ2369">
        <v>38.581571999999902</v>
      </c>
      <c r="AK2369">
        <v>-121.4944</v>
      </c>
    </row>
    <row r="2370" spans="1:37" x14ac:dyDescent="0.25">
      <c r="A2370">
        <v>2368</v>
      </c>
      <c r="B2370">
        <v>471</v>
      </c>
      <c r="C2370" t="s">
        <v>1384</v>
      </c>
      <c r="D2370" t="s">
        <v>213</v>
      </c>
      <c r="E2370" t="s">
        <v>31</v>
      </c>
      <c r="F2370" s="2">
        <v>35065</v>
      </c>
      <c r="G2370" s="2">
        <v>38353</v>
      </c>
      <c r="H2370">
        <v>466488</v>
      </c>
      <c r="I2370">
        <v>417185</v>
      </c>
      <c r="J2370">
        <v>279</v>
      </c>
      <c r="K2370">
        <f t="shared" si="72"/>
        <v>47504805480</v>
      </c>
      <c r="L2370">
        <v>251</v>
      </c>
      <c r="M2370">
        <v>223</v>
      </c>
      <c r="N2370" t="s">
        <v>1384</v>
      </c>
      <c r="O2370" t="s">
        <v>38</v>
      </c>
      <c r="P2370" t="s">
        <v>39</v>
      </c>
      <c r="Q2370" s="6">
        <v>42291</v>
      </c>
      <c r="R2370" s="3">
        <v>2707</v>
      </c>
      <c r="S2370" s="3">
        <v>3386</v>
      </c>
      <c r="T2370" t="s">
        <v>40</v>
      </c>
      <c r="U2370" t="s">
        <v>1392</v>
      </c>
      <c r="V2370" s="3">
        <v>466488</v>
      </c>
      <c r="W2370">
        <v>108</v>
      </c>
      <c r="X2370" t="s">
        <v>1393</v>
      </c>
      <c r="Y2370" t="s">
        <v>1394</v>
      </c>
      <c r="AB2370" s="3">
        <v>2707000000</v>
      </c>
      <c r="AC2370" s="3">
        <v>3386000000</v>
      </c>
      <c r="AD2370">
        <v>110.44</v>
      </c>
      <c r="AE2370" s="5">
        <f t="shared" si="73"/>
        <v>1597130000</v>
      </c>
      <c r="AF2370">
        <v>138.15</v>
      </c>
      <c r="AG2370" s="4">
        <v>0.59</v>
      </c>
      <c r="AH2370" t="s">
        <v>33</v>
      </c>
      <c r="AI2370" t="s">
        <v>213</v>
      </c>
      <c r="AJ2370">
        <v>38.581571999999902</v>
      </c>
      <c r="AK2370">
        <v>-121.4944</v>
      </c>
    </row>
    <row r="2371" spans="1:37" x14ac:dyDescent="0.25">
      <c r="A2371">
        <v>2369</v>
      </c>
      <c r="B2371">
        <v>471</v>
      </c>
      <c r="C2371" t="s">
        <v>1384</v>
      </c>
      <c r="D2371" t="s">
        <v>213</v>
      </c>
      <c r="E2371" t="s">
        <v>31</v>
      </c>
      <c r="F2371" s="2">
        <v>35065</v>
      </c>
      <c r="G2371" s="2">
        <v>38353</v>
      </c>
      <c r="H2371">
        <v>466488</v>
      </c>
      <c r="I2371">
        <v>417185</v>
      </c>
      <c r="J2371">
        <v>279</v>
      </c>
      <c r="K2371">
        <f t="shared" ref="K2371:K2434" si="74">J2371*H2371*365</f>
        <v>47504805480</v>
      </c>
      <c r="L2371">
        <v>251</v>
      </c>
      <c r="M2371">
        <v>223</v>
      </c>
      <c r="N2371" t="s">
        <v>1384</v>
      </c>
      <c r="O2371" t="s">
        <v>1395</v>
      </c>
      <c r="P2371" t="s">
        <v>39</v>
      </c>
      <c r="Q2371" s="6">
        <v>42261</v>
      </c>
      <c r="R2371" s="3">
        <v>3124</v>
      </c>
      <c r="S2371" s="3">
        <v>3817</v>
      </c>
      <c r="T2371" t="s">
        <v>40</v>
      </c>
      <c r="U2371" t="s">
        <v>1396</v>
      </c>
      <c r="V2371" s="3">
        <v>475122</v>
      </c>
      <c r="W2371">
        <v>129</v>
      </c>
      <c r="X2371" t="s">
        <v>1397</v>
      </c>
      <c r="Y2371" t="e">
        <v>#NAME?</v>
      </c>
      <c r="AB2371" s="3">
        <v>3124000000</v>
      </c>
      <c r="AC2371" s="3">
        <v>3817000000</v>
      </c>
      <c r="AD2371">
        <v>129.31</v>
      </c>
      <c r="AE2371" s="5">
        <f t="shared" ref="AE2371:AE2434" si="75">AB2371*AG2371</f>
        <v>1843160000</v>
      </c>
      <c r="AF2371">
        <v>158</v>
      </c>
      <c r="AG2371" s="4">
        <v>0.59</v>
      </c>
      <c r="AH2371" t="s">
        <v>33</v>
      </c>
      <c r="AI2371" t="s">
        <v>213</v>
      </c>
      <c r="AJ2371">
        <v>38.581571999999902</v>
      </c>
      <c r="AK2371">
        <v>-121.4944</v>
      </c>
    </row>
    <row r="2372" spans="1:37" x14ac:dyDescent="0.25">
      <c r="A2372">
        <v>2370</v>
      </c>
      <c r="B2372">
        <v>471</v>
      </c>
      <c r="C2372" t="s">
        <v>1384</v>
      </c>
      <c r="D2372" t="s">
        <v>213</v>
      </c>
      <c r="E2372" t="s">
        <v>31</v>
      </c>
      <c r="F2372" s="2">
        <v>35065</v>
      </c>
      <c r="G2372" s="2">
        <v>38353</v>
      </c>
      <c r="H2372">
        <v>466488</v>
      </c>
      <c r="I2372">
        <v>417185</v>
      </c>
      <c r="J2372">
        <v>279</v>
      </c>
      <c r="K2372">
        <f t="shared" si="74"/>
        <v>47504805480</v>
      </c>
      <c r="L2372">
        <v>251</v>
      </c>
      <c r="M2372">
        <v>223</v>
      </c>
      <c r="N2372" t="s">
        <v>1384</v>
      </c>
      <c r="O2372" t="s">
        <v>1395</v>
      </c>
      <c r="P2372" t="s">
        <v>39</v>
      </c>
      <c r="Q2372" s="6">
        <v>42230</v>
      </c>
      <c r="R2372" s="3">
        <v>3465</v>
      </c>
      <c r="S2372" s="3">
        <v>4560</v>
      </c>
      <c r="T2372" t="s">
        <v>40</v>
      </c>
      <c r="U2372" t="s">
        <v>1398</v>
      </c>
      <c r="V2372" s="3">
        <v>475122</v>
      </c>
      <c r="AB2372" s="3">
        <v>3465000000</v>
      </c>
      <c r="AC2372" s="3">
        <v>4560000000</v>
      </c>
      <c r="AD2372">
        <v>150.56</v>
      </c>
      <c r="AE2372" s="5">
        <f t="shared" si="75"/>
        <v>2217600000</v>
      </c>
      <c r="AF2372">
        <v>198.14</v>
      </c>
      <c r="AG2372" s="4">
        <v>0.64</v>
      </c>
      <c r="AH2372" t="s">
        <v>33</v>
      </c>
      <c r="AI2372" t="s">
        <v>213</v>
      </c>
      <c r="AJ2372">
        <v>38.581571999999902</v>
      </c>
      <c r="AK2372">
        <v>-121.4944</v>
      </c>
    </row>
    <row r="2373" spans="1:37" x14ac:dyDescent="0.25">
      <c r="A2373">
        <v>2371</v>
      </c>
      <c r="B2373">
        <v>471</v>
      </c>
      <c r="C2373" t="s">
        <v>1384</v>
      </c>
      <c r="D2373" t="s">
        <v>213</v>
      </c>
      <c r="E2373" t="s">
        <v>31</v>
      </c>
      <c r="F2373" s="2">
        <v>35065</v>
      </c>
      <c r="G2373" s="2">
        <v>38353</v>
      </c>
      <c r="H2373">
        <v>466488</v>
      </c>
      <c r="I2373">
        <v>417185</v>
      </c>
      <c r="J2373">
        <v>279</v>
      </c>
      <c r="K2373">
        <f t="shared" si="74"/>
        <v>47504805480</v>
      </c>
      <c r="L2373">
        <v>251</v>
      </c>
      <c r="M2373">
        <v>223</v>
      </c>
      <c r="N2373" t="s">
        <v>1384</v>
      </c>
      <c r="O2373" t="s">
        <v>1395</v>
      </c>
      <c r="P2373" t="s">
        <v>39</v>
      </c>
      <c r="Q2373" s="6">
        <v>42199</v>
      </c>
      <c r="R2373" s="3">
        <v>3709</v>
      </c>
      <c r="S2373" s="3">
        <v>4766</v>
      </c>
      <c r="T2373" t="s">
        <v>40</v>
      </c>
      <c r="U2373" t="s">
        <v>1399</v>
      </c>
      <c r="V2373" s="3">
        <v>475122</v>
      </c>
      <c r="X2373" t="s">
        <v>1400</v>
      </c>
      <c r="Y2373" t="e">
        <v>#NAME?</v>
      </c>
      <c r="AB2373" s="3">
        <v>3709000000</v>
      </c>
      <c r="AC2373" s="3">
        <v>4766000000</v>
      </c>
      <c r="AD2373">
        <v>158.65</v>
      </c>
      <c r="AE2373" s="5">
        <f t="shared" si="75"/>
        <v>2336670000</v>
      </c>
      <c r="AF2373">
        <v>203.86</v>
      </c>
      <c r="AG2373" s="4">
        <v>0.63</v>
      </c>
      <c r="AH2373" t="s">
        <v>33</v>
      </c>
      <c r="AI2373" t="s">
        <v>213</v>
      </c>
      <c r="AJ2373">
        <v>38.581571999999902</v>
      </c>
      <c r="AK2373">
        <v>-121.4944</v>
      </c>
    </row>
    <row r="2374" spans="1:37" x14ac:dyDescent="0.25">
      <c r="A2374">
        <v>2372</v>
      </c>
      <c r="B2374">
        <v>471</v>
      </c>
      <c r="C2374" t="s">
        <v>1384</v>
      </c>
      <c r="D2374" t="s">
        <v>213</v>
      </c>
      <c r="E2374" t="s">
        <v>31</v>
      </c>
      <c r="F2374" s="2">
        <v>35065</v>
      </c>
      <c r="G2374" s="2">
        <v>38353</v>
      </c>
      <c r="H2374">
        <v>466488</v>
      </c>
      <c r="I2374">
        <v>417185</v>
      </c>
      <c r="J2374">
        <v>279</v>
      </c>
      <c r="K2374">
        <f t="shared" si="74"/>
        <v>47504805480</v>
      </c>
      <c r="L2374">
        <v>251</v>
      </c>
      <c r="M2374">
        <v>223</v>
      </c>
      <c r="N2374" t="s">
        <v>1384</v>
      </c>
      <c r="O2374" t="s">
        <v>1401</v>
      </c>
      <c r="P2374" t="s">
        <v>39</v>
      </c>
      <c r="Q2374" s="6">
        <v>42169</v>
      </c>
      <c r="R2374" s="3">
        <v>3564</v>
      </c>
      <c r="S2374" s="3">
        <v>4332</v>
      </c>
      <c r="T2374" t="s">
        <v>40</v>
      </c>
      <c r="U2374" t="s">
        <v>1402</v>
      </c>
      <c r="V2374" s="3">
        <v>475122</v>
      </c>
      <c r="X2374" t="s">
        <v>1403</v>
      </c>
      <c r="Y2374" t="e">
        <v>#NAME?</v>
      </c>
      <c r="AB2374" s="3">
        <v>3564000000</v>
      </c>
      <c r="AC2374" s="3">
        <v>4332000000</v>
      </c>
      <c r="AD2374">
        <v>157.53</v>
      </c>
      <c r="AE2374" s="5">
        <f t="shared" si="75"/>
        <v>2245320000</v>
      </c>
      <c r="AF2374">
        <v>191.47</v>
      </c>
      <c r="AG2374" s="4">
        <v>0.63</v>
      </c>
      <c r="AH2374" t="s">
        <v>33</v>
      </c>
      <c r="AI2374" t="s">
        <v>213</v>
      </c>
      <c r="AJ2374">
        <v>38.581571999999902</v>
      </c>
      <c r="AK2374">
        <v>-121.4944</v>
      </c>
    </row>
    <row r="2375" spans="1:37" x14ac:dyDescent="0.25">
      <c r="A2375">
        <v>2373</v>
      </c>
      <c r="B2375">
        <v>436</v>
      </c>
      <c r="C2375" t="s">
        <v>1404</v>
      </c>
      <c r="D2375" t="s">
        <v>213</v>
      </c>
      <c r="E2375" t="s">
        <v>31</v>
      </c>
      <c r="F2375" s="2">
        <v>34700</v>
      </c>
      <c r="G2375" s="2">
        <v>37987</v>
      </c>
      <c r="H2375">
        <v>154646</v>
      </c>
      <c r="I2375">
        <v>77731</v>
      </c>
      <c r="J2375">
        <v>278</v>
      </c>
      <c r="K2375">
        <f t="shared" si="74"/>
        <v>15691929620</v>
      </c>
      <c r="L2375">
        <v>250</v>
      </c>
      <c r="M2375">
        <v>223</v>
      </c>
      <c r="N2375" t="s">
        <v>1404</v>
      </c>
      <c r="O2375">
        <v>1</v>
      </c>
      <c r="P2375" t="s">
        <v>39</v>
      </c>
      <c r="Q2375" s="6">
        <v>42050</v>
      </c>
      <c r="R2375" s="3">
        <v>476157261</v>
      </c>
      <c r="S2375" s="3">
        <v>557196410</v>
      </c>
      <c r="T2375" t="s">
        <v>32</v>
      </c>
      <c r="V2375" s="3">
        <v>163226</v>
      </c>
      <c r="W2375">
        <v>81</v>
      </c>
      <c r="AB2375" s="3">
        <v>476157261</v>
      </c>
      <c r="AC2375" s="3">
        <v>557196410</v>
      </c>
      <c r="AD2375">
        <v>80.739999999999995</v>
      </c>
      <c r="AE2375" s="5">
        <f t="shared" si="75"/>
        <v>371402663.57999998</v>
      </c>
      <c r="AF2375">
        <v>94.48</v>
      </c>
      <c r="AG2375" s="4">
        <v>0.78</v>
      </c>
      <c r="AH2375" t="s">
        <v>33</v>
      </c>
      <c r="AI2375" t="s">
        <v>213</v>
      </c>
      <c r="AJ2375">
        <v>36.778261000000001</v>
      </c>
      <c r="AK2375">
        <v>-119.41793199999999</v>
      </c>
    </row>
    <row r="2376" spans="1:37" x14ac:dyDescent="0.25">
      <c r="A2376">
        <v>2374</v>
      </c>
      <c r="B2376">
        <v>436</v>
      </c>
      <c r="C2376" t="s">
        <v>1404</v>
      </c>
      <c r="D2376" t="s">
        <v>213</v>
      </c>
      <c r="E2376" t="s">
        <v>31</v>
      </c>
      <c r="F2376" s="2">
        <v>34700</v>
      </c>
      <c r="G2376" s="2">
        <v>37987</v>
      </c>
      <c r="H2376">
        <v>154646</v>
      </c>
      <c r="I2376">
        <v>77731</v>
      </c>
      <c r="J2376">
        <v>278</v>
      </c>
      <c r="K2376">
        <f t="shared" si="74"/>
        <v>15691929620</v>
      </c>
      <c r="L2376">
        <v>250</v>
      </c>
      <c r="M2376">
        <v>223</v>
      </c>
      <c r="N2376" t="s">
        <v>1404</v>
      </c>
      <c r="O2376">
        <v>1</v>
      </c>
      <c r="P2376" t="s">
        <v>39</v>
      </c>
      <c r="Q2376" s="6">
        <v>42019</v>
      </c>
      <c r="R2376" s="3">
        <v>532040194</v>
      </c>
      <c r="S2376" s="3">
        <v>461838278</v>
      </c>
      <c r="T2376" t="s">
        <v>32</v>
      </c>
      <c r="U2376" t="s">
        <v>1405</v>
      </c>
      <c r="V2376" s="3">
        <v>162681</v>
      </c>
      <c r="W2376">
        <v>82</v>
      </c>
      <c r="AB2376" s="3">
        <v>532040194</v>
      </c>
      <c r="AC2376" s="3">
        <v>461838278</v>
      </c>
      <c r="AD2376">
        <v>81.87</v>
      </c>
      <c r="AE2376" s="5">
        <f t="shared" si="75"/>
        <v>414991351.31999999</v>
      </c>
      <c r="AF2376">
        <v>71.06</v>
      </c>
      <c r="AG2376" s="4">
        <v>0.78</v>
      </c>
      <c r="AH2376" t="s">
        <v>33</v>
      </c>
      <c r="AI2376" t="s">
        <v>213</v>
      </c>
      <c r="AJ2376">
        <v>36.778261000000001</v>
      </c>
      <c r="AK2376">
        <v>-119.41793199999999</v>
      </c>
    </row>
    <row r="2377" spans="1:37" x14ac:dyDescent="0.25">
      <c r="A2377">
        <v>2375</v>
      </c>
      <c r="B2377">
        <v>436</v>
      </c>
      <c r="C2377" t="s">
        <v>1404</v>
      </c>
      <c r="D2377" t="s">
        <v>213</v>
      </c>
      <c r="E2377" t="s">
        <v>31</v>
      </c>
      <c r="F2377" s="2">
        <v>34700</v>
      </c>
      <c r="G2377" s="2">
        <v>37987</v>
      </c>
      <c r="H2377">
        <v>154646</v>
      </c>
      <c r="I2377">
        <v>77731</v>
      </c>
      <c r="J2377">
        <v>278</v>
      </c>
      <c r="K2377">
        <f t="shared" si="74"/>
        <v>15691929620</v>
      </c>
      <c r="L2377">
        <v>250</v>
      </c>
      <c r="M2377">
        <v>223</v>
      </c>
      <c r="N2377" t="s">
        <v>1404</v>
      </c>
      <c r="O2377">
        <v>2</v>
      </c>
      <c r="P2377" t="s">
        <v>39</v>
      </c>
      <c r="Q2377" s="6">
        <v>42352</v>
      </c>
      <c r="R2377" s="3">
        <v>510002276</v>
      </c>
      <c r="S2377" s="3">
        <v>623349369</v>
      </c>
      <c r="T2377" t="s">
        <v>32</v>
      </c>
      <c r="V2377" s="3">
        <v>162600</v>
      </c>
      <c r="W2377">
        <v>78</v>
      </c>
      <c r="AB2377" s="3">
        <v>510002276</v>
      </c>
      <c r="AC2377" s="3">
        <v>623349369</v>
      </c>
      <c r="AD2377">
        <v>78.41</v>
      </c>
      <c r="AE2377" s="5">
        <f t="shared" si="75"/>
        <v>397801775.28000003</v>
      </c>
      <c r="AF2377">
        <v>95.84</v>
      </c>
      <c r="AG2377" s="4">
        <v>0.78</v>
      </c>
      <c r="AH2377" t="s">
        <v>33</v>
      </c>
      <c r="AI2377" t="s">
        <v>213</v>
      </c>
      <c r="AJ2377">
        <v>36.778261000000001</v>
      </c>
      <c r="AK2377">
        <v>-119.41793199999999</v>
      </c>
    </row>
    <row r="2378" spans="1:37" x14ac:dyDescent="0.25">
      <c r="A2378">
        <v>2376</v>
      </c>
      <c r="B2378">
        <v>436</v>
      </c>
      <c r="C2378" t="s">
        <v>1404</v>
      </c>
      <c r="D2378" t="s">
        <v>213</v>
      </c>
      <c r="E2378" t="s">
        <v>31</v>
      </c>
      <c r="F2378" s="2">
        <v>34700</v>
      </c>
      <c r="G2378" s="2">
        <v>37987</v>
      </c>
      <c r="H2378">
        <v>154646</v>
      </c>
      <c r="I2378">
        <v>77731</v>
      </c>
      <c r="J2378">
        <v>278</v>
      </c>
      <c r="K2378">
        <f t="shared" si="74"/>
        <v>15691929620</v>
      </c>
      <c r="L2378">
        <v>250</v>
      </c>
      <c r="M2378">
        <v>223</v>
      </c>
      <c r="N2378" t="s">
        <v>1404</v>
      </c>
      <c r="O2378">
        <v>2</v>
      </c>
      <c r="P2378" t="s">
        <v>39</v>
      </c>
      <c r="Q2378" s="6">
        <v>42322</v>
      </c>
      <c r="R2378" s="3">
        <v>1994</v>
      </c>
      <c r="S2378" s="3">
        <v>2689</v>
      </c>
      <c r="T2378" t="s">
        <v>55</v>
      </c>
      <c r="U2378" t="s">
        <v>1406</v>
      </c>
      <c r="V2378" s="3">
        <v>162301</v>
      </c>
      <c r="W2378">
        <v>93</v>
      </c>
      <c r="AB2378" s="3">
        <v>649747745</v>
      </c>
      <c r="AC2378" s="3">
        <v>876214487</v>
      </c>
      <c r="AD2378">
        <v>93.41</v>
      </c>
      <c r="AE2378" s="5">
        <f t="shared" si="75"/>
        <v>454823421.5</v>
      </c>
      <c r="AF2378">
        <v>125.97</v>
      </c>
      <c r="AG2378" s="4">
        <v>0.7</v>
      </c>
      <c r="AH2378" t="s">
        <v>33</v>
      </c>
      <c r="AI2378" t="s">
        <v>213</v>
      </c>
      <c r="AJ2378">
        <v>36.778261000000001</v>
      </c>
      <c r="AK2378">
        <v>-119.41793199999999</v>
      </c>
    </row>
    <row r="2379" spans="1:37" x14ac:dyDescent="0.25">
      <c r="A2379">
        <v>2377</v>
      </c>
      <c r="B2379">
        <v>436</v>
      </c>
      <c r="C2379" t="s">
        <v>1404</v>
      </c>
      <c r="D2379" t="s">
        <v>213</v>
      </c>
      <c r="E2379" t="s">
        <v>31</v>
      </c>
      <c r="F2379" s="2">
        <v>34700</v>
      </c>
      <c r="G2379" s="2">
        <v>37987</v>
      </c>
      <c r="H2379">
        <v>154646</v>
      </c>
      <c r="I2379">
        <v>77731</v>
      </c>
      <c r="J2379">
        <v>278</v>
      </c>
      <c r="K2379">
        <f t="shared" si="74"/>
        <v>15691929620</v>
      </c>
      <c r="L2379">
        <v>250</v>
      </c>
      <c r="M2379">
        <v>223</v>
      </c>
      <c r="N2379" t="s">
        <v>1404</v>
      </c>
      <c r="O2379">
        <v>2</v>
      </c>
      <c r="P2379" t="s">
        <v>39</v>
      </c>
      <c r="Q2379" s="6">
        <v>42291</v>
      </c>
      <c r="R2379" s="3">
        <v>3048</v>
      </c>
      <c r="S2379" s="3">
        <v>3726</v>
      </c>
      <c r="T2379" t="s">
        <v>55</v>
      </c>
      <c r="V2379" s="3">
        <v>161923</v>
      </c>
      <c r="W2379">
        <v>141</v>
      </c>
      <c r="AB2379" s="3">
        <v>993195149</v>
      </c>
      <c r="AC2379" s="3">
        <v>1214122417</v>
      </c>
      <c r="AD2379">
        <v>140.47999999999999</v>
      </c>
      <c r="AE2379" s="5">
        <f t="shared" si="75"/>
        <v>705168555.78999996</v>
      </c>
      <c r="AF2379">
        <v>171.73</v>
      </c>
      <c r="AG2379" s="4">
        <v>0.71</v>
      </c>
      <c r="AH2379" t="s">
        <v>33</v>
      </c>
      <c r="AI2379" t="s">
        <v>213</v>
      </c>
      <c r="AJ2379">
        <v>36.778261000000001</v>
      </c>
      <c r="AK2379">
        <v>-119.41793199999999</v>
      </c>
    </row>
    <row r="2380" spans="1:37" x14ac:dyDescent="0.25">
      <c r="A2380">
        <v>2378</v>
      </c>
      <c r="B2380">
        <v>436</v>
      </c>
      <c r="C2380" t="s">
        <v>1404</v>
      </c>
      <c r="D2380" t="s">
        <v>213</v>
      </c>
      <c r="E2380" t="s">
        <v>31</v>
      </c>
      <c r="F2380" s="2">
        <v>34700</v>
      </c>
      <c r="G2380" s="2">
        <v>37987</v>
      </c>
      <c r="H2380">
        <v>154646</v>
      </c>
      <c r="I2380">
        <v>77731</v>
      </c>
      <c r="J2380">
        <v>278</v>
      </c>
      <c r="K2380">
        <f t="shared" si="74"/>
        <v>15691929620</v>
      </c>
      <c r="L2380">
        <v>250</v>
      </c>
      <c r="M2380">
        <v>223</v>
      </c>
      <c r="N2380" t="s">
        <v>1404</v>
      </c>
      <c r="O2380">
        <v>2</v>
      </c>
      <c r="P2380" t="s">
        <v>39</v>
      </c>
      <c r="Q2380" s="6">
        <v>42261</v>
      </c>
      <c r="R2380" s="3">
        <v>3422</v>
      </c>
      <c r="S2380" s="3">
        <v>4167</v>
      </c>
      <c r="T2380" t="s">
        <v>55</v>
      </c>
      <c r="U2380" t="s">
        <v>1407</v>
      </c>
      <c r="V2380" s="3">
        <v>161888</v>
      </c>
      <c r="W2380">
        <v>145</v>
      </c>
      <c r="AB2380" s="3">
        <v>1115063583</v>
      </c>
      <c r="AC2380" s="3">
        <v>1357822896</v>
      </c>
      <c r="AD2380">
        <v>145.33000000000001</v>
      </c>
      <c r="AE2380" s="5">
        <f t="shared" si="75"/>
        <v>702490057.28999996</v>
      </c>
      <c r="AF2380">
        <v>176.97</v>
      </c>
      <c r="AG2380" s="4">
        <v>0.63</v>
      </c>
      <c r="AH2380" t="s">
        <v>33</v>
      </c>
      <c r="AI2380" t="s">
        <v>213</v>
      </c>
      <c r="AJ2380">
        <v>36.778261000000001</v>
      </c>
      <c r="AK2380">
        <v>-119.41793199999999</v>
      </c>
    </row>
    <row r="2381" spans="1:37" x14ac:dyDescent="0.25">
      <c r="A2381">
        <v>2379</v>
      </c>
      <c r="B2381">
        <v>436</v>
      </c>
      <c r="C2381" t="s">
        <v>1404</v>
      </c>
      <c r="D2381" t="s">
        <v>213</v>
      </c>
      <c r="E2381" t="s">
        <v>31</v>
      </c>
      <c r="F2381" s="2">
        <v>34700</v>
      </c>
      <c r="G2381" s="2">
        <v>37987</v>
      </c>
      <c r="H2381">
        <v>154646</v>
      </c>
      <c r="I2381">
        <v>77731</v>
      </c>
      <c r="J2381">
        <v>278</v>
      </c>
      <c r="K2381">
        <f t="shared" si="74"/>
        <v>15691929620</v>
      </c>
      <c r="L2381">
        <v>250</v>
      </c>
      <c r="M2381">
        <v>223</v>
      </c>
      <c r="N2381" t="s">
        <v>1404</v>
      </c>
      <c r="O2381" t="s">
        <v>96</v>
      </c>
      <c r="P2381" t="s">
        <v>39</v>
      </c>
      <c r="Q2381" s="6">
        <v>42230</v>
      </c>
      <c r="R2381" s="3">
        <v>3973</v>
      </c>
      <c r="S2381" s="3">
        <v>4930</v>
      </c>
      <c r="T2381" t="s">
        <v>55</v>
      </c>
      <c r="U2381" t="s">
        <v>1408</v>
      </c>
      <c r="V2381" s="3">
        <v>160754</v>
      </c>
      <c r="AB2381" s="3">
        <v>1294607719</v>
      </c>
      <c r="AC2381" s="3">
        <v>1606447535</v>
      </c>
      <c r="AD2381">
        <v>194.84</v>
      </c>
      <c r="AE2381" s="5">
        <f t="shared" si="75"/>
        <v>970955789.25</v>
      </c>
      <c r="AF2381">
        <v>241.77</v>
      </c>
      <c r="AG2381" s="4">
        <v>0.75</v>
      </c>
      <c r="AH2381" t="s">
        <v>33</v>
      </c>
      <c r="AI2381" t="s">
        <v>213</v>
      </c>
      <c r="AJ2381">
        <v>36.778261000000001</v>
      </c>
      <c r="AK2381">
        <v>-119.41793199999999</v>
      </c>
    </row>
    <row r="2382" spans="1:37" x14ac:dyDescent="0.25">
      <c r="A2382">
        <v>2380</v>
      </c>
      <c r="B2382">
        <v>436</v>
      </c>
      <c r="C2382" t="s">
        <v>1404</v>
      </c>
      <c r="D2382" t="s">
        <v>213</v>
      </c>
      <c r="E2382" t="s">
        <v>31</v>
      </c>
      <c r="F2382" s="2">
        <v>34700</v>
      </c>
      <c r="G2382" s="2">
        <v>37987</v>
      </c>
      <c r="H2382">
        <v>154646</v>
      </c>
      <c r="I2382">
        <v>77731</v>
      </c>
      <c r="J2382">
        <v>278</v>
      </c>
      <c r="K2382">
        <f t="shared" si="74"/>
        <v>15691929620</v>
      </c>
      <c r="L2382">
        <v>250</v>
      </c>
      <c r="M2382">
        <v>223</v>
      </c>
      <c r="N2382" t="s">
        <v>1404</v>
      </c>
      <c r="O2382" t="s">
        <v>96</v>
      </c>
      <c r="P2382" t="s">
        <v>39</v>
      </c>
      <c r="Q2382" s="6">
        <v>42199</v>
      </c>
      <c r="R2382" s="3">
        <v>4321</v>
      </c>
      <c r="S2382" s="3">
        <v>5404</v>
      </c>
      <c r="T2382" t="s">
        <v>55</v>
      </c>
      <c r="U2382" t="s">
        <v>1409</v>
      </c>
      <c r="V2382" s="3">
        <v>160754</v>
      </c>
      <c r="AB2382" s="3">
        <v>1408004016</v>
      </c>
      <c r="AC2382" s="3">
        <v>1760901112</v>
      </c>
      <c r="AD2382">
        <v>211.91</v>
      </c>
      <c r="AE2382" s="5">
        <f t="shared" si="75"/>
        <v>1056003012</v>
      </c>
      <c r="AF2382">
        <v>265.02</v>
      </c>
      <c r="AG2382" s="4">
        <v>0.75</v>
      </c>
      <c r="AH2382" t="s">
        <v>33</v>
      </c>
      <c r="AI2382" t="s">
        <v>213</v>
      </c>
      <c r="AJ2382">
        <v>36.778261000000001</v>
      </c>
      <c r="AK2382">
        <v>-119.41793199999999</v>
      </c>
    </row>
    <row r="2383" spans="1:37" x14ac:dyDescent="0.25">
      <c r="A2383">
        <v>2381</v>
      </c>
      <c r="B2383">
        <v>436</v>
      </c>
      <c r="C2383" t="s">
        <v>1404</v>
      </c>
      <c r="D2383" t="s">
        <v>213</v>
      </c>
      <c r="E2383" t="s">
        <v>31</v>
      </c>
      <c r="F2383" s="2">
        <v>34700</v>
      </c>
      <c r="G2383" s="2">
        <v>37987</v>
      </c>
      <c r="H2383">
        <v>154646</v>
      </c>
      <c r="I2383">
        <v>77731</v>
      </c>
      <c r="J2383">
        <v>278</v>
      </c>
      <c r="K2383">
        <f t="shared" si="74"/>
        <v>15691929620</v>
      </c>
      <c r="L2383">
        <v>250</v>
      </c>
      <c r="M2383">
        <v>223</v>
      </c>
      <c r="N2383" t="s">
        <v>1404</v>
      </c>
      <c r="O2383" t="s">
        <v>96</v>
      </c>
      <c r="P2383" t="s">
        <v>39</v>
      </c>
      <c r="Q2383" s="6">
        <v>42169</v>
      </c>
      <c r="R2383" s="3">
        <v>4520</v>
      </c>
      <c r="S2383" s="3">
        <v>4707</v>
      </c>
      <c r="T2383" t="s">
        <v>55</v>
      </c>
      <c r="U2383" t="s">
        <v>1409</v>
      </c>
      <c r="V2383" s="3">
        <v>160754</v>
      </c>
      <c r="AB2383" s="3">
        <v>1472848450</v>
      </c>
      <c r="AC2383" s="3">
        <v>1533782667</v>
      </c>
      <c r="AD2383">
        <v>229.05</v>
      </c>
      <c r="AE2383" s="5">
        <f t="shared" si="75"/>
        <v>1104636337.5</v>
      </c>
      <c r="AF2383">
        <v>238.53</v>
      </c>
      <c r="AG2383" s="4">
        <v>0.75</v>
      </c>
      <c r="AH2383" t="s">
        <v>33</v>
      </c>
      <c r="AI2383" t="s">
        <v>213</v>
      </c>
      <c r="AJ2383">
        <v>36.778261000000001</v>
      </c>
      <c r="AK2383">
        <v>-119.41793199999999</v>
      </c>
    </row>
    <row r="2384" spans="1:37" x14ac:dyDescent="0.25">
      <c r="A2384">
        <v>2382</v>
      </c>
      <c r="B2384">
        <v>347</v>
      </c>
      <c r="C2384" t="s">
        <v>1410</v>
      </c>
      <c r="D2384" t="s">
        <v>213</v>
      </c>
      <c r="E2384" t="s">
        <v>31</v>
      </c>
      <c r="F2384" s="2">
        <v>34700</v>
      </c>
      <c r="G2384" s="2">
        <v>38352</v>
      </c>
      <c r="H2384">
        <v>170615</v>
      </c>
      <c r="I2384">
        <v>169017</v>
      </c>
      <c r="J2384">
        <v>242</v>
      </c>
      <c r="K2384">
        <f t="shared" si="74"/>
        <v>15070422950</v>
      </c>
      <c r="L2384">
        <v>218</v>
      </c>
      <c r="M2384">
        <v>193</v>
      </c>
      <c r="N2384" t="s">
        <v>1410</v>
      </c>
      <c r="O2384" t="s">
        <v>1411</v>
      </c>
      <c r="P2384" t="s">
        <v>39</v>
      </c>
      <c r="Q2384" s="6">
        <v>42050</v>
      </c>
      <c r="R2384">
        <v>501</v>
      </c>
      <c r="S2384">
        <v>539</v>
      </c>
      <c r="T2384" t="s">
        <v>40</v>
      </c>
      <c r="U2384" t="s">
        <v>1412</v>
      </c>
      <c r="V2384" s="3">
        <v>174304</v>
      </c>
      <c r="W2384">
        <v>96</v>
      </c>
      <c r="AB2384" s="3">
        <v>501287000</v>
      </c>
      <c r="AC2384" s="3">
        <v>539424000</v>
      </c>
      <c r="AD2384">
        <v>96.04</v>
      </c>
      <c r="AE2384" s="5">
        <f t="shared" si="75"/>
        <v>471209780</v>
      </c>
      <c r="AF2384">
        <v>103.34</v>
      </c>
      <c r="AG2384" s="4">
        <v>0.94</v>
      </c>
      <c r="AH2384" t="s">
        <v>33</v>
      </c>
      <c r="AI2384" t="s">
        <v>213</v>
      </c>
      <c r="AJ2384">
        <v>36.778261000000001</v>
      </c>
      <c r="AK2384">
        <v>-119.41793199999999</v>
      </c>
    </row>
    <row r="2385" spans="1:37" x14ac:dyDescent="0.25">
      <c r="A2385">
        <v>2383</v>
      </c>
      <c r="B2385">
        <v>347</v>
      </c>
      <c r="C2385" t="s">
        <v>1410</v>
      </c>
      <c r="D2385" t="s">
        <v>213</v>
      </c>
      <c r="E2385" t="s">
        <v>31</v>
      </c>
      <c r="F2385" s="2">
        <v>34700</v>
      </c>
      <c r="G2385" s="2">
        <v>38352</v>
      </c>
      <c r="H2385">
        <v>170615</v>
      </c>
      <c r="I2385">
        <v>169017</v>
      </c>
      <c r="J2385">
        <v>242</v>
      </c>
      <c r="K2385">
        <f t="shared" si="74"/>
        <v>15070422950</v>
      </c>
      <c r="L2385">
        <v>218</v>
      </c>
      <c r="M2385">
        <v>193</v>
      </c>
      <c r="N2385" t="s">
        <v>1410</v>
      </c>
      <c r="O2385" t="s">
        <v>1411</v>
      </c>
      <c r="P2385" t="s">
        <v>39</v>
      </c>
      <c r="Q2385" s="6">
        <v>42019</v>
      </c>
      <c r="R2385">
        <v>565</v>
      </c>
      <c r="S2385">
        <v>530</v>
      </c>
      <c r="T2385" t="s">
        <v>40</v>
      </c>
      <c r="U2385" t="s">
        <v>1412</v>
      </c>
      <c r="V2385" s="3">
        <v>174304</v>
      </c>
      <c r="W2385">
        <v>97.7</v>
      </c>
      <c r="AB2385" s="3">
        <v>564908000</v>
      </c>
      <c r="AC2385" s="3">
        <v>530150000</v>
      </c>
      <c r="AD2385">
        <v>97.75</v>
      </c>
      <c r="AE2385" s="5">
        <f t="shared" si="75"/>
        <v>531013519.99999994</v>
      </c>
      <c r="AF2385">
        <v>91.74</v>
      </c>
      <c r="AG2385" s="4">
        <v>0.94</v>
      </c>
      <c r="AH2385" t="s">
        <v>33</v>
      </c>
      <c r="AI2385" t="s">
        <v>213</v>
      </c>
      <c r="AJ2385">
        <v>36.778261000000001</v>
      </c>
      <c r="AK2385">
        <v>-119.41793199999999</v>
      </c>
    </row>
    <row r="2386" spans="1:37" x14ac:dyDescent="0.25">
      <c r="A2386">
        <v>2384</v>
      </c>
      <c r="B2386">
        <v>347</v>
      </c>
      <c r="C2386" t="s">
        <v>1410</v>
      </c>
      <c r="D2386" t="s">
        <v>213</v>
      </c>
      <c r="E2386" t="s">
        <v>31</v>
      </c>
      <c r="F2386" s="2">
        <v>34700</v>
      </c>
      <c r="G2386" s="2">
        <v>38352</v>
      </c>
      <c r="H2386">
        <v>170615</v>
      </c>
      <c r="I2386">
        <v>169017</v>
      </c>
      <c r="J2386">
        <v>242</v>
      </c>
      <c r="K2386">
        <f t="shared" si="74"/>
        <v>15070422950</v>
      </c>
      <c r="L2386">
        <v>218</v>
      </c>
      <c r="M2386">
        <v>193</v>
      </c>
      <c r="N2386" t="s">
        <v>1410</v>
      </c>
      <c r="O2386" t="s">
        <v>1411</v>
      </c>
      <c r="P2386" t="s">
        <v>39</v>
      </c>
      <c r="Q2386" s="6">
        <v>42352</v>
      </c>
      <c r="R2386">
        <v>566</v>
      </c>
      <c r="S2386">
        <v>701</v>
      </c>
      <c r="T2386" t="s">
        <v>40</v>
      </c>
      <c r="U2386" t="s">
        <v>1413</v>
      </c>
      <c r="V2386" s="3">
        <v>173560</v>
      </c>
      <c r="W2386">
        <v>98.4</v>
      </c>
      <c r="AB2386" s="3">
        <v>566316000</v>
      </c>
      <c r="AC2386" s="3">
        <v>701171000</v>
      </c>
      <c r="AD2386">
        <v>98.41</v>
      </c>
      <c r="AE2386" s="5">
        <f t="shared" si="75"/>
        <v>532337039.99999994</v>
      </c>
      <c r="AF2386">
        <v>121.85</v>
      </c>
      <c r="AG2386" s="4">
        <v>0.94</v>
      </c>
      <c r="AH2386" t="s">
        <v>33</v>
      </c>
      <c r="AI2386" t="s">
        <v>213</v>
      </c>
      <c r="AJ2386">
        <v>36.778261000000001</v>
      </c>
      <c r="AK2386">
        <v>-119.41793199999999</v>
      </c>
    </row>
    <row r="2387" spans="1:37" x14ac:dyDescent="0.25">
      <c r="A2387">
        <v>2385</v>
      </c>
      <c r="B2387">
        <v>347</v>
      </c>
      <c r="C2387" t="s">
        <v>1410</v>
      </c>
      <c r="D2387" t="s">
        <v>213</v>
      </c>
      <c r="E2387" t="s">
        <v>31</v>
      </c>
      <c r="F2387" s="2">
        <v>34700</v>
      </c>
      <c r="G2387" s="2">
        <v>38352</v>
      </c>
      <c r="H2387">
        <v>170615</v>
      </c>
      <c r="I2387">
        <v>169017</v>
      </c>
      <c r="J2387">
        <v>242</v>
      </c>
      <c r="K2387">
        <f t="shared" si="74"/>
        <v>15070422950</v>
      </c>
      <c r="L2387">
        <v>218</v>
      </c>
      <c r="M2387">
        <v>193</v>
      </c>
      <c r="N2387" t="s">
        <v>1410</v>
      </c>
      <c r="O2387" t="s">
        <v>1411</v>
      </c>
      <c r="P2387" t="s">
        <v>39</v>
      </c>
      <c r="Q2387" s="6">
        <v>42322</v>
      </c>
      <c r="R2387">
        <v>574</v>
      </c>
      <c r="S2387">
        <v>666</v>
      </c>
      <c r="T2387" t="s">
        <v>40</v>
      </c>
      <c r="U2387" t="s">
        <v>1414</v>
      </c>
      <c r="V2387" s="3">
        <v>173560</v>
      </c>
      <c r="W2387">
        <v>103.1</v>
      </c>
      <c r="AB2387" s="3">
        <v>574261000</v>
      </c>
      <c r="AC2387" s="3">
        <v>666319000</v>
      </c>
      <c r="AD2387">
        <v>103.12</v>
      </c>
      <c r="AE2387" s="5">
        <f t="shared" si="75"/>
        <v>539805340</v>
      </c>
      <c r="AF2387">
        <v>119.65</v>
      </c>
      <c r="AG2387" s="4">
        <v>0.94</v>
      </c>
      <c r="AH2387" t="s">
        <v>33</v>
      </c>
      <c r="AI2387" t="s">
        <v>213</v>
      </c>
      <c r="AJ2387">
        <v>36.778261000000001</v>
      </c>
      <c r="AK2387">
        <v>-119.41793199999999</v>
      </c>
    </row>
    <row r="2388" spans="1:37" x14ac:dyDescent="0.25">
      <c r="A2388">
        <v>2386</v>
      </c>
      <c r="B2388">
        <v>347</v>
      </c>
      <c r="C2388" t="s">
        <v>1410</v>
      </c>
      <c r="D2388" t="s">
        <v>213</v>
      </c>
      <c r="E2388" t="s">
        <v>31</v>
      </c>
      <c r="F2388" s="2">
        <v>34700</v>
      </c>
      <c r="G2388" s="2">
        <v>38352</v>
      </c>
      <c r="H2388">
        <v>170615</v>
      </c>
      <c r="I2388">
        <v>169017</v>
      </c>
      <c r="J2388">
        <v>242</v>
      </c>
      <c r="K2388">
        <f t="shared" si="74"/>
        <v>15070422950</v>
      </c>
      <c r="L2388">
        <v>218</v>
      </c>
      <c r="M2388">
        <v>193</v>
      </c>
      <c r="N2388" t="s">
        <v>1410</v>
      </c>
      <c r="O2388" t="s">
        <v>1411</v>
      </c>
      <c r="P2388" t="s">
        <v>39</v>
      </c>
      <c r="Q2388" s="6">
        <v>42291</v>
      </c>
      <c r="R2388">
        <v>963</v>
      </c>
      <c r="S2388" s="3">
        <v>1102</v>
      </c>
      <c r="T2388" t="s">
        <v>40</v>
      </c>
      <c r="U2388" t="s">
        <v>1414</v>
      </c>
      <c r="V2388" s="3">
        <v>173560</v>
      </c>
      <c r="W2388">
        <v>167.3</v>
      </c>
      <c r="AB2388" s="3">
        <v>962686000</v>
      </c>
      <c r="AC2388" s="3">
        <v>1102017000</v>
      </c>
      <c r="AD2388">
        <v>167.3</v>
      </c>
      <c r="AE2388" s="5">
        <f t="shared" si="75"/>
        <v>904924840</v>
      </c>
      <c r="AF2388">
        <v>191.51</v>
      </c>
      <c r="AG2388" s="4">
        <v>0.94</v>
      </c>
      <c r="AH2388" t="s">
        <v>33</v>
      </c>
      <c r="AI2388" t="s">
        <v>213</v>
      </c>
      <c r="AJ2388">
        <v>36.778261000000001</v>
      </c>
      <c r="AK2388">
        <v>-119.41793199999999</v>
      </c>
    </row>
    <row r="2389" spans="1:37" x14ac:dyDescent="0.25">
      <c r="A2389">
        <v>2387</v>
      </c>
      <c r="B2389">
        <v>347</v>
      </c>
      <c r="C2389" t="s">
        <v>1410</v>
      </c>
      <c r="D2389" t="s">
        <v>213</v>
      </c>
      <c r="E2389" t="s">
        <v>31</v>
      </c>
      <c r="F2389" s="2">
        <v>34700</v>
      </c>
      <c r="G2389" s="2">
        <v>38352</v>
      </c>
      <c r="H2389">
        <v>170615</v>
      </c>
      <c r="I2389">
        <v>169017</v>
      </c>
      <c r="J2389">
        <v>242</v>
      </c>
      <c r="K2389">
        <f t="shared" si="74"/>
        <v>15070422950</v>
      </c>
      <c r="L2389">
        <v>218</v>
      </c>
      <c r="M2389">
        <v>193</v>
      </c>
      <c r="N2389" t="s">
        <v>1410</v>
      </c>
      <c r="O2389" t="s">
        <v>1411</v>
      </c>
      <c r="P2389" t="s">
        <v>39</v>
      </c>
      <c r="Q2389" s="6">
        <v>42261</v>
      </c>
      <c r="R2389" s="3">
        <v>1165</v>
      </c>
      <c r="S2389" s="3">
        <v>1391</v>
      </c>
      <c r="T2389" t="s">
        <v>40</v>
      </c>
      <c r="U2389" t="s">
        <v>1415</v>
      </c>
      <c r="V2389" s="3">
        <v>170615</v>
      </c>
      <c r="W2389">
        <v>213</v>
      </c>
      <c r="AB2389" s="3">
        <v>1165237000</v>
      </c>
      <c r="AC2389" s="3">
        <v>1391097000</v>
      </c>
      <c r="AD2389">
        <v>212.86</v>
      </c>
      <c r="AE2389" s="5">
        <f t="shared" si="75"/>
        <v>1095322780</v>
      </c>
      <c r="AF2389">
        <v>254.12</v>
      </c>
      <c r="AG2389" s="4">
        <v>0.94</v>
      </c>
      <c r="AH2389" t="s">
        <v>33</v>
      </c>
      <c r="AI2389" t="s">
        <v>213</v>
      </c>
      <c r="AJ2389">
        <v>36.778261000000001</v>
      </c>
      <c r="AK2389">
        <v>-119.41793199999999</v>
      </c>
    </row>
    <row r="2390" spans="1:37" x14ac:dyDescent="0.25">
      <c r="A2390">
        <v>2388</v>
      </c>
      <c r="B2390">
        <v>347</v>
      </c>
      <c r="C2390" t="s">
        <v>1410</v>
      </c>
      <c r="D2390" t="s">
        <v>213</v>
      </c>
      <c r="E2390" t="s">
        <v>31</v>
      </c>
      <c r="F2390" s="2">
        <v>34700</v>
      </c>
      <c r="G2390" s="2">
        <v>38352</v>
      </c>
      <c r="H2390">
        <v>170615</v>
      </c>
      <c r="I2390">
        <v>169017</v>
      </c>
      <c r="J2390">
        <v>242</v>
      </c>
      <c r="K2390">
        <f t="shared" si="74"/>
        <v>15070422950</v>
      </c>
      <c r="L2390">
        <v>218</v>
      </c>
      <c r="M2390">
        <v>193</v>
      </c>
      <c r="N2390" t="s">
        <v>1410</v>
      </c>
      <c r="O2390" t="s">
        <v>1411</v>
      </c>
      <c r="P2390" t="s">
        <v>39</v>
      </c>
      <c r="Q2390" s="6">
        <v>42230</v>
      </c>
      <c r="R2390" s="3">
        <v>1241</v>
      </c>
      <c r="S2390" s="3">
        <v>1545</v>
      </c>
      <c r="T2390" t="s">
        <v>40</v>
      </c>
      <c r="U2390" t="s">
        <v>1415</v>
      </c>
      <c r="V2390" s="3">
        <v>170615</v>
      </c>
      <c r="AB2390" s="3">
        <v>1241361000</v>
      </c>
      <c r="AC2390" s="3">
        <v>1545284000</v>
      </c>
      <c r="AD2390">
        <v>219.45</v>
      </c>
      <c r="AE2390" s="5">
        <f t="shared" si="75"/>
        <v>1166879340</v>
      </c>
      <c r="AF2390">
        <v>273.18</v>
      </c>
      <c r="AG2390" s="4">
        <v>0.94</v>
      </c>
      <c r="AH2390" t="s">
        <v>33</v>
      </c>
      <c r="AI2390" t="s">
        <v>213</v>
      </c>
      <c r="AJ2390">
        <v>36.778261000000001</v>
      </c>
      <c r="AK2390">
        <v>-119.41793199999999</v>
      </c>
    </row>
    <row r="2391" spans="1:37" x14ac:dyDescent="0.25">
      <c r="A2391">
        <v>2389</v>
      </c>
      <c r="B2391">
        <v>347</v>
      </c>
      <c r="C2391" t="s">
        <v>1410</v>
      </c>
      <c r="D2391" t="s">
        <v>213</v>
      </c>
      <c r="E2391" t="s">
        <v>31</v>
      </c>
      <c r="F2391" s="2">
        <v>34700</v>
      </c>
      <c r="G2391" s="2">
        <v>38352</v>
      </c>
      <c r="H2391">
        <v>170615</v>
      </c>
      <c r="I2391">
        <v>169017</v>
      </c>
      <c r="J2391">
        <v>242</v>
      </c>
      <c r="K2391">
        <f t="shared" si="74"/>
        <v>15070422950</v>
      </c>
      <c r="L2391">
        <v>218</v>
      </c>
      <c r="M2391">
        <v>193</v>
      </c>
      <c r="N2391" t="s">
        <v>1410</v>
      </c>
      <c r="O2391" t="s">
        <v>1411</v>
      </c>
      <c r="Q2391" s="6">
        <v>42199</v>
      </c>
      <c r="R2391" s="3">
        <v>1329</v>
      </c>
      <c r="S2391" s="3">
        <v>1788</v>
      </c>
      <c r="T2391" t="s">
        <v>40</v>
      </c>
      <c r="U2391" t="s">
        <v>1415</v>
      </c>
      <c r="V2391" s="3">
        <v>170615</v>
      </c>
      <c r="AB2391" s="3">
        <v>1329245000</v>
      </c>
      <c r="AC2391" s="3">
        <v>1787915000</v>
      </c>
      <c r="AD2391">
        <v>234.98</v>
      </c>
      <c r="AE2391" s="5">
        <f t="shared" si="75"/>
        <v>1249490300</v>
      </c>
      <c r="AF2391">
        <v>316.07</v>
      </c>
      <c r="AG2391" s="4">
        <v>0.94</v>
      </c>
      <c r="AH2391" t="s">
        <v>33</v>
      </c>
      <c r="AI2391" t="s">
        <v>213</v>
      </c>
      <c r="AJ2391">
        <v>36.778261000000001</v>
      </c>
      <c r="AK2391">
        <v>-119.41793199999999</v>
      </c>
    </row>
    <row r="2392" spans="1:37" x14ac:dyDescent="0.25">
      <c r="A2392">
        <v>2390</v>
      </c>
      <c r="B2392">
        <v>347</v>
      </c>
      <c r="C2392" t="s">
        <v>1410</v>
      </c>
      <c r="D2392" t="s">
        <v>213</v>
      </c>
      <c r="E2392" t="s">
        <v>31</v>
      </c>
      <c r="F2392" s="2">
        <v>34700</v>
      </c>
      <c r="G2392" s="2">
        <v>38352</v>
      </c>
      <c r="H2392">
        <v>170615</v>
      </c>
      <c r="I2392">
        <v>169017</v>
      </c>
      <c r="J2392">
        <v>242</v>
      </c>
      <c r="K2392">
        <f t="shared" si="74"/>
        <v>15070422950</v>
      </c>
      <c r="L2392">
        <v>218</v>
      </c>
      <c r="M2392">
        <v>193</v>
      </c>
      <c r="N2392" t="s">
        <v>1410</v>
      </c>
      <c r="O2392" t="s">
        <v>1411</v>
      </c>
      <c r="P2392" t="s">
        <v>39</v>
      </c>
      <c r="Q2392" s="6">
        <v>42169</v>
      </c>
      <c r="R2392" s="3">
        <v>1413</v>
      </c>
      <c r="S2392" s="3">
        <v>1367</v>
      </c>
      <c r="T2392" t="s">
        <v>40</v>
      </c>
      <c r="U2392" t="s">
        <v>1415</v>
      </c>
      <c r="V2392" s="3">
        <v>170615</v>
      </c>
      <c r="AB2392" s="3">
        <v>1413213000</v>
      </c>
      <c r="AC2392" s="3">
        <v>1367382000</v>
      </c>
      <c r="AD2392">
        <v>258.16000000000003</v>
      </c>
      <c r="AE2392" s="5">
        <f t="shared" si="75"/>
        <v>1328420220</v>
      </c>
      <c r="AF2392">
        <v>249.78</v>
      </c>
      <c r="AG2392" s="4">
        <v>0.94</v>
      </c>
      <c r="AH2392" t="s">
        <v>33</v>
      </c>
      <c r="AI2392" t="s">
        <v>213</v>
      </c>
      <c r="AJ2392">
        <v>36.778261000000001</v>
      </c>
      <c r="AK2392">
        <v>-119.41793199999999</v>
      </c>
    </row>
    <row r="2393" spans="1:37" x14ac:dyDescent="0.25">
      <c r="A2393">
        <v>2391</v>
      </c>
      <c r="B2393">
        <v>470</v>
      </c>
      <c r="C2393" t="s">
        <v>1416</v>
      </c>
      <c r="D2393" t="s">
        <v>52</v>
      </c>
      <c r="E2393" t="s">
        <v>37</v>
      </c>
      <c r="F2393" s="2">
        <v>36161</v>
      </c>
      <c r="G2393" s="2">
        <v>39813</v>
      </c>
      <c r="H2393">
        <v>187690</v>
      </c>
      <c r="I2393">
        <v>174391</v>
      </c>
      <c r="J2393">
        <v>249</v>
      </c>
      <c r="K2393">
        <f t="shared" si="74"/>
        <v>17058205650</v>
      </c>
      <c r="L2393">
        <v>225</v>
      </c>
      <c r="M2393">
        <v>201</v>
      </c>
      <c r="N2393" t="s">
        <v>1416</v>
      </c>
      <c r="O2393">
        <v>2</v>
      </c>
      <c r="P2393" t="s">
        <v>39</v>
      </c>
      <c r="Q2393" s="6">
        <v>42050</v>
      </c>
      <c r="R2393" s="3">
        <v>2458</v>
      </c>
      <c r="S2393" s="3">
        <v>2580</v>
      </c>
      <c r="T2393" t="s">
        <v>55</v>
      </c>
      <c r="V2393" s="3">
        <v>187690</v>
      </c>
      <c r="W2393">
        <v>98.8</v>
      </c>
      <c r="AB2393" s="3">
        <v>800916739</v>
      </c>
      <c r="AC2393" s="3">
        <v>840674198</v>
      </c>
      <c r="AD2393">
        <v>98.8</v>
      </c>
      <c r="AE2393" s="5">
        <f t="shared" si="75"/>
        <v>520595880.35000002</v>
      </c>
      <c r="AF2393">
        <v>103.71</v>
      </c>
      <c r="AG2393" s="4">
        <v>0.65</v>
      </c>
      <c r="AH2393" t="s">
        <v>33</v>
      </c>
      <c r="AI2393" t="s">
        <v>52</v>
      </c>
      <c r="AJ2393">
        <v>34.108345</v>
      </c>
      <c r="AK2393">
        <v>-117.28976499999899</v>
      </c>
    </row>
    <row r="2394" spans="1:37" x14ac:dyDescent="0.25">
      <c r="A2394">
        <v>2392</v>
      </c>
      <c r="B2394">
        <v>470</v>
      </c>
      <c r="C2394" t="s">
        <v>1416</v>
      </c>
      <c r="D2394" t="s">
        <v>52</v>
      </c>
      <c r="E2394" t="s">
        <v>37</v>
      </c>
      <c r="F2394" s="2">
        <v>36161</v>
      </c>
      <c r="G2394" s="2">
        <v>39813</v>
      </c>
      <c r="H2394">
        <v>187690</v>
      </c>
      <c r="I2394">
        <v>174391</v>
      </c>
      <c r="J2394">
        <v>249</v>
      </c>
      <c r="K2394">
        <f t="shared" si="74"/>
        <v>17058205650</v>
      </c>
      <c r="L2394">
        <v>225</v>
      </c>
      <c r="M2394">
        <v>201</v>
      </c>
      <c r="N2394" t="s">
        <v>1416</v>
      </c>
      <c r="O2394">
        <v>2</v>
      </c>
      <c r="P2394" t="s">
        <v>39</v>
      </c>
      <c r="Q2394" s="6">
        <v>42019</v>
      </c>
      <c r="R2394" s="3">
        <v>2547</v>
      </c>
      <c r="S2394" s="3">
        <v>2507</v>
      </c>
      <c r="T2394" t="s">
        <v>55</v>
      </c>
      <c r="V2394" s="3">
        <v>187690</v>
      </c>
      <c r="W2394">
        <v>87.16</v>
      </c>
      <c r="AB2394" s="3">
        <v>829816177</v>
      </c>
      <c r="AC2394" s="3">
        <v>817030093</v>
      </c>
      <c r="AD2394">
        <v>87.17</v>
      </c>
      <c r="AE2394" s="5">
        <f t="shared" si="75"/>
        <v>506187867.96999997</v>
      </c>
      <c r="AF2394">
        <v>85.83</v>
      </c>
      <c r="AG2394" s="4">
        <v>0.61</v>
      </c>
      <c r="AH2394" t="s">
        <v>33</v>
      </c>
      <c r="AI2394" t="s">
        <v>52</v>
      </c>
      <c r="AJ2394">
        <v>34.108345</v>
      </c>
      <c r="AK2394">
        <v>-117.28976499999899</v>
      </c>
    </row>
    <row r="2395" spans="1:37" x14ac:dyDescent="0.25">
      <c r="A2395">
        <v>2393</v>
      </c>
      <c r="B2395">
        <v>470</v>
      </c>
      <c r="C2395" t="s">
        <v>1416</v>
      </c>
      <c r="D2395" t="s">
        <v>52</v>
      </c>
      <c r="E2395" t="s">
        <v>37</v>
      </c>
      <c r="F2395" s="2">
        <v>36161</v>
      </c>
      <c r="G2395" s="2">
        <v>39813</v>
      </c>
      <c r="H2395">
        <v>187690</v>
      </c>
      <c r="I2395">
        <v>174391</v>
      </c>
      <c r="J2395">
        <v>249</v>
      </c>
      <c r="K2395">
        <f t="shared" si="74"/>
        <v>17058205650</v>
      </c>
      <c r="L2395">
        <v>225</v>
      </c>
      <c r="M2395">
        <v>201</v>
      </c>
      <c r="N2395" t="s">
        <v>1416</v>
      </c>
      <c r="O2395">
        <v>2</v>
      </c>
      <c r="P2395" t="s">
        <v>39</v>
      </c>
      <c r="Q2395" s="6">
        <v>42352</v>
      </c>
      <c r="R2395" s="3">
        <v>2228</v>
      </c>
      <c r="S2395" s="3">
        <v>2774</v>
      </c>
      <c r="T2395" t="s">
        <v>55</v>
      </c>
      <c r="U2395" t="s">
        <v>1417</v>
      </c>
      <c r="V2395" s="3">
        <v>187690</v>
      </c>
      <c r="W2395">
        <v>70.05</v>
      </c>
      <c r="AB2395" s="3">
        <v>726112982</v>
      </c>
      <c r="AC2395" s="3">
        <v>903990715</v>
      </c>
      <c r="AD2395">
        <v>70.05</v>
      </c>
      <c r="AE2395" s="5">
        <f t="shared" si="75"/>
        <v>406623269.92000002</v>
      </c>
      <c r="AF2395">
        <v>87.21</v>
      </c>
      <c r="AG2395" s="4">
        <v>0.56000000000000005</v>
      </c>
      <c r="AH2395" t="s">
        <v>33</v>
      </c>
      <c r="AI2395" t="s">
        <v>52</v>
      </c>
      <c r="AJ2395">
        <v>34.108345</v>
      </c>
      <c r="AK2395">
        <v>-117.28976499999899</v>
      </c>
    </row>
    <row r="2396" spans="1:37" x14ac:dyDescent="0.25">
      <c r="A2396">
        <v>2394</v>
      </c>
      <c r="B2396">
        <v>470</v>
      </c>
      <c r="C2396" t="s">
        <v>1416</v>
      </c>
      <c r="D2396" t="s">
        <v>52</v>
      </c>
      <c r="E2396" t="s">
        <v>37</v>
      </c>
      <c r="F2396" s="2">
        <v>36161</v>
      </c>
      <c r="G2396" s="2">
        <v>39813</v>
      </c>
      <c r="H2396">
        <v>187690</v>
      </c>
      <c r="I2396">
        <v>174391</v>
      </c>
      <c r="J2396">
        <v>249</v>
      </c>
      <c r="K2396">
        <f t="shared" si="74"/>
        <v>17058205650</v>
      </c>
      <c r="L2396">
        <v>225</v>
      </c>
      <c r="M2396">
        <v>201</v>
      </c>
      <c r="N2396" t="s">
        <v>1416</v>
      </c>
      <c r="O2396">
        <v>2</v>
      </c>
      <c r="P2396" t="s">
        <v>39</v>
      </c>
      <c r="Q2396" s="6">
        <v>42322</v>
      </c>
      <c r="R2396" s="3">
        <v>3107</v>
      </c>
      <c r="S2396" s="3">
        <v>3078</v>
      </c>
      <c r="T2396" t="s">
        <v>55</v>
      </c>
      <c r="V2396" s="3">
        <v>187690</v>
      </c>
      <c r="W2396">
        <v>119.57</v>
      </c>
      <c r="AA2396" t="s">
        <v>55</v>
      </c>
      <c r="AB2396" s="3">
        <v>1012272773</v>
      </c>
      <c r="AC2396" s="3">
        <v>1003043357</v>
      </c>
      <c r="AD2396">
        <v>119.57</v>
      </c>
      <c r="AE2396" s="5">
        <f t="shared" si="75"/>
        <v>678222757.91000009</v>
      </c>
      <c r="AF2396">
        <v>118.48</v>
      </c>
      <c r="AG2396" s="4">
        <v>0.67</v>
      </c>
      <c r="AH2396" t="s">
        <v>33</v>
      </c>
      <c r="AI2396" t="s">
        <v>52</v>
      </c>
      <c r="AJ2396">
        <v>34.108345</v>
      </c>
      <c r="AK2396">
        <v>-117.28976499999899</v>
      </c>
    </row>
    <row r="2397" spans="1:37" x14ac:dyDescent="0.25">
      <c r="A2397">
        <v>2395</v>
      </c>
      <c r="B2397">
        <v>470</v>
      </c>
      <c r="C2397" t="s">
        <v>1416</v>
      </c>
      <c r="D2397" t="s">
        <v>52</v>
      </c>
      <c r="E2397" t="s">
        <v>37</v>
      </c>
      <c r="F2397" s="2">
        <v>36161</v>
      </c>
      <c r="G2397" s="2">
        <v>39813</v>
      </c>
      <c r="H2397">
        <v>187690</v>
      </c>
      <c r="I2397">
        <v>174391</v>
      </c>
      <c r="J2397">
        <v>249</v>
      </c>
      <c r="K2397">
        <f t="shared" si="74"/>
        <v>17058205650</v>
      </c>
      <c r="L2397">
        <v>225</v>
      </c>
      <c r="M2397">
        <v>201</v>
      </c>
      <c r="N2397" t="s">
        <v>1416</v>
      </c>
      <c r="O2397">
        <v>2</v>
      </c>
      <c r="P2397" t="s">
        <v>39</v>
      </c>
      <c r="Q2397" s="6">
        <v>42291</v>
      </c>
      <c r="R2397" s="3">
        <v>3766</v>
      </c>
      <c r="S2397" s="3">
        <v>3890</v>
      </c>
      <c r="T2397" t="s">
        <v>55</v>
      </c>
      <c r="U2397" t="s">
        <v>1418</v>
      </c>
      <c r="V2397" s="3">
        <v>187690</v>
      </c>
      <c r="W2397">
        <v>130.81</v>
      </c>
      <c r="AB2397" s="3">
        <v>1227248690</v>
      </c>
      <c r="AC2397" s="3">
        <v>1267591378</v>
      </c>
      <c r="AD2397">
        <v>130.82</v>
      </c>
      <c r="AE2397" s="5">
        <f t="shared" si="75"/>
        <v>760894187.79999995</v>
      </c>
      <c r="AF2397">
        <v>135.12</v>
      </c>
      <c r="AG2397" s="4">
        <v>0.62</v>
      </c>
      <c r="AH2397" t="s">
        <v>33</v>
      </c>
      <c r="AI2397" t="s">
        <v>52</v>
      </c>
      <c r="AJ2397">
        <v>34.108345</v>
      </c>
      <c r="AK2397">
        <v>-117.28976499999899</v>
      </c>
    </row>
    <row r="2398" spans="1:37" x14ac:dyDescent="0.25">
      <c r="A2398">
        <v>2396</v>
      </c>
      <c r="B2398">
        <v>470</v>
      </c>
      <c r="C2398" t="s">
        <v>1416</v>
      </c>
      <c r="D2398" t="s">
        <v>52</v>
      </c>
      <c r="E2398" t="s">
        <v>37</v>
      </c>
      <c r="F2398" s="2">
        <v>36161</v>
      </c>
      <c r="G2398" s="2">
        <v>39813</v>
      </c>
      <c r="H2398">
        <v>187690</v>
      </c>
      <c r="I2398">
        <v>174391</v>
      </c>
      <c r="J2398">
        <v>249</v>
      </c>
      <c r="K2398">
        <f t="shared" si="74"/>
        <v>17058205650</v>
      </c>
      <c r="L2398">
        <v>225</v>
      </c>
      <c r="M2398">
        <v>201</v>
      </c>
      <c r="N2398" t="s">
        <v>1416</v>
      </c>
      <c r="O2398">
        <v>2</v>
      </c>
      <c r="P2398" t="s">
        <v>39</v>
      </c>
      <c r="Q2398" s="6">
        <v>42261</v>
      </c>
      <c r="R2398" s="3">
        <v>4128</v>
      </c>
      <c r="S2398" s="3">
        <v>4918</v>
      </c>
      <c r="T2398" t="s">
        <v>55</v>
      </c>
      <c r="U2398" t="s">
        <v>1419</v>
      </c>
      <c r="V2398" s="3">
        <v>187690</v>
      </c>
      <c r="W2398">
        <v>143.61000000000001</v>
      </c>
      <c r="Y2398" t="s">
        <v>1420</v>
      </c>
      <c r="AA2398" t="s">
        <v>55</v>
      </c>
      <c r="AB2398" s="3">
        <v>1345123163</v>
      </c>
      <c r="AC2398" s="3">
        <v>1602439563</v>
      </c>
      <c r="AD2398">
        <v>143.62</v>
      </c>
      <c r="AE2398" s="5">
        <f t="shared" si="75"/>
        <v>807073897.79999995</v>
      </c>
      <c r="AF2398">
        <v>171.1</v>
      </c>
      <c r="AG2398" s="4">
        <v>0.6</v>
      </c>
      <c r="AH2398" t="s">
        <v>33</v>
      </c>
      <c r="AI2398" t="s">
        <v>52</v>
      </c>
      <c r="AJ2398">
        <v>34.108345</v>
      </c>
      <c r="AK2398">
        <v>-117.28976499999899</v>
      </c>
    </row>
    <row r="2399" spans="1:37" x14ac:dyDescent="0.25">
      <c r="A2399">
        <v>2397</v>
      </c>
      <c r="B2399">
        <v>470</v>
      </c>
      <c r="C2399" t="s">
        <v>1416</v>
      </c>
      <c r="D2399" t="s">
        <v>52</v>
      </c>
      <c r="E2399" t="s">
        <v>37</v>
      </c>
      <c r="F2399" s="2">
        <v>36161</v>
      </c>
      <c r="G2399" s="2">
        <v>39813</v>
      </c>
      <c r="H2399">
        <v>187690</v>
      </c>
      <c r="I2399">
        <v>174391</v>
      </c>
      <c r="J2399">
        <v>249</v>
      </c>
      <c r="K2399">
        <f t="shared" si="74"/>
        <v>17058205650</v>
      </c>
      <c r="L2399">
        <v>225</v>
      </c>
      <c r="M2399">
        <v>201</v>
      </c>
      <c r="N2399" t="s">
        <v>1416</v>
      </c>
      <c r="O2399">
        <v>2</v>
      </c>
      <c r="P2399" t="s">
        <v>39</v>
      </c>
      <c r="Q2399" s="6">
        <v>42230</v>
      </c>
      <c r="R2399" s="3">
        <v>4520</v>
      </c>
      <c r="S2399" s="3">
        <v>5325</v>
      </c>
      <c r="T2399" t="s">
        <v>55</v>
      </c>
      <c r="V2399" s="3">
        <v>187690</v>
      </c>
      <c r="X2399" t="s">
        <v>1421</v>
      </c>
      <c r="Y2399" t="s">
        <v>1422</v>
      </c>
      <c r="AB2399" s="3">
        <v>1472806415</v>
      </c>
      <c r="AC2399" s="3">
        <v>1735102802</v>
      </c>
      <c r="AD2399">
        <v>225.79</v>
      </c>
      <c r="AE2399" s="5">
        <f t="shared" si="75"/>
        <v>1310797709.3499999</v>
      </c>
      <c r="AF2399">
        <v>266</v>
      </c>
      <c r="AG2399" s="4">
        <v>0.89</v>
      </c>
      <c r="AH2399" t="s">
        <v>33</v>
      </c>
      <c r="AI2399" t="s">
        <v>52</v>
      </c>
      <c r="AJ2399">
        <v>34.108345</v>
      </c>
      <c r="AK2399">
        <v>-117.28976499999899</v>
      </c>
    </row>
    <row r="2400" spans="1:37" x14ac:dyDescent="0.25">
      <c r="A2400">
        <v>2398</v>
      </c>
      <c r="B2400">
        <v>470</v>
      </c>
      <c r="C2400" t="s">
        <v>1416</v>
      </c>
      <c r="D2400" t="s">
        <v>52</v>
      </c>
      <c r="E2400" t="s">
        <v>37</v>
      </c>
      <c r="F2400" s="2">
        <v>36161</v>
      </c>
      <c r="G2400" s="2">
        <v>39813</v>
      </c>
      <c r="H2400">
        <v>187690</v>
      </c>
      <c r="I2400">
        <v>174391</v>
      </c>
      <c r="J2400">
        <v>249</v>
      </c>
      <c r="K2400">
        <f t="shared" si="74"/>
        <v>17058205650</v>
      </c>
      <c r="L2400">
        <v>225</v>
      </c>
      <c r="M2400">
        <v>201</v>
      </c>
      <c r="N2400" t="s">
        <v>1416</v>
      </c>
      <c r="O2400">
        <v>1</v>
      </c>
      <c r="P2400" t="s">
        <v>34</v>
      </c>
      <c r="Q2400" s="6">
        <v>42199</v>
      </c>
      <c r="R2400" s="3">
        <v>5296</v>
      </c>
      <c r="S2400" s="3">
        <v>5296</v>
      </c>
      <c r="T2400" t="s">
        <v>55</v>
      </c>
      <c r="U2400" t="s">
        <v>1423</v>
      </c>
      <c r="V2400" s="3">
        <v>187690</v>
      </c>
      <c r="X2400" t="s">
        <v>1424</v>
      </c>
      <c r="Y2400" t="s">
        <v>1425</v>
      </c>
      <c r="AA2400" t="s">
        <v>55</v>
      </c>
      <c r="AB2400" s="3">
        <v>1725690910</v>
      </c>
      <c r="AC2400" s="3">
        <v>1725594132</v>
      </c>
      <c r="AD2400">
        <v>264.56</v>
      </c>
      <c r="AE2400" s="5">
        <f t="shared" si="75"/>
        <v>1535864909.9000001</v>
      </c>
      <c r="AF2400">
        <v>264.55</v>
      </c>
      <c r="AG2400" s="4">
        <v>0.89</v>
      </c>
      <c r="AH2400" t="s">
        <v>33</v>
      </c>
      <c r="AI2400" t="s">
        <v>52</v>
      </c>
      <c r="AJ2400">
        <v>34.108345</v>
      </c>
      <c r="AK2400">
        <v>-117.28976499999899</v>
      </c>
    </row>
    <row r="2401" spans="1:37" x14ac:dyDescent="0.25">
      <c r="A2401">
        <v>2399</v>
      </c>
      <c r="B2401">
        <v>470</v>
      </c>
      <c r="C2401" t="s">
        <v>1416</v>
      </c>
      <c r="D2401" t="s">
        <v>52</v>
      </c>
      <c r="E2401" t="s">
        <v>37</v>
      </c>
      <c r="F2401" s="2">
        <v>36161</v>
      </c>
      <c r="G2401" s="2">
        <v>39813</v>
      </c>
      <c r="H2401">
        <v>187690</v>
      </c>
      <c r="I2401">
        <v>174391</v>
      </c>
      <c r="J2401">
        <v>249</v>
      </c>
      <c r="K2401">
        <f t="shared" si="74"/>
        <v>17058205650</v>
      </c>
      <c r="L2401">
        <v>225</v>
      </c>
      <c r="M2401">
        <v>201</v>
      </c>
      <c r="N2401" t="s">
        <v>1416</v>
      </c>
      <c r="O2401">
        <v>1</v>
      </c>
      <c r="P2401" t="s">
        <v>34</v>
      </c>
      <c r="Q2401" s="6">
        <v>42169</v>
      </c>
      <c r="R2401" s="3">
        <v>4858</v>
      </c>
      <c r="S2401" s="3">
        <v>5032</v>
      </c>
      <c r="T2401" t="s">
        <v>55</v>
      </c>
      <c r="U2401" t="s">
        <v>1426</v>
      </c>
      <c r="V2401" s="3">
        <v>187690</v>
      </c>
      <c r="Y2401" t="s">
        <v>1427</v>
      </c>
      <c r="AB2401" s="3">
        <v>1582949737</v>
      </c>
      <c r="AC2401" s="3">
        <v>1639568378</v>
      </c>
      <c r="AD2401">
        <v>250.77</v>
      </c>
      <c r="AE2401" s="5">
        <f t="shared" si="75"/>
        <v>1408825265.9300001</v>
      </c>
      <c r="AF2401">
        <v>259.74</v>
      </c>
      <c r="AG2401" s="4">
        <v>0.89</v>
      </c>
      <c r="AH2401" t="s">
        <v>33</v>
      </c>
      <c r="AI2401" t="s">
        <v>52</v>
      </c>
      <c r="AJ2401">
        <v>34.108345</v>
      </c>
      <c r="AK2401">
        <v>-117.28976499999899</v>
      </c>
    </row>
    <row r="2402" spans="1:37" x14ac:dyDescent="0.25">
      <c r="A2402">
        <v>2400</v>
      </c>
      <c r="B2402">
        <v>686</v>
      </c>
      <c r="C2402" t="s">
        <v>1428</v>
      </c>
      <c r="D2402" t="s">
        <v>30</v>
      </c>
      <c r="E2402" t="s">
        <v>31</v>
      </c>
      <c r="F2402" s="2">
        <v>34700</v>
      </c>
      <c r="G2402" s="2">
        <v>38352</v>
      </c>
      <c r="H2402">
        <v>9681</v>
      </c>
      <c r="I2402">
        <v>7649</v>
      </c>
      <c r="J2402">
        <v>412</v>
      </c>
      <c r="K2402">
        <f t="shared" si="74"/>
        <v>1455828780</v>
      </c>
      <c r="L2402">
        <v>371</v>
      </c>
      <c r="M2402">
        <v>330</v>
      </c>
      <c r="N2402" t="s">
        <v>1428</v>
      </c>
      <c r="P2402" t="s">
        <v>39</v>
      </c>
      <c r="Q2402" s="6">
        <v>42050</v>
      </c>
      <c r="R2402">
        <v>120</v>
      </c>
      <c r="S2402">
        <v>146</v>
      </c>
      <c r="T2402" t="s">
        <v>55</v>
      </c>
      <c r="V2402" s="3">
        <v>12514</v>
      </c>
      <c r="W2402">
        <v>95.57</v>
      </c>
      <c r="AB2402" s="3">
        <v>39235770</v>
      </c>
      <c r="AC2402" s="3">
        <v>47515655</v>
      </c>
      <c r="AD2402">
        <v>95.57</v>
      </c>
      <c r="AE2402" s="5">
        <f t="shared" si="75"/>
        <v>33350404.5</v>
      </c>
      <c r="AF2402">
        <v>115.74</v>
      </c>
      <c r="AG2402" s="4">
        <v>0.85</v>
      </c>
      <c r="AH2402" t="s">
        <v>33</v>
      </c>
      <c r="AI2402" t="s">
        <v>30</v>
      </c>
      <c r="AJ2402">
        <v>34.250805999999997</v>
      </c>
      <c r="AK2402">
        <v>-117.328746</v>
      </c>
    </row>
    <row r="2403" spans="1:37" x14ac:dyDescent="0.25">
      <c r="A2403">
        <v>2401</v>
      </c>
      <c r="B2403">
        <v>686</v>
      </c>
      <c r="C2403" t="s">
        <v>1428</v>
      </c>
      <c r="D2403" t="s">
        <v>30</v>
      </c>
      <c r="E2403" t="s">
        <v>31</v>
      </c>
      <c r="F2403" s="2">
        <v>34700</v>
      </c>
      <c r="G2403" s="2">
        <v>38352</v>
      </c>
      <c r="H2403">
        <v>9681</v>
      </c>
      <c r="I2403">
        <v>7649</v>
      </c>
      <c r="J2403">
        <v>412</v>
      </c>
      <c r="K2403">
        <f t="shared" si="74"/>
        <v>1455828780</v>
      </c>
      <c r="L2403">
        <v>371</v>
      </c>
      <c r="M2403">
        <v>330</v>
      </c>
      <c r="N2403" t="s">
        <v>1428</v>
      </c>
      <c r="P2403" t="s">
        <v>39</v>
      </c>
      <c r="Q2403" s="6">
        <v>42019</v>
      </c>
      <c r="R2403">
        <v>109</v>
      </c>
      <c r="S2403">
        <v>151</v>
      </c>
      <c r="T2403" t="s">
        <v>55</v>
      </c>
      <c r="V2403" s="3">
        <v>12514</v>
      </c>
      <c r="W2403">
        <v>88.99</v>
      </c>
      <c r="AB2403" s="3">
        <v>35390723</v>
      </c>
      <c r="AC2403" s="3">
        <v>49223117</v>
      </c>
      <c r="AD2403">
        <v>88.98</v>
      </c>
      <c r="AE2403" s="5">
        <f t="shared" si="75"/>
        <v>34682908.539999999</v>
      </c>
      <c r="AF2403">
        <v>123.76</v>
      </c>
      <c r="AG2403" s="4">
        <v>0.98</v>
      </c>
      <c r="AH2403" t="s">
        <v>33</v>
      </c>
      <c r="AI2403" t="s">
        <v>30</v>
      </c>
      <c r="AJ2403">
        <v>34.250805999999997</v>
      </c>
      <c r="AK2403">
        <v>-117.328746</v>
      </c>
    </row>
    <row r="2404" spans="1:37" x14ac:dyDescent="0.25">
      <c r="A2404">
        <v>2402</v>
      </c>
      <c r="B2404">
        <v>686</v>
      </c>
      <c r="C2404" t="s">
        <v>1428</v>
      </c>
      <c r="D2404" t="s">
        <v>30</v>
      </c>
      <c r="E2404" t="s">
        <v>31</v>
      </c>
      <c r="F2404" s="2">
        <v>34700</v>
      </c>
      <c r="G2404" s="2">
        <v>38352</v>
      </c>
      <c r="H2404">
        <v>9681</v>
      </c>
      <c r="I2404">
        <v>7649</v>
      </c>
      <c r="J2404">
        <v>412</v>
      </c>
      <c r="K2404">
        <f t="shared" si="74"/>
        <v>1455828780</v>
      </c>
      <c r="L2404">
        <v>371</v>
      </c>
      <c r="M2404">
        <v>330</v>
      </c>
      <c r="N2404" t="s">
        <v>1428</v>
      </c>
      <c r="P2404" t="s">
        <v>39</v>
      </c>
      <c r="Q2404" s="6">
        <v>42352</v>
      </c>
      <c r="R2404">
        <v>138</v>
      </c>
      <c r="S2404">
        <v>141</v>
      </c>
      <c r="T2404" t="s">
        <v>55</v>
      </c>
      <c r="V2404" s="3">
        <v>12514</v>
      </c>
      <c r="W2404">
        <v>113.22</v>
      </c>
      <c r="AB2404" s="3">
        <v>45006599</v>
      </c>
      <c r="AC2404" s="3">
        <v>45902691</v>
      </c>
      <c r="AD2404">
        <v>113.22</v>
      </c>
      <c r="AE2404" s="5">
        <f t="shared" si="75"/>
        <v>44106467.019999996</v>
      </c>
      <c r="AF2404">
        <v>115.47</v>
      </c>
      <c r="AG2404" s="4">
        <v>0.98</v>
      </c>
      <c r="AH2404" t="s">
        <v>33</v>
      </c>
      <c r="AI2404" t="s">
        <v>30</v>
      </c>
      <c r="AJ2404">
        <v>34.250805999999997</v>
      </c>
      <c r="AK2404">
        <v>-117.328746</v>
      </c>
    </row>
    <row r="2405" spans="1:37" x14ac:dyDescent="0.25">
      <c r="A2405">
        <v>2403</v>
      </c>
      <c r="B2405">
        <v>686</v>
      </c>
      <c r="C2405" t="s">
        <v>1428</v>
      </c>
      <c r="D2405" t="s">
        <v>30</v>
      </c>
      <c r="E2405" t="s">
        <v>31</v>
      </c>
      <c r="F2405" s="2">
        <v>34700</v>
      </c>
      <c r="G2405" s="2">
        <v>38352</v>
      </c>
      <c r="H2405">
        <v>9681</v>
      </c>
      <c r="I2405">
        <v>7649</v>
      </c>
      <c r="J2405">
        <v>412</v>
      </c>
      <c r="K2405">
        <f t="shared" si="74"/>
        <v>1455828780</v>
      </c>
      <c r="L2405">
        <v>371</v>
      </c>
      <c r="M2405">
        <v>330</v>
      </c>
      <c r="N2405" t="s">
        <v>1428</v>
      </c>
      <c r="P2405" t="s">
        <v>39</v>
      </c>
      <c r="Q2405" s="6">
        <v>42322</v>
      </c>
      <c r="R2405">
        <v>194</v>
      </c>
      <c r="S2405">
        <v>201</v>
      </c>
      <c r="T2405" t="s">
        <v>55</v>
      </c>
      <c r="V2405" s="3">
        <v>12514</v>
      </c>
      <c r="W2405">
        <v>164.04</v>
      </c>
      <c r="AB2405" s="3">
        <v>63107646</v>
      </c>
      <c r="AC2405" s="3">
        <v>65593892</v>
      </c>
      <c r="AD2405">
        <v>164.05</v>
      </c>
      <c r="AE2405" s="5">
        <f t="shared" si="75"/>
        <v>61845493.079999998</v>
      </c>
      <c r="AF2405">
        <v>170.51</v>
      </c>
      <c r="AG2405" s="4">
        <v>0.98</v>
      </c>
      <c r="AH2405" t="s">
        <v>33</v>
      </c>
      <c r="AI2405" t="s">
        <v>30</v>
      </c>
      <c r="AJ2405">
        <v>34.250805999999997</v>
      </c>
      <c r="AK2405">
        <v>-117.328746</v>
      </c>
    </row>
    <row r="2406" spans="1:37" x14ac:dyDescent="0.25">
      <c r="A2406">
        <v>2404</v>
      </c>
      <c r="B2406">
        <v>686</v>
      </c>
      <c r="C2406" t="s">
        <v>1428</v>
      </c>
      <c r="D2406" t="s">
        <v>30</v>
      </c>
      <c r="E2406" t="s">
        <v>31</v>
      </c>
      <c r="F2406" s="2">
        <v>34700</v>
      </c>
      <c r="G2406" s="2">
        <v>38352</v>
      </c>
      <c r="H2406">
        <v>9681</v>
      </c>
      <c r="I2406">
        <v>7649</v>
      </c>
      <c r="J2406">
        <v>412</v>
      </c>
      <c r="K2406">
        <f t="shared" si="74"/>
        <v>1455828780</v>
      </c>
      <c r="L2406">
        <v>371</v>
      </c>
      <c r="M2406">
        <v>330</v>
      </c>
      <c r="N2406" t="s">
        <v>1428</v>
      </c>
      <c r="P2406" t="s">
        <v>39</v>
      </c>
      <c r="Q2406" s="6">
        <v>42291</v>
      </c>
      <c r="R2406">
        <v>259</v>
      </c>
      <c r="S2406">
        <v>288</v>
      </c>
      <c r="T2406" t="s">
        <v>55</v>
      </c>
      <c r="V2406" s="3">
        <v>12514</v>
      </c>
      <c r="W2406">
        <v>218.74</v>
      </c>
      <c r="AB2406" s="3">
        <v>84362934</v>
      </c>
      <c r="AC2406" s="3">
        <v>93910381</v>
      </c>
      <c r="AD2406">
        <v>211.68</v>
      </c>
      <c r="AE2406" s="5">
        <f t="shared" si="75"/>
        <v>81832045.980000004</v>
      </c>
      <c r="AF2406">
        <v>235.64</v>
      </c>
      <c r="AG2406" s="4">
        <v>0.97</v>
      </c>
      <c r="AH2406" t="s">
        <v>33</v>
      </c>
      <c r="AI2406" t="s">
        <v>30</v>
      </c>
      <c r="AJ2406">
        <v>34.250805999999997</v>
      </c>
      <c r="AK2406">
        <v>-117.328746</v>
      </c>
    </row>
    <row r="2407" spans="1:37" x14ac:dyDescent="0.25">
      <c r="A2407">
        <v>2405</v>
      </c>
      <c r="B2407">
        <v>686</v>
      </c>
      <c r="C2407" t="s">
        <v>1428</v>
      </c>
      <c r="D2407" t="s">
        <v>30</v>
      </c>
      <c r="E2407" t="s">
        <v>31</v>
      </c>
      <c r="F2407" s="2">
        <v>34700</v>
      </c>
      <c r="G2407" s="2">
        <v>38352</v>
      </c>
      <c r="H2407">
        <v>9681</v>
      </c>
      <c r="I2407">
        <v>7649</v>
      </c>
      <c r="J2407">
        <v>412</v>
      </c>
      <c r="K2407">
        <f t="shared" si="74"/>
        <v>1455828780</v>
      </c>
      <c r="L2407">
        <v>371</v>
      </c>
      <c r="M2407">
        <v>330</v>
      </c>
      <c r="N2407" t="s">
        <v>1428</v>
      </c>
      <c r="O2407" t="s">
        <v>1429</v>
      </c>
      <c r="P2407" t="s">
        <v>39</v>
      </c>
      <c r="Q2407" s="6">
        <v>42261</v>
      </c>
      <c r="R2407">
        <v>290</v>
      </c>
      <c r="S2407">
        <v>346</v>
      </c>
      <c r="T2407" t="s">
        <v>55</v>
      </c>
      <c r="V2407" s="3">
        <v>12514</v>
      </c>
      <c r="W2407">
        <v>246.26</v>
      </c>
      <c r="AB2407" s="3">
        <v>94337247</v>
      </c>
      <c r="AC2407" s="3">
        <v>112871676</v>
      </c>
      <c r="AD2407">
        <v>246.26</v>
      </c>
      <c r="AE2407" s="5">
        <f t="shared" si="75"/>
        <v>92450502.060000002</v>
      </c>
      <c r="AF2407">
        <v>294.64</v>
      </c>
      <c r="AG2407" s="4">
        <v>0.98</v>
      </c>
      <c r="AH2407" t="s">
        <v>33</v>
      </c>
      <c r="AI2407" t="s">
        <v>30</v>
      </c>
      <c r="AJ2407">
        <v>34.250805999999997</v>
      </c>
      <c r="AK2407">
        <v>-117.328746</v>
      </c>
    </row>
    <row r="2408" spans="1:37" x14ac:dyDescent="0.25">
      <c r="A2408">
        <v>2406</v>
      </c>
      <c r="B2408">
        <v>686</v>
      </c>
      <c r="C2408" t="s">
        <v>1428</v>
      </c>
      <c r="D2408" t="s">
        <v>30</v>
      </c>
      <c r="E2408" t="s">
        <v>31</v>
      </c>
      <c r="F2408" s="2">
        <v>34700</v>
      </c>
      <c r="G2408" s="2">
        <v>38352</v>
      </c>
      <c r="H2408">
        <v>9681</v>
      </c>
      <c r="I2408">
        <v>7649</v>
      </c>
      <c r="J2408">
        <v>412</v>
      </c>
      <c r="K2408">
        <f t="shared" si="74"/>
        <v>1455828780</v>
      </c>
      <c r="L2408">
        <v>371</v>
      </c>
      <c r="M2408">
        <v>330</v>
      </c>
      <c r="N2408" t="s">
        <v>1428</v>
      </c>
      <c r="P2408" t="s">
        <v>39</v>
      </c>
      <c r="Q2408" s="6">
        <v>42230</v>
      </c>
      <c r="R2408">
        <v>259</v>
      </c>
      <c r="S2408">
        <v>288</v>
      </c>
      <c r="T2408" t="s">
        <v>55</v>
      </c>
      <c r="V2408" s="3">
        <v>12514</v>
      </c>
      <c r="W2408">
        <v>218.74</v>
      </c>
      <c r="AB2408" s="3">
        <v>84362934</v>
      </c>
      <c r="AC2408" s="3">
        <v>93910381</v>
      </c>
      <c r="AD2408">
        <v>211.68</v>
      </c>
      <c r="AE2408" s="5">
        <f t="shared" si="75"/>
        <v>81832045.980000004</v>
      </c>
      <c r="AF2408">
        <v>235.64</v>
      </c>
      <c r="AG2408" s="4">
        <v>0.97</v>
      </c>
      <c r="AH2408" t="s">
        <v>33</v>
      </c>
      <c r="AI2408" t="s">
        <v>30</v>
      </c>
      <c r="AJ2408">
        <v>34.250805999999997</v>
      </c>
      <c r="AK2408">
        <v>-117.328746</v>
      </c>
    </row>
    <row r="2409" spans="1:37" x14ac:dyDescent="0.25">
      <c r="A2409">
        <v>2407</v>
      </c>
      <c r="B2409">
        <v>686</v>
      </c>
      <c r="C2409" t="s">
        <v>1428</v>
      </c>
      <c r="D2409" t="s">
        <v>30</v>
      </c>
      <c r="E2409" t="s">
        <v>31</v>
      </c>
      <c r="F2409" s="2">
        <v>34700</v>
      </c>
      <c r="G2409" s="2">
        <v>38352</v>
      </c>
      <c r="H2409">
        <v>9681</v>
      </c>
      <c r="I2409">
        <v>7649</v>
      </c>
      <c r="J2409">
        <v>412</v>
      </c>
      <c r="K2409">
        <f t="shared" si="74"/>
        <v>1455828780</v>
      </c>
      <c r="L2409">
        <v>371</v>
      </c>
      <c r="M2409">
        <v>330</v>
      </c>
      <c r="N2409" t="s">
        <v>1428</v>
      </c>
      <c r="O2409" t="s">
        <v>103</v>
      </c>
      <c r="Q2409" s="6">
        <v>42199</v>
      </c>
      <c r="R2409">
        <v>374</v>
      </c>
      <c r="S2409">
        <v>408</v>
      </c>
      <c r="T2409" t="s">
        <v>55</v>
      </c>
      <c r="U2409" t="s">
        <v>1430</v>
      </c>
      <c r="V2409" s="3">
        <v>12497</v>
      </c>
      <c r="X2409" t="s">
        <v>1430</v>
      </c>
      <c r="Y2409" t="s">
        <v>1430</v>
      </c>
      <c r="AB2409" s="3">
        <v>121734835</v>
      </c>
      <c r="AC2409" s="3">
        <v>132953899</v>
      </c>
      <c r="AD2409">
        <v>314.23</v>
      </c>
      <c r="AE2409" s="5">
        <f t="shared" si="75"/>
        <v>121734835</v>
      </c>
      <c r="AF2409">
        <v>343.19</v>
      </c>
      <c r="AG2409" s="4">
        <v>1</v>
      </c>
      <c r="AH2409" t="s">
        <v>33</v>
      </c>
      <c r="AI2409" t="s">
        <v>30</v>
      </c>
      <c r="AJ2409">
        <v>34.250805999999997</v>
      </c>
      <c r="AK2409">
        <v>-117.328746</v>
      </c>
    </row>
    <row r="2410" spans="1:37" x14ac:dyDescent="0.25">
      <c r="A2410">
        <v>2408</v>
      </c>
      <c r="B2410">
        <v>686</v>
      </c>
      <c r="C2410" t="s">
        <v>1428</v>
      </c>
      <c r="D2410" t="s">
        <v>30</v>
      </c>
      <c r="E2410" t="s">
        <v>31</v>
      </c>
      <c r="F2410" s="2">
        <v>34700</v>
      </c>
      <c r="G2410" s="2">
        <v>38352</v>
      </c>
      <c r="H2410">
        <v>9681</v>
      </c>
      <c r="I2410">
        <v>7649</v>
      </c>
      <c r="J2410">
        <v>412</v>
      </c>
      <c r="K2410">
        <f t="shared" si="74"/>
        <v>1455828780</v>
      </c>
      <c r="L2410">
        <v>371</v>
      </c>
      <c r="M2410">
        <v>330</v>
      </c>
      <c r="N2410" t="s">
        <v>1428</v>
      </c>
      <c r="O2410" t="s">
        <v>546</v>
      </c>
      <c r="Q2410" s="6">
        <v>42169</v>
      </c>
      <c r="R2410">
        <v>345</v>
      </c>
      <c r="S2410">
        <v>359</v>
      </c>
      <c r="T2410" t="s">
        <v>55</v>
      </c>
      <c r="U2410" t="s">
        <v>546</v>
      </c>
      <c r="V2410" s="3">
        <v>12497</v>
      </c>
      <c r="X2410" t="s">
        <v>1431</v>
      </c>
      <c r="Y2410" t="s">
        <v>1431</v>
      </c>
      <c r="AB2410" s="3">
        <v>112268851</v>
      </c>
      <c r="AC2410" s="3">
        <v>116840546</v>
      </c>
      <c r="AD2410">
        <v>299.45999999999998</v>
      </c>
      <c r="AE2410" s="5">
        <f t="shared" si="75"/>
        <v>112268851</v>
      </c>
      <c r="AF2410">
        <v>311.64999999999998</v>
      </c>
      <c r="AG2410" s="4">
        <v>1</v>
      </c>
      <c r="AH2410" t="s">
        <v>33</v>
      </c>
      <c r="AI2410" t="s">
        <v>30</v>
      </c>
      <c r="AJ2410">
        <v>34.250805999999997</v>
      </c>
      <c r="AK2410">
        <v>-117.328746</v>
      </c>
    </row>
    <row r="2411" spans="1:37" x14ac:dyDescent="0.25">
      <c r="A2411">
        <v>2409</v>
      </c>
      <c r="B2411">
        <v>536</v>
      </c>
      <c r="C2411" t="s">
        <v>1432</v>
      </c>
      <c r="D2411" t="s">
        <v>36</v>
      </c>
      <c r="E2411" t="s">
        <v>53</v>
      </c>
      <c r="F2411" s="2">
        <v>36708</v>
      </c>
      <c r="G2411" s="2">
        <v>40359</v>
      </c>
      <c r="H2411">
        <v>43798</v>
      </c>
      <c r="I2411">
        <v>41024</v>
      </c>
      <c r="J2411">
        <v>98</v>
      </c>
      <c r="K2411">
        <f t="shared" si="74"/>
        <v>1566654460</v>
      </c>
      <c r="L2411">
        <v>90</v>
      </c>
      <c r="M2411">
        <v>90</v>
      </c>
      <c r="N2411" t="s">
        <v>1432</v>
      </c>
      <c r="O2411">
        <v>2</v>
      </c>
      <c r="P2411" t="s">
        <v>39</v>
      </c>
      <c r="Q2411" s="6">
        <v>42050</v>
      </c>
      <c r="R2411" s="3">
        <v>96622</v>
      </c>
      <c r="S2411" s="3">
        <v>112325</v>
      </c>
      <c r="T2411" t="s">
        <v>91</v>
      </c>
      <c r="V2411" s="3">
        <v>43798</v>
      </c>
      <c r="AB2411" s="3">
        <v>72278275</v>
      </c>
      <c r="AC2411" s="3">
        <v>84024935</v>
      </c>
      <c r="AD2411">
        <v>40.67</v>
      </c>
      <c r="AE2411" s="5">
        <f t="shared" si="75"/>
        <v>49872009.749999993</v>
      </c>
      <c r="AF2411">
        <v>47.28</v>
      </c>
      <c r="AG2411" s="4">
        <v>0.69</v>
      </c>
      <c r="AH2411" t="s">
        <v>33</v>
      </c>
      <c r="AI2411" t="s">
        <v>36</v>
      </c>
      <c r="AJ2411">
        <v>37.630490000000002</v>
      </c>
      <c r="AK2411">
        <v>-122.411084</v>
      </c>
    </row>
    <row r="2412" spans="1:37" x14ac:dyDescent="0.25">
      <c r="A2412">
        <v>2410</v>
      </c>
      <c r="B2412">
        <v>536</v>
      </c>
      <c r="C2412" t="s">
        <v>1432</v>
      </c>
      <c r="D2412" t="s">
        <v>36</v>
      </c>
      <c r="E2412" t="s">
        <v>53</v>
      </c>
      <c r="F2412" s="2">
        <v>36708</v>
      </c>
      <c r="G2412" s="2">
        <v>40359</v>
      </c>
      <c r="H2412">
        <v>43798</v>
      </c>
      <c r="I2412">
        <v>41024</v>
      </c>
      <c r="J2412">
        <v>98</v>
      </c>
      <c r="K2412">
        <f t="shared" si="74"/>
        <v>1566654460</v>
      </c>
      <c r="L2412">
        <v>90</v>
      </c>
      <c r="M2412">
        <v>90</v>
      </c>
      <c r="N2412" t="s">
        <v>1432</v>
      </c>
      <c r="O2412">
        <v>2</v>
      </c>
      <c r="P2412" t="s">
        <v>39</v>
      </c>
      <c r="Q2412" s="6">
        <v>42019</v>
      </c>
      <c r="R2412" s="3">
        <v>107911</v>
      </c>
      <c r="S2412" s="3">
        <v>125129</v>
      </c>
      <c r="T2412" t="s">
        <v>91</v>
      </c>
      <c r="V2412" s="3">
        <v>43798</v>
      </c>
      <c r="AB2412" s="3">
        <v>80723034</v>
      </c>
      <c r="AC2412" s="3">
        <v>93602992</v>
      </c>
      <c r="AD2412">
        <v>41.02</v>
      </c>
      <c r="AE2412" s="5">
        <f t="shared" si="75"/>
        <v>55698893.459999993</v>
      </c>
      <c r="AF2412">
        <v>47.57</v>
      </c>
      <c r="AG2412" s="4">
        <v>0.69</v>
      </c>
      <c r="AH2412" t="s">
        <v>33</v>
      </c>
      <c r="AI2412" t="s">
        <v>36</v>
      </c>
      <c r="AJ2412">
        <v>37.630490000000002</v>
      </c>
      <c r="AK2412">
        <v>-122.411084</v>
      </c>
    </row>
    <row r="2413" spans="1:37" x14ac:dyDescent="0.25">
      <c r="A2413">
        <v>2411</v>
      </c>
      <c r="B2413">
        <v>536</v>
      </c>
      <c r="C2413" t="s">
        <v>1432</v>
      </c>
      <c r="D2413" t="s">
        <v>36</v>
      </c>
      <c r="E2413" t="s">
        <v>53</v>
      </c>
      <c r="F2413" s="2">
        <v>36708</v>
      </c>
      <c r="G2413" s="2">
        <v>40359</v>
      </c>
      <c r="H2413">
        <v>43798</v>
      </c>
      <c r="I2413">
        <v>41024</v>
      </c>
      <c r="J2413">
        <v>98</v>
      </c>
      <c r="K2413">
        <f t="shared" si="74"/>
        <v>1566654460</v>
      </c>
      <c r="L2413">
        <v>90</v>
      </c>
      <c r="M2413">
        <v>90</v>
      </c>
      <c r="N2413" t="s">
        <v>1432</v>
      </c>
      <c r="O2413">
        <v>2</v>
      </c>
      <c r="P2413" t="s">
        <v>39</v>
      </c>
      <c r="Q2413" s="6">
        <v>42352</v>
      </c>
      <c r="R2413" s="3">
        <v>90840</v>
      </c>
      <c r="S2413" s="3">
        <v>110872</v>
      </c>
      <c r="T2413" t="s">
        <v>91</v>
      </c>
      <c r="V2413" s="3">
        <v>43798</v>
      </c>
      <c r="AB2413" s="3">
        <v>67953039</v>
      </c>
      <c r="AC2413" s="3">
        <v>82938016</v>
      </c>
      <c r="AD2413">
        <v>34.53</v>
      </c>
      <c r="AE2413" s="5">
        <f t="shared" si="75"/>
        <v>46887596.909999996</v>
      </c>
      <c r="AF2413">
        <v>42.15</v>
      </c>
      <c r="AG2413" s="4">
        <v>0.69</v>
      </c>
      <c r="AH2413" t="s">
        <v>33</v>
      </c>
      <c r="AI2413" t="s">
        <v>36</v>
      </c>
      <c r="AJ2413">
        <v>37.630490000000002</v>
      </c>
      <c r="AK2413">
        <v>-122.411084</v>
      </c>
    </row>
    <row r="2414" spans="1:37" x14ac:dyDescent="0.25">
      <c r="A2414">
        <v>2412</v>
      </c>
      <c r="B2414">
        <v>536</v>
      </c>
      <c r="C2414" t="s">
        <v>1432</v>
      </c>
      <c r="D2414" t="s">
        <v>36</v>
      </c>
      <c r="E2414" t="s">
        <v>53</v>
      </c>
      <c r="F2414" s="2">
        <v>36708</v>
      </c>
      <c r="G2414" s="2">
        <v>40359</v>
      </c>
      <c r="H2414">
        <v>43798</v>
      </c>
      <c r="I2414">
        <v>41024</v>
      </c>
      <c r="J2414">
        <v>98</v>
      </c>
      <c r="K2414">
        <f t="shared" si="74"/>
        <v>1566654460</v>
      </c>
      <c r="L2414">
        <v>90</v>
      </c>
      <c r="M2414">
        <v>90</v>
      </c>
      <c r="N2414" t="s">
        <v>1432</v>
      </c>
      <c r="O2414">
        <v>2</v>
      </c>
      <c r="P2414" t="s">
        <v>39</v>
      </c>
      <c r="Q2414" s="6">
        <v>42322</v>
      </c>
      <c r="R2414" s="3">
        <v>123551</v>
      </c>
      <c r="S2414" s="3">
        <v>128379</v>
      </c>
      <c r="T2414" t="s">
        <v>91</v>
      </c>
      <c r="V2414" s="3">
        <v>43798</v>
      </c>
      <c r="AB2414" s="3">
        <v>92422566</v>
      </c>
      <c r="AC2414" s="3">
        <v>96034161</v>
      </c>
      <c r="AD2414">
        <v>48.53</v>
      </c>
      <c r="AE2414" s="5">
        <f t="shared" si="75"/>
        <v>63771570.539999992</v>
      </c>
      <c r="AF2414">
        <v>50.43</v>
      </c>
      <c r="AG2414" s="4">
        <v>0.69</v>
      </c>
      <c r="AH2414" t="s">
        <v>33</v>
      </c>
      <c r="AI2414" t="s">
        <v>36</v>
      </c>
      <c r="AJ2414">
        <v>37.630490000000002</v>
      </c>
      <c r="AK2414">
        <v>-122.411084</v>
      </c>
    </row>
    <row r="2415" spans="1:37" x14ac:dyDescent="0.25">
      <c r="A2415">
        <v>2413</v>
      </c>
      <c r="B2415">
        <v>536</v>
      </c>
      <c r="C2415" t="s">
        <v>1432</v>
      </c>
      <c r="D2415" t="s">
        <v>36</v>
      </c>
      <c r="E2415" t="s">
        <v>53</v>
      </c>
      <c r="F2415" s="2">
        <v>36708</v>
      </c>
      <c r="G2415" s="2">
        <v>40359</v>
      </c>
      <c r="H2415">
        <v>43798</v>
      </c>
      <c r="I2415">
        <v>41024</v>
      </c>
      <c r="J2415">
        <v>98</v>
      </c>
      <c r="K2415">
        <f t="shared" si="74"/>
        <v>1566654460</v>
      </c>
      <c r="L2415">
        <v>90</v>
      </c>
      <c r="M2415">
        <v>90</v>
      </c>
      <c r="N2415" t="s">
        <v>1432</v>
      </c>
      <c r="O2415">
        <v>2</v>
      </c>
      <c r="P2415" t="s">
        <v>39</v>
      </c>
      <c r="Q2415" s="6">
        <v>42291</v>
      </c>
      <c r="R2415" s="3">
        <v>116159</v>
      </c>
      <c r="S2415" s="3">
        <v>131236</v>
      </c>
      <c r="T2415" t="s">
        <v>91</v>
      </c>
      <c r="V2415" s="3">
        <v>43798</v>
      </c>
      <c r="AB2415" s="3">
        <v>86892966</v>
      </c>
      <c r="AC2415" s="3">
        <v>98171345</v>
      </c>
      <c r="AD2415">
        <v>44.16</v>
      </c>
      <c r="AE2415" s="5">
        <f t="shared" si="75"/>
        <v>59956146.539999992</v>
      </c>
      <c r="AF2415">
        <v>49.89</v>
      </c>
      <c r="AG2415" s="4">
        <v>0.69</v>
      </c>
      <c r="AH2415" t="s">
        <v>33</v>
      </c>
      <c r="AI2415" t="s">
        <v>36</v>
      </c>
      <c r="AJ2415">
        <v>37.630490000000002</v>
      </c>
      <c r="AK2415">
        <v>-122.411084</v>
      </c>
    </row>
    <row r="2416" spans="1:37" x14ac:dyDescent="0.25">
      <c r="A2416">
        <v>2414</v>
      </c>
      <c r="B2416">
        <v>536</v>
      </c>
      <c r="C2416" t="s">
        <v>1432</v>
      </c>
      <c r="D2416" t="s">
        <v>36</v>
      </c>
      <c r="E2416" t="s">
        <v>53</v>
      </c>
      <c r="F2416" s="2">
        <v>36708</v>
      </c>
      <c r="G2416" s="2">
        <v>40359</v>
      </c>
      <c r="H2416">
        <v>43798</v>
      </c>
      <c r="I2416">
        <v>41024</v>
      </c>
      <c r="J2416">
        <v>98</v>
      </c>
      <c r="K2416">
        <f t="shared" si="74"/>
        <v>1566654460</v>
      </c>
      <c r="L2416">
        <v>90</v>
      </c>
      <c r="M2416">
        <v>90</v>
      </c>
      <c r="N2416" t="s">
        <v>1432</v>
      </c>
      <c r="O2416">
        <v>2</v>
      </c>
      <c r="P2416" t="s">
        <v>39</v>
      </c>
      <c r="Q2416" s="6">
        <v>42261</v>
      </c>
      <c r="R2416" s="3">
        <v>148285</v>
      </c>
      <c r="S2416" s="3">
        <v>151841</v>
      </c>
      <c r="T2416" t="s">
        <v>91</v>
      </c>
      <c r="V2416" s="3">
        <v>43798</v>
      </c>
      <c r="AB2416" s="3">
        <v>110924883</v>
      </c>
      <c r="AC2416" s="3">
        <v>113584956</v>
      </c>
      <c r="AD2416">
        <v>58.25</v>
      </c>
      <c r="AE2416" s="5">
        <f t="shared" si="75"/>
        <v>76538169.269999996</v>
      </c>
      <c r="AF2416">
        <v>59.65</v>
      </c>
      <c r="AG2416" s="4">
        <v>0.69</v>
      </c>
      <c r="AH2416" t="s">
        <v>33</v>
      </c>
      <c r="AI2416" t="s">
        <v>36</v>
      </c>
      <c r="AJ2416">
        <v>37.630490000000002</v>
      </c>
      <c r="AK2416">
        <v>-122.411084</v>
      </c>
    </row>
    <row r="2417" spans="1:37" x14ac:dyDescent="0.25">
      <c r="A2417">
        <v>2415</v>
      </c>
      <c r="B2417">
        <v>536</v>
      </c>
      <c r="C2417" t="s">
        <v>1432</v>
      </c>
      <c r="D2417" t="s">
        <v>36</v>
      </c>
      <c r="E2417" t="s">
        <v>53</v>
      </c>
      <c r="F2417" s="2">
        <v>36708</v>
      </c>
      <c r="G2417" s="2">
        <v>40359</v>
      </c>
      <c r="H2417">
        <v>43798</v>
      </c>
      <c r="I2417">
        <v>41024</v>
      </c>
      <c r="J2417">
        <v>98</v>
      </c>
      <c r="K2417">
        <f t="shared" si="74"/>
        <v>1566654460</v>
      </c>
      <c r="L2417">
        <v>90</v>
      </c>
      <c r="M2417">
        <v>90</v>
      </c>
      <c r="N2417" t="s">
        <v>1432</v>
      </c>
      <c r="O2417">
        <v>2</v>
      </c>
      <c r="P2417" t="s">
        <v>39</v>
      </c>
      <c r="Q2417" s="6">
        <v>42230</v>
      </c>
      <c r="R2417" s="3">
        <v>139214</v>
      </c>
      <c r="S2417" s="3">
        <v>146132</v>
      </c>
      <c r="T2417" t="s">
        <v>91</v>
      </c>
      <c r="V2417" s="3">
        <v>43798</v>
      </c>
      <c r="AB2417" s="3">
        <v>104139304</v>
      </c>
      <c r="AC2417" s="3">
        <v>109314327</v>
      </c>
      <c r="AD2417">
        <v>51.39</v>
      </c>
      <c r="AE2417" s="5">
        <f t="shared" si="75"/>
        <v>69773333.680000007</v>
      </c>
      <c r="AF2417">
        <v>53.94</v>
      </c>
      <c r="AG2417" s="4">
        <v>0.67</v>
      </c>
      <c r="AH2417" t="s">
        <v>33</v>
      </c>
      <c r="AI2417" t="s">
        <v>36</v>
      </c>
      <c r="AJ2417">
        <v>37.630490000000002</v>
      </c>
      <c r="AK2417">
        <v>-122.411084</v>
      </c>
    </row>
    <row r="2418" spans="1:37" x14ac:dyDescent="0.25">
      <c r="A2418">
        <v>2416</v>
      </c>
      <c r="B2418">
        <v>536</v>
      </c>
      <c r="C2418" t="s">
        <v>1432</v>
      </c>
      <c r="D2418" t="s">
        <v>36</v>
      </c>
      <c r="E2418" t="s">
        <v>53</v>
      </c>
      <c r="F2418" s="2">
        <v>36708</v>
      </c>
      <c r="G2418" s="2">
        <v>40359</v>
      </c>
      <c r="H2418">
        <v>43798</v>
      </c>
      <c r="I2418">
        <v>41024</v>
      </c>
      <c r="J2418">
        <v>98</v>
      </c>
      <c r="K2418">
        <f t="shared" si="74"/>
        <v>1566654460</v>
      </c>
      <c r="L2418">
        <v>90</v>
      </c>
      <c r="M2418">
        <v>90</v>
      </c>
      <c r="N2418" t="s">
        <v>1432</v>
      </c>
      <c r="O2418">
        <v>2</v>
      </c>
      <c r="P2418" t="s">
        <v>39</v>
      </c>
      <c r="Q2418" s="6">
        <v>42199</v>
      </c>
      <c r="R2418" s="3">
        <v>155994</v>
      </c>
      <c r="S2418" s="3">
        <v>179933</v>
      </c>
      <c r="T2418" t="s">
        <v>91</v>
      </c>
      <c r="V2418" s="3">
        <v>43798</v>
      </c>
      <c r="AB2418" s="3">
        <v>116691616</v>
      </c>
      <c r="AC2418" s="3">
        <v>134599231</v>
      </c>
      <c r="AD2418">
        <v>57.58</v>
      </c>
      <c r="AE2418" s="5">
        <f t="shared" si="75"/>
        <v>78183382.719999999</v>
      </c>
      <c r="AF2418">
        <v>66.42</v>
      </c>
      <c r="AG2418" s="4">
        <v>0.67</v>
      </c>
      <c r="AH2418" t="s">
        <v>33</v>
      </c>
      <c r="AI2418" t="s">
        <v>36</v>
      </c>
      <c r="AJ2418">
        <v>37.630490000000002</v>
      </c>
      <c r="AK2418">
        <v>-122.411084</v>
      </c>
    </row>
    <row r="2419" spans="1:37" x14ac:dyDescent="0.25">
      <c r="A2419">
        <v>2417</v>
      </c>
      <c r="B2419">
        <v>536</v>
      </c>
      <c r="C2419" t="s">
        <v>1432</v>
      </c>
      <c r="D2419" t="s">
        <v>36</v>
      </c>
      <c r="E2419" t="s">
        <v>53</v>
      </c>
      <c r="F2419" s="2">
        <v>36708</v>
      </c>
      <c r="G2419" s="2">
        <v>40359</v>
      </c>
      <c r="H2419">
        <v>43798</v>
      </c>
      <c r="I2419">
        <v>41024</v>
      </c>
      <c r="J2419">
        <v>98</v>
      </c>
      <c r="K2419">
        <f t="shared" si="74"/>
        <v>1566654460</v>
      </c>
      <c r="L2419">
        <v>90</v>
      </c>
      <c r="M2419">
        <v>90</v>
      </c>
      <c r="N2419" t="s">
        <v>1432</v>
      </c>
      <c r="O2419">
        <v>2</v>
      </c>
      <c r="P2419" t="s">
        <v>39</v>
      </c>
      <c r="Q2419" s="6">
        <v>42169</v>
      </c>
      <c r="R2419" s="3">
        <v>157201</v>
      </c>
      <c r="S2419" s="3">
        <v>157203</v>
      </c>
      <c r="T2419" t="s">
        <v>91</v>
      </c>
      <c r="V2419" s="3">
        <v>43798</v>
      </c>
      <c r="AB2419" s="3">
        <v>117594514</v>
      </c>
      <c r="AC2419" s="3">
        <v>117596010</v>
      </c>
      <c r="AD2419">
        <v>59.96</v>
      </c>
      <c r="AE2419" s="5">
        <f t="shared" si="75"/>
        <v>78788324.38000001</v>
      </c>
      <c r="AF2419">
        <v>59.96</v>
      </c>
      <c r="AG2419" s="4">
        <v>0.67</v>
      </c>
      <c r="AH2419" t="s">
        <v>33</v>
      </c>
      <c r="AI2419" t="s">
        <v>36</v>
      </c>
      <c r="AJ2419">
        <v>37.630490000000002</v>
      </c>
      <c r="AK2419">
        <v>-122.411084</v>
      </c>
    </row>
    <row r="2420" spans="1:37" x14ac:dyDescent="0.25">
      <c r="A2420">
        <v>2418</v>
      </c>
      <c r="B2420">
        <v>437</v>
      </c>
      <c r="C2420" t="s">
        <v>1433</v>
      </c>
      <c r="D2420" t="s">
        <v>52</v>
      </c>
      <c r="E2420" t="s">
        <v>53</v>
      </c>
      <c r="F2420" s="2">
        <v>36526</v>
      </c>
      <c r="G2420" s="2">
        <v>39814</v>
      </c>
      <c r="H2420">
        <v>113478</v>
      </c>
      <c r="I2420">
        <v>108625</v>
      </c>
      <c r="J2420">
        <v>162</v>
      </c>
      <c r="K2420">
        <f t="shared" si="74"/>
        <v>6709954140</v>
      </c>
      <c r="L2420">
        <v>152</v>
      </c>
      <c r="M2420">
        <v>142</v>
      </c>
      <c r="N2420" t="s">
        <v>1433</v>
      </c>
      <c r="O2420" t="s">
        <v>112</v>
      </c>
      <c r="P2420" t="s">
        <v>39</v>
      </c>
      <c r="Q2420" s="6">
        <v>42050</v>
      </c>
      <c r="R2420" s="3">
        <v>1010</v>
      </c>
      <c r="S2420" s="3">
        <v>1167</v>
      </c>
      <c r="T2420" t="s">
        <v>55</v>
      </c>
      <c r="V2420" s="3">
        <v>113478</v>
      </c>
      <c r="W2420">
        <v>69.64</v>
      </c>
      <c r="Z2420">
        <v>34</v>
      </c>
      <c r="AA2420" t="s">
        <v>55</v>
      </c>
      <c r="AB2420" s="3">
        <v>329109941</v>
      </c>
      <c r="AC2420" s="3">
        <v>380268615</v>
      </c>
      <c r="AD2420">
        <v>69.400000000000006</v>
      </c>
      <c r="AE2420" s="5">
        <f t="shared" si="75"/>
        <v>220503660.47</v>
      </c>
      <c r="AF2420">
        <v>80.19</v>
      </c>
      <c r="AG2420" s="4">
        <v>0.67</v>
      </c>
      <c r="AH2420" t="s">
        <v>33</v>
      </c>
      <c r="AI2420" t="s">
        <v>52</v>
      </c>
      <c r="AJ2420">
        <v>34.274645999999997</v>
      </c>
      <c r="AK2420">
        <v>-119.229032</v>
      </c>
    </row>
    <row r="2421" spans="1:37" x14ac:dyDescent="0.25">
      <c r="A2421">
        <v>2419</v>
      </c>
      <c r="B2421">
        <v>437</v>
      </c>
      <c r="C2421" t="s">
        <v>1433</v>
      </c>
      <c r="D2421" t="s">
        <v>52</v>
      </c>
      <c r="E2421" t="s">
        <v>53</v>
      </c>
      <c r="F2421" s="2">
        <v>36526</v>
      </c>
      <c r="G2421" s="2">
        <v>39814</v>
      </c>
      <c r="H2421">
        <v>113478</v>
      </c>
      <c r="I2421">
        <v>108625</v>
      </c>
      <c r="J2421">
        <v>162</v>
      </c>
      <c r="K2421">
        <f t="shared" si="74"/>
        <v>6709954140</v>
      </c>
      <c r="L2421">
        <v>152</v>
      </c>
      <c r="M2421">
        <v>142</v>
      </c>
      <c r="N2421" t="s">
        <v>1433</v>
      </c>
      <c r="O2421" t="s">
        <v>264</v>
      </c>
      <c r="P2421" t="s">
        <v>39</v>
      </c>
      <c r="Q2421" s="6">
        <v>42019</v>
      </c>
      <c r="R2421" s="3">
        <v>1097</v>
      </c>
      <c r="S2421" s="3">
        <v>1464</v>
      </c>
      <c r="T2421" t="s">
        <v>55</v>
      </c>
      <c r="V2421" s="3">
        <v>113478</v>
      </c>
      <c r="W2421">
        <v>73.5</v>
      </c>
      <c r="Z2421">
        <v>8</v>
      </c>
      <c r="AA2421" t="s">
        <v>55</v>
      </c>
      <c r="AB2421" s="3">
        <v>357475308</v>
      </c>
      <c r="AC2421" s="3">
        <v>477046489</v>
      </c>
      <c r="AD2421">
        <v>71.13</v>
      </c>
      <c r="AE2421" s="5">
        <f t="shared" si="75"/>
        <v>250232715.59999999</v>
      </c>
      <c r="AF2421">
        <v>94.93</v>
      </c>
      <c r="AG2421" s="4">
        <v>0.7</v>
      </c>
      <c r="AH2421" t="s">
        <v>33</v>
      </c>
      <c r="AI2421" t="s">
        <v>52</v>
      </c>
      <c r="AJ2421">
        <v>34.274645999999997</v>
      </c>
      <c r="AK2421">
        <v>-119.229032</v>
      </c>
    </row>
    <row r="2422" spans="1:37" x14ac:dyDescent="0.25">
      <c r="A2422">
        <v>2420</v>
      </c>
      <c r="B2422">
        <v>437</v>
      </c>
      <c r="C2422" t="s">
        <v>1433</v>
      </c>
      <c r="D2422" t="s">
        <v>52</v>
      </c>
      <c r="E2422" t="s">
        <v>53</v>
      </c>
      <c r="F2422" s="2">
        <v>36526</v>
      </c>
      <c r="G2422" s="2">
        <v>39814</v>
      </c>
      <c r="H2422">
        <v>113478</v>
      </c>
      <c r="I2422">
        <v>108625</v>
      </c>
      <c r="J2422">
        <v>162</v>
      </c>
      <c r="K2422">
        <f t="shared" si="74"/>
        <v>6709954140</v>
      </c>
      <c r="L2422">
        <v>152</v>
      </c>
      <c r="M2422">
        <v>142</v>
      </c>
      <c r="N2422" t="s">
        <v>1433</v>
      </c>
      <c r="O2422" t="s">
        <v>264</v>
      </c>
      <c r="P2422" t="s">
        <v>39</v>
      </c>
      <c r="Q2422" s="6">
        <v>42352</v>
      </c>
      <c r="R2422">
        <v>960</v>
      </c>
      <c r="S2422" s="3">
        <v>1370</v>
      </c>
      <c r="T2422" t="s">
        <v>55</v>
      </c>
      <c r="V2422" s="3">
        <v>113478</v>
      </c>
      <c r="W2422">
        <v>60.35</v>
      </c>
      <c r="Z2422">
        <v>10</v>
      </c>
      <c r="AA2422" t="s">
        <v>55</v>
      </c>
      <c r="AB2422" s="3">
        <v>312817370</v>
      </c>
      <c r="AC2422" s="3">
        <v>446416455</v>
      </c>
      <c r="AD2422">
        <v>58.41</v>
      </c>
      <c r="AE2422" s="5">
        <f t="shared" si="75"/>
        <v>206459464.20000002</v>
      </c>
      <c r="AF2422">
        <v>83.35</v>
      </c>
      <c r="AG2422" s="4">
        <v>0.66</v>
      </c>
      <c r="AH2422" t="s">
        <v>33</v>
      </c>
      <c r="AI2422" t="s">
        <v>52</v>
      </c>
      <c r="AJ2422">
        <v>34.274645999999997</v>
      </c>
      <c r="AK2422">
        <v>-119.229032</v>
      </c>
    </row>
    <row r="2423" spans="1:37" x14ac:dyDescent="0.25">
      <c r="A2423">
        <v>2421</v>
      </c>
      <c r="B2423">
        <v>437</v>
      </c>
      <c r="C2423" t="s">
        <v>1433</v>
      </c>
      <c r="D2423" t="s">
        <v>52</v>
      </c>
      <c r="E2423" t="s">
        <v>53</v>
      </c>
      <c r="F2423" s="2">
        <v>36526</v>
      </c>
      <c r="G2423" s="2">
        <v>39814</v>
      </c>
      <c r="H2423">
        <v>113478</v>
      </c>
      <c r="I2423">
        <v>108625</v>
      </c>
      <c r="J2423">
        <v>162</v>
      </c>
      <c r="K2423">
        <f t="shared" si="74"/>
        <v>6709954140</v>
      </c>
      <c r="L2423">
        <v>152</v>
      </c>
      <c r="M2423">
        <v>142</v>
      </c>
      <c r="N2423" t="s">
        <v>1433</v>
      </c>
      <c r="O2423" t="s">
        <v>264</v>
      </c>
      <c r="P2423" t="s">
        <v>39</v>
      </c>
      <c r="Q2423" s="6">
        <v>42322</v>
      </c>
      <c r="R2423" s="3">
        <v>1200</v>
      </c>
      <c r="S2423" s="3">
        <v>1396</v>
      </c>
      <c r="T2423" t="s">
        <v>55</v>
      </c>
      <c r="V2423" s="3">
        <v>113478</v>
      </c>
      <c r="W2423">
        <v>72.52</v>
      </c>
      <c r="Z2423">
        <v>108.55</v>
      </c>
      <c r="AA2423" t="s">
        <v>55</v>
      </c>
      <c r="AB2423" s="3">
        <v>391021712</v>
      </c>
      <c r="AC2423" s="3">
        <v>454888592</v>
      </c>
      <c r="AD2423">
        <v>72.52</v>
      </c>
      <c r="AE2423" s="5">
        <f t="shared" si="75"/>
        <v>246343678.56</v>
      </c>
      <c r="AF2423">
        <v>84.37</v>
      </c>
      <c r="AG2423" s="4">
        <v>0.63</v>
      </c>
      <c r="AH2423" t="s">
        <v>33</v>
      </c>
      <c r="AI2423" t="s">
        <v>52</v>
      </c>
      <c r="AJ2423">
        <v>34.274645999999997</v>
      </c>
      <c r="AK2423">
        <v>-119.229032</v>
      </c>
    </row>
    <row r="2424" spans="1:37" x14ac:dyDescent="0.25">
      <c r="A2424">
        <v>2422</v>
      </c>
      <c r="B2424">
        <v>437</v>
      </c>
      <c r="C2424" t="s">
        <v>1433</v>
      </c>
      <c r="D2424" t="s">
        <v>52</v>
      </c>
      <c r="E2424" t="s">
        <v>53</v>
      </c>
      <c r="F2424" s="2">
        <v>36526</v>
      </c>
      <c r="G2424" s="2">
        <v>39814</v>
      </c>
      <c r="H2424">
        <v>113478</v>
      </c>
      <c r="I2424">
        <v>108625</v>
      </c>
      <c r="J2424">
        <v>162</v>
      </c>
      <c r="K2424">
        <f t="shared" si="74"/>
        <v>6709954140</v>
      </c>
      <c r="L2424">
        <v>152</v>
      </c>
      <c r="M2424">
        <v>142</v>
      </c>
      <c r="N2424" t="s">
        <v>1433</v>
      </c>
      <c r="O2424" t="s">
        <v>112</v>
      </c>
      <c r="P2424" t="s">
        <v>39</v>
      </c>
      <c r="Q2424" s="6">
        <v>42291</v>
      </c>
      <c r="R2424" s="3">
        <v>1379</v>
      </c>
      <c r="S2424" s="3">
        <v>1645</v>
      </c>
      <c r="T2424" t="s">
        <v>55</v>
      </c>
      <c r="V2424" s="3">
        <v>113478</v>
      </c>
      <c r="W2424">
        <v>87.94</v>
      </c>
      <c r="Z2424">
        <v>65</v>
      </c>
      <c r="AA2424" t="s">
        <v>55</v>
      </c>
      <c r="AB2424" s="3">
        <v>449349118</v>
      </c>
      <c r="AC2424" s="3">
        <v>536025597</v>
      </c>
      <c r="AD2424">
        <v>85.1</v>
      </c>
      <c r="AE2424" s="5">
        <f t="shared" si="75"/>
        <v>301063909.06</v>
      </c>
      <c r="AF2424">
        <v>101.51</v>
      </c>
      <c r="AG2424" s="4">
        <v>0.67</v>
      </c>
      <c r="AH2424" t="s">
        <v>33</v>
      </c>
      <c r="AI2424" t="s">
        <v>52</v>
      </c>
      <c r="AJ2424">
        <v>34.274645999999997</v>
      </c>
      <c r="AK2424">
        <v>-119.229032</v>
      </c>
    </row>
    <row r="2425" spans="1:37" x14ac:dyDescent="0.25">
      <c r="A2425">
        <v>2423</v>
      </c>
      <c r="B2425">
        <v>437</v>
      </c>
      <c r="C2425" t="s">
        <v>1433</v>
      </c>
      <c r="D2425" t="s">
        <v>52</v>
      </c>
      <c r="E2425" t="s">
        <v>53</v>
      </c>
      <c r="F2425" s="2">
        <v>36526</v>
      </c>
      <c r="G2425" s="2">
        <v>39814</v>
      </c>
      <c r="H2425">
        <v>113478</v>
      </c>
      <c r="I2425">
        <v>108625</v>
      </c>
      <c r="J2425">
        <v>162</v>
      </c>
      <c r="K2425">
        <f t="shared" si="74"/>
        <v>6709954140</v>
      </c>
      <c r="L2425">
        <v>152</v>
      </c>
      <c r="M2425">
        <v>142</v>
      </c>
      <c r="N2425" t="s">
        <v>1433</v>
      </c>
      <c r="O2425" t="s">
        <v>112</v>
      </c>
      <c r="P2425" t="s">
        <v>39</v>
      </c>
      <c r="Q2425" s="6">
        <v>42261</v>
      </c>
      <c r="R2425" s="3">
        <v>1440</v>
      </c>
      <c r="S2425" s="3">
        <v>1646</v>
      </c>
      <c r="T2425" t="s">
        <v>55</v>
      </c>
      <c r="V2425" s="3">
        <v>113478</v>
      </c>
      <c r="W2425">
        <v>88.88</v>
      </c>
      <c r="Z2425">
        <v>64.400000000000006</v>
      </c>
      <c r="AA2425" t="s">
        <v>55</v>
      </c>
      <c r="AB2425" s="3">
        <v>469226055</v>
      </c>
      <c r="AC2425" s="3">
        <v>536351449</v>
      </c>
      <c r="AD2425">
        <v>88.89</v>
      </c>
      <c r="AE2425" s="5">
        <f t="shared" si="75"/>
        <v>300304675.19999999</v>
      </c>
      <c r="AF2425">
        <v>101.6</v>
      </c>
      <c r="AG2425" s="4">
        <v>0.64</v>
      </c>
      <c r="AH2425" t="s">
        <v>33</v>
      </c>
      <c r="AI2425" t="s">
        <v>52</v>
      </c>
      <c r="AJ2425">
        <v>34.274645999999997</v>
      </c>
      <c r="AK2425">
        <v>-119.229032</v>
      </c>
    </row>
    <row r="2426" spans="1:37" x14ac:dyDescent="0.25">
      <c r="A2426">
        <v>2424</v>
      </c>
      <c r="B2426">
        <v>437</v>
      </c>
      <c r="C2426" t="s">
        <v>1433</v>
      </c>
      <c r="D2426" t="s">
        <v>52</v>
      </c>
      <c r="E2426" t="s">
        <v>53</v>
      </c>
      <c r="F2426" s="2">
        <v>36526</v>
      </c>
      <c r="G2426" s="2">
        <v>39814</v>
      </c>
      <c r="H2426">
        <v>113478</v>
      </c>
      <c r="I2426">
        <v>108625</v>
      </c>
      <c r="J2426">
        <v>162</v>
      </c>
      <c r="K2426">
        <f t="shared" si="74"/>
        <v>6709954140</v>
      </c>
      <c r="L2426">
        <v>152</v>
      </c>
      <c r="M2426">
        <v>142</v>
      </c>
      <c r="N2426" t="s">
        <v>1433</v>
      </c>
      <c r="O2426" t="s">
        <v>96</v>
      </c>
      <c r="P2426" t="s">
        <v>34</v>
      </c>
      <c r="Q2426" s="6">
        <v>42230</v>
      </c>
      <c r="R2426" s="3">
        <v>1521</v>
      </c>
      <c r="S2426" s="3">
        <v>1681</v>
      </c>
      <c r="T2426" t="s">
        <v>55</v>
      </c>
      <c r="V2426" s="3">
        <v>113478</v>
      </c>
      <c r="Z2426">
        <v>89.64</v>
      </c>
      <c r="AA2426" t="s">
        <v>55</v>
      </c>
      <c r="AB2426" s="3">
        <v>495620020</v>
      </c>
      <c r="AC2426" s="3">
        <v>547756249</v>
      </c>
      <c r="AD2426">
        <v>88.76</v>
      </c>
      <c r="AE2426" s="5">
        <f t="shared" si="75"/>
        <v>312240612.60000002</v>
      </c>
      <c r="AF2426">
        <v>98.1</v>
      </c>
      <c r="AG2426" s="4">
        <v>0.63</v>
      </c>
      <c r="AH2426" t="s">
        <v>33</v>
      </c>
      <c r="AI2426" t="s">
        <v>52</v>
      </c>
      <c r="AJ2426">
        <v>34.274645999999997</v>
      </c>
      <c r="AK2426">
        <v>-119.229032</v>
      </c>
    </row>
    <row r="2427" spans="1:37" x14ac:dyDescent="0.25">
      <c r="A2427">
        <v>2425</v>
      </c>
      <c r="B2427">
        <v>437</v>
      </c>
      <c r="C2427" t="s">
        <v>1433</v>
      </c>
      <c r="D2427" t="s">
        <v>52</v>
      </c>
      <c r="E2427" t="s">
        <v>53</v>
      </c>
      <c r="F2427" s="2">
        <v>36526</v>
      </c>
      <c r="G2427" s="2">
        <v>39814</v>
      </c>
      <c r="H2427">
        <v>113478</v>
      </c>
      <c r="I2427">
        <v>108625</v>
      </c>
      <c r="J2427">
        <v>162</v>
      </c>
      <c r="K2427">
        <f t="shared" si="74"/>
        <v>6709954140</v>
      </c>
      <c r="L2427">
        <v>152</v>
      </c>
      <c r="M2427">
        <v>142</v>
      </c>
      <c r="N2427" t="s">
        <v>1433</v>
      </c>
      <c r="O2427">
        <v>1</v>
      </c>
      <c r="P2427" t="s">
        <v>34</v>
      </c>
      <c r="Q2427" s="6">
        <v>42199</v>
      </c>
      <c r="R2427" s="3">
        <v>1574</v>
      </c>
      <c r="S2427" s="3">
        <v>1673</v>
      </c>
      <c r="T2427" t="s">
        <v>55</v>
      </c>
      <c r="V2427" s="3">
        <v>113478</v>
      </c>
      <c r="X2427" t="s">
        <v>1434</v>
      </c>
      <c r="Z2427">
        <v>61.53</v>
      </c>
      <c r="AA2427" t="s">
        <v>55</v>
      </c>
      <c r="AB2427" s="3">
        <v>512860819</v>
      </c>
      <c r="AC2427" s="3">
        <v>545110335</v>
      </c>
      <c r="AD2427">
        <v>96.22</v>
      </c>
      <c r="AE2427" s="5">
        <f t="shared" si="75"/>
        <v>338488140.54000002</v>
      </c>
      <c r="AF2427">
        <v>102.27</v>
      </c>
      <c r="AG2427" s="4">
        <v>0.66</v>
      </c>
      <c r="AH2427" t="s">
        <v>33</v>
      </c>
      <c r="AI2427" t="s">
        <v>52</v>
      </c>
      <c r="AJ2427">
        <v>34.274645999999997</v>
      </c>
      <c r="AK2427">
        <v>-119.229032</v>
      </c>
    </row>
    <row r="2428" spans="1:37" x14ac:dyDescent="0.25">
      <c r="A2428">
        <v>2426</v>
      </c>
      <c r="B2428">
        <v>437</v>
      </c>
      <c r="C2428" t="s">
        <v>1433</v>
      </c>
      <c r="D2428" t="s">
        <v>52</v>
      </c>
      <c r="E2428" t="s">
        <v>53</v>
      </c>
      <c r="F2428" s="2">
        <v>36526</v>
      </c>
      <c r="G2428" s="2">
        <v>39814</v>
      </c>
      <c r="H2428">
        <v>113478</v>
      </c>
      <c r="I2428">
        <v>108625</v>
      </c>
      <c r="J2428">
        <v>162</v>
      </c>
      <c r="K2428">
        <f t="shared" si="74"/>
        <v>6709954140</v>
      </c>
      <c r="L2428">
        <v>152</v>
      </c>
      <c r="M2428">
        <v>142</v>
      </c>
      <c r="N2428" t="s">
        <v>1433</v>
      </c>
      <c r="O2428">
        <v>1</v>
      </c>
      <c r="P2428" t="s">
        <v>34</v>
      </c>
      <c r="Q2428" s="6">
        <v>42169</v>
      </c>
      <c r="R2428" s="3">
        <v>1523</v>
      </c>
      <c r="S2428" s="3">
        <v>1603</v>
      </c>
      <c r="T2428" t="s">
        <v>55</v>
      </c>
      <c r="V2428" s="3">
        <v>113478</v>
      </c>
      <c r="X2428" t="s">
        <v>1434</v>
      </c>
      <c r="Z2428">
        <v>106.13</v>
      </c>
      <c r="AA2428" t="s">
        <v>55</v>
      </c>
      <c r="AB2428" s="3">
        <v>496408581</v>
      </c>
      <c r="AC2428" s="3">
        <v>522483212</v>
      </c>
      <c r="AD2428">
        <v>96.24</v>
      </c>
      <c r="AE2428" s="5">
        <f t="shared" si="75"/>
        <v>327629663.46000004</v>
      </c>
      <c r="AF2428">
        <v>101.29</v>
      </c>
      <c r="AG2428" s="4">
        <v>0.66</v>
      </c>
      <c r="AH2428" t="s">
        <v>33</v>
      </c>
      <c r="AI2428" t="s">
        <v>52</v>
      </c>
      <c r="AJ2428">
        <v>34.274645999999997</v>
      </c>
      <c r="AK2428">
        <v>-119.229032</v>
      </c>
    </row>
    <row r="2429" spans="1:37" x14ac:dyDescent="0.25">
      <c r="A2429">
        <v>2427</v>
      </c>
      <c r="B2429">
        <v>633</v>
      </c>
      <c r="C2429" t="s">
        <v>1435</v>
      </c>
      <c r="D2429" t="s">
        <v>52</v>
      </c>
      <c r="E2429" t="s">
        <v>31</v>
      </c>
      <c r="F2429" s="2">
        <v>34881</v>
      </c>
      <c r="G2429" s="2">
        <v>38533</v>
      </c>
      <c r="H2429">
        <v>55398</v>
      </c>
      <c r="I2429">
        <v>49430</v>
      </c>
      <c r="J2429">
        <v>186</v>
      </c>
      <c r="K2429">
        <f t="shared" si="74"/>
        <v>3760970220</v>
      </c>
      <c r="L2429">
        <v>167</v>
      </c>
      <c r="M2429">
        <v>148</v>
      </c>
      <c r="N2429" t="s">
        <v>1435</v>
      </c>
      <c r="O2429" t="s">
        <v>96</v>
      </c>
      <c r="P2429" t="s">
        <v>39</v>
      </c>
      <c r="Q2429" s="6">
        <v>42050</v>
      </c>
      <c r="R2429">
        <v>565</v>
      </c>
      <c r="S2429">
        <v>483</v>
      </c>
      <c r="T2429" t="s">
        <v>55</v>
      </c>
      <c r="V2429" s="3">
        <v>50960</v>
      </c>
      <c r="W2429">
        <v>76.900000000000006</v>
      </c>
      <c r="Z2429">
        <v>24</v>
      </c>
      <c r="AA2429" t="s">
        <v>55</v>
      </c>
      <c r="AB2429" s="3">
        <v>184203812</v>
      </c>
      <c r="AC2429" s="3">
        <v>157516580</v>
      </c>
      <c r="AD2429">
        <v>82.62</v>
      </c>
      <c r="AE2429" s="5">
        <f t="shared" si="75"/>
        <v>117890439.68000001</v>
      </c>
      <c r="AF2429">
        <v>70.650000000000006</v>
      </c>
      <c r="AG2429" s="4">
        <v>0.64</v>
      </c>
      <c r="AH2429" t="s">
        <v>33</v>
      </c>
      <c r="AI2429" t="s">
        <v>52</v>
      </c>
      <c r="AJ2429">
        <v>33.426972999999997</v>
      </c>
      <c r="AK2429">
        <v>-117.61199199999901</v>
      </c>
    </row>
    <row r="2430" spans="1:37" x14ac:dyDescent="0.25">
      <c r="A2430">
        <v>2428</v>
      </c>
      <c r="B2430">
        <v>633</v>
      </c>
      <c r="C2430" t="s">
        <v>1435</v>
      </c>
      <c r="D2430" t="s">
        <v>52</v>
      </c>
      <c r="E2430" t="s">
        <v>31</v>
      </c>
      <c r="F2430" s="2">
        <v>34881</v>
      </c>
      <c r="G2430" s="2">
        <v>38533</v>
      </c>
      <c r="H2430">
        <v>55398</v>
      </c>
      <c r="I2430">
        <v>49430</v>
      </c>
      <c r="J2430">
        <v>186</v>
      </c>
      <c r="K2430">
        <f t="shared" si="74"/>
        <v>3760970220</v>
      </c>
      <c r="L2430">
        <v>167</v>
      </c>
      <c r="M2430">
        <v>148</v>
      </c>
      <c r="N2430" t="s">
        <v>1435</v>
      </c>
      <c r="O2430" t="s">
        <v>96</v>
      </c>
      <c r="P2430" t="s">
        <v>39</v>
      </c>
      <c r="Q2430" s="6">
        <v>42019</v>
      </c>
      <c r="R2430">
        <v>496</v>
      </c>
      <c r="S2430">
        <v>502</v>
      </c>
      <c r="T2430" t="s">
        <v>55</v>
      </c>
      <c r="V2430" s="3">
        <v>50960</v>
      </c>
      <c r="W2430">
        <v>85</v>
      </c>
      <c r="Z2430">
        <v>7</v>
      </c>
      <c r="AA2430" t="s">
        <v>55</v>
      </c>
      <c r="AB2430" s="3">
        <v>161654893</v>
      </c>
      <c r="AC2430" s="3">
        <v>163544831</v>
      </c>
      <c r="AD2430">
        <v>81.86</v>
      </c>
      <c r="AE2430" s="5">
        <f t="shared" si="75"/>
        <v>129323914.40000001</v>
      </c>
      <c r="AF2430">
        <v>82.82</v>
      </c>
      <c r="AG2430" s="4">
        <v>0.8</v>
      </c>
      <c r="AH2430" t="s">
        <v>33</v>
      </c>
      <c r="AI2430" t="s">
        <v>52</v>
      </c>
      <c r="AJ2430">
        <v>33.426972999999997</v>
      </c>
      <c r="AK2430">
        <v>-117.61199199999901</v>
      </c>
    </row>
    <row r="2431" spans="1:37" x14ac:dyDescent="0.25">
      <c r="A2431">
        <v>2429</v>
      </c>
      <c r="B2431">
        <v>633</v>
      </c>
      <c r="C2431" t="s">
        <v>1435</v>
      </c>
      <c r="D2431" t="s">
        <v>52</v>
      </c>
      <c r="E2431" t="s">
        <v>31</v>
      </c>
      <c r="F2431" s="2">
        <v>34881</v>
      </c>
      <c r="G2431" s="2">
        <v>38533</v>
      </c>
      <c r="H2431">
        <v>55398</v>
      </c>
      <c r="I2431">
        <v>49430</v>
      </c>
      <c r="J2431">
        <v>186</v>
      </c>
      <c r="K2431">
        <f t="shared" si="74"/>
        <v>3760970220</v>
      </c>
      <c r="L2431">
        <v>167</v>
      </c>
      <c r="M2431">
        <v>148</v>
      </c>
      <c r="N2431" t="s">
        <v>1435</v>
      </c>
      <c r="O2431" t="s">
        <v>96</v>
      </c>
      <c r="P2431" t="s">
        <v>39</v>
      </c>
      <c r="Q2431" s="6">
        <v>42352</v>
      </c>
      <c r="R2431">
        <v>444</v>
      </c>
      <c r="S2431">
        <v>638</v>
      </c>
      <c r="T2431" t="s">
        <v>55</v>
      </c>
      <c r="V2431" s="3">
        <v>50960</v>
      </c>
      <c r="W2431">
        <v>96.6</v>
      </c>
      <c r="Z2431">
        <v>8</v>
      </c>
      <c r="AA2431" t="s">
        <v>55</v>
      </c>
      <c r="AB2431" s="3">
        <v>144710619</v>
      </c>
      <c r="AC2431" s="3">
        <v>207893210</v>
      </c>
      <c r="AD2431">
        <v>91.6</v>
      </c>
      <c r="AE2431" s="5">
        <f t="shared" si="75"/>
        <v>144710619</v>
      </c>
      <c r="AF2431">
        <v>131.6</v>
      </c>
      <c r="AG2431" s="4">
        <v>1</v>
      </c>
      <c r="AH2431" t="s">
        <v>33</v>
      </c>
      <c r="AI2431" t="s">
        <v>52</v>
      </c>
      <c r="AJ2431">
        <v>33.426972999999997</v>
      </c>
      <c r="AK2431">
        <v>-117.61199199999901</v>
      </c>
    </row>
    <row r="2432" spans="1:37" x14ac:dyDescent="0.25">
      <c r="A2432">
        <v>2430</v>
      </c>
      <c r="B2432">
        <v>633</v>
      </c>
      <c r="C2432" t="s">
        <v>1435</v>
      </c>
      <c r="D2432" t="s">
        <v>52</v>
      </c>
      <c r="E2432" t="s">
        <v>31</v>
      </c>
      <c r="F2432" s="2">
        <v>34881</v>
      </c>
      <c r="G2432" s="2">
        <v>38533</v>
      </c>
      <c r="H2432">
        <v>55398</v>
      </c>
      <c r="I2432">
        <v>49430</v>
      </c>
      <c r="J2432">
        <v>186</v>
      </c>
      <c r="K2432">
        <f t="shared" si="74"/>
        <v>3760970220</v>
      </c>
      <c r="L2432">
        <v>167</v>
      </c>
      <c r="M2432">
        <v>148</v>
      </c>
      <c r="N2432" t="s">
        <v>1435</v>
      </c>
      <c r="O2432" t="s">
        <v>96</v>
      </c>
      <c r="P2432" t="s">
        <v>39</v>
      </c>
      <c r="Q2432" s="6">
        <v>42322</v>
      </c>
      <c r="R2432">
        <v>669</v>
      </c>
      <c r="S2432">
        <v>674</v>
      </c>
      <c r="T2432" t="s">
        <v>55</v>
      </c>
      <c r="V2432" s="3">
        <v>50960</v>
      </c>
      <c r="W2432">
        <v>107.2</v>
      </c>
      <c r="Z2432">
        <v>17.5</v>
      </c>
      <c r="AA2432" t="s">
        <v>55</v>
      </c>
      <c r="AB2432" s="3">
        <v>217864264</v>
      </c>
      <c r="AC2432" s="3">
        <v>219754202</v>
      </c>
      <c r="AD2432">
        <v>107.17</v>
      </c>
      <c r="AE2432" s="5">
        <f t="shared" si="75"/>
        <v>163398198</v>
      </c>
      <c r="AF2432">
        <v>108.09</v>
      </c>
      <c r="AG2432" s="4">
        <v>0.75</v>
      </c>
      <c r="AH2432" t="s">
        <v>33</v>
      </c>
      <c r="AI2432" t="s">
        <v>52</v>
      </c>
      <c r="AJ2432">
        <v>33.426972999999997</v>
      </c>
      <c r="AK2432">
        <v>-117.61199199999901</v>
      </c>
    </row>
    <row r="2433" spans="1:37" x14ac:dyDescent="0.25">
      <c r="A2433">
        <v>2431</v>
      </c>
      <c r="B2433">
        <v>633</v>
      </c>
      <c r="C2433" t="s">
        <v>1435</v>
      </c>
      <c r="D2433" t="s">
        <v>52</v>
      </c>
      <c r="E2433" t="s">
        <v>31</v>
      </c>
      <c r="F2433" s="2">
        <v>34881</v>
      </c>
      <c r="G2433" s="2">
        <v>38533</v>
      </c>
      <c r="H2433">
        <v>55398</v>
      </c>
      <c r="I2433">
        <v>49430</v>
      </c>
      <c r="J2433">
        <v>186</v>
      </c>
      <c r="K2433">
        <f t="shared" si="74"/>
        <v>3760970220</v>
      </c>
      <c r="L2433">
        <v>167</v>
      </c>
      <c r="M2433">
        <v>148</v>
      </c>
      <c r="N2433" t="s">
        <v>1435</v>
      </c>
      <c r="O2433" t="s">
        <v>96</v>
      </c>
      <c r="P2433" t="s">
        <v>39</v>
      </c>
      <c r="Q2433" s="6">
        <v>42291</v>
      </c>
      <c r="R2433">
        <v>858</v>
      </c>
      <c r="S2433">
        <v>829</v>
      </c>
      <c r="T2433" t="s">
        <v>55</v>
      </c>
      <c r="U2433" t="s">
        <v>2192</v>
      </c>
      <c r="V2433" s="3">
        <v>50960</v>
      </c>
      <c r="W2433">
        <v>117.2</v>
      </c>
      <c r="X2433" t="s">
        <v>2193</v>
      </c>
      <c r="Y2433" t="s">
        <v>2194</v>
      </c>
      <c r="Z2433">
        <v>3</v>
      </c>
      <c r="AA2433" t="s">
        <v>55</v>
      </c>
      <c r="AB2433" s="3">
        <v>279613110</v>
      </c>
      <c r="AC2433" s="3">
        <v>270098248</v>
      </c>
      <c r="AD2433">
        <v>113.28</v>
      </c>
      <c r="AE2433" s="5">
        <f t="shared" si="75"/>
        <v>178952390.40000001</v>
      </c>
      <c r="AF2433">
        <v>109.42</v>
      </c>
      <c r="AG2433" s="4">
        <v>0.64</v>
      </c>
      <c r="AH2433" t="s">
        <v>33</v>
      </c>
      <c r="AI2433" t="s">
        <v>52</v>
      </c>
      <c r="AJ2433">
        <v>33.426972999999997</v>
      </c>
      <c r="AK2433">
        <v>-117.61199199999901</v>
      </c>
    </row>
    <row r="2434" spans="1:37" x14ac:dyDescent="0.25">
      <c r="A2434">
        <v>2432</v>
      </c>
      <c r="B2434">
        <v>633</v>
      </c>
      <c r="C2434" t="s">
        <v>1435</v>
      </c>
      <c r="D2434" t="s">
        <v>52</v>
      </c>
      <c r="E2434" t="s">
        <v>31</v>
      </c>
      <c r="F2434" s="2">
        <v>34881</v>
      </c>
      <c r="G2434" s="2">
        <v>38533</v>
      </c>
      <c r="H2434">
        <v>55398</v>
      </c>
      <c r="I2434">
        <v>49430</v>
      </c>
      <c r="J2434">
        <v>186</v>
      </c>
      <c r="K2434">
        <f t="shared" si="74"/>
        <v>3760970220</v>
      </c>
      <c r="L2434">
        <v>167</v>
      </c>
      <c r="M2434">
        <v>148</v>
      </c>
      <c r="N2434" t="s">
        <v>1435</v>
      </c>
      <c r="O2434" t="s">
        <v>96</v>
      </c>
      <c r="P2434" t="s">
        <v>39</v>
      </c>
      <c r="Q2434" s="6">
        <v>42261</v>
      </c>
      <c r="R2434">
        <v>977</v>
      </c>
      <c r="S2434">
        <v>935</v>
      </c>
      <c r="T2434" t="s">
        <v>55</v>
      </c>
      <c r="U2434" t="s">
        <v>2195</v>
      </c>
      <c r="V2434" s="3">
        <v>50960</v>
      </c>
      <c r="X2434" t="s">
        <v>2196</v>
      </c>
      <c r="Y2434" t="s">
        <v>1445</v>
      </c>
      <c r="AA2434" t="s">
        <v>55</v>
      </c>
      <c r="AB2434" s="3">
        <v>318389429</v>
      </c>
      <c r="AC2434" s="3">
        <v>304768840</v>
      </c>
      <c r="AD2434">
        <v>116.63</v>
      </c>
      <c r="AE2434" s="5">
        <f t="shared" si="75"/>
        <v>178298080.24000001</v>
      </c>
      <c r="AF2434">
        <v>111.64</v>
      </c>
      <c r="AG2434" s="4">
        <v>0.56000000000000005</v>
      </c>
      <c r="AH2434" t="s">
        <v>33</v>
      </c>
      <c r="AI2434" t="s">
        <v>52</v>
      </c>
      <c r="AJ2434">
        <v>33.426972999999997</v>
      </c>
      <c r="AK2434">
        <v>-117.61199199999901</v>
      </c>
    </row>
    <row r="2435" spans="1:37" x14ac:dyDescent="0.25">
      <c r="A2435">
        <v>2433</v>
      </c>
      <c r="B2435">
        <v>633</v>
      </c>
      <c r="C2435" t="s">
        <v>1435</v>
      </c>
      <c r="D2435" t="s">
        <v>52</v>
      </c>
      <c r="E2435" t="s">
        <v>31</v>
      </c>
      <c r="F2435" s="2">
        <v>34881</v>
      </c>
      <c r="G2435" s="2">
        <v>38533</v>
      </c>
      <c r="H2435">
        <v>55398</v>
      </c>
      <c r="I2435">
        <v>49430</v>
      </c>
      <c r="J2435">
        <v>186</v>
      </c>
      <c r="K2435">
        <f t="shared" ref="K2435:K2498" si="76">J2435*H2435*365</f>
        <v>3760970220</v>
      </c>
      <c r="L2435">
        <v>167</v>
      </c>
      <c r="M2435">
        <v>148</v>
      </c>
      <c r="N2435" t="s">
        <v>1435</v>
      </c>
      <c r="O2435" t="s">
        <v>96</v>
      </c>
      <c r="P2435" t="s">
        <v>39</v>
      </c>
      <c r="Q2435" s="6">
        <v>42230</v>
      </c>
      <c r="R2435" s="3">
        <v>1042</v>
      </c>
      <c r="S2435" s="3">
        <v>1000</v>
      </c>
      <c r="T2435" t="s">
        <v>55</v>
      </c>
      <c r="U2435" t="s">
        <v>1437</v>
      </c>
      <c r="V2435" s="3">
        <v>50960</v>
      </c>
      <c r="X2435" t="s">
        <v>1438</v>
      </c>
      <c r="Y2435" t="s">
        <v>1436</v>
      </c>
      <c r="AB2435" s="3">
        <v>339634942</v>
      </c>
      <c r="AC2435" s="3">
        <v>325721086</v>
      </c>
      <c r="AD2435">
        <v>182.74</v>
      </c>
      <c r="AE2435" s="5">
        <f t="shared" ref="AE2435:AE2498" si="77">AB2435*AG2435</f>
        <v>288689700.69999999</v>
      </c>
      <c r="AF2435">
        <v>175.26</v>
      </c>
      <c r="AG2435" s="4">
        <v>0.85</v>
      </c>
      <c r="AH2435" t="s">
        <v>33</v>
      </c>
      <c r="AI2435" t="s">
        <v>52</v>
      </c>
      <c r="AJ2435">
        <v>33.426972999999997</v>
      </c>
      <c r="AK2435">
        <v>-117.61199199999901</v>
      </c>
    </row>
    <row r="2436" spans="1:37" x14ac:dyDescent="0.25">
      <c r="A2436">
        <v>2434</v>
      </c>
      <c r="B2436">
        <v>633</v>
      </c>
      <c r="C2436" t="s">
        <v>1435</v>
      </c>
      <c r="D2436" t="s">
        <v>52</v>
      </c>
      <c r="E2436" t="s">
        <v>31</v>
      </c>
      <c r="F2436" s="2">
        <v>34881</v>
      </c>
      <c r="G2436" s="2">
        <v>38533</v>
      </c>
      <c r="H2436">
        <v>55398</v>
      </c>
      <c r="I2436">
        <v>49430</v>
      </c>
      <c r="J2436">
        <v>186</v>
      </c>
      <c r="K2436">
        <f t="shared" si="76"/>
        <v>3760970220</v>
      </c>
      <c r="L2436">
        <v>167</v>
      </c>
      <c r="M2436">
        <v>148</v>
      </c>
      <c r="N2436" t="s">
        <v>1435</v>
      </c>
      <c r="O2436" t="s">
        <v>1439</v>
      </c>
      <c r="P2436" t="s">
        <v>39</v>
      </c>
      <c r="Q2436" s="6">
        <v>42199</v>
      </c>
      <c r="R2436" s="3">
        <v>1086</v>
      </c>
      <c r="S2436">
        <v>972</v>
      </c>
      <c r="T2436" t="s">
        <v>55</v>
      </c>
      <c r="U2436" t="s">
        <v>1440</v>
      </c>
      <c r="V2436" s="3">
        <v>50960</v>
      </c>
      <c r="X2436" t="s">
        <v>1441</v>
      </c>
      <c r="Y2436" t="s">
        <v>1436</v>
      </c>
      <c r="AA2436" t="s">
        <v>55</v>
      </c>
      <c r="AB2436" s="3">
        <v>353972405</v>
      </c>
      <c r="AC2436" s="3">
        <v>316695002</v>
      </c>
      <c r="AD2436">
        <v>172.53</v>
      </c>
      <c r="AE2436" s="5">
        <f t="shared" si="77"/>
        <v>272558751.85000002</v>
      </c>
      <c r="AF2436">
        <v>154.36000000000001</v>
      </c>
      <c r="AG2436" s="4">
        <v>0.77</v>
      </c>
      <c r="AH2436" t="s">
        <v>33</v>
      </c>
      <c r="AI2436" t="s">
        <v>52</v>
      </c>
      <c r="AJ2436">
        <v>33.426972999999997</v>
      </c>
      <c r="AK2436">
        <v>-117.61199199999901</v>
      </c>
    </row>
    <row r="2437" spans="1:37" x14ac:dyDescent="0.25">
      <c r="A2437">
        <v>2435</v>
      </c>
      <c r="B2437">
        <v>633</v>
      </c>
      <c r="C2437" t="s">
        <v>1435</v>
      </c>
      <c r="D2437" t="s">
        <v>52</v>
      </c>
      <c r="E2437" t="s">
        <v>31</v>
      </c>
      <c r="F2437" s="2">
        <v>34881</v>
      </c>
      <c r="G2437" s="2">
        <v>38533</v>
      </c>
      <c r="H2437">
        <v>55398</v>
      </c>
      <c r="I2437">
        <v>49430</v>
      </c>
      <c r="J2437">
        <v>186</v>
      </c>
      <c r="K2437">
        <f t="shared" si="76"/>
        <v>3760970220</v>
      </c>
      <c r="L2437">
        <v>167</v>
      </c>
      <c r="M2437">
        <v>148</v>
      </c>
      <c r="N2437" t="s">
        <v>1435</v>
      </c>
      <c r="O2437" t="s">
        <v>1442</v>
      </c>
      <c r="P2437" t="s">
        <v>39</v>
      </c>
      <c r="Q2437" s="6">
        <v>42169</v>
      </c>
      <c r="R2437" s="3">
        <v>1017</v>
      </c>
      <c r="S2437">
        <v>935</v>
      </c>
      <c r="T2437" t="s">
        <v>55</v>
      </c>
      <c r="U2437" t="s">
        <v>1443</v>
      </c>
      <c r="V2437" s="3">
        <v>55398</v>
      </c>
      <c r="X2437" t="s">
        <v>1444</v>
      </c>
      <c r="Y2437" t="s">
        <v>1445</v>
      </c>
      <c r="AA2437" t="s">
        <v>55</v>
      </c>
      <c r="AB2437" s="3">
        <v>331390901</v>
      </c>
      <c r="AC2437" s="3">
        <v>304671084</v>
      </c>
      <c r="AD2437">
        <v>155.53</v>
      </c>
      <c r="AE2437" s="5">
        <f t="shared" si="77"/>
        <v>258484902.78</v>
      </c>
      <c r="AF2437">
        <v>142.99</v>
      </c>
      <c r="AG2437" s="4">
        <v>0.78</v>
      </c>
      <c r="AH2437" t="s">
        <v>33</v>
      </c>
      <c r="AI2437" t="s">
        <v>52</v>
      </c>
      <c r="AJ2437">
        <v>33.426972999999997</v>
      </c>
      <c r="AK2437">
        <v>-117.61199199999901</v>
      </c>
    </row>
    <row r="2438" spans="1:37" x14ac:dyDescent="0.25">
      <c r="A2438">
        <v>2436</v>
      </c>
      <c r="B2438">
        <v>426</v>
      </c>
      <c r="C2438" t="s">
        <v>1446</v>
      </c>
      <c r="D2438" t="s">
        <v>52</v>
      </c>
      <c r="E2438" t="s">
        <v>53</v>
      </c>
      <c r="F2438" s="2">
        <v>35065</v>
      </c>
      <c r="G2438" s="2">
        <v>38717</v>
      </c>
      <c r="H2438">
        <v>1324305</v>
      </c>
      <c r="I2438">
        <v>1177800</v>
      </c>
      <c r="J2438">
        <v>166</v>
      </c>
      <c r="K2438">
        <f t="shared" si="76"/>
        <v>80239639950</v>
      </c>
      <c r="L2438">
        <v>154</v>
      </c>
      <c r="M2438">
        <v>142</v>
      </c>
      <c r="N2438" t="s">
        <v>1446</v>
      </c>
      <c r="O2438" t="s">
        <v>1451</v>
      </c>
      <c r="P2438" t="s">
        <v>39</v>
      </c>
      <c r="Q2438" s="6">
        <v>42050</v>
      </c>
      <c r="R2438" s="3">
        <v>12196</v>
      </c>
      <c r="S2438" s="3">
        <v>11259</v>
      </c>
      <c r="T2438" t="s">
        <v>55</v>
      </c>
      <c r="U2438" t="s">
        <v>1448</v>
      </c>
      <c r="V2438" s="3">
        <v>1292496</v>
      </c>
      <c r="W2438">
        <v>58.97</v>
      </c>
      <c r="X2438" t="s">
        <v>2197</v>
      </c>
      <c r="Y2438" t="s">
        <v>2198</v>
      </c>
      <c r="Z2438">
        <v>532</v>
      </c>
      <c r="AA2438" t="s">
        <v>55</v>
      </c>
      <c r="AB2438" s="3">
        <v>3974084004</v>
      </c>
      <c r="AC2438" s="3">
        <v>3668761217</v>
      </c>
      <c r="AD2438">
        <v>58.97</v>
      </c>
      <c r="AE2438" s="5">
        <f t="shared" si="77"/>
        <v>2146005362.1600001</v>
      </c>
      <c r="AF2438">
        <v>54.44</v>
      </c>
      <c r="AG2438" s="4">
        <v>0.54</v>
      </c>
      <c r="AH2438" t="s">
        <v>33</v>
      </c>
      <c r="AI2438" t="s">
        <v>52</v>
      </c>
      <c r="AJ2438">
        <v>32.715738000000002</v>
      </c>
      <c r="AK2438">
        <v>-117.161084</v>
      </c>
    </row>
    <row r="2439" spans="1:37" x14ac:dyDescent="0.25">
      <c r="A2439">
        <v>2437</v>
      </c>
      <c r="B2439">
        <v>426</v>
      </c>
      <c r="C2439" t="s">
        <v>1446</v>
      </c>
      <c r="D2439" t="s">
        <v>52</v>
      </c>
      <c r="E2439" t="s">
        <v>53</v>
      </c>
      <c r="F2439" s="2">
        <v>35065</v>
      </c>
      <c r="G2439" s="2">
        <v>38717</v>
      </c>
      <c r="H2439">
        <v>1324305</v>
      </c>
      <c r="I2439">
        <v>1177800</v>
      </c>
      <c r="J2439">
        <v>166</v>
      </c>
      <c r="K2439">
        <f t="shared" si="76"/>
        <v>80239639950</v>
      </c>
      <c r="L2439">
        <v>154</v>
      </c>
      <c r="M2439">
        <v>142</v>
      </c>
      <c r="N2439" t="s">
        <v>1446</v>
      </c>
      <c r="O2439" t="s">
        <v>1447</v>
      </c>
      <c r="P2439" t="s">
        <v>39</v>
      </c>
      <c r="Q2439" s="6">
        <v>42019</v>
      </c>
      <c r="R2439" s="3">
        <v>12607</v>
      </c>
      <c r="S2439" s="3">
        <v>12120</v>
      </c>
      <c r="T2439" t="s">
        <v>55</v>
      </c>
      <c r="U2439" t="s">
        <v>1448</v>
      </c>
      <c r="V2439" s="3">
        <v>1292496</v>
      </c>
      <c r="W2439">
        <v>55.06</v>
      </c>
      <c r="X2439" t="s">
        <v>1449</v>
      </c>
      <c r="Y2439" t="s">
        <v>1450</v>
      </c>
      <c r="Z2439">
        <v>510</v>
      </c>
      <c r="AA2439" t="s">
        <v>55</v>
      </c>
      <c r="AB2439" s="3">
        <v>4107911185</v>
      </c>
      <c r="AC2439" s="3">
        <v>3949384466</v>
      </c>
      <c r="AD2439">
        <v>55.06</v>
      </c>
      <c r="AE2439" s="5">
        <f t="shared" si="77"/>
        <v>2218272039.9000001</v>
      </c>
      <c r="AF2439">
        <v>52.93</v>
      </c>
      <c r="AG2439" s="4">
        <v>0.54</v>
      </c>
      <c r="AH2439" t="s">
        <v>33</v>
      </c>
      <c r="AI2439" t="s">
        <v>52</v>
      </c>
      <c r="AJ2439">
        <v>32.715738000000002</v>
      </c>
      <c r="AK2439">
        <v>-117.161084</v>
      </c>
    </row>
    <row r="2440" spans="1:37" x14ac:dyDescent="0.25">
      <c r="A2440">
        <v>2438</v>
      </c>
      <c r="B2440">
        <v>426</v>
      </c>
      <c r="C2440" t="s">
        <v>1446</v>
      </c>
      <c r="D2440" t="s">
        <v>52</v>
      </c>
      <c r="E2440" t="s">
        <v>53</v>
      </c>
      <c r="F2440" s="2">
        <v>35065</v>
      </c>
      <c r="G2440" s="2">
        <v>38717</v>
      </c>
      <c r="H2440">
        <v>1324305</v>
      </c>
      <c r="I2440">
        <v>1177800</v>
      </c>
      <c r="J2440">
        <v>166</v>
      </c>
      <c r="K2440">
        <f t="shared" si="76"/>
        <v>80239639950</v>
      </c>
      <c r="L2440">
        <v>154</v>
      </c>
      <c r="M2440">
        <v>142</v>
      </c>
      <c r="N2440" t="s">
        <v>1446</v>
      </c>
      <c r="O2440" t="s">
        <v>1451</v>
      </c>
      <c r="P2440" t="s">
        <v>39</v>
      </c>
      <c r="Q2440" s="6">
        <v>42352</v>
      </c>
      <c r="R2440" s="3">
        <v>10551</v>
      </c>
      <c r="S2440" s="3">
        <v>13947</v>
      </c>
      <c r="T2440" t="s">
        <v>55</v>
      </c>
      <c r="U2440" t="s">
        <v>1448</v>
      </c>
      <c r="V2440" s="3">
        <v>1292496</v>
      </c>
      <c r="W2440">
        <v>46.08</v>
      </c>
      <c r="X2440" t="s">
        <v>1452</v>
      </c>
      <c r="Y2440" t="s">
        <v>1453</v>
      </c>
      <c r="Z2440">
        <v>957.6</v>
      </c>
      <c r="AA2440" t="s">
        <v>55</v>
      </c>
      <c r="AB2440" s="3">
        <v>3438025821</v>
      </c>
      <c r="AC2440" s="3">
        <v>4544552097</v>
      </c>
      <c r="AD2440">
        <v>46.08</v>
      </c>
      <c r="AE2440" s="5">
        <f t="shared" si="77"/>
        <v>1856533943.3400002</v>
      </c>
      <c r="AF2440">
        <v>60.91</v>
      </c>
      <c r="AG2440" s="4">
        <v>0.54</v>
      </c>
      <c r="AH2440" t="s">
        <v>33</v>
      </c>
      <c r="AI2440" t="s">
        <v>52</v>
      </c>
      <c r="AJ2440">
        <v>32.715738000000002</v>
      </c>
      <c r="AK2440">
        <v>-117.161084</v>
      </c>
    </row>
    <row r="2441" spans="1:37" x14ac:dyDescent="0.25">
      <c r="A2441">
        <v>2439</v>
      </c>
      <c r="B2441">
        <v>426</v>
      </c>
      <c r="C2441" t="s">
        <v>1446</v>
      </c>
      <c r="D2441" t="s">
        <v>52</v>
      </c>
      <c r="E2441" t="s">
        <v>53</v>
      </c>
      <c r="F2441" s="2">
        <v>35065</v>
      </c>
      <c r="G2441" s="2">
        <v>38717</v>
      </c>
      <c r="H2441">
        <v>1324305</v>
      </c>
      <c r="I2441">
        <v>1177800</v>
      </c>
      <c r="J2441">
        <v>166</v>
      </c>
      <c r="K2441">
        <f t="shared" si="76"/>
        <v>80239639950</v>
      </c>
      <c r="L2441">
        <v>154</v>
      </c>
      <c r="M2441">
        <v>142</v>
      </c>
      <c r="N2441" t="s">
        <v>1446</v>
      </c>
      <c r="O2441" t="s">
        <v>1451</v>
      </c>
      <c r="P2441" t="s">
        <v>39</v>
      </c>
      <c r="Q2441" s="6">
        <v>42322</v>
      </c>
      <c r="R2441" s="3">
        <v>14298</v>
      </c>
      <c r="S2441" s="3">
        <v>14391</v>
      </c>
      <c r="T2441" t="s">
        <v>55</v>
      </c>
      <c r="U2441" t="s">
        <v>1448</v>
      </c>
      <c r="V2441" s="3">
        <v>1292496</v>
      </c>
      <c r="W2441">
        <v>64.5</v>
      </c>
      <c r="X2441" t="s">
        <v>1454</v>
      </c>
      <c r="Y2441" t="s">
        <v>1455</v>
      </c>
      <c r="Z2441">
        <v>1438</v>
      </c>
      <c r="AA2441" t="s">
        <v>55</v>
      </c>
      <c r="AB2441" s="3">
        <v>4659023703</v>
      </c>
      <c r="AC2441" s="3">
        <v>4689327886</v>
      </c>
      <c r="AD2441">
        <v>64.52</v>
      </c>
      <c r="AE2441" s="5">
        <f t="shared" si="77"/>
        <v>2515872799.6200004</v>
      </c>
      <c r="AF2441">
        <v>64.94</v>
      </c>
      <c r="AG2441" s="4">
        <v>0.54</v>
      </c>
      <c r="AH2441" t="s">
        <v>33</v>
      </c>
      <c r="AI2441" t="s">
        <v>52</v>
      </c>
      <c r="AJ2441">
        <v>32.715738000000002</v>
      </c>
      <c r="AK2441">
        <v>-117.161084</v>
      </c>
    </row>
    <row r="2442" spans="1:37" x14ac:dyDescent="0.25">
      <c r="A2442">
        <v>2440</v>
      </c>
      <c r="B2442">
        <v>426</v>
      </c>
      <c r="C2442" t="s">
        <v>1446</v>
      </c>
      <c r="D2442" t="s">
        <v>52</v>
      </c>
      <c r="E2442" t="s">
        <v>53</v>
      </c>
      <c r="F2442" s="2">
        <v>35065</v>
      </c>
      <c r="G2442" s="2">
        <v>38717</v>
      </c>
      <c r="H2442">
        <v>1324305</v>
      </c>
      <c r="I2442">
        <v>1177800</v>
      </c>
      <c r="J2442">
        <v>166</v>
      </c>
      <c r="K2442">
        <f t="shared" si="76"/>
        <v>80239639950</v>
      </c>
      <c r="L2442">
        <v>154</v>
      </c>
      <c r="M2442">
        <v>142</v>
      </c>
      <c r="N2442" t="s">
        <v>1446</v>
      </c>
      <c r="O2442" t="s">
        <v>731</v>
      </c>
      <c r="P2442" t="s">
        <v>39</v>
      </c>
      <c r="Q2442" s="6">
        <v>42291</v>
      </c>
      <c r="R2442" s="3">
        <v>17472</v>
      </c>
      <c r="S2442" s="3">
        <v>17031</v>
      </c>
      <c r="T2442" t="s">
        <v>55</v>
      </c>
      <c r="U2442" t="s">
        <v>1448</v>
      </c>
      <c r="V2442" s="3">
        <v>1292496</v>
      </c>
      <c r="W2442">
        <v>76.3</v>
      </c>
      <c r="X2442" t="s">
        <v>1456</v>
      </c>
      <c r="Y2442" t="s">
        <v>1457</v>
      </c>
      <c r="Z2442">
        <v>1510</v>
      </c>
      <c r="AA2442" t="s">
        <v>55</v>
      </c>
      <c r="AB2442" s="3">
        <v>5693276133</v>
      </c>
      <c r="AC2442" s="3">
        <v>5549575653</v>
      </c>
      <c r="AD2442">
        <v>76.3</v>
      </c>
      <c r="AE2442" s="5">
        <f t="shared" si="77"/>
        <v>3074369111.8200002</v>
      </c>
      <c r="AF2442">
        <v>74.38</v>
      </c>
      <c r="AG2442" s="4">
        <v>0.54</v>
      </c>
      <c r="AH2442" t="s">
        <v>33</v>
      </c>
      <c r="AI2442" t="s">
        <v>52</v>
      </c>
      <c r="AJ2442">
        <v>32.715738000000002</v>
      </c>
      <c r="AK2442">
        <v>-117.161084</v>
      </c>
    </row>
    <row r="2443" spans="1:37" x14ac:dyDescent="0.25">
      <c r="A2443">
        <v>2441</v>
      </c>
      <c r="B2443">
        <v>426</v>
      </c>
      <c r="C2443" t="s">
        <v>1446</v>
      </c>
      <c r="D2443" t="s">
        <v>52</v>
      </c>
      <c r="E2443" t="s">
        <v>53</v>
      </c>
      <c r="F2443" s="2">
        <v>35065</v>
      </c>
      <c r="G2443" s="2">
        <v>38717</v>
      </c>
      <c r="H2443">
        <v>1324305</v>
      </c>
      <c r="I2443">
        <v>1177800</v>
      </c>
      <c r="J2443">
        <v>166</v>
      </c>
      <c r="K2443">
        <f t="shared" si="76"/>
        <v>80239639950</v>
      </c>
      <c r="L2443">
        <v>154</v>
      </c>
      <c r="M2443">
        <v>142</v>
      </c>
      <c r="N2443" t="s">
        <v>1446</v>
      </c>
      <c r="O2443" t="s">
        <v>1458</v>
      </c>
      <c r="P2443" t="s">
        <v>39</v>
      </c>
      <c r="Q2443" s="6">
        <v>42261</v>
      </c>
      <c r="R2443" s="3">
        <v>18134</v>
      </c>
      <c r="S2443" s="3">
        <v>18720</v>
      </c>
      <c r="T2443" t="s">
        <v>55</v>
      </c>
      <c r="U2443" t="s">
        <v>1459</v>
      </c>
      <c r="V2443" s="3">
        <v>1292496</v>
      </c>
      <c r="W2443">
        <v>81.83</v>
      </c>
      <c r="X2443" t="s">
        <v>1460</v>
      </c>
      <c r="Y2443" t="s">
        <v>1461</v>
      </c>
      <c r="Z2443">
        <v>1494</v>
      </c>
      <c r="AA2443" t="s">
        <v>55</v>
      </c>
      <c r="AB2443" s="3">
        <v>5908989777</v>
      </c>
      <c r="AC2443" s="3">
        <v>6099938713</v>
      </c>
      <c r="AD2443">
        <v>81.83</v>
      </c>
      <c r="AE2443" s="5">
        <f t="shared" si="77"/>
        <v>3190854479.5800004</v>
      </c>
      <c r="AF2443">
        <v>84.48</v>
      </c>
      <c r="AG2443" s="4">
        <v>0.54</v>
      </c>
      <c r="AH2443" t="s">
        <v>33</v>
      </c>
      <c r="AI2443" t="s">
        <v>52</v>
      </c>
      <c r="AJ2443">
        <v>32.715738000000002</v>
      </c>
      <c r="AK2443">
        <v>-117.161084</v>
      </c>
    </row>
    <row r="2444" spans="1:37" x14ac:dyDescent="0.25">
      <c r="A2444">
        <v>2442</v>
      </c>
      <c r="B2444">
        <v>426</v>
      </c>
      <c r="C2444" t="s">
        <v>1446</v>
      </c>
      <c r="D2444" t="s">
        <v>52</v>
      </c>
      <c r="E2444" t="s">
        <v>53</v>
      </c>
      <c r="F2444" s="2">
        <v>35065</v>
      </c>
      <c r="G2444" s="2">
        <v>38717</v>
      </c>
      <c r="H2444">
        <v>1324305</v>
      </c>
      <c r="I2444">
        <v>1177800</v>
      </c>
      <c r="J2444">
        <v>166</v>
      </c>
      <c r="K2444">
        <f t="shared" si="76"/>
        <v>80239639950</v>
      </c>
      <c r="L2444">
        <v>154</v>
      </c>
      <c r="M2444">
        <v>142</v>
      </c>
      <c r="N2444" t="s">
        <v>1446</v>
      </c>
      <c r="O2444" t="s">
        <v>1458</v>
      </c>
      <c r="P2444" t="s">
        <v>39</v>
      </c>
      <c r="Q2444" s="6">
        <v>42230</v>
      </c>
      <c r="R2444" s="3">
        <v>18654</v>
      </c>
      <c r="S2444" s="3">
        <v>19522</v>
      </c>
      <c r="T2444" t="s">
        <v>55</v>
      </c>
      <c r="U2444" t="s">
        <v>1448</v>
      </c>
      <c r="V2444" s="3">
        <v>1324305</v>
      </c>
      <c r="X2444" t="s">
        <v>1462</v>
      </c>
      <c r="Y2444" t="s">
        <v>1463</v>
      </c>
      <c r="AA2444" t="s">
        <v>55</v>
      </c>
      <c r="AB2444" s="3">
        <v>6078432519</v>
      </c>
      <c r="AC2444" s="3">
        <v>6361271558</v>
      </c>
      <c r="AD2444">
        <v>79.510000000000005</v>
      </c>
      <c r="AE2444" s="5">
        <f t="shared" si="77"/>
        <v>3282353560.2600002</v>
      </c>
      <c r="AF2444">
        <v>83.21</v>
      </c>
      <c r="AG2444" s="4">
        <v>0.54</v>
      </c>
      <c r="AH2444" t="s">
        <v>33</v>
      </c>
      <c r="AI2444" t="s">
        <v>52</v>
      </c>
      <c r="AJ2444">
        <v>32.715738000000002</v>
      </c>
      <c r="AK2444">
        <v>-117.161084</v>
      </c>
    </row>
    <row r="2445" spans="1:37" x14ac:dyDescent="0.25">
      <c r="A2445">
        <v>2443</v>
      </c>
      <c r="B2445">
        <v>426</v>
      </c>
      <c r="C2445" t="s">
        <v>1446</v>
      </c>
      <c r="D2445" t="s">
        <v>52</v>
      </c>
      <c r="E2445" t="s">
        <v>53</v>
      </c>
      <c r="F2445" s="2">
        <v>35065</v>
      </c>
      <c r="G2445" s="2">
        <v>38717</v>
      </c>
      <c r="H2445">
        <v>1324305</v>
      </c>
      <c r="I2445">
        <v>1177800</v>
      </c>
      <c r="J2445">
        <v>166</v>
      </c>
      <c r="K2445">
        <f t="shared" si="76"/>
        <v>80239639950</v>
      </c>
      <c r="L2445">
        <v>154</v>
      </c>
      <c r="M2445">
        <v>142</v>
      </c>
      <c r="N2445" t="s">
        <v>1446</v>
      </c>
      <c r="O2445" t="s">
        <v>1458</v>
      </c>
      <c r="P2445" t="s">
        <v>39</v>
      </c>
      <c r="Q2445" s="6">
        <v>42199</v>
      </c>
      <c r="R2445" s="3">
        <v>19848</v>
      </c>
      <c r="S2445" s="3">
        <v>19682</v>
      </c>
      <c r="T2445" t="s">
        <v>55</v>
      </c>
      <c r="U2445" t="s">
        <v>1464</v>
      </c>
      <c r="V2445" s="3">
        <v>1324305</v>
      </c>
      <c r="X2445" t="s">
        <v>1465</v>
      </c>
      <c r="Y2445" t="s">
        <v>1466</v>
      </c>
      <c r="AA2445" t="s">
        <v>55</v>
      </c>
      <c r="AB2445" s="3">
        <v>6467499123</v>
      </c>
      <c r="AC2445" s="3">
        <v>6413407786</v>
      </c>
      <c r="AD2445">
        <v>84.6</v>
      </c>
      <c r="AE2445" s="5">
        <f t="shared" si="77"/>
        <v>3492449526.4200001</v>
      </c>
      <c r="AF2445">
        <v>83.89</v>
      </c>
      <c r="AG2445" s="4">
        <v>0.54</v>
      </c>
      <c r="AH2445" t="s">
        <v>33</v>
      </c>
      <c r="AI2445" t="s">
        <v>52</v>
      </c>
      <c r="AJ2445">
        <v>32.715738000000002</v>
      </c>
      <c r="AK2445">
        <v>-117.161084</v>
      </c>
    </row>
    <row r="2446" spans="1:37" x14ac:dyDescent="0.25">
      <c r="A2446">
        <v>2444</v>
      </c>
      <c r="B2446">
        <v>426</v>
      </c>
      <c r="C2446" t="s">
        <v>1446</v>
      </c>
      <c r="D2446" t="s">
        <v>52</v>
      </c>
      <c r="E2446" t="s">
        <v>53</v>
      </c>
      <c r="F2446" s="2">
        <v>35065</v>
      </c>
      <c r="G2446" s="2">
        <v>38717</v>
      </c>
      <c r="H2446">
        <v>1324305</v>
      </c>
      <c r="I2446">
        <v>1177800</v>
      </c>
      <c r="J2446">
        <v>166</v>
      </c>
      <c r="K2446">
        <f t="shared" si="76"/>
        <v>80239639950</v>
      </c>
      <c r="L2446">
        <v>154</v>
      </c>
      <c r="M2446">
        <v>142</v>
      </c>
      <c r="N2446" t="s">
        <v>1446</v>
      </c>
      <c r="O2446" t="s">
        <v>1458</v>
      </c>
      <c r="P2446" t="s">
        <v>39</v>
      </c>
      <c r="Q2446" s="6">
        <v>42169</v>
      </c>
      <c r="R2446" s="3">
        <v>18798</v>
      </c>
      <c r="S2446" s="3">
        <v>18656</v>
      </c>
      <c r="T2446" t="s">
        <v>55</v>
      </c>
      <c r="U2446" t="s">
        <v>1464</v>
      </c>
      <c r="V2446" s="3">
        <v>1324305</v>
      </c>
      <c r="X2446" t="s">
        <v>1465</v>
      </c>
      <c r="Y2446" t="s">
        <v>1466</v>
      </c>
      <c r="AA2446" t="s">
        <v>55</v>
      </c>
      <c r="AB2446" s="3">
        <v>6125355125</v>
      </c>
      <c r="AC2446" s="3">
        <v>6079084222</v>
      </c>
      <c r="AD2446">
        <v>82.79</v>
      </c>
      <c r="AE2446" s="5">
        <f t="shared" si="77"/>
        <v>3307691767.5</v>
      </c>
      <c r="AF2446">
        <v>82.17</v>
      </c>
      <c r="AG2446" s="4">
        <v>0.54</v>
      </c>
      <c r="AH2446" t="s">
        <v>33</v>
      </c>
      <c r="AI2446" t="s">
        <v>52</v>
      </c>
      <c r="AJ2446">
        <v>32.715738000000002</v>
      </c>
      <c r="AK2446">
        <v>-117.161084</v>
      </c>
    </row>
    <row r="2447" spans="1:37" x14ac:dyDescent="0.25">
      <c r="A2447">
        <v>2445</v>
      </c>
      <c r="B2447">
        <v>671</v>
      </c>
      <c r="C2447" t="s">
        <v>1467</v>
      </c>
      <c r="D2447" t="s">
        <v>52</v>
      </c>
      <c r="E2447" t="s">
        <v>31</v>
      </c>
      <c r="F2447" s="2">
        <v>34700</v>
      </c>
      <c r="G2447" s="2">
        <v>37987</v>
      </c>
      <c r="H2447">
        <v>38974</v>
      </c>
      <c r="I2447">
        <v>35137</v>
      </c>
      <c r="J2447">
        <v>199</v>
      </c>
      <c r="K2447">
        <f t="shared" si="76"/>
        <v>2830876490</v>
      </c>
      <c r="L2447">
        <v>180</v>
      </c>
      <c r="M2447">
        <v>160</v>
      </c>
      <c r="N2447" t="s">
        <v>1467</v>
      </c>
      <c r="O2447" t="s">
        <v>1468</v>
      </c>
      <c r="P2447" t="s">
        <v>39</v>
      </c>
      <c r="Q2447" s="6">
        <v>42050</v>
      </c>
      <c r="R2447">
        <v>445</v>
      </c>
      <c r="S2447">
        <v>363</v>
      </c>
      <c r="T2447" t="s">
        <v>55</v>
      </c>
      <c r="V2447" s="3">
        <v>37168</v>
      </c>
      <c r="W2447">
        <v>109.2</v>
      </c>
      <c r="Z2447">
        <v>39.200000000000003</v>
      </c>
      <c r="AA2447" t="s">
        <v>55</v>
      </c>
      <c r="AB2447" s="3">
        <v>145134226</v>
      </c>
      <c r="AC2447" s="3">
        <v>118284068</v>
      </c>
      <c r="AD2447">
        <v>109.2</v>
      </c>
      <c r="AE2447" s="5">
        <f t="shared" si="77"/>
        <v>113204696.28</v>
      </c>
      <c r="AF2447">
        <v>88.99</v>
      </c>
      <c r="AG2447" s="4">
        <v>0.78</v>
      </c>
      <c r="AH2447" t="s">
        <v>33</v>
      </c>
      <c r="AI2447" t="s">
        <v>52</v>
      </c>
      <c r="AJ2447">
        <v>36.778261000000001</v>
      </c>
      <c r="AK2447">
        <v>-119.41793199999999</v>
      </c>
    </row>
    <row r="2448" spans="1:37" x14ac:dyDescent="0.25">
      <c r="A2448">
        <v>2446</v>
      </c>
      <c r="B2448">
        <v>671</v>
      </c>
      <c r="C2448" t="s">
        <v>1467</v>
      </c>
      <c r="D2448" t="s">
        <v>52</v>
      </c>
      <c r="E2448" t="s">
        <v>31</v>
      </c>
      <c r="F2448" s="2">
        <v>34700</v>
      </c>
      <c r="G2448" s="2">
        <v>37987</v>
      </c>
      <c r="H2448">
        <v>38974</v>
      </c>
      <c r="I2448">
        <v>35137</v>
      </c>
      <c r="J2448">
        <v>199</v>
      </c>
      <c r="K2448">
        <f t="shared" si="76"/>
        <v>2830876490</v>
      </c>
      <c r="L2448">
        <v>180</v>
      </c>
      <c r="M2448">
        <v>160</v>
      </c>
      <c r="N2448" t="s">
        <v>1467</v>
      </c>
      <c r="O2448" t="s">
        <v>1468</v>
      </c>
      <c r="P2448" t="s">
        <v>39</v>
      </c>
      <c r="Q2448" s="6">
        <v>42019</v>
      </c>
      <c r="R2448">
        <v>354</v>
      </c>
      <c r="S2448">
        <v>418</v>
      </c>
      <c r="T2448" t="s">
        <v>55</v>
      </c>
      <c r="V2448" s="3">
        <v>36959</v>
      </c>
      <c r="W2448">
        <v>100.6</v>
      </c>
      <c r="Z2448">
        <v>16.8</v>
      </c>
      <c r="AA2448" t="s">
        <v>55</v>
      </c>
      <c r="AB2448" s="3">
        <v>115286235</v>
      </c>
      <c r="AC2448" s="3">
        <v>136075556</v>
      </c>
      <c r="AD2448">
        <v>77.78</v>
      </c>
      <c r="AE2448" s="5">
        <f t="shared" si="77"/>
        <v>88770400.950000003</v>
      </c>
      <c r="AF2448">
        <v>91.81</v>
      </c>
      <c r="AG2448" s="4">
        <v>0.77</v>
      </c>
      <c r="AH2448" t="s">
        <v>33</v>
      </c>
      <c r="AI2448" t="s">
        <v>52</v>
      </c>
      <c r="AJ2448">
        <v>36.778261000000001</v>
      </c>
      <c r="AK2448">
        <v>-119.41793199999999</v>
      </c>
    </row>
    <row r="2449" spans="1:37" x14ac:dyDescent="0.25">
      <c r="A2449">
        <v>2447</v>
      </c>
      <c r="B2449">
        <v>671</v>
      </c>
      <c r="C2449" t="s">
        <v>1467</v>
      </c>
      <c r="D2449" t="s">
        <v>52</v>
      </c>
      <c r="E2449" t="s">
        <v>31</v>
      </c>
      <c r="F2449" s="2">
        <v>34700</v>
      </c>
      <c r="G2449" s="2">
        <v>37987</v>
      </c>
      <c r="H2449">
        <v>38974</v>
      </c>
      <c r="I2449">
        <v>35137</v>
      </c>
      <c r="J2449">
        <v>199</v>
      </c>
      <c r="K2449">
        <f t="shared" si="76"/>
        <v>2830876490</v>
      </c>
      <c r="L2449">
        <v>180</v>
      </c>
      <c r="M2449">
        <v>160</v>
      </c>
      <c r="N2449" t="s">
        <v>1467</v>
      </c>
      <c r="O2449" t="s">
        <v>1469</v>
      </c>
      <c r="P2449" t="s">
        <v>39</v>
      </c>
      <c r="Q2449" s="6">
        <v>42352</v>
      </c>
      <c r="R2449">
        <v>354</v>
      </c>
      <c r="S2449">
        <v>418</v>
      </c>
      <c r="T2449" t="s">
        <v>55</v>
      </c>
      <c r="V2449" s="3">
        <v>36959</v>
      </c>
      <c r="W2449">
        <v>100.6</v>
      </c>
      <c r="Z2449">
        <v>16.8</v>
      </c>
      <c r="AA2449" t="s">
        <v>55</v>
      </c>
      <c r="AB2449" s="3">
        <v>115286235</v>
      </c>
      <c r="AC2449" s="3">
        <v>136075556</v>
      </c>
      <c r="AD2449">
        <v>77.78</v>
      </c>
      <c r="AE2449" s="5">
        <f t="shared" si="77"/>
        <v>88770400.950000003</v>
      </c>
      <c r="AF2449">
        <v>91.81</v>
      </c>
      <c r="AG2449" s="4">
        <v>0.77</v>
      </c>
      <c r="AH2449" t="s">
        <v>33</v>
      </c>
      <c r="AI2449" t="s">
        <v>52</v>
      </c>
      <c r="AJ2449">
        <v>36.778261000000001</v>
      </c>
      <c r="AK2449">
        <v>-119.41793199999999</v>
      </c>
    </row>
    <row r="2450" spans="1:37" x14ac:dyDescent="0.25">
      <c r="A2450">
        <v>2448</v>
      </c>
      <c r="B2450">
        <v>671</v>
      </c>
      <c r="C2450" t="s">
        <v>1467</v>
      </c>
      <c r="D2450" t="s">
        <v>52</v>
      </c>
      <c r="E2450" t="s">
        <v>31</v>
      </c>
      <c r="F2450" s="2">
        <v>34700</v>
      </c>
      <c r="G2450" s="2">
        <v>37987</v>
      </c>
      <c r="H2450">
        <v>38974</v>
      </c>
      <c r="I2450">
        <v>35137</v>
      </c>
      <c r="J2450">
        <v>199</v>
      </c>
      <c r="K2450">
        <f t="shared" si="76"/>
        <v>2830876490</v>
      </c>
      <c r="L2450">
        <v>180</v>
      </c>
      <c r="M2450">
        <v>160</v>
      </c>
      <c r="N2450" t="s">
        <v>1467</v>
      </c>
      <c r="O2450" t="s">
        <v>1469</v>
      </c>
      <c r="P2450" t="s">
        <v>39</v>
      </c>
      <c r="Q2450" s="6">
        <v>42322</v>
      </c>
      <c r="R2450">
        <v>483</v>
      </c>
      <c r="S2450">
        <v>470</v>
      </c>
      <c r="T2450" t="s">
        <v>55</v>
      </c>
      <c r="V2450" s="3">
        <v>36959</v>
      </c>
      <c r="W2450">
        <v>118.7</v>
      </c>
      <c r="Z2450">
        <v>44</v>
      </c>
      <c r="AA2450" t="s">
        <v>55</v>
      </c>
      <c r="AB2450" s="3">
        <v>157418824</v>
      </c>
      <c r="AC2450" s="3">
        <v>153247926</v>
      </c>
      <c r="AD2450">
        <v>118.69</v>
      </c>
      <c r="AE2450" s="5">
        <f t="shared" si="77"/>
        <v>132231812.16</v>
      </c>
      <c r="AF2450">
        <v>115.55</v>
      </c>
      <c r="AG2450" s="4">
        <v>0.84</v>
      </c>
      <c r="AH2450" t="s">
        <v>33</v>
      </c>
      <c r="AI2450" t="s">
        <v>52</v>
      </c>
      <c r="AJ2450">
        <v>36.778261000000001</v>
      </c>
      <c r="AK2450">
        <v>-119.41793199999999</v>
      </c>
    </row>
    <row r="2451" spans="1:37" x14ac:dyDescent="0.25">
      <c r="A2451">
        <v>2449</v>
      </c>
      <c r="B2451">
        <v>671</v>
      </c>
      <c r="C2451" t="s">
        <v>1467</v>
      </c>
      <c r="D2451" t="s">
        <v>52</v>
      </c>
      <c r="E2451" t="s">
        <v>31</v>
      </c>
      <c r="F2451" s="2">
        <v>34700</v>
      </c>
      <c r="G2451" s="2">
        <v>37987</v>
      </c>
      <c r="H2451">
        <v>38974</v>
      </c>
      <c r="I2451">
        <v>35137</v>
      </c>
      <c r="J2451">
        <v>199</v>
      </c>
      <c r="K2451">
        <f t="shared" si="76"/>
        <v>2830876490</v>
      </c>
      <c r="L2451">
        <v>180</v>
      </c>
      <c r="M2451">
        <v>160</v>
      </c>
      <c r="N2451" t="s">
        <v>1467</v>
      </c>
      <c r="O2451" t="s">
        <v>1469</v>
      </c>
      <c r="P2451" t="s">
        <v>39</v>
      </c>
      <c r="Q2451" s="6">
        <v>42291</v>
      </c>
      <c r="R2451">
        <v>616</v>
      </c>
      <c r="S2451">
        <v>579</v>
      </c>
      <c r="T2451" t="s">
        <v>55</v>
      </c>
      <c r="V2451" s="3">
        <v>36959</v>
      </c>
      <c r="W2451">
        <v>122.3</v>
      </c>
      <c r="Z2451">
        <v>71</v>
      </c>
      <c r="AA2451" t="s">
        <v>55</v>
      </c>
      <c r="AB2451" s="3">
        <v>200757064</v>
      </c>
      <c r="AC2451" s="3">
        <v>188635391</v>
      </c>
      <c r="AD2451">
        <v>122.31</v>
      </c>
      <c r="AE2451" s="5">
        <f t="shared" si="77"/>
        <v>140529944.79999998</v>
      </c>
      <c r="AF2451">
        <v>114.92</v>
      </c>
      <c r="AG2451" s="4">
        <v>0.7</v>
      </c>
      <c r="AH2451" t="s">
        <v>33</v>
      </c>
      <c r="AI2451" t="s">
        <v>52</v>
      </c>
      <c r="AJ2451">
        <v>36.778261000000001</v>
      </c>
      <c r="AK2451">
        <v>-119.41793199999999</v>
      </c>
    </row>
    <row r="2452" spans="1:37" x14ac:dyDescent="0.25">
      <c r="A2452">
        <v>2450</v>
      </c>
      <c r="B2452">
        <v>671</v>
      </c>
      <c r="C2452" t="s">
        <v>1467</v>
      </c>
      <c r="D2452" t="s">
        <v>52</v>
      </c>
      <c r="E2452" t="s">
        <v>31</v>
      </c>
      <c r="F2452" s="2">
        <v>34700</v>
      </c>
      <c r="G2452" s="2">
        <v>37987</v>
      </c>
      <c r="H2452">
        <v>38974</v>
      </c>
      <c r="I2452">
        <v>35137</v>
      </c>
      <c r="J2452">
        <v>199</v>
      </c>
      <c r="K2452">
        <f t="shared" si="76"/>
        <v>2830876490</v>
      </c>
      <c r="L2452">
        <v>180</v>
      </c>
      <c r="M2452">
        <v>160</v>
      </c>
      <c r="N2452" t="s">
        <v>1467</v>
      </c>
      <c r="O2452" t="s">
        <v>1468</v>
      </c>
      <c r="P2452" t="s">
        <v>39</v>
      </c>
      <c r="Q2452" s="6">
        <v>42261</v>
      </c>
      <c r="R2452">
        <v>628</v>
      </c>
      <c r="S2452">
        <v>650</v>
      </c>
      <c r="T2452" t="s">
        <v>55</v>
      </c>
      <c r="V2452" s="3">
        <v>36959</v>
      </c>
      <c r="W2452">
        <v>154</v>
      </c>
      <c r="Z2452">
        <v>106</v>
      </c>
      <c r="AA2452" t="s">
        <v>55</v>
      </c>
      <c r="AB2452" s="3">
        <v>204504356</v>
      </c>
      <c r="AC2452" s="3">
        <v>211836013</v>
      </c>
      <c r="AD2452">
        <v>154.01</v>
      </c>
      <c r="AE2452" s="5">
        <f t="shared" si="77"/>
        <v>171783659.03999999</v>
      </c>
      <c r="AF2452">
        <v>159.53</v>
      </c>
      <c r="AG2452" s="4">
        <v>0.84</v>
      </c>
      <c r="AH2452" t="s">
        <v>33</v>
      </c>
      <c r="AI2452" t="s">
        <v>52</v>
      </c>
      <c r="AJ2452">
        <v>36.778261000000001</v>
      </c>
      <c r="AK2452">
        <v>-119.41793199999999</v>
      </c>
    </row>
    <row r="2453" spans="1:37" x14ac:dyDescent="0.25">
      <c r="A2453">
        <v>2451</v>
      </c>
      <c r="B2453">
        <v>671</v>
      </c>
      <c r="C2453" t="s">
        <v>1467</v>
      </c>
      <c r="D2453" t="s">
        <v>52</v>
      </c>
      <c r="E2453" t="s">
        <v>31</v>
      </c>
      <c r="F2453" s="2">
        <v>34700</v>
      </c>
      <c r="G2453" s="2">
        <v>37987</v>
      </c>
      <c r="H2453">
        <v>38974</v>
      </c>
      <c r="I2453">
        <v>35137</v>
      </c>
      <c r="J2453">
        <v>199</v>
      </c>
      <c r="K2453">
        <f t="shared" si="76"/>
        <v>2830876490</v>
      </c>
      <c r="L2453">
        <v>180</v>
      </c>
      <c r="M2453">
        <v>160</v>
      </c>
      <c r="N2453" t="s">
        <v>1467</v>
      </c>
      <c r="O2453" t="s">
        <v>1468</v>
      </c>
      <c r="P2453" t="s">
        <v>39</v>
      </c>
      <c r="Q2453" s="6">
        <v>42230</v>
      </c>
      <c r="R2453">
        <v>655</v>
      </c>
      <c r="S2453">
        <v>673</v>
      </c>
      <c r="T2453" t="s">
        <v>55</v>
      </c>
      <c r="V2453" s="3">
        <v>36959</v>
      </c>
      <c r="Z2453">
        <v>38</v>
      </c>
      <c r="AA2453" t="s">
        <v>55</v>
      </c>
      <c r="AB2453" s="3">
        <v>213497855</v>
      </c>
      <c r="AC2453" s="3">
        <v>219330596</v>
      </c>
      <c r="AD2453">
        <v>134.16999999999999</v>
      </c>
      <c r="AE2453" s="5">
        <f t="shared" si="77"/>
        <v>153718455.59999999</v>
      </c>
      <c r="AF2453">
        <v>137.83000000000001</v>
      </c>
      <c r="AG2453" s="4">
        <v>0.72</v>
      </c>
      <c r="AH2453" t="s">
        <v>33</v>
      </c>
      <c r="AI2453" t="s">
        <v>52</v>
      </c>
      <c r="AJ2453">
        <v>36.778261000000001</v>
      </c>
      <c r="AK2453">
        <v>-119.41793199999999</v>
      </c>
    </row>
    <row r="2454" spans="1:37" x14ac:dyDescent="0.25">
      <c r="A2454">
        <v>2452</v>
      </c>
      <c r="B2454">
        <v>671</v>
      </c>
      <c r="C2454" t="s">
        <v>1467</v>
      </c>
      <c r="D2454" t="s">
        <v>52</v>
      </c>
      <c r="E2454" t="s">
        <v>31</v>
      </c>
      <c r="F2454" s="2">
        <v>34700</v>
      </c>
      <c r="G2454" s="2">
        <v>37987</v>
      </c>
      <c r="H2454">
        <v>38974</v>
      </c>
      <c r="I2454">
        <v>35137</v>
      </c>
      <c r="J2454">
        <v>199</v>
      </c>
      <c r="K2454">
        <f t="shared" si="76"/>
        <v>2830876490</v>
      </c>
      <c r="L2454">
        <v>180</v>
      </c>
      <c r="M2454">
        <v>160</v>
      </c>
      <c r="N2454" t="s">
        <v>1467</v>
      </c>
      <c r="O2454" t="s">
        <v>1468</v>
      </c>
      <c r="P2454" t="s">
        <v>39</v>
      </c>
      <c r="Q2454" s="6">
        <v>42199</v>
      </c>
      <c r="R2454">
        <v>717</v>
      </c>
      <c r="S2454">
        <v>669</v>
      </c>
      <c r="T2454" t="s">
        <v>55</v>
      </c>
      <c r="V2454" s="3">
        <v>36959</v>
      </c>
      <c r="Z2454">
        <v>92</v>
      </c>
      <c r="AA2454" t="s">
        <v>55</v>
      </c>
      <c r="AB2454" s="3">
        <v>233602888</v>
      </c>
      <c r="AC2454" s="3">
        <v>218124945</v>
      </c>
      <c r="AD2454">
        <v>157</v>
      </c>
      <c r="AE2454" s="5">
        <f t="shared" si="77"/>
        <v>179874223.75999999</v>
      </c>
      <c r="AF2454">
        <v>146.59</v>
      </c>
      <c r="AG2454" s="4">
        <v>0.77</v>
      </c>
      <c r="AH2454" t="s">
        <v>33</v>
      </c>
      <c r="AI2454" t="s">
        <v>52</v>
      </c>
      <c r="AJ2454">
        <v>36.778261000000001</v>
      </c>
      <c r="AK2454">
        <v>-119.41793199999999</v>
      </c>
    </row>
    <row r="2455" spans="1:37" x14ac:dyDescent="0.25">
      <c r="A2455">
        <v>2453</v>
      </c>
      <c r="B2455">
        <v>671</v>
      </c>
      <c r="C2455" t="s">
        <v>1467</v>
      </c>
      <c r="D2455" t="s">
        <v>52</v>
      </c>
      <c r="E2455" t="s">
        <v>31</v>
      </c>
      <c r="F2455" s="2">
        <v>34700</v>
      </c>
      <c r="G2455" s="2">
        <v>37987</v>
      </c>
      <c r="H2455">
        <v>38974</v>
      </c>
      <c r="I2455">
        <v>35137</v>
      </c>
      <c r="J2455">
        <v>199</v>
      </c>
      <c r="K2455">
        <f t="shared" si="76"/>
        <v>2830876490</v>
      </c>
      <c r="L2455">
        <v>180</v>
      </c>
      <c r="M2455">
        <v>160</v>
      </c>
      <c r="N2455" t="s">
        <v>1467</v>
      </c>
      <c r="O2455" t="s">
        <v>1468</v>
      </c>
      <c r="P2455" t="s">
        <v>39</v>
      </c>
      <c r="Q2455" s="6">
        <v>42169</v>
      </c>
      <c r="R2455">
        <v>723</v>
      </c>
      <c r="S2455">
        <v>620</v>
      </c>
      <c r="T2455" t="s">
        <v>55</v>
      </c>
      <c r="V2455" s="3">
        <v>36959</v>
      </c>
      <c r="Z2455">
        <v>84</v>
      </c>
      <c r="AA2455" t="s">
        <v>55</v>
      </c>
      <c r="AB2455" s="3">
        <v>235688337</v>
      </c>
      <c r="AC2455" s="3">
        <v>202093055</v>
      </c>
      <c r="AD2455">
        <v>155.16999999999999</v>
      </c>
      <c r="AE2455" s="5">
        <f t="shared" si="77"/>
        <v>172052486.00999999</v>
      </c>
      <c r="AF2455">
        <v>133.06</v>
      </c>
      <c r="AG2455" s="4">
        <v>0.73</v>
      </c>
      <c r="AH2455" t="s">
        <v>33</v>
      </c>
      <c r="AI2455" t="s">
        <v>52</v>
      </c>
      <c r="AJ2455">
        <v>36.778261000000001</v>
      </c>
      <c r="AK2455">
        <v>-119.41793199999999</v>
      </c>
    </row>
    <row r="2456" spans="1:37" x14ac:dyDescent="0.25">
      <c r="A2456">
        <v>2454</v>
      </c>
      <c r="B2456">
        <v>682</v>
      </c>
      <c r="C2456" t="s">
        <v>1470</v>
      </c>
      <c r="D2456" t="s">
        <v>52</v>
      </c>
      <c r="E2456" t="s">
        <v>53</v>
      </c>
      <c r="F2456" s="2">
        <v>34700</v>
      </c>
      <c r="G2456" s="2">
        <v>37987</v>
      </c>
      <c r="H2456">
        <v>23650</v>
      </c>
      <c r="I2456">
        <v>23463</v>
      </c>
      <c r="J2456">
        <v>142</v>
      </c>
      <c r="K2456">
        <f t="shared" si="76"/>
        <v>1225779500</v>
      </c>
      <c r="L2456">
        <v>140</v>
      </c>
      <c r="M2456">
        <v>136</v>
      </c>
      <c r="N2456" t="s">
        <v>1470</v>
      </c>
      <c r="O2456" t="s">
        <v>96</v>
      </c>
      <c r="P2456" t="s">
        <v>39</v>
      </c>
      <c r="Q2456" s="6">
        <v>42050</v>
      </c>
      <c r="R2456">
        <v>199</v>
      </c>
      <c r="S2456">
        <v>207</v>
      </c>
      <c r="T2456" t="s">
        <v>55</v>
      </c>
      <c r="V2456" s="3">
        <v>23728</v>
      </c>
      <c r="W2456">
        <v>82</v>
      </c>
      <c r="AB2456" s="3">
        <v>64844434</v>
      </c>
      <c r="AC2456" s="3">
        <v>67451245</v>
      </c>
      <c r="AD2456">
        <v>81.98</v>
      </c>
      <c r="AE2456" s="5">
        <f t="shared" si="77"/>
        <v>54469324.559999995</v>
      </c>
      <c r="AF2456">
        <v>85.28</v>
      </c>
      <c r="AG2456" s="4">
        <v>0.84</v>
      </c>
      <c r="AH2456" t="s">
        <v>33</v>
      </c>
      <c r="AI2456" t="s">
        <v>52</v>
      </c>
      <c r="AJ2456">
        <v>34.281945999999998</v>
      </c>
      <c r="AK2456">
        <v>-118.438971999999</v>
      </c>
    </row>
    <row r="2457" spans="1:37" x14ac:dyDescent="0.25">
      <c r="A2457">
        <v>2455</v>
      </c>
      <c r="B2457">
        <v>682</v>
      </c>
      <c r="C2457" t="s">
        <v>1470</v>
      </c>
      <c r="D2457" t="s">
        <v>52</v>
      </c>
      <c r="E2457" t="s">
        <v>53</v>
      </c>
      <c r="F2457" s="2">
        <v>34700</v>
      </c>
      <c r="G2457" s="2">
        <v>37987</v>
      </c>
      <c r="H2457">
        <v>23650</v>
      </c>
      <c r="I2457">
        <v>23463</v>
      </c>
      <c r="J2457">
        <v>142</v>
      </c>
      <c r="K2457">
        <f t="shared" si="76"/>
        <v>1225779500</v>
      </c>
      <c r="L2457">
        <v>140</v>
      </c>
      <c r="M2457">
        <v>136</v>
      </c>
      <c r="N2457" t="s">
        <v>1470</v>
      </c>
      <c r="O2457" t="s">
        <v>96</v>
      </c>
      <c r="P2457" t="s">
        <v>39</v>
      </c>
      <c r="Q2457" s="6">
        <v>42019</v>
      </c>
      <c r="R2457">
        <v>209</v>
      </c>
      <c r="S2457">
        <v>224</v>
      </c>
      <c r="T2457" t="s">
        <v>55</v>
      </c>
      <c r="V2457" s="3">
        <v>23728</v>
      </c>
      <c r="W2457">
        <v>78</v>
      </c>
      <c r="AB2457" s="3">
        <v>68102948</v>
      </c>
      <c r="AC2457" s="3">
        <v>72990720</v>
      </c>
      <c r="AD2457">
        <v>77.77</v>
      </c>
      <c r="AE2457" s="5">
        <f t="shared" si="77"/>
        <v>57206476.32</v>
      </c>
      <c r="AF2457">
        <v>83.35</v>
      </c>
      <c r="AG2457" s="4">
        <v>0.84</v>
      </c>
      <c r="AH2457" t="s">
        <v>33</v>
      </c>
      <c r="AI2457" t="s">
        <v>52</v>
      </c>
      <c r="AJ2457">
        <v>34.281945999999998</v>
      </c>
      <c r="AK2457">
        <v>-118.438971999999</v>
      </c>
    </row>
    <row r="2458" spans="1:37" x14ac:dyDescent="0.25">
      <c r="A2458">
        <v>2456</v>
      </c>
      <c r="B2458">
        <v>682</v>
      </c>
      <c r="C2458" t="s">
        <v>1470</v>
      </c>
      <c r="D2458" t="s">
        <v>52</v>
      </c>
      <c r="E2458" t="s">
        <v>53</v>
      </c>
      <c r="F2458" s="2">
        <v>34700</v>
      </c>
      <c r="G2458" s="2">
        <v>37987</v>
      </c>
      <c r="H2458">
        <v>23650</v>
      </c>
      <c r="I2458">
        <v>23463</v>
      </c>
      <c r="J2458">
        <v>142</v>
      </c>
      <c r="K2458">
        <f t="shared" si="76"/>
        <v>1225779500</v>
      </c>
      <c r="L2458">
        <v>140</v>
      </c>
      <c r="M2458">
        <v>136</v>
      </c>
      <c r="N2458" t="s">
        <v>1470</v>
      </c>
      <c r="O2458" t="s">
        <v>96</v>
      </c>
      <c r="P2458" t="s">
        <v>39</v>
      </c>
      <c r="Q2458" s="6">
        <v>42352</v>
      </c>
      <c r="R2458">
        <v>199</v>
      </c>
      <c r="S2458">
        <v>244</v>
      </c>
      <c r="T2458" t="s">
        <v>55</v>
      </c>
      <c r="V2458" s="3">
        <v>23728</v>
      </c>
      <c r="W2458">
        <v>74</v>
      </c>
      <c r="AB2458" s="3">
        <v>64844434</v>
      </c>
      <c r="AC2458" s="3">
        <v>79507748</v>
      </c>
      <c r="AD2458">
        <v>74.05</v>
      </c>
      <c r="AE2458" s="5">
        <f t="shared" si="77"/>
        <v>54469324.559999995</v>
      </c>
      <c r="AF2458">
        <v>90.8</v>
      </c>
      <c r="AG2458" s="4">
        <v>0.84</v>
      </c>
      <c r="AH2458" t="s">
        <v>33</v>
      </c>
      <c r="AI2458" t="s">
        <v>52</v>
      </c>
      <c r="AJ2458">
        <v>34.281945999999998</v>
      </c>
      <c r="AK2458">
        <v>-118.438971999999</v>
      </c>
    </row>
    <row r="2459" spans="1:37" x14ac:dyDescent="0.25">
      <c r="A2459">
        <v>2457</v>
      </c>
      <c r="B2459">
        <v>682</v>
      </c>
      <c r="C2459" t="s">
        <v>1470</v>
      </c>
      <c r="D2459" t="s">
        <v>52</v>
      </c>
      <c r="E2459" t="s">
        <v>53</v>
      </c>
      <c r="F2459" s="2">
        <v>34700</v>
      </c>
      <c r="G2459" s="2">
        <v>37987</v>
      </c>
      <c r="H2459">
        <v>23650</v>
      </c>
      <c r="I2459">
        <v>23463</v>
      </c>
      <c r="J2459">
        <v>142</v>
      </c>
      <c r="K2459">
        <f t="shared" si="76"/>
        <v>1225779500</v>
      </c>
      <c r="L2459">
        <v>140</v>
      </c>
      <c r="M2459">
        <v>136</v>
      </c>
      <c r="N2459" t="s">
        <v>1470</v>
      </c>
      <c r="O2459" t="s">
        <v>96</v>
      </c>
      <c r="P2459" t="s">
        <v>39</v>
      </c>
      <c r="Q2459" s="6">
        <v>42322</v>
      </c>
      <c r="R2459">
        <v>245</v>
      </c>
      <c r="S2459">
        <v>255</v>
      </c>
      <c r="T2459" t="s">
        <v>55</v>
      </c>
      <c r="V2459" s="3">
        <v>23728</v>
      </c>
      <c r="W2459">
        <v>94</v>
      </c>
      <c r="AB2459" s="3">
        <v>79833600</v>
      </c>
      <c r="AC2459" s="3">
        <v>83092114</v>
      </c>
      <c r="AD2459">
        <v>94.21</v>
      </c>
      <c r="AE2459" s="5">
        <f t="shared" si="77"/>
        <v>67060224</v>
      </c>
      <c r="AF2459">
        <v>98.05</v>
      </c>
      <c r="AG2459" s="4">
        <v>0.84</v>
      </c>
      <c r="AH2459" t="s">
        <v>33</v>
      </c>
      <c r="AI2459" t="s">
        <v>52</v>
      </c>
      <c r="AJ2459">
        <v>34.281945999999998</v>
      </c>
      <c r="AK2459">
        <v>-118.438971999999</v>
      </c>
    </row>
    <row r="2460" spans="1:37" x14ac:dyDescent="0.25">
      <c r="A2460">
        <v>2458</v>
      </c>
      <c r="B2460">
        <v>682</v>
      </c>
      <c r="C2460" t="s">
        <v>1470</v>
      </c>
      <c r="D2460" t="s">
        <v>52</v>
      </c>
      <c r="E2460" t="s">
        <v>53</v>
      </c>
      <c r="F2460" s="2">
        <v>34700</v>
      </c>
      <c r="G2460" s="2">
        <v>37987</v>
      </c>
      <c r="H2460">
        <v>23650</v>
      </c>
      <c r="I2460">
        <v>23463</v>
      </c>
      <c r="J2460">
        <v>142</v>
      </c>
      <c r="K2460">
        <f t="shared" si="76"/>
        <v>1225779500</v>
      </c>
      <c r="L2460">
        <v>140</v>
      </c>
      <c r="M2460">
        <v>136</v>
      </c>
      <c r="N2460" t="s">
        <v>1470</v>
      </c>
      <c r="O2460" t="s">
        <v>1471</v>
      </c>
      <c r="P2460" t="s">
        <v>39</v>
      </c>
      <c r="Q2460" s="6">
        <v>42291</v>
      </c>
      <c r="R2460">
        <v>292</v>
      </c>
      <c r="S2460">
        <v>297</v>
      </c>
      <c r="T2460" t="s">
        <v>55</v>
      </c>
      <c r="V2460" s="3">
        <v>23728</v>
      </c>
      <c r="W2460">
        <v>109</v>
      </c>
      <c r="AB2460" s="3">
        <v>95148617</v>
      </c>
      <c r="AC2460" s="3">
        <v>96777874</v>
      </c>
      <c r="AD2460">
        <v>108.66</v>
      </c>
      <c r="AE2460" s="5">
        <f t="shared" si="77"/>
        <v>79924838.280000001</v>
      </c>
      <c r="AF2460">
        <v>110.52</v>
      </c>
      <c r="AG2460" s="4">
        <v>0.84</v>
      </c>
      <c r="AH2460" t="s">
        <v>33</v>
      </c>
      <c r="AI2460" t="s">
        <v>52</v>
      </c>
      <c r="AJ2460">
        <v>34.281945999999998</v>
      </c>
      <c r="AK2460">
        <v>-118.438971999999</v>
      </c>
    </row>
    <row r="2461" spans="1:37" x14ac:dyDescent="0.25">
      <c r="A2461">
        <v>2459</v>
      </c>
      <c r="B2461">
        <v>682</v>
      </c>
      <c r="C2461" t="s">
        <v>1470</v>
      </c>
      <c r="D2461" t="s">
        <v>52</v>
      </c>
      <c r="E2461" t="s">
        <v>53</v>
      </c>
      <c r="F2461" s="2">
        <v>34700</v>
      </c>
      <c r="G2461" s="2">
        <v>37987</v>
      </c>
      <c r="H2461">
        <v>23650</v>
      </c>
      <c r="I2461">
        <v>23463</v>
      </c>
      <c r="J2461">
        <v>142</v>
      </c>
      <c r="K2461">
        <f t="shared" si="76"/>
        <v>1225779500</v>
      </c>
      <c r="L2461">
        <v>140</v>
      </c>
      <c r="M2461">
        <v>136</v>
      </c>
      <c r="N2461" t="s">
        <v>1470</v>
      </c>
      <c r="O2461" t="s">
        <v>858</v>
      </c>
      <c r="P2461" t="s">
        <v>39</v>
      </c>
      <c r="Q2461" s="6">
        <v>42261</v>
      </c>
      <c r="R2461">
        <v>307</v>
      </c>
      <c r="S2461">
        <v>334</v>
      </c>
      <c r="T2461" t="s">
        <v>55</v>
      </c>
      <c r="V2461" s="3">
        <v>23650</v>
      </c>
      <c r="W2461">
        <v>118</v>
      </c>
      <c r="AB2461" s="3">
        <v>100036388</v>
      </c>
      <c r="AC2461" s="3">
        <v>108834377</v>
      </c>
      <c r="AD2461">
        <v>118.44</v>
      </c>
      <c r="AE2461" s="5">
        <f t="shared" si="77"/>
        <v>84030565.920000002</v>
      </c>
      <c r="AF2461">
        <v>128.85</v>
      </c>
      <c r="AG2461" s="4">
        <v>0.84</v>
      </c>
      <c r="AH2461" t="s">
        <v>33</v>
      </c>
      <c r="AI2461" t="s">
        <v>52</v>
      </c>
      <c r="AJ2461">
        <v>34.281945999999998</v>
      </c>
      <c r="AK2461">
        <v>-118.438971999999</v>
      </c>
    </row>
    <row r="2462" spans="1:37" x14ac:dyDescent="0.25">
      <c r="A2462">
        <v>2460</v>
      </c>
      <c r="B2462">
        <v>682</v>
      </c>
      <c r="C2462" t="s">
        <v>1470</v>
      </c>
      <c r="D2462" t="s">
        <v>52</v>
      </c>
      <c r="E2462" t="s">
        <v>53</v>
      </c>
      <c r="F2462" s="2">
        <v>34700</v>
      </c>
      <c r="G2462" s="2">
        <v>37987</v>
      </c>
      <c r="H2462">
        <v>23650</v>
      </c>
      <c r="I2462">
        <v>23463</v>
      </c>
      <c r="J2462">
        <v>142</v>
      </c>
      <c r="K2462">
        <f t="shared" si="76"/>
        <v>1225779500</v>
      </c>
      <c r="L2462">
        <v>140</v>
      </c>
      <c r="M2462">
        <v>136</v>
      </c>
      <c r="N2462" t="s">
        <v>1470</v>
      </c>
      <c r="O2462" t="s">
        <v>1472</v>
      </c>
      <c r="P2462" t="s">
        <v>39</v>
      </c>
      <c r="Q2462" s="6">
        <v>42230</v>
      </c>
      <c r="R2462">
        <v>321</v>
      </c>
      <c r="S2462">
        <v>353</v>
      </c>
      <c r="T2462" t="s">
        <v>55</v>
      </c>
      <c r="V2462" s="3">
        <v>23728</v>
      </c>
      <c r="W2462">
        <v>124</v>
      </c>
      <c r="X2462" t="s">
        <v>1473</v>
      </c>
      <c r="Y2462" t="s">
        <v>1474</v>
      </c>
      <c r="AB2462" s="3">
        <v>104598308</v>
      </c>
      <c r="AC2462" s="3">
        <v>115025554</v>
      </c>
      <c r="AD2462">
        <v>119.45</v>
      </c>
      <c r="AE2462" s="5">
        <f t="shared" si="77"/>
        <v>87862578.719999999</v>
      </c>
      <c r="AF2462">
        <v>131.36000000000001</v>
      </c>
      <c r="AG2462" s="4">
        <v>0.84</v>
      </c>
      <c r="AH2462" t="s">
        <v>33</v>
      </c>
      <c r="AI2462" t="s">
        <v>52</v>
      </c>
      <c r="AJ2462">
        <v>34.281945999999998</v>
      </c>
      <c r="AK2462">
        <v>-118.438971999999</v>
      </c>
    </row>
    <row r="2463" spans="1:37" x14ac:dyDescent="0.25">
      <c r="A2463">
        <v>2461</v>
      </c>
      <c r="B2463">
        <v>682</v>
      </c>
      <c r="C2463" t="s">
        <v>1470</v>
      </c>
      <c r="D2463" t="s">
        <v>52</v>
      </c>
      <c r="E2463" t="s">
        <v>53</v>
      </c>
      <c r="F2463" s="2">
        <v>34700</v>
      </c>
      <c r="G2463" s="2">
        <v>37987</v>
      </c>
      <c r="H2463">
        <v>23650</v>
      </c>
      <c r="I2463">
        <v>23463</v>
      </c>
      <c r="J2463">
        <v>142</v>
      </c>
      <c r="K2463">
        <f t="shared" si="76"/>
        <v>1225779500</v>
      </c>
      <c r="L2463">
        <v>140</v>
      </c>
      <c r="M2463">
        <v>136</v>
      </c>
      <c r="N2463" t="s">
        <v>1470</v>
      </c>
      <c r="Q2463" s="6">
        <v>42199</v>
      </c>
      <c r="R2463">
        <v>330</v>
      </c>
      <c r="S2463">
        <v>339</v>
      </c>
      <c r="T2463" t="s">
        <v>55</v>
      </c>
      <c r="V2463" s="3">
        <v>23728</v>
      </c>
      <c r="W2463">
        <v>123</v>
      </c>
      <c r="X2463" t="s">
        <v>1475</v>
      </c>
      <c r="Y2463" t="s">
        <v>1476</v>
      </c>
      <c r="AB2463" s="3">
        <v>107530971</v>
      </c>
      <c r="AC2463" s="3">
        <v>110463634</v>
      </c>
      <c r="AD2463">
        <v>122.8</v>
      </c>
      <c r="AE2463" s="5">
        <f t="shared" si="77"/>
        <v>90326015.640000001</v>
      </c>
      <c r="AF2463">
        <v>126.15</v>
      </c>
      <c r="AG2463" s="4">
        <v>0.84</v>
      </c>
      <c r="AH2463" t="s">
        <v>33</v>
      </c>
      <c r="AI2463" t="s">
        <v>52</v>
      </c>
      <c r="AJ2463">
        <v>34.281945999999998</v>
      </c>
      <c r="AK2463">
        <v>-118.438971999999</v>
      </c>
    </row>
    <row r="2464" spans="1:37" x14ac:dyDescent="0.25">
      <c r="A2464">
        <v>2462</v>
      </c>
      <c r="B2464">
        <v>682</v>
      </c>
      <c r="C2464" t="s">
        <v>1470</v>
      </c>
      <c r="D2464" t="s">
        <v>52</v>
      </c>
      <c r="E2464" t="s">
        <v>53</v>
      </c>
      <c r="F2464" s="2">
        <v>34700</v>
      </c>
      <c r="G2464" s="2">
        <v>37987</v>
      </c>
      <c r="H2464">
        <v>23650</v>
      </c>
      <c r="I2464">
        <v>23463</v>
      </c>
      <c r="J2464">
        <v>142</v>
      </c>
      <c r="K2464">
        <f t="shared" si="76"/>
        <v>1225779500</v>
      </c>
      <c r="L2464">
        <v>140</v>
      </c>
      <c r="M2464">
        <v>136</v>
      </c>
      <c r="N2464" t="s">
        <v>1470</v>
      </c>
      <c r="Q2464" s="6">
        <v>42169</v>
      </c>
      <c r="R2464">
        <v>313</v>
      </c>
      <c r="S2464">
        <v>324</v>
      </c>
      <c r="T2464" t="s">
        <v>55</v>
      </c>
      <c r="V2464" s="3">
        <v>23728</v>
      </c>
      <c r="W2464">
        <v>120</v>
      </c>
      <c r="X2464" t="s">
        <v>1477</v>
      </c>
      <c r="Y2464" t="s">
        <v>1478</v>
      </c>
      <c r="AB2464" s="3">
        <v>101991497</v>
      </c>
      <c r="AC2464" s="3">
        <v>105575862</v>
      </c>
      <c r="AD2464">
        <v>120.35</v>
      </c>
      <c r="AE2464" s="5">
        <f t="shared" si="77"/>
        <v>85672857.480000004</v>
      </c>
      <c r="AF2464">
        <v>124.58</v>
      </c>
      <c r="AG2464" s="4">
        <v>0.84</v>
      </c>
      <c r="AH2464" t="s">
        <v>33</v>
      </c>
      <c r="AI2464" t="s">
        <v>52</v>
      </c>
      <c r="AJ2464">
        <v>34.281945999999998</v>
      </c>
      <c r="AK2464">
        <v>-118.438971999999</v>
      </c>
    </row>
    <row r="2465" spans="1:37" x14ac:dyDescent="0.25">
      <c r="A2465">
        <v>2463</v>
      </c>
      <c r="B2465">
        <v>368</v>
      </c>
      <c r="C2465" t="s">
        <v>1479</v>
      </c>
      <c r="D2465" t="s">
        <v>36</v>
      </c>
      <c r="E2465" t="s">
        <v>53</v>
      </c>
      <c r="F2465" s="2">
        <v>36708</v>
      </c>
      <c r="G2465" s="2">
        <v>40359</v>
      </c>
      <c r="H2465">
        <v>846601</v>
      </c>
      <c r="I2465">
        <v>808515</v>
      </c>
      <c r="J2465">
        <v>99</v>
      </c>
      <c r="K2465">
        <f t="shared" si="76"/>
        <v>30591927135</v>
      </c>
      <c r="L2465">
        <v>92</v>
      </c>
      <c r="M2465">
        <v>92</v>
      </c>
      <c r="N2465" t="s">
        <v>1479</v>
      </c>
      <c r="O2465" t="s">
        <v>96</v>
      </c>
      <c r="P2465" t="s">
        <v>39</v>
      </c>
      <c r="Q2465" s="6">
        <v>42019</v>
      </c>
      <c r="R2465" s="3">
        <v>2019</v>
      </c>
      <c r="S2465" s="3">
        <v>2168</v>
      </c>
      <c r="T2465" t="s">
        <v>40</v>
      </c>
      <c r="V2465" s="3">
        <v>846601</v>
      </c>
      <c r="W2465">
        <v>45.16</v>
      </c>
      <c r="X2465" t="s">
        <v>1480</v>
      </c>
      <c r="Y2465" t="s">
        <v>1480</v>
      </c>
      <c r="Z2465">
        <v>1.56</v>
      </c>
      <c r="AA2465" t="s">
        <v>40</v>
      </c>
      <c r="AB2465" s="3">
        <v>2018740000</v>
      </c>
      <c r="AC2465" s="3">
        <v>2168280000</v>
      </c>
      <c r="AD2465">
        <v>45.15</v>
      </c>
      <c r="AE2465" s="5">
        <f t="shared" si="77"/>
        <v>1191056600</v>
      </c>
      <c r="AF2465">
        <v>48.5</v>
      </c>
      <c r="AG2465" s="4">
        <v>0.59</v>
      </c>
      <c r="AH2465" t="s">
        <v>33</v>
      </c>
      <c r="AI2465" t="s">
        <v>36</v>
      </c>
      <c r="AJ2465">
        <v>37.780382000000003</v>
      </c>
      <c r="AK2465">
        <v>-122.42079099999999</v>
      </c>
    </row>
    <row r="2466" spans="1:37" x14ac:dyDescent="0.25">
      <c r="A2466">
        <v>2464</v>
      </c>
      <c r="B2466">
        <v>368</v>
      </c>
      <c r="C2466" t="s">
        <v>1479</v>
      </c>
      <c r="D2466" t="s">
        <v>36</v>
      </c>
      <c r="E2466" t="s">
        <v>53</v>
      </c>
      <c r="F2466" s="2">
        <v>36708</v>
      </c>
      <c r="G2466" s="2">
        <v>40359</v>
      </c>
      <c r="H2466">
        <v>846601</v>
      </c>
      <c r="I2466">
        <v>808515</v>
      </c>
      <c r="J2466">
        <v>99</v>
      </c>
      <c r="K2466">
        <f t="shared" si="76"/>
        <v>30591927135</v>
      </c>
      <c r="L2466">
        <v>92</v>
      </c>
      <c r="M2466">
        <v>92</v>
      </c>
      <c r="N2466" t="s">
        <v>1479</v>
      </c>
      <c r="O2466" t="s">
        <v>96</v>
      </c>
      <c r="P2466" t="s">
        <v>39</v>
      </c>
      <c r="Q2466" s="6">
        <v>42352</v>
      </c>
      <c r="R2466" s="3">
        <v>1889</v>
      </c>
      <c r="S2466" s="3">
        <v>2102</v>
      </c>
      <c r="T2466" t="s">
        <v>40</v>
      </c>
      <c r="V2466" s="3">
        <v>846601</v>
      </c>
      <c r="W2466">
        <v>39.72</v>
      </c>
      <c r="X2466" t="s">
        <v>1481</v>
      </c>
      <c r="Y2466" t="s">
        <v>1481</v>
      </c>
      <c r="Z2466">
        <v>1.01</v>
      </c>
      <c r="AA2466" t="s">
        <v>40</v>
      </c>
      <c r="AB2466" s="3">
        <v>1888860000</v>
      </c>
      <c r="AC2466" s="3">
        <v>2102370000</v>
      </c>
      <c r="AD2466">
        <v>39.71</v>
      </c>
      <c r="AE2466" s="5">
        <f t="shared" si="77"/>
        <v>1038873000.0000001</v>
      </c>
      <c r="AF2466">
        <v>44.2</v>
      </c>
      <c r="AG2466" s="4">
        <v>0.55000000000000004</v>
      </c>
      <c r="AH2466" t="s">
        <v>33</v>
      </c>
      <c r="AI2466" t="s">
        <v>36</v>
      </c>
      <c r="AJ2466">
        <v>37.780382000000003</v>
      </c>
      <c r="AK2466">
        <v>-122.42079099999999</v>
      </c>
    </row>
    <row r="2467" spans="1:37" x14ac:dyDescent="0.25">
      <c r="A2467">
        <v>2465</v>
      </c>
      <c r="B2467">
        <v>368</v>
      </c>
      <c r="C2467" t="s">
        <v>1479</v>
      </c>
      <c r="D2467" t="s">
        <v>36</v>
      </c>
      <c r="E2467" t="s">
        <v>53</v>
      </c>
      <c r="F2467" s="2">
        <v>36708</v>
      </c>
      <c r="G2467" s="2">
        <v>40359</v>
      </c>
      <c r="H2467">
        <v>846601</v>
      </c>
      <c r="I2467">
        <v>808515</v>
      </c>
      <c r="J2467">
        <v>99</v>
      </c>
      <c r="K2467">
        <f t="shared" si="76"/>
        <v>30591927135</v>
      </c>
      <c r="L2467">
        <v>92</v>
      </c>
      <c r="M2467">
        <v>92</v>
      </c>
      <c r="N2467" t="s">
        <v>1479</v>
      </c>
      <c r="O2467" t="s">
        <v>96</v>
      </c>
      <c r="P2467" t="s">
        <v>39</v>
      </c>
      <c r="Q2467" s="6">
        <v>42322</v>
      </c>
      <c r="R2467" s="3">
        <v>1954</v>
      </c>
      <c r="S2467" s="3">
        <v>2118</v>
      </c>
      <c r="T2467" t="s">
        <v>40</v>
      </c>
      <c r="V2467" s="3">
        <v>846601</v>
      </c>
      <c r="W2467">
        <v>44.76</v>
      </c>
      <c r="X2467" t="s">
        <v>1482</v>
      </c>
      <c r="Y2467" t="s">
        <v>1482</v>
      </c>
      <c r="Z2467">
        <v>2.62</v>
      </c>
      <c r="AA2467" t="s">
        <v>40</v>
      </c>
      <c r="AB2467" s="3">
        <v>1953670000</v>
      </c>
      <c r="AC2467" s="3">
        <v>2118070000</v>
      </c>
      <c r="AD2467">
        <v>44.77</v>
      </c>
      <c r="AE2467" s="5">
        <f t="shared" si="77"/>
        <v>1133128600</v>
      </c>
      <c r="AF2467">
        <v>48.54</v>
      </c>
      <c r="AG2467" s="4">
        <v>0.57999999999999996</v>
      </c>
      <c r="AH2467" t="s">
        <v>33</v>
      </c>
      <c r="AI2467" t="s">
        <v>36</v>
      </c>
      <c r="AJ2467">
        <v>37.780382000000003</v>
      </c>
      <c r="AK2467">
        <v>-122.42079099999999</v>
      </c>
    </row>
    <row r="2468" spans="1:37" x14ac:dyDescent="0.25">
      <c r="A2468">
        <v>2466</v>
      </c>
      <c r="B2468">
        <v>368</v>
      </c>
      <c r="C2468" t="s">
        <v>1479</v>
      </c>
      <c r="D2468" t="s">
        <v>36</v>
      </c>
      <c r="E2468" t="s">
        <v>53</v>
      </c>
      <c r="F2468" s="2">
        <v>36708</v>
      </c>
      <c r="G2468" s="2">
        <v>40359</v>
      </c>
      <c r="H2468">
        <v>846601</v>
      </c>
      <c r="I2468">
        <v>808515</v>
      </c>
      <c r="J2468">
        <v>99</v>
      </c>
      <c r="K2468">
        <f t="shared" si="76"/>
        <v>30591927135</v>
      </c>
      <c r="L2468">
        <v>92</v>
      </c>
      <c r="M2468">
        <v>92</v>
      </c>
      <c r="N2468" t="s">
        <v>1479</v>
      </c>
      <c r="O2468" t="s">
        <v>96</v>
      </c>
      <c r="P2468" t="s">
        <v>39</v>
      </c>
      <c r="Q2468" s="6">
        <v>42291</v>
      </c>
      <c r="R2468" s="3">
        <v>2162</v>
      </c>
      <c r="S2468" s="3">
        <v>2368</v>
      </c>
      <c r="T2468" t="s">
        <v>40</v>
      </c>
      <c r="V2468" s="3">
        <v>846601</v>
      </c>
      <c r="W2468">
        <v>44.55</v>
      </c>
      <c r="X2468" t="s">
        <v>1483</v>
      </c>
      <c r="Y2468" t="s">
        <v>1484</v>
      </c>
      <c r="Z2468">
        <v>21.06</v>
      </c>
      <c r="AA2468" t="s">
        <v>40</v>
      </c>
      <c r="AB2468" s="3">
        <v>2161800000</v>
      </c>
      <c r="AC2468" s="3">
        <v>2368470000</v>
      </c>
      <c r="AD2468">
        <v>44.55</v>
      </c>
      <c r="AE2468" s="5">
        <f t="shared" si="77"/>
        <v>1167372000</v>
      </c>
      <c r="AF2468">
        <v>48.81</v>
      </c>
      <c r="AG2468" s="4">
        <v>0.54</v>
      </c>
      <c r="AH2468" t="s">
        <v>33</v>
      </c>
      <c r="AI2468" t="s">
        <v>36</v>
      </c>
      <c r="AJ2468">
        <v>37.780382000000003</v>
      </c>
      <c r="AK2468">
        <v>-122.42079099999999</v>
      </c>
    </row>
    <row r="2469" spans="1:37" x14ac:dyDescent="0.25">
      <c r="A2469">
        <v>2467</v>
      </c>
      <c r="B2469">
        <v>368</v>
      </c>
      <c r="C2469" t="s">
        <v>1479</v>
      </c>
      <c r="D2469" t="s">
        <v>36</v>
      </c>
      <c r="E2469" t="s">
        <v>53</v>
      </c>
      <c r="F2469" s="2">
        <v>36708</v>
      </c>
      <c r="G2469" s="2">
        <v>40359</v>
      </c>
      <c r="H2469">
        <v>846601</v>
      </c>
      <c r="I2469">
        <v>808515</v>
      </c>
      <c r="J2469">
        <v>99</v>
      </c>
      <c r="K2469">
        <f t="shared" si="76"/>
        <v>30591927135</v>
      </c>
      <c r="L2469">
        <v>92</v>
      </c>
      <c r="M2469">
        <v>92</v>
      </c>
      <c r="N2469" t="s">
        <v>1479</v>
      </c>
      <c r="O2469">
        <v>1</v>
      </c>
      <c r="P2469" t="s">
        <v>39</v>
      </c>
      <c r="Q2469" s="6">
        <v>42261</v>
      </c>
      <c r="R2469" s="3">
        <v>2147</v>
      </c>
      <c r="S2469" s="3">
        <v>2356</v>
      </c>
      <c r="T2469" t="s">
        <v>40</v>
      </c>
      <c r="V2469" s="3">
        <v>846601</v>
      </c>
      <c r="W2469">
        <v>45.73</v>
      </c>
      <c r="X2469" t="s">
        <v>1483</v>
      </c>
      <c r="Y2469" t="s">
        <v>1484</v>
      </c>
      <c r="AB2469" s="3">
        <v>2147000000</v>
      </c>
      <c r="AC2469" s="3">
        <v>2355690000</v>
      </c>
      <c r="AD2469">
        <v>45.73</v>
      </c>
      <c r="AE2469" s="5">
        <f t="shared" si="77"/>
        <v>1159380000</v>
      </c>
      <c r="AF2469">
        <v>50.18</v>
      </c>
      <c r="AG2469" s="4">
        <v>0.54</v>
      </c>
      <c r="AH2469" t="s">
        <v>33</v>
      </c>
      <c r="AI2469" t="s">
        <v>36</v>
      </c>
      <c r="AJ2469">
        <v>37.780382000000003</v>
      </c>
      <c r="AK2469">
        <v>-122.42079099999999</v>
      </c>
    </row>
    <row r="2470" spans="1:37" x14ac:dyDescent="0.25">
      <c r="A2470">
        <v>2468</v>
      </c>
      <c r="B2470">
        <v>368</v>
      </c>
      <c r="C2470" t="s">
        <v>1479</v>
      </c>
      <c r="D2470" t="s">
        <v>36</v>
      </c>
      <c r="E2470" t="s">
        <v>53</v>
      </c>
      <c r="F2470" s="2">
        <v>36708</v>
      </c>
      <c r="G2470" s="2">
        <v>40359</v>
      </c>
      <c r="H2470">
        <v>846601</v>
      </c>
      <c r="I2470">
        <v>808515</v>
      </c>
      <c r="J2470">
        <v>99</v>
      </c>
      <c r="K2470">
        <f t="shared" si="76"/>
        <v>30591927135</v>
      </c>
      <c r="L2470">
        <v>92</v>
      </c>
      <c r="M2470">
        <v>92</v>
      </c>
      <c r="N2470" t="s">
        <v>1479</v>
      </c>
      <c r="O2470" t="s">
        <v>96</v>
      </c>
      <c r="P2470" t="s">
        <v>39</v>
      </c>
      <c r="Q2470" s="6">
        <v>42230</v>
      </c>
      <c r="R2470" s="3">
        <v>2224</v>
      </c>
      <c r="S2470" s="3">
        <v>2441</v>
      </c>
      <c r="T2470" t="s">
        <v>40</v>
      </c>
      <c r="U2470" t="s">
        <v>1485</v>
      </c>
      <c r="V2470" s="3">
        <v>846601</v>
      </c>
      <c r="X2470" t="s">
        <v>1486</v>
      </c>
      <c r="Y2470" t="s">
        <v>1487</v>
      </c>
      <c r="Z2470">
        <v>12.89</v>
      </c>
      <c r="AA2470" t="s">
        <v>40</v>
      </c>
      <c r="AB2470" s="3">
        <v>2224050000</v>
      </c>
      <c r="AC2470" s="3">
        <v>2441420000</v>
      </c>
      <c r="AD2470">
        <v>44.91</v>
      </c>
      <c r="AE2470" s="5">
        <f t="shared" si="77"/>
        <v>1178746500</v>
      </c>
      <c r="AF2470">
        <v>49.3</v>
      </c>
      <c r="AG2470" s="4">
        <v>0.53</v>
      </c>
      <c r="AH2470" t="s">
        <v>33</v>
      </c>
      <c r="AI2470" t="s">
        <v>36</v>
      </c>
      <c r="AJ2470">
        <v>37.780382000000003</v>
      </c>
      <c r="AK2470">
        <v>-122.42079099999999</v>
      </c>
    </row>
    <row r="2471" spans="1:37" x14ac:dyDescent="0.25">
      <c r="A2471">
        <v>2469</v>
      </c>
      <c r="B2471">
        <v>368</v>
      </c>
      <c r="C2471" t="s">
        <v>1479</v>
      </c>
      <c r="D2471" t="s">
        <v>36</v>
      </c>
      <c r="E2471" t="s">
        <v>53</v>
      </c>
      <c r="F2471" s="2">
        <v>36708</v>
      </c>
      <c r="G2471" s="2">
        <v>40359</v>
      </c>
      <c r="H2471">
        <v>846601</v>
      </c>
      <c r="I2471">
        <v>808515</v>
      </c>
      <c r="J2471">
        <v>99</v>
      </c>
      <c r="K2471">
        <f t="shared" si="76"/>
        <v>30591927135</v>
      </c>
      <c r="L2471">
        <v>92</v>
      </c>
      <c r="M2471">
        <v>92</v>
      </c>
      <c r="N2471" t="s">
        <v>1479</v>
      </c>
      <c r="O2471">
        <v>1</v>
      </c>
      <c r="P2471" t="s">
        <v>39</v>
      </c>
      <c r="Q2471" s="6">
        <v>42199</v>
      </c>
      <c r="R2471" s="3">
        <v>2257</v>
      </c>
      <c r="S2471" s="3">
        <v>2425</v>
      </c>
      <c r="T2471" t="s">
        <v>40</v>
      </c>
      <c r="U2471" t="s">
        <v>1488</v>
      </c>
      <c r="V2471" s="3">
        <v>846601</v>
      </c>
      <c r="X2471" t="s">
        <v>1483</v>
      </c>
      <c r="Y2471" t="s">
        <v>1489</v>
      </c>
      <c r="AB2471" s="3">
        <v>2256610000</v>
      </c>
      <c r="AC2471" s="3">
        <v>2424500000</v>
      </c>
      <c r="AD2471">
        <v>45.57</v>
      </c>
      <c r="AE2471" s="5">
        <f t="shared" si="77"/>
        <v>1196003300</v>
      </c>
      <c r="AF2471">
        <v>48.96</v>
      </c>
      <c r="AG2471" s="4">
        <v>0.53</v>
      </c>
      <c r="AH2471" t="s">
        <v>33</v>
      </c>
      <c r="AI2471" t="s">
        <v>36</v>
      </c>
      <c r="AJ2471">
        <v>37.780382000000003</v>
      </c>
      <c r="AK2471">
        <v>-122.42079099999999</v>
      </c>
    </row>
    <row r="2472" spans="1:37" x14ac:dyDescent="0.25">
      <c r="A2472">
        <v>2470</v>
      </c>
      <c r="B2472">
        <v>368</v>
      </c>
      <c r="C2472" t="s">
        <v>1479</v>
      </c>
      <c r="D2472" t="s">
        <v>36</v>
      </c>
      <c r="E2472" t="s">
        <v>53</v>
      </c>
      <c r="F2472" s="2">
        <v>36708</v>
      </c>
      <c r="G2472" s="2">
        <v>40359</v>
      </c>
      <c r="H2472">
        <v>846601</v>
      </c>
      <c r="I2472">
        <v>808515</v>
      </c>
      <c r="J2472">
        <v>99</v>
      </c>
      <c r="K2472">
        <f t="shared" si="76"/>
        <v>30591927135</v>
      </c>
      <c r="L2472">
        <v>92</v>
      </c>
      <c r="M2472">
        <v>92</v>
      </c>
      <c r="N2472" t="s">
        <v>1479</v>
      </c>
      <c r="O2472">
        <v>1</v>
      </c>
      <c r="P2472" t="s">
        <v>39</v>
      </c>
      <c r="Q2472" s="6">
        <v>42169</v>
      </c>
      <c r="R2472" s="3">
        <v>2193</v>
      </c>
      <c r="S2472" s="3">
        <v>2393</v>
      </c>
      <c r="T2472" t="s">
        <v>40</v>
      </c>
      <c r="U2472" t="s">
        <v>1490</v>
      </c>
      <c r="V2472" s="3">
        <v>846601</v>
      </c>
      <c r="X2472" t="s">
        <v>1486</v>
      </c>
      <c r="Y2472" t="s">
        <v>1489</v>
      </c>
      <c r="AB2472" s="3">
        <v>2192570000</v>
      </c>
      <c r="AC2472" s="3">
        <v>2393110000</v>
      </c>
      <c r="AD2472">
        <v>47.48</v>
      </c>
      <c r="AE2472" s="5">
        <f t="shared" si="77"/>
        <v>1205913500</v>
      </c>
      <c r="AF2472">
        <v>51.82</v>
      </c>
      <c r="AG2472" s="4">
        <v>0.55000000000000004</v>
      </c>
      <c r="AH2472" t="s">
        <v>33</v>
      </c>
      <c r="AI2472" t="s">
        <v>36</v>
      </c>
      <c r="AJ2472">
        <v>37.780382000000003</v>
      </c>
      <c r="AK2472">
        <v>-122.42079099999999</v>
      </c>
    </row>
    <row r="2473" spans="1:37" x14ac:dyDescent="0.25">
      <c r="A2473">
        <v>2471</v>
      </c>
      <c r="B2473">
        <v>368</v>
      </c>
      <c r="C2473" t="s">
        <v>1479</v>
      </c>
      <c r="D2473" t="s">
        <v>36</v>
      </c>
      <c r="E2473" t="s">
        <v>53</v>
      </c>
      <c r="F2473" s="2">
        <v>36708</v>
      </c>
      <c r="G2473" s="2">
        <v>40359</v>
      </c>
      <c r="H2473">
        <v>846601</v>
      </c>
      <c r="I2473">
        <v>808515</v>
      </c>
      <c r="J2473">
        <v>99</v>
      </c>
      <c r="K2473">
        <f t="shared" si="76"/>
        <v>30591927135</v>
      </c>
      <c r="L2473">
        <v>92</v>
      </c>
      <c r="M2473">
        <v>92</v>
      </c>
      <c r="N2473" t="s">
        <v>1479</v>
      </c>
      <c r="O2473" t="s">
        <v>96</v>
      </c>
      <c r="P2473" t="s">
        <v>39</v>
      </c>
      <c r="Q2473" s="6">
        <v>42050</v>
      </c>
      <c r="R2473" s="3">
        <v>1875</v>
      </c>
      <c r="S2473" s="3">
        <v>1994</v>
      </c>
      <c r="T2473" t="s">
        <v>40</v>
      </c>
      <c r="V2473" s="3">
        <v>846601</v>
      </c>
      <c r="W2473">
        <v>43.52</v>
      </c>
      <c r="X2473" t="s">
        <v>2199</v>
      </c>
      <c r="Y2473" t="s">
        <v>2199</v>
      </c>
      <c r="Z2473">
        <v>3.85</v>
      </c>
      <c r="AA2473" t="s">
        <v>40</v>
      </c>
      <c r="AB2473" s="3">
        <v>1874600000</v>
      </c>
      <c r="AC2473" s="3">
        <v>1993500000</v>
      </c>
      <c r="AD2473">
        <v>43.53</v>
      </c>
      <c r="AE2473" s="5">
        <f t="shared" si="77"/>
        <v>1031030000.0000001</v>
      </c>
      <c r="AF2473">
        <v>46.29</v>
      </c>
      <c r="AG2473" s="4">
        <v>0.55000000000000004</v>
      </c>
      <c r="AH2473" t="s">
        <v>33</v>
      </c>
      <c r="AI2473" t="s">
        <v>36</v>
      </c>
      <c r="AJ2473">
        <v>37.780382000000003</v>
      </c>
      <c r="AK2473">
        <v>-122.42079099999999</v>
      </c>
    </row>
    <row r="2474" spans="1:37" x14ac:dyDescent="0.25">
      <c r="A2474">
        <v>2472</v>
      </c>
      <c r="B2474">
        <v>689</v>
      </c>
      <c r="C2474" t="s">
        <v>1491</v>
      </c>
      <c r="D2474" t="s">
        <v>52</v>
      </c>
      <c r="E2474" t="s">
        <v>53</v>
      </c>
      <c r="F2474" s="2">
        <v>34881</v>
      </c>
      <c r="G2474" s="2">
        <v>38533</v>
      </c>
      <c r="H2474">
        <v>45000</v>
      </c>
      <c r="I2474">
        <v>40557</v>
      </c>
      <c r="J2474">
        <v>165</v>
      </c>
      <c r="K2474">
        <f t="shared" si="76"/>
        <v>2710125000</v>
      </c>
      <c r="L2474">
        <v>154</v>
      </c>
      <c r="M2474">
        <v>142</v>
      </c>
      <c r="N2474" t="s">
        <v>1491</v>
      </c>
      <c r="O2474">
        <v>1</v>
      </c>
      <c r="P2474" t="s">
        <v>39</v>
      </c>
      <c r="Q2474" s="6">
        <v>42050</v>
      </c>
      <c r="R2474">
        <v>402</v>
      </c>
      <c r="S2474">
        <v>423</v>
      </c>
      <c r="T2474" t="s">
        <v>55</v>
      </c>
      <c r="V2474" s="3">
        <v>45000</v>
      </c>
      <c r="W2474">
        <v>78</v>
      </c>
      <c r="AB2474" s="3">
        <v>131138907</v>
      </c>
      <c r="AC2474" s="3">
        <v>137809086</v>
      </c>
      <c r="AD2474">
        <v>78.06</v>
      </c>
      <c r="AE2474" s="5">
        <f t="shared" si="77"/>
        <v>98354180.25</v>
      </c>
      <c r="AF2474">
        <v>82.03</v>
      </c>
      <c r="AG2474" s="4">
        <v>0.75</v>
      </c>
      <c r="AH2474" t="s">
        <v>33</v>
      </c>
      <c r="AI2474" t="s">
        <v>52</v>
      </c>
      <c r="AJ2474">
        <v>34.146228999999998</v>
      </c>
      <c r="AK2474">
        <v>-117.899645999999</v>
      </c>
    </row>
    <row r="2475" spans="1:37" x14ac:dyDescent="0.25">
      <c r="A2475">
        <v>2473</v>
      </c>
      <c r="B2475">
        <v>689</v>
      </c>
      <c r="C2475" t="s">
        <v>1491</v>
      </c>
      <c r="D2475" t="s">
        <v>52</v>
      </c>
      <c r="E2475" t="s">
        <v>53</v>
      </c>
      <c r="F2475" s="2">
        <v>34881</v>
      </c>
      <c r="G2475" s="2">
        <v>38533</v>
      </c>
      <c r="H2475">
        <v>45000</v>
      </c>
      <c r="I2475">
        <v>40557</v>
      </c>
      <c r="J2475">
        <v>165</v>
      </c>
      <c r="K2475">
        <f t="shared" si="76"/>
        <v>2710125000</v>
      </c>
      <c r="L2475">
        <v>154</v>
      </c>
      <c r="M2475">
        <v>142</v>
      </c>
      <c r="N2475" t="s">
        <v>1491</v>
      </c>
      <c r="O2475">
        <v>1</v>
      </c>
      <c r="P2475" t="s">
        <v>39</v>
      </c>
      <c r="Q2475" s="6">
        <v>42019</v>
      </c>
      <c r="R2475">
        <v>426</v>
      </c>
      <c r="S2475">
        <v>501</v>
      </c>
      <c r="T2475" t="s">
        <v>55</v>
      </c>
      <c r="V2475" s="3">
        <v>45000</v>
      </c>
      <c r="W2475">
        <v>75</v>
      </c>
      <c r="AB2475" s="3">
        <v>138936531</v>
      </c>
      <c r="AC2475" s="3">
        <v>163134258</v>
      </c>
      <c r="AD2475">
        <v>74.7</v>
      </c>
      <c r="AE2475" s="5">
        <f t="shared" si="77"/>
        <v>104202398.25</v>
      </c>
      <c r="AF2475">
        <v>87.71</v>
      </c>
      <c r="AG2475" s="4">
        <v>0.75</v>
      </c>
      <c r="AH2475" t="s">
        <v>33</v>
      </c>
      <c r="AI2475" t="s">
        <v>52</v>
      </c>
      <c r="AJ2475">
        <v>34.146228999999998</v>
      </c>
      <c r="AK2475">
        <v>-117.899645999999</v>
      </c>
    </row>
    <row r="2476" spans="1:37" x14ac:dyDescent="0.25">
      <c r="A2476">
        <v>2474</v>
      </c>
      <c r="B2476">
        <v>689</v>
      </c>
      <c r="C2476" t="s">
        <v>1491</v>
      </c>
      <c r="D2476" t="s">
        <v>52</v>
      </c>
      <c r="E2476" t="s">
        <v>53</v>
      </c>
      <c r="F2476" s="2">
        <v>34881</v>
      </c>
      <c r="G2476" s="2">
        <v>38533</v>
      </c>
      <c r="H2476">
        <v>45000</v>
      </c>
      <c r="I2476">
        <v>40557</v>
      </c>
      <c r="J2476">
        <v>165</v>
      </c>
      <c r="K2476">
        <f t="shared" si="76"/>
        <v>2710125000</v>
      </c>
      <c r="L2476">
        <v>154</v>
      </c>
      <c r="M2476">
        <v>142</v>
      </c>
      <c r="N2476" t="s">
        <v>1491</v>
      </c>
      <c r="O2476">
        <v>1</v>
      </c>
      <c r="P2476" t="s">
        <v>39</v>
      </c>
      <c r="Q2476" s="6">
        <v>42352</v>
      </c>
      <c r="R2476">
        <v>405</v>
      </c>
      <c r="S2476">
        <v>480</v>
      </c>
      <c r="T2476" t="s">
        <v>55</v>
      </c>
      <c r="V2476" s="3">
        <v>45000</v>
      </c>
      <c r="W2476">
        <v>71</v>
      </c>
      <c r="AB2476" s="3">
        <v>131868814</v>
      </c>
      <c r="AC2476" s="3">
        <v>156405426</v>
      </c>
      <c r="AD2476">
        <v>70.900000000000006</v>
      </c>
      <c r="AE2476" s="5">
        <f t="shared" si="77"/>
        <v>98901610.5</v>
      </c>
      <c r="AF2476">
        <v>84.09</v>
      </c>
      <c r="AG2476" s="4">
        <v>0.75</v>
      </c>
      <c r="AH2476" t="s">
        <v>33</v>
      </c>
      <c r="AI2476" t="s">
        <v>52</v>
      </c>
      <c r="AJ2476">
        <v>34.146228999999998</v>
      </c>
      <c r="AK2476">
        <v>-117.899645999999</v>
      </c>
    </row>
    <row r="2477" spans="1:37" x14ac:dyDescent="0.25">
      <c r="A2477">
        <v>2475</v>
      </c>
      <c r="B2477">
        <v>689</v>
      </c>
      <c r="C2477" t="s">
        <v>1491</v>
      </c>
      <c r="D2477" t="s">
        <v>52</v>
      </c>
      <c r="E2477" t="s">
        <v>53</v>
      </c>
      <c r="F2477" s="2">
        <v>34881</v>
      </c>
      <c r="G2477" s="2">
        <v>38533</v>
      </c>
      <c r="H2477">
        <v>45000</v>
      </c>
      <c r="I2477">
        <v>40557</v>
      </c>
      <c r="J2477">
        <v>165</v>
      </c>
      <c r="K2477">
        <f t="shared" si="76"/>
        <v>2710125000</v>
      </c>
      <c r="L2477">
        <v>154</v>
      </c>
      <c r="M2477">
        <v>142</v>
      </c>
      <c r="N2477" t="s">
        <v>1491</v>
      </c>
      <c r="O2477">
        <v>1</v>
      </c>
      <c r="P2477" t="s">
        <v>39</v>
      </c>
      <c r="Q2477" s="6">
        <v>42322</v>
      </c>
      <c r="R2477">
        <v>465</v>
      </c>
      <c r="S2477">
        <v>505</v>
      </c>
      <c r="T2477" t="s">
        <v>55</v>
      </c>
      <c r="V2477" s="3">
        <v>45000</v>
      </c>
      <c r="W2477">
        <v>84</v>
      </c>
      <c r="AB2477" s="3">
        <v>151491587</v>
      </c>
      <c r="AC2477" s="3">
        <v>164698345</v>
      </c>
      <c r="AD2477">
        <v>84.16</v>
      </c>
      <c r="AE2477" s="5">
        <f t="shared" si="77"/>
        <v>113618690.25</v>
      </c>
      <c r="AF2477">
        <v>91.5</v>
      </c>
      <c r="AG2477" s="4">
        <v>0.75</v>
      </c>
      <c r="AH2477" t="s">
        <v>33</v>
      </c>
      <c r="AI2477" t="s">
        <v>52</v>
      </c>
      <c r="AJ2477">
        <v>34.146228999999998</v>
      </c>
      <c r="AK2477">
        <v>-117.899645999999</v>
      </c>
    </row>
    <row r="2478" spans="1:37" x14ac:dyDescent="0.25">
      <c r="A2478">
        <v>2476</v>
      </c>
      <c r="B2478">
        <v>689</v>
      </c>
      <c r="C2478" t="s">
        <v>1491</v>
      </c>
      <c r="D2478" t="s">
        <v>52</v>
      </c>
      <c r="E2478" t="s">
        <v>53</v>
      </c>
      <c r="F2478" s="2">
        <v>34881</v>
      </c>
      <c r="G2478" s="2">
        <v>38533</v>
      </c>
      <c r="H2478">
        <v>45000</v>
      </c>
      <c r="I2478">
        <v>40557</v>
      </c>
      <c r="J2478">
        <v>165</v>
      </c>
      <c r="K2478">
        <f t="shared" si="76"/>
        <v>2710125000</v>
      </c>
      <c r="L2478">
        <v>154</v>
      </c>
      <c r="M2478">
        <v>142</v>
      </c>
      <c r="N2478" t="s">
        <v>1491</v>
      </c>
      <c r="O2478">
        <v>1</v>
      </c>
      <c r="P2478" t="s">
        <v>39</v>
      </c>
      <c r="Q2478" s="6">
        <v>42291</v>
      </c>
      <c r="R2478">
        <v>538</v>
      </c>
      <c r="S2478">
        <v>571</v>
      </c>
      <c r="T2478" t="s">
        <v>55</v>
      </c>
      <c r="V2478" s="3">
        <v>45000</v>
      </c>
      <c r="W2478">
        <v>97</v>
      </c>
      <c r="AB2478" s="3">
        <v>175337394</v>
      </c>
      <c r="AC2478" s="3">
        <v>186041614</v>
      </c>
      <c r="AD2478">
        <v>94.27</v>
      </c>
      <c r="AE2478" s="5">
        <f t="shared" si="77"/>
        <v>131503045.5</v>
      </c>
      <c r="AF2478">
        <v>100.02</v>
      </c>
      <c r="AG2478" s="4">
        <v>0.75</v>
      </c>
      <c r="AH2478" t="s">
        <v>33</v>
      </c>
      <c r="AI2478" t="s">
        <v>52</v>
      </c>
      <c r="AJ2478">
        <v>34.146228999999998</v>
      </c>
      <c r="AK2478">
        <v>-117.899645999999</v>
      </c>
    </row>
    <row r="2479" spans="1:37" x14ac:dyDescent="0.25">
      <c r="A2479">
        <v>2477</v>
      </c>
      <c r="B2479">
        <v>689</v>
      </c>
      <c r="C2479" t="s">
        <v>1491</v>
      </c>
      <c r="D2479" t="s">
        <v>52</v>
      </c>
      <c r="E2479" t="s">
        <v>53</v>
      </c>
      <c r="F2479" s="2">
        <v>34881</v>
      </c>
      <c r="G2479" s="2">
        <v>38533</v>
      </c>
      <c r="H2479">
        <v>45000</v>
      </c>
      <c r="I2479">
        <v>40557</v>
      </c>
      <c r="J2479">
        <v>165</v>
      </c>
      <c r="K2479">
        <f t="shared" si="76"/>
        <v>2710125000</v>
      </c>
      <c r="L2479">
        <v>154</v>
      </c>
      <c r="M2479">
        <v>142</v>
      </c>
      <c r="N2479" t="s">
        <v>1491</v>
      </c>
      <c r="O2479">
        <v>1</v>
      </c>
      <c r="P2479" t="s">
        <v>39</v>
      </c>
      <c r="Q2479" s="6">
        <v>42261</v>
      </c>
      <c r="R2479">
        <v>555</v>
      </c>
      <c r="S2479">
        <v>614</v>
      </c>
      <c r="T2479" t="s">
        <v>55</v>
      </c>
      <c r="V2479" s="3">
        <v>45000</v>
      </c>
      <c r="W2479">
        <v>101</v>
      </c>
      <c r="AB2479" s="3">
        <v>180971366</v>
      </c>
      <c r="AC2479" s="3">
        <v>200089069</v>
      </c>
      <c r="AD2479">
        <v>100.54</v>
      </c>
      <c r="AE2479" s="5">
        <f t="shared" si="77"/>
        <v>135728524.5</v>
      </c>
      <c r="AF2479">
        <v>111.16</v>
      </c>
      <c r="AG2479" s="4">
        <v>0.75</v>
      </c>
      <c r="AH2479" t="s">
        <v>33</v>
      </c>
      <c r="AI2479" t="s">
        <v>52</v>
      </c>
      <c r="AJ2479">
        <v>34.146228999999998</v>
      </c>
      <c r="AK2479">
        <v>-117.899645999999</v>
      </c>
    </row>
    <row r="2480" spans="1:37" x14ac:dyDescent="0.25">
      <c r="A2480">
        <v>2478</v>
      </c>
      <c r="B2480">
        <v>689</v>
      </c>
      <c r="C2480" t="s">
        <v>1491</v>
      </c>
      <c r="D2480" t="s">
        <v>52</v>
      </c>
      <c r="E2480" t="s">
        <v>53</v>
      </c>
      <c r="F2480" s="2">
        <v>34881</v>
      </c>
      <c r="G2480" s="2">
        <v>38533</v>
      </c>
      <c r="H2480">
        <v>45000</v>
      </c>
      <c r="I2480">
        <v>40557</v>
      </c>
      <c r="J2480">
        <v>165</v>
      </c>
      <c r="K2480">
        <f t="shared" si="76"/>
        <v>2710125000</v>
      </c>
      <c r="L2480">
        <v>154</v>
      </c>
      <c r="M2480">
        <v>142</v>
      </c>
      <c r="N2480" t="s">
        <v>1491</v>
      </c>
      <c r="O2480">
        <v>1</v>
      </c>
      <c r="P2480" t="s">
        <v>39</v>
      </c>
      <c r="Q2480" s="6">
        <v>42230</v>
      </c>
      <c r="R2480">
        <v>583</v>
      </c>
      <c r="S2480">
        <v>632</v>
      </c>
      <c r="T2480" t="s">
        <v>55</v>
      </c>
      <c r="V2480" s="3">
        <v>45000</v>
      </c>
      <c r="AB2480" s="3">
        <v>190118015</v>
      </c>
      <c r="AC2480" s="3">
        <v>205973946</v>
      </c>
      <c r="AD2480">
        <v>102.21</v>
      </c>
      <c r="AE2480" s="5">
        <f t="shared" si="77"/>
        <v>142588511.25</v>
      </c>
      <c r="AF2480">
        <v>110.74</v>
      </c>
      <c r="AG2480" s="4">
        <v>0.75</v>
      </c>
      <c r="AH2480" t="s">
        <v>33</v>
      </c>
      <c r="AI2480" t="s">
        <v>52</v>
      </c>
      <c r="AJ2480">
        <v>34.146228999999998</v>
      </c>
      <c r="AK2480">
        <v>-117.899645999999</v>
      </c>
    </row>
    <row r="2481" spans="1:37" x14ac:dyDescent="0.25">
      <c r="A2481">
        <v>2479</v>
      </c>
      <c r="B2481">
        <v>689</v>
      </c>
      <c r="C2481" t="s">
        <v>1491</v>
      </c>
      <c r="D2481" t="s">
        <v>52</v>
      </c>
      <c r="E2481" t="s">
        <v>53</v>
      </c>
      <c r="F2481" s="2">
        <v>34881</v>
      </c>
      <c r="G2481" s="2">
        <v>38533</v>
      </c>
      <c r="H2481">
        <v>45000</v>
      </c>
      <c r="I2481">
        <v>40557</v>
      </c>
      <c r="J2481">
        <v>165</v>
      </c>
      <c r="K2481">
        <f t="shared" si="76"/>
        <v>2710125000</v>
      </c>
      <c r="L2481">
        <v>154</v>
      </c>
      <c r="M2481">
        <v>142</v>
      </c>
      <c r="N2481" t="s">
        <v>1491</v>
      </c>
      <c r="O2481">
        <v>1</v>
      </c>
      <c r="P2481" t="s">
        <v>34</v>
      </c>
      <c r="Q2481" s="6">
        <v>42199</v>
      </c>
      <c r="R2481">
        <v>605</v>
      </c>
      <c r="S2481">
        <v>629</v>
      </c>
      <c r="T2481" t="s">
        <v>55</v>
      </c>
      <c r="V2481" s="3">
        <v>45000</v>
      </c>
      <c r="AB2481" s="3">
        <v>197114045</v>
      </c>
      <c r="AC2481" s="3">
        <v>205074596</v>
      </c>
      <c r="AD2481">
        <v>105.98</v>
      </c>
      <c r="AE2481" s="5">
        <f t="shared" si="77"/>
        <v>147835533.75</v>
      </c>
      <c r="AF2481">
        <v>110.26</v>
      </c>
      <c r="AG2481" s="4">
        <v>0.75</v>
      </c>
      <c r="AH2481" t="s">
        <v>33</v>
      </c>
      <c r="AI2481" t="s">
        <v>52</v>
      </c>
      <c r="AJ2481">
        <v>34.146228999999998</v>
      </c>
      <c r="AK2481">
        <v>-117.899645999999</v>
      </c>
    </row>
    <row r="2482" spans="1:37" x14ac:dyDescent="0.25">
      <c r="A2482">
        <v>2480</v>
      </c>
      <c r="B2482">
        <v>689</v>
      </c>
      <c r="C2482" t="s">
        <v>1491</v>
      </c>
      <c r="D2482" t="s">
        <v>52</v>
      </c>
      <c r="E2482" t="s">
        <v>53</v>
      </c>
      <c r="F2482" s="2">
        <v>34881</v>
      </c>
      <c r="G2482" s="2">
        <v>38533</v>
      </c>
      <c r="H2482">
        <v>45000</v>
      </c>
      <c r="I2482">
        <v>40557</v>
      </c>
      <c r="J2482">
        <v>165</v>
      </c>
      <c r="K2482">
        <f t="shared" si="76"/>
        <v>2710125000</v>
      </c>
      <c r="L2482">
        <v>154</v>
      </c>
      <c r="M2482">
        <v>142</v>
      </c>
      <c r="N2482" t="s">
        <v>1491</v>
      </c>
      <c r="O2482">
        <v>1</v>
      </c>
      <c r="P2482" t="s">
        <v>34</v>
      </c>
      <c r="Q2482" s="6">
        <v>42169</v>
      </c>
      <c r="R2482">
        <v>580</v>
      </c>
      <c r="S2482">
        <v>592</v>
      </c>
      <c r="T2482" t="s">
        <v>55</v>
      </c>
      <c r="V2482" s="3">
        <v>45000</v>
      </c>
      <c r="AB2482" s="3">
        <v>188980794</v>
      </c>
      <c r="AC2482" s="3">
        <v>192907303</v>
      </c>
      <c r="AD2482">
        <v>104.99</v>
      </c>
      <c r="AE2482" s="5">
        <f t="shared" si="77"/>
        <v>141735595.5</v>
      </c>
      <c r="AF2482">
        <v>107.17</v>
      </c>
      <c r="AG2482" s="4">
        <v>0.75</v>
      </c>
      <c r="AH2482" t="s">
        <v>33</v>
      </c>
      <c r="AI2482" t="s">
        <v>52</v>
      </c>
      <c r="AJ2482">
        <v>34.146228999999998</v>
      </c>
      <c r="AK2482">
        <v>-117.899645999999</v>
      </c>
    </row>
    <row r="2483" spans="1:37" x14ac:dyDescent="0.25">
      <c r="A2483">
        <v>2481</v>
      </c>
      <c r="B2483">
        <v>572</v>
      </c>
      <c r="C2483" t="s">
        <v>1492</v>
      </c>
      <c r="D2483" t="s">
        <v>52</v>
      </c>
      <c r="E2483" t="s">
        <v>31</v>
      </c>
      <c r="F2483" s="2">
        <v>35796</v>
      </c>
      <c r="G2483" s="2">
        <v>39457</v>
      </c>
      <c r="H2483">
        <v>209035</v>
      </c>
      <c r="I2483">
        <v>190211</v>
      </c>
      <c r="J2483">
        <v>218</v>
      </c>
      <c r="K2483">
        <f t="shared" si="76"/>
        <v>16632914950</v>
      </c>
      <c r="L2483">
        <v>197</v>
      </c>
      <c r="M2483">
        <v>175</v>
      </c>
      <c r="N2483" t="s">
        <v>1492</v>
      </c>
      <c r="O2483" t="s">
        <v>127</v>
      </c>
      <c r="P2483" t="s">
        <v>39</v>
      </c>
      <c r="Q2483" s="6">
        <v>42050</v>
      </c>
      <c r="R2483" s="3">
        <v>2541</v>
      </c>
      <c r="S2483" s="3">
        <v>2316</v>
      </c>
      <c r="T2483" t="s">
        <v>55</v>
      </c>
      <c r="V2483" s="3">
        <v>209035</v>
      </c>
      <c r="AB2483" s="3">
        <v>827988476</v>
      </c>
      <c r="AC2483" s="3">
        <v>754671905</v>
      </c>
      <c r="AD2483">
        <v>91.95</v>
      </c>
      <c r="AE2483" s="5">
        <f t="shared" si="77"/>
        <v>538192509.39999998</v>
      </c>
      <c r="AF2483">
        <v>83.81</v>
      </c>
      <c r="AG2483" s="4">
        <v>0.65</v>
      </c>
      <c r="AH2483" t="s">
        <v>33</v>
      </c>
      <c r="AI2483" t="s">
        <v>52</v>
      </c>
      <c r="AJ2483">
        <v>36.778261000000001</v>
      </c>
      <c r="AK2483">
        <v>-119.41793199999999</v>
      </c>
    </row>
    <row r="2484" spans="1:37" x14ac:dyDescent="0.25">
      <c r="A2484">
        <v>2482</v>
      </c>
      <c r="B2484">
        <v>572</v>
      </c>
      <c r="C2484" t="s">
        <v>1492</v>
      </c>
      <c r="D2484" t="s">
        <v>52</v>
      </c>
      <c r="E2484" t="s">
        <v>31</v>
      </c>
      <c r="F2484" s="2">
        <v>35796</v>
      </c>
      <c r="G2484" s="2">
        <v>39457</v>
      </c>
      <c r="H2484">
        <v>209035</v>
      </c>
      <c r="I2484">
        <v>190211</v>
      </c>
      <c r="J2484">
        <v>218</v>
      </c>
      <c r="K2484">
        <f t="shared" si="76"/>
        <v>16632914950</v>
      </c>
      <c r="L2484">
        <v>197</v>
      </c>
      <c r="M2484">
        <v>175</v>
      </c>
      <c r="N2484" t="s">
        <v>1492</v>
      </c>
      <c r="O2484" t="s">
        <v>127</v>
      </c>
      <c r="P2484" t="s">
        <v>39</v>
      </c>
      <c r="Q2484" s="6">
        <v>42019</v>
      </c>
      <c r="R2484" s="3">
        <v>2503</v>
      </c>
      <c r="S2484" s="3">
        <v>2486</v>
      </c>
      <c r="T2484" t="s">
        <v>55</v>
      </c>
      <c r="V2484" s="3">
        <v>209035</v>
      </c>
      <c r="W2484">
        <v>82</v>
      </c>
      <c r="AB2484" s="3">
        <v>815606122</v>
      </c>
      <c r="AC2484" s="3">
        <v>810066648</v>
      </c>
      <c r="AD2484">
        <v>81.81</v>
      </c>
      <c r="AE2484" s="5">
        <f t="shared" si="77"/>
        <v>530143979.30000001</v>
      </c>
      <c r="AF2484">
        <v>81.260000000000005</v>
      </c>
      <c r="AG2484" s="4">
        <v>0.65</v>
      </c>
      <c r="AH2484" t="s">
        <v>33</v>
      </c>
      <c r="AI2484" t="s">
        <v>52</v>
      </c>
      <c r="AJ2484">
        <v>36.778261000000001</v>
      </c>
      <c r="AK2484">
        <v>-119.41793199999999</v>
      </c>
    </row>
    <row r="2485" spans="1:37" x14ac:dyDescent="0.25">
      <c r="A2485">
        <v>2483</v>
      </c>
      <c r="B2485">
        <v>572</v>
      </c>
      <c r="C2485" t="s">
        <v>1492</v>
      </c>
      <c r="D2485" t="s">
        <v>52</v>
      </c>
      <c r="E2485" t="s">
        <v>31</v>
      </c>
      <c r="F2485" s="2">
        <v>35796</v>
      </c>
      <c r="G2485" s="2">
        <v>39457</v>
      </c>
      <c r="H2485">
        <v>209035</v>
      </c>
      <c r="I2485">
        <v>190211</v>
      </c>
      <c r="J2485">
        <v>218</v>
      </c>
      <c r="K2485">
        <f t="shared" si="76"/>
        <v>16632914950</v>
      </c>
      <c r="L2485">
        <v>197</v>
      </c>
      <c r="M2485">
        <v>175</v>
      </c>
      <c r="N2485" t="s">
        <v>1492</v>
      </c>
      <c r="O2485" t="s">
        <v>127</v>
      </c>
      <c r="P2485" t="s">
        <v>39</v>
      </c>
      <c r="Q2485" s="6">
        <v>42352</v>
      </c>
      <c r="R2485" s="3">
        <v>2031</v>
      </c>
      <c r="S2485" s="3">
        <v>2976</v>
      </c>
      <c r="T2485" t="s">
        <v>55</v>
      </c>
      <c r="V2485" s="3">
        <v>209035</v>
      </c>
      <c r="W2485">
        <v>66</v>
      </c>
      <c r="AB2485" s="3">
        <v>661804248</v>
      </c>
      <c r="AC2485" s="3">
        <v>969733847</v>
      </c>
      <c r="AD2485">
        <v>66.38</v>
      </c>
      <c r="AE2485" s="5">
        <f t="shared" si="77"/>
        <v>430172761.19999999</v>
      </c>
      <c r="AF2485">
        <v>97.27</v>
      </c>
      <c r="AG2485" s="4">
        <v>0.65</v>
      </c>
      <c r="AH2485" t="s">
        <v>33</v>
      </c>
      <c r="AI2485" t="s">
        <v>52</v>
      </c>
      <c r="AJ2485">
        <v>36.778261000000001</v>
      </c>
      <c r="AK2485">
        <v>-119.41793199999999</v>
      </c>
    </row>
    <row r="2486" spans="1:37" x14ac:dyDescent="0.25">
      <c r="A2486">
        <v>2484</v>
      </c>
      <c r="B2486">
        <v>572</v>
      </c>
      <c r="C2486" t="s">
        <v>1492</v>
      </c>
      <c r="D2486" t="s">
        <v>52</v>
      </c>
      <c r="E2486" t="s">
        <v>31</v>
      </c>
      <c r="F2486" s="2">
        <v>35796</v>
      </c>
      <c r="G2486" s="2">
        <v>39457</v>
      </c>
      <c r="H2486">
        <v>209035</v>
      </c>
      <c r="I2486">
        <v>190211</v>
      </c>
      <c r="J2486">
        <v>218</v>
      </c>
      <c r="K2486">
        <f t="shared" si="76"/>
        <v>16632914950</v>
      </c>
      <c r="L2486">
        <v>197</v>
      </c>
      <c r="M2486">
        <v>175</v>
      </c>
      <c r="N2486" t="s">
        <v>1492</v>
      </c>
      <c r="O2486" t="s">
        <v>127</v>
      </c>
      <c r="P2486" t="s">
        <v>39</v>
      </c>
      <c r="Q2486" s="6">
        <v>42322</v>
      </c>
      <c r="R2486" s="3">
        <v>2975</v>
      </c>
      <c r="S2486" s="3">
        <v>3219</v>
      </c>
      <c r="T2486" t="s">
        <v>55</v>
      </c>
      <c r="U2486" t="s">
        <v>1493</v>
      </c>
      <c r="V2486" s="3">
        <v>209035</v>
      </c>
      <c r="W2486">
        <v>100</v>
      </c>
      <c r="AB2486" s="3">
        <v>969407995</v>
      </c>
      <c r="AC2486" s="3">
        <v>1048915744</v>
      </c>
      <c r="AD2486">
        <v>100.48</v>
      </c>
      <c r="AE2486" s="5">
        <f t="shared" si="77"/>
        <v>630115196.75</v>
      </c>
      <c r="AF2486">
        <v>108.72</v>
      </c>
      <c r="AG2486" s="4">
        <v>0.65</v>
      </c>
      <c r="AH2486" t="s">
        <v>33</v>
      </c>
      <c r="AI2486" t="s">
        <v>52</v>
      </c>
      <c r="AJ2486">
        <v>36.778261000000001</v>
      </c>
      <c r="AK2486">
        <v>-119.41793199999999</v>
      </c>
    </row>
    <row r="2487" spans="1:37" x14ac:dyDescent="0.25">
      <c r="A2487">
        <v>2485</v>
      </c>
      <c r="B2487">
        <v>572</v>
      </c>
      <c r="C2487" t="s">
        <v>1492</v>
      </c>
      <c r="D2487" t="s">
        <v>52</v>
      </c>
      <c r="E2487" t="s">
        <v>31</v>
      </c>
      <c r="F2487" s="2">
        <v>35796</v>
      </c>
      <c r="G2487" s="2">
        <v>39457</v>
      </c>
      <c r="H2487">
        <v>209035</v>
      </c>
      <c r="I2487">
        <v>190211</v>
      </c>
      <c r="J2487">
        <v>218</v>
      </c>
      <c r="K2487">
        <f t="shared" si="76"/>
        <v>16632914950</v>
      </c>
      <c r="L2487">
        <v>197</v>
      </c>
      <c r="M2487">
        <v>175</v>
      </c>
      <c r="N2487" t="s">
        <v>1492</v>
      </c>
      <c r="O2487" t="s">
        <v>127</v>
      </c>
      <c r="P2487" t="s">
        <v>39</v>
      </c>
      <c r="Q2487" s="6">
        <v>42291</v>
      </c>
      <c r="R2487" s="3">
        <v>3831</v>
      </c>
      <c r="S2487" s="3">
        <v>3897</v>
      </c>
      <c r="T2487" t="s">
        <v>55</v>
      </c>
      <c r="U2487" t="s">
        <v>1494</v>
      </c>
      <c r="V2487" s="3">
        <v>209035</v>
      </c>
      <c r="W2487">
        <v>125</v>
      </c>
      <c r="AB2487" s="3">
        <v>1248336817</v>
      </c>
      <c r="AC2487" s="3">
        <v>1269843011</v>
      </c>
      <c r="AD2487">
        <v>125.22</v>
      </c>
      <c r="AE2487" s="5">
        <f t="shared" si="77"/>
        <v>811418931.05000007</v>
      </c>
      <c r="AF2487">
        <v>127.37</v>
      </c>
      <c r="AG2487" s="4">
        <v>0.65</v>
      </c>
      <c r="AH2487" t="s">
        <v>33</v>
      </c>
      <c r="AI2487" t="s">
        <v>52</v>
      </c>
      <c r="AJ2487">
        <v>36.778261000000001</v>
      </c>
      <c r="AK2487">
        <v>-119.41793199999999</v>
      </c>
    </row>
    <row r="2488" spans="1:37" x14ac:dyDescent="0.25">
      <c r="A2488">
        <v>2486</v>
      </c>
      <c r="B2488">
        <v>572</v>
      </c>
      <c r="C2488" t="s">
        <v>1492</v>
      </c>
      <c r="D2488" t="s">
        <v>52</v>
      </c>
      <c r="E2488" t="s">
        <v>31</v>
      </c>
      <c r="F2488" s="2">
        <v>35796</v>
      </c>
      <c r="G2488" s="2">
        <v>39457</v>
      </c>
      <c r="H2488">
        <v>209035</v>
      </c>
      <c r="I2488">
        <v>190211</v>
      </c>
      <c r="J2488">
        <v>218</v>
      </c>
      <c r="K2488">
        <f t="shared" si="76"/>
        <v>16632914950</v>
      </c>
      <c r="L2488">
        <v>197</v>
      </c>
      <c r="M2488">
        <v>175</v>
      </c>
      <c r="N2488" t="s">
        <v>1492</v>
      </c>
      <c r="O2488" t="s">
        <v>127</v>
      </c>
      <c r="P2488" t="s">
        <v>39</v>
      </c>
      <c r="Q2488" s="6">
        <v>42261</v>
      </c>
      <c r="R2488" s="3">
        <v>3977</v>
      </c>
      <c r="S2488" s="3">
        <v>4515</v>
      </c>
      <c r="T2488" t="s">
        <v>55</v>
      </c>
      <c r="V2488" s="3">
        <v>209035</v>
      </c>
      <c r="W2488">
        <v>134</v>
      </c>
      <c r="AB2488" s="3">
        <v>1295911125</v>
      </c>
      <c r="AC2488" s="3">
        <v>1471219193</v>
      </c>
      <c r="AD2488">
        <v>134.32</v>
      </c>
      <c r="AE2488" s="5">
        <f t="shared" si="77"/>
        <v>842342231.25</v>
      </c>
      <c r="AF2488">
        <v>152.49</v>
      </c>
      <c r="AG2488" s="4">
        <v>0.65</v>
      </c>
      <c r="AH2488" t="s">
        <v>33</v>
      </c>
      <c r="AI2488" t="s">
        <v>52</v>
      </c>
      <c r="AJ2488">
        <v>36.778261000000001</v>
      </c>
      <c r="AK2488">
        <v>-119.41793199999999</v>
      </c>
    </row>
    <row r="2489" spans="1:37" x14ac:dyDescent="0.25">
      <c r="A2489">
        <v>2487</v>
      </c>
      <c r="B2489">
        <v>572</v>
      </c>
      <c r="C2489" t="s">
        <v>1492</v>
      </c>
      <c r="D2489" t="s">
        <v>52</v>
      </c>
      <c r="E2489" t="s">
        <v>31</v>
      </c>
      <c r="F2489" s="2">
        <v>35796</v>
      </c>
      <c r="G2489" s="2">
        <v>39457</v>
      </c>
      <c r="H2489">
        <v>209035</v>
      </c>
      <c r="I2489">
        <v>190211</v>
      </c>
      <c r="J2489">
        <v>218</v>
      </c>
      <c r="K2489">
        <f t="shared" si="76"/>
        <v>16632914950</v>
      </c>
      <c r="L2489">
        <v>197</v>
      </c>
      <c r="M2489">
        <v>175</v>
      </c>
      <c r="N2489" t="s">
        <v>1492</v>
      </c>
      <c r="O2489" t="s">
        <v>127</v>
      </c>
      <c r="P2489" t="s">
        <v>39</v>
      </c>
      <c r="Q2489" s="6">
        <v>42230</v>
      </c>
      <c r="R2489" s="3">
        <v>4280</v>
      </c>
      <c r="S2489" s="3">
        <v>4844</v>
      </c>
      <c r="T2489" t="s">
        <v>55</v>
      </c>
      <c r="V2489" s="3">
        <v>209035</v>
      </c>
      <c r="AB2489" s="3">
        <v>1394644108</v>
      </c>
      <c r="AC2489" s="3">
        <v>1578424312</v>
      </c>
      <c r="AD2489">
        <v>139.88999999999999</v>
      </c>
      <c r="AE2489" s="5">
        <f t="shared" si="77"/>
        <v>906518670.20000005</v>
      </c>
      <c r="AF2489">
        <v>158.33000000000001</v>
      </c>
      <c r="AG2489" s="4">
        <v>0.65</v>
      </c>
      <c r="AH2489" t="s">
        <v>33</v>
      </c>
      <c r="AI2489" t="s">
        <v>52</v>
      </c>
      <c r="AJ2489">
        <v>36.778261000000001</v>
      </c>
      <c r="AK2489">
        <v>-119.41793199999999</v>
      </c>
    </row>
    <row r="2490" spans="1:37" x14ac:dyDescent="0.25">
      <c r="A2490">
        <v>2488</v>
      </c>
      <c r="B2490">
        <v>572</v>
      </c>
      <c r="C2490" t="s">
        <v>1492</v>
      </c>
      <c r="D2490" t="s">
        <v>52</v>
      </c>
      <c r="E2490" t="s">
        <v>31</v>
      </c>
      <c r="F2490" s="2">
        <v>35796</v>
      </c>
      <c r="G2490" s="2">
        <v>39457</v>
      </c>
      <c r="H2490">
        <v>209035</v>
      </c>
      <c r="I2490">
        <v>190211</v>
      </c>
      <c r="J2490">
        <v>218</v>
      </c>
      <c r="K2490">
        <f t="shared" si="76"/>
        <v>16632914950</v>
      </c>
      <c r="L2490">
        <v>197</v>
      </c>
      <c r="M2490">
        <v>175</v>
      </c>
      <c r="N2490" t="s">
        <v>1492</v>
      </c>
      <c r="O2490" t="s">
        <v>127</v>
      </c>
      <c r="P2490" t="s">
        <v>39</v>
      </c>
      <c r="Q2490" s="6">
        <v>42199</v>
      </c>
      <c r="R2490" s="3">
        <v>4717</v>
      </c>
      <c r="S2490" s="3">
        <v>4791</v>
      </c>
      <c r="T2490" t="s">
        <v>55</v>
      </c>
      <c r="V2490" s="3">
        <v>209035</v>
      </c>
      <c r="AB2490" s="3">
        <v>1537041181</v>
      </c>
      <c r="AC2490" s="3">
        <v>1561154187</v>
      </c>
      <c r="AD2490">
        <v>154.18</v>
      </c>
      <c r="AE2490" s="5">
        <f t="shared" si="77"/>
        <v>999076767.64999998</v>
      </c>
      <c r="AF2490">
        <v>156.6</v>
      </c>
      <c r="AG2490" s="4">
        <v>0.65</v>
      </c>
      <c r="AH2490" t="s">
        <v>33</v>
      </c>
      <c r="AI2490" t="s">
        <v>52</v>
      </c>
      <c r="AJ2490">
        <v>36.778261000000001</v>
      </c>
      <c r="AK2490">
        <v>-119.41793199999999</v>
      </c>
    </row>
    <row r="2491" spans="1:37" x14ac:dyDescent="0.25">
      <c r="A2491">
        <v>2489</v>
      </c>
      <c r="B2491">
        <v>572</v>
      </c>
      <c r="C2491" t="s">
        <v>1492</v>
      </c>
      <c r="D2491" t="s">
        <v>52</v>
      </c>
      <c r="E2491" t="s">
        <v>31</v>
      </c>
      <c r="F2491" s="2">
        <v>35796</v>
      </c>
      <c r="G2491" s="2">
        <v>39457</v>
      </c>
      <c r="H2491">
        <v>209035</v>
      </c>
      <c r="I2491">
        <v>190211</v>
      </c>
      <c r="J2491">
        <v>218</v>
      </c>
      <c r="K2491">
        <f t="shared" si="76"/>
        <v>16632914950</v>
      </c>
      <c r="L2491">
        <v>197</v>
      </c>
      <c r="M2491">
        <v>175</v>
      </c>
      <c r="N2491" t="s">
        <v>1492</v>
      </c>
      <c r="O2491" t="s">
        <v>127</v>
      </c>
      <c r="P2491" t="s">
        <v>39</v>
      </c>
      <c r="Q2491" s="6">
        <v>42169</v>
      </c>
      <c r="R2491" s="3">
        <v>4413</v>
      </c>
      <c r="S2491" s="3">
        <v>4429</v>
      </c>
      <c r="T2491" t="s">
        <v>55</v>
      </c>
      <c r="V2491" s="3">
        <v>209035</v>
      </c>
      <c r="AB2491" s="3">
        <v>1437982347</v>
      </c>
      <c r="AC2491" s="3">
        <v>1443195970</v>
      </c>
      <c r="AD2491">
        <v>149.05000000000001</v>
      </c>
      <c r="AE2491" s="5">
        <f t="shared" si="77"/>
        <v>934688525.55000007</v>
      </c>
      <c r="AF2491">
        <v>149.59</v>
      </c>
      <c r="AG2491" s="4">
        <v>0.65</v>
      </c>
      <c r="AH2491" t="s">
        <v>33</v>
      </c>
      <c r="AI2491" t="s">
        <v>52</v>
      </c>
      <c r="AJ2491">
        <v>36.778261000000001</v>
      </c>
      <c r="AK2491">
        <v>-119.41793199999999</v>
      </c>
    </row>
    <row r="2492" spans="1:37" x14ac:dyDescent="0.25">
      <c r="A2492">
        <v>2490</v>
      </c>
      <c r="B2492">
        <v>544</v>
      </c>
      <c r="C2492" t="s">
        <v>1495</v>
      </c>
      <c r="D2492" t="s">
        <v>52</v>
      </c>
      <c r="E2492" t="s">
        <v>53</v>
      </c>
      <c r="F2492" s="2">
        <v>35065</v>
      </c>
      <c r="G2492" s="2">
        <v>38352</v>
      </c>
      <c r="H2492">
        <v>271817</v>
      </c>
      <c r="I2492">
        <v>253733</v>
      </c>
      <c r="J2492">
        <v>158</v>
      </c>
      <c r="K2492">
        <f t="shared" si="76"/>
        <v>15675686390</v>
      </c>
      <c r="L2492">
        <v>150</v>
      </c>
      <c r="M2492">
        <v>142</v>
      </c>
      <c r="N2492" t="s">
        <v>1495</v>
      </c>
      <c r="O2492" t="s">
        <v>127</v>
      </c>
      <c r="P2492" t="s">
        <v>39</v>
      </c>
      <c r="Q2492" s="6">
        <v>42050</v>
      </c>
      <c r="R2492" s="3">
        <v>2295</v>
      </c>
      <c r="S2492" s="3">
        <v>2164</v>
      </c>
      <c r="T2492" t="s">
        <v>55</v>
      </c>
      <c r="V2492" s="3">
        <v>271817</v>
      </c>
      <c r="W2492">
        <v>58</v>
      </c>
      <c r="Z2492">
        <v>47</v>
      </c>
      <c r="AA2492" t="s">
        <v>55</v>
      </c>
      <c r="AB2492" s="3">
        <v>747829025</v>
      </c>
      <c r="AC2492" s="3">
        <v>705142488</v>
      </c>
      <c r="AD2492">
        <v>57.97</v>
      </c>
      <c r="AE2492" s="5">
        <f t="shared" si="77"/>
        <v>441219124.75</v>
      </c>
      <c r="AF2492">
        <v>54.66</v>
      </c>
      <c r="AG2492" s="4">
        <v>0.59</v>
      </c>
      <c r="AH2492" t="s">
        <v>33</v>
      </c>
      <c r="AI2492" t="s">
        <v>52</v>
      </c>
      <c r="AJ2492">
        <v>36.778261000000001</v>
      </c>
      <c r="AK2492">
        <v>-119.41793199999999</v>
      </c>
    </row>
    <row r="2493" spans="1:37" x14ac:dyDescent="0.25">
      <c r="A2493">
        <v>2491</v>
      </c>
      <c r="B2493">
        <v>544</v>
      </c>
      <c r="C2493" t="s">
        <v>1495</v>
      </c>
      <c r="D2493" t="s">
        <v>52</v>
      </c>
      <c r="E2493" t="s">
        <v>53</v>
      </c>
      <c r="F2493" s="2">
        <v>35065</v>
      </c>
      <c r="G2493" s="2">
        <v>38352</v>
      </c>
      <c r="H2493">
        <v>271817</v>
      </c>
      <c r="I2493">
        <v>253733</v>
      </c>
      <c r="J2493">
        <v>158</v>
      </c>
      <c r="K2493">
        <f t="shared" si="76"/>
        <v>15675686390</v>
      </c>
      <c r="L2493">
        <v>150</v>
      </c>
      <c r="M2493">
        <v>142</v>
      </c>
      <c r="N2493" t="s">
        <v>1495</v>
      </c>
      <c r="O2493" t="s">
        <v>127</v>
      </c>
      <c r="P2493" t="s">
        <v>39</v>
      </c>
      <c r="Q2493" s="6">
        <v>42019</v>
      </c>
      <c r="R2493" s="3">
        <v>2299</v>
      </c>
      <c r="S2493" s="3">
        <v>2317</v>
      </c>
      <c r="T2493" t="s">
        <v>55</v>
      </c>
      <c r="V2493" s="3">
        <v>271817</v>
      </c>
      <c r="W2493">
        <v>53</v>
      </c>
      <c r="AB2493" s="3">
        <v>749132431</v>
      </c>
      <c r="AC2493" s="3">
        <v>754997756</v>
      </c>
      <c r="AD2493">
        <v>52.45</v>
      </c>
      <c r="AE2493" s="5">
        <f t="shared" si="77"/>
        <v>441988134.28999996</v>
      </c>
      <c r="AF2493">
        <v>52.86</v>
      </c>
      <c r="AG2493" s="4">
        <v>0.59</v>
      </c>
      <c r="AH2493" t="s">
        <v>33</v>
      </c>
      <c r="AI2493" t="s">
        <v>52</v>
      </c>
      <c r="AJ2493">
        <v>36.778261000000001</v>
      </c>
      <c r="AK2493">
        <v>-119.41793199999999</v>
      </c>
    </row>
    <row r="2494" spans="1:37" x14ac:dyDescent="0.25">
      <c r="A2494">
        <v>2492</v>
      </c>
      <c r="B2494">
        <v>544</v>
      </c>
      <c r="C2494" t="s">
        <v>1495</v>
      </c>
      <c r="D2494" t="s">
        <v>52</v>
      </c>
      <c r="E2494" t="s">
        <v>53</v>
      </c>
      <c r="F2494" s="2">
        <v>35065</v>
      </c>
      <c r="G2494" s="2">
        <v>38352</v>
      </c>
      <c r="H2494">
        <v>271817</v>
      </c>
      <c r="I2494">
        <v>253733</v>
      </c>
      <c r="J2494">
        <v>158</v>
      </c>
      <c r="K2494">
        <f t="shared" si="76"/>
        <v>15675686390</v>
      </c>
      <c r="L2494">
        <v>150</v>
      </c>
      <c r="M2494">
        <v>142</v>
      </c>
      <c r="N2494" t="s">
        <v>1495</v>
      </c>
      <c r="O2494" t="s">
        <v>127</v>
      </c>
      <c r="P2494" t="s">
        <v>39</v>
      </c>
      <c r="Q2494" s="6">
        <v>42352</v>
      </c>
      <c r="R2494" s="3">
        <v>2150</v>
      </c>
      <c r="S2494" s="3">
        <v>2571</v>
      </c>
      <c r="T2494" t="s">
        <v>55</v>
      </c>
      <c r="V2494" s="3">
        <v>271817</v>
      </c>
      <c r="W2494">
        <v>49</v>
      </c>
      <c r="AB2494" s="3">
        <v>700580568</v>
      </c>
      <c r="AC2494" s="3">
        <v>837764019</v>
      </c>
      <c r="AD2494">
        <v>49.05</v>
      </c>
      <c r="AE2494" s="5">
        <f t="shared" si="77"/>
        <v>413342535.12</v>
      </c>
      <c r="AF2494">
        <v>58.66</v>
      </c>
      <c r="AG2494" s="4">
        <v>0.59</v>
      </c>
      <c r="AH2494" t="s">
        <v>33</v>
      </c>
      <c r="AI2494" t="s">
        <v>52</v>
      </c>
      <c r="AJ2494">
        <v>36.778261000000001</v>
      </c>
      <c r="AK2494">
        <v>-119.41793199999999</v>
      </c>
    </row>
    <row r="2495" spans="1:37" x14ac:dyDescent="0.25">
      <c r="A2495">
        <v>2493</v>
      </c>
      <c r="B2495">
        <v>544</v>
      </c>
      <c r="C2495" t="s">
        <v>1495</v>
      </c>
      <c r="D2495" t="s">
        <v>52</v>
      </c>
      <c r="E2495" t="s">
        <v>53</v>
      </c>
      <c r="F2495" s="2">
        <v>35065</v>
      </c>
      <c r="G2495" s="2">
        <v>38352</v>
      </c>
      <c r="H2495">
        <v>271817</v>
      </c>
      <c r="I2495">
        <v>253733</v>
      </c>
      <c r="J2495">
        <v>158</v>
      </c>
      <c r="K2495">
        <f t="shared" si="76"/>
        <v>15675686390</v>
      </c>
      <c r="L2495">
        <v>150</v>
      </c>
      <c r="M2495">
        <v>142</v>
      </c>
      <c r="N2495" t="s">
        <v>1495</v>
      </c>
      <c r="O2495" t="s">
        <v>127</v>
      </c>
      <c r="P2495" t="s">
        <v>39</v>
      </c>
      <c r="Q2495" s="6">
        <v>42322</v>
      </c>
      <c r="R2495" s="3">
        <v>2581</v>
      </c>
      <c r="S2495" s="3">
        <v>2760</v>
      </c>
      <c r="T2495" t="s">
        <v>55</v>
      </c>
      <c r="V2495" s="3">
        <v>271817</v>
      </c>
      <c r="W2495">
        <v>61</v>
      </c>
      <c r="AB2495" s="3">
        <v>841022533</v>
      </c>
      <c r="AC2495" s="3">
        <v>899349939</v>
      </c>
      <c r="AD2495">
        <v>60.85</v>
      </c>
      <c r="AE2495" s="5">
        <f t="shared" si="77"/>
        <v>496203294.46999997</v>
      </c>
      <c r="AF2495">
        <v>65.069999999999993</v>
      </c>
      <c r="AG2495" s="4">
        <v>0.59</v>
      </c>
      <c r="AH2495" t="s">
        <v>33</v>
      </c>
      <c r="AI2495" t="s">
        <v>52</v>
      </c>
      <c r="AJ2495">
        <v>36.778261000000001</v>
      </c>
      <c r="AK2495">
        <v>-119.41793199999999</v>
      </c>
    </row>
    <row r="2496" spans="1:37" x14ac:dyDescent="0.25">
      <c r="A2496">
        <v>2494</v>
      </c>
      <c r="B2496">
        <v>544</v>
      </c>
      <c r="C2496" t="s">
        <v>1495</v>
      </c>
      <c r="D2496" t="s">
        <v>52</v>
      </c>
      <c r="E2496" t="s">
        <v>53</v>
      </c>
      <c r="F2496" s="2">
        <v>35065</v>
      </c>
      <c r="G2496" s="2">
        <v>38352</v>
      </c>
      <c r="H2496">
        <v>271817</v>
      </c>
      <c r="I2496">
        <v>253733</v>
      </c>
      <c r="J2496">
        <v>158</v>
      </c>
      <c r="K2496">
        <f t="shared" si="76"/>
        <v>15675686390</v>
      </c>
      <c r="L2496">
        <v>150</v>
      </c>
      <c r="M2496">
        <v>142</v>
      </c>
      <c r="N2496" t="s">
        <v>1495</v>
      </c>
      <c r="O2496" t="s">
        <v>127</v>
      </c>
      <c r="P2496" t="s">
        <v>39</v>
      </c>
      <c r="Q2496" s="6">
        <v>42291</v>
      </c>
      <c r="R2496" s="3">
        <v>3050</v>
      </c>
      <c r="S2496" s="3">
        <v>3157</v>
      </c>
      <c r="T2496" t="s">
        <v>55</v>
      </c>
      <c r="V2496" s="3">
        <v>271817</v>
      </c>
      <c r="W2496">
        <v>70</v>
      </c>
      <c r="AB2496" s="3">
        <v>993846852</v>
      </c>
      <c r="AC2496" s="3">
        <v>1028712955</v>
      </c>
      <c r="AD2496">
        <v>69.59</v>
      </c>
      <c r="AE2496" s="5">
        <f t="shared" si="77"/>
        <v>586369642.67999995</v>
      </c>
      <c r="AF2496">
        <v>72.03</v>
      </c>
      <c r="AG2496" s="4">
        <v>0.59</v>
      </c>
      <c r="AH2496" t="s">
        <v>33</v>
      </c>
      <c r="AI2496" t="s">
        <v>52</v>
      </c>
      <c r="AJ2496">
        <v>36.778261000000001</v>
      </c>
      <c r="AK2496">
        <v>-119.41793199999999</v>
      </c>
    </row>
    <row r="2497" spans="1:37" x14ac:dyDescent="0.25">
      <c r="A2497">
        <v>2495</v>
      </c>
      <c r="B2497">
        <v>544</v>
      </c>
      <c r="C2497" t="s">
        <v>1495</v>
      </c>
      <c r="D2497" t="s">
        <v>52</v>
      </c>
      <c r="E2497" t="s">
        <v>53</v>
      </c>
      <c r="F2497" s="2">
        <v>35065</v>
      </c>
      <c r="G2497" s="2">
        <v>38352</v>
      </c>
      <c r="H2497">
        <v>271817</v>
      </c>
      <c r="I2497">
        <v>253733</v>
      </c>
      <c r="J2497">
        <v>158</v>
      </c>
      <c r="K2497">
        <f t="shared" si="76"/>
        <v>15675686390</v>
      </c>
      <c r="L2497">
        <v>150</v>
      </c>
      <c r="M2497">
        <v>142</v>
      </c>
      <c r="N2497" t="s">
        <v>1495</v>
      </c>
      <c r="O2497" t="s">
        <v>127</v>
      </c>
      <c r="P2497" t="s">
        <v>39</v>
      </c>
      <c r="Q2497" s="6">
        <v>42261</v>
      </c>
      <c r="R2497" s="3">
        <v>3155</v>
      </c>
      <c r="S2497" s="3">
        <v>3444</v>
      </c>
      <c r="T2497" t="s">
        <v>55</v>
      </c>
      <c r="V2497" s="3">
        <v>271817</v>
      </c>
      <c r="W2497">
        <v>74</v>
      </c>
      <c r="AB2497" s="3">
        <v>1028061252</v>
      </c>
      <c r="AC2497" s="3">
        <v>1122232315</v>
      </c>
      <c r="AD2497">
        <v>74.38</v>
      </c>
      <c r="AE2497" s="5">
        <f t="shared" si="77"/>
        <v>606556138.67999995</v>
      </c>
      <c r="AF2497">
        <v>81.2</v>
      </c>
      <c r="AG2497" s="4">
        <v>0.59</v>
      </c>
      <c r="AH2497" t="s">
        <v>33</v>
      </c>
      <c r="AI2497" t="s">
        <v>52</v>
      </c>
      <c r="AJ2497">
        <v>36.778261000000001</v>
      </c>
      <c r="AK2497">
        <v>-119.41793199999999</v>
      </c>
    </row>
    <row r="2498" spans="1:37" x14ac:dyDescent="0.25">
      <c r="A2498">
        <v>2496</v>
      </c>
      <c r="B2498">
        <v>544</v>
      </c>
      <c r="C2498" t="s">
        <v>1495</v>
      </c>
      <c r="D2498" t="s">
        <v>52</v>
      </c>
      <c r="E2498" t="s">
        <v>53</v>
      </c>
      <c r="F2498" s="2">
        <v>35065</v>
      </c>
      <c r="G2498" s="2">
        <v>38352</v>
      </c>
      <c r="H2498">
        <v>271817</v>
      </c>
      <c r="I2498">
        <v>253733</v>
      </c>
      <c r="J2498">
        <v>158</v>
      </c>
      <c r="K2498">
        <f t="shared" si="76"/>
        <v>15675686390</v>
      </c>
      <c r="L2498">
        <v>150</v>
      </c>
      <c r="M2498">
        <v>142</v>
      </c>
      <c r="N2498" t="s">
        <v>1495</v>
      </c>
      <c r="O2498" t="s">
        <v>127</v>
      </c>
      <c r="P2498" t="s">
        <v>39</v>
      </c>
      <c r="Q2498" s="6">
        <v>42230</v>
      </c>
      <c r="R2498" s="3">
        <v>4090</v>
      </c>
      <c r="S2498" s="3">
        <v>4555</v>
      </c>
      <c r="T2498" t="s">
        <v>55</v>
      </c>
      <c r="V2498" s="3">
        <v>271817</v>
      </c>
      <c r="AB2498" s="3">
        <v>1332732336</v>
      </c>
      <c r="AC2498" s="3">
        <v>1484253250</v>
      </c>
      <c r="AD2498">
        <v>93.32</v>
      </c>
      <c r="AE2498" s="5">
        <f t="shared" si="77"/>
        <v>786312078.24000001</v>
      </c>
      <c r="AF2498">
        <v>103.93</v>
      </c>
      <c r="AG2498" s="4">
        <v>0.59</v>
      </c>
      <c r="AH2498" t="s">
        <v>33</v>
      </c>
      <c r="AI2498" t="s">
        <v>52</v>
      </c>
      <c r="AJ2498">
        <v>36.778261000000001</v>
      </c>
      <c r="AK2498">
        <v>-119.41793199999999</v>
      </c>
    </row>
    <row r="2499" spans="1:37" x14ac:dyDescent="0.25">
      <c r="A2499">
        <v>2497</v>
      </c>
      <c r="B2499">
        <v>544</v>
      </c>
      <c r="C2499" t="s">
        <v>1495</v>
      </c>
      <c r="D2499" t="s">
        <v>52</v>
      </c>
      <c r="E2499" t="s">
        <v>53</v>
      </c>
      <c r="F2499" s="2">
        <v>35065</v>
      </c>
      <c r="G2499" s="2">
        <v>38352</v>
      </c>
      <c r="H2499">
        <v>271817</v>
      </c>
      <c r="I2499">
        <v>253733</v>
      </c>
      <c r="J2499">
        <v>158</v>
      </c>
      <c r="K2499">
        <f t="shared" ref="K2499:K2562" si="78">J2499*H2499*365</f>
        <v>15675686390</v>
      </c>
      <c r="L2499">
        <v>150</v>
      </c>
      <c r="M2499">
        <v>142</v>
      </c>
      <c r="N2499" t="s">
        <v>1495</v>
      </c>
      <c r="O2499" t="s">
        <v>127</v>
      </c>
      <c r="P2499" t="s">
        <v>39</v>
      </c>
      <c r="Q2499" s="6">
        <v>42199</v>
      </c>
      <c r="R2499" s="3">
        <v>4238</v>
      </c>
      <c r="S2499" s="3">
        <v>4609</v>
      </c>
      <c r="T2499" t="s">
        <v>55</v>
      </c>
      <c r="V2499" s="3">
        <v>271817</v>
      </c>
      <c r="AB2499" s="3">
        <v>1380958348</v>
      </c>
      <c r="AC2499" s="3">
        <v>1501849227</v>
      </c>
      <c r="AD2499">
        <v>96.69</v>
      </c>
      <c r="AE2499" s="5">
        <f t="shared" ref="AE2499:AE2562" si="79">AB2499*AG2499</f>
        <v>814765425.31999993</v>
      </c>
      <c r="AF2499">
        <v>105.16</v>
      </c>
      <c r="AG2499" s="4">
        <v>0.59</v>
      </c>
      <c r="AH2499" t="s">
        <v>33</v>
      </c>
      <c r="AI2499" t="s">
        <v>52</v>
      </c>
      <c r="AJ2499">
        <v>36.778261000000001</v>
      </c>
      <c r="AK2499">
        <v>-119.41793199999999</v>
      </c>
    </row>
    <row r="2500" spans="1:37" x14ac:dyDescent="0.25">
      <c r="A2500">
        <v>2498</v>
      </c>
      <c r="B2500">
        <v>544</v>
      </c>
      <c r="C2500" t="s">
        <v>1495</v>
      </c>
      <c r="D2500" t="s">
        <v>52</v>
      </c>
      <c r="E2500" t="s">
        <v>53</v>
      </c>
      <c r="F2500" s="2">
        <v>35065</v>
      </c>
      <c r="G2500" s="2">
        <v>38352</v>
      </c>
      <c r="H2500">
        <v>271817</v>
      </c>
      <c r="I2500">
        <v>253733</v>
      </c>
      <c r="J2500">
        <v>158</v>
      </c>
      <c r="K2500">
        <f t="shared" si="78"/>
        <v>15675686390</v>
      </c>
      <c r="L2500">
        <v>150</v>
      </c>
      <c r="M2500">
        <v>142</v>
      </c>
      <c r="N2500" t="s">
        <v>1495</v>
      </c>
      <c r="O2500" t="s">
        <v>127</v>
      </c>
      <c r="P2500" t="s">
        <v>39</v>
      </c>
      <c r="Q2500" s="6">
        <v>42169</v>
      </c>
      <c r="R2500" s="3">
        <v>4143</v>
      </c>
      <c r="S2500" s="3">
        <v>4337</v>
      </c>
      <c r="T2500" t="s">
        <v>55</v>
      </c>
      <c r="V2500" s="3">
        <v>271817</v>
      </c>
      <c r="AB2500" s="3">
        <v>1350002462</v>
      </c>
      <c r="AC2500" s="3">
        <v>1413217639</v>
      </c>
      <c r="AD2500">
        <v>97.68</v>
      </c>
      <c r="AE2500" s="5">
        <f t="shared" si="79"/>
        <v>796501452.57999992</v>
      </c>
      <c r="AF2500">
        <v>102.25</v>
      </c>
      <c r="AG2500" s="4">
        <v>0.59</v>
      </c>
      <c r="AH2500" t="s">
        <v>33</v>
      </c>
      <c r="AI2500" t="s">
        <v>52</v>
      </c>
      <c r="AJ2500">
        <v>36.778261000000001</v>
      </c>
      <c r="AK2500">
        <v>-119.41793199999999</v>
      </c>
    </row>
    <row r="2501" spans="1:37" x14ac:dyDescent="0.25">
      <c r="A2501">
        <v>2499</v>
      </c>
      <c r="B2501">
        <v>688</v>
      </c>
      <c r="C2501" t="s">
        <v>1496</v>
      </c>
      <c r="D2501" t="s">
        <v>52</v>
      </c>
      <c r="E2501" t="s">
        <v>31</v>
      </c>
      <c r="F2501" s="2">
        <v>35796</v>
      </c>
      <c r="G2501" s="2">
        <v>39447</v>
      </c>
      <c r="H2501">
        <v>15200</v>
      </c>
      <c r="I2501">
        <v>12448</v>
      </c>
      <c r="J2501">
        <v>218</v>
      </c>
      <c r="K2501">
        <f t="shared" si="78"/>
        <v>1209464000</v>
      </c>
      <c r="L2501">
        <v>196</v>
      </c>
      <c r="M2501">
        <v>174</v>
      </c>
      <c r="N2501" t="s">
        <v>1496</v>
      </c>
      <c r="O2501" t="s">
        <v>2200</v>
      </c>
      <c r="P2501" t="s">
        <v>39</v>
      </c>
      <c r="Q2501" s="6">
        <v>42050</v>
      </c>
      <c r="R2501" s="3">
        <v>71069</v>
      </c>
      <c r="S2501" s="3">
        <v>80680</v>
      </c>
      <c r="T2501" t="s">
        <v>91</v>
      </c>
      <c r="V2501" s="3">
        <v>15200</v>
      </c>
      <c r="W2501">
        <v>112.41</v>
      </c>
      <c r="AB2501" s="3">
        <v>53163304</v>
      </c>
      <c r="AC2501" s="3">
        <v>60352831</v>
      </c>
      <c r="AD2501">
        <v>112.42</v>
      </c>
      <c r="AE2501" s="5">
        <f t="shared" si="79"/>
        <v>47846973.600000001</v>
      </c>
      <c r="AF2501">
        <v>127.63</v>
      </c>
      <c r="AG2501" s="4">
        <v>0.9</v>
      </c>
      <c r="AH2501" t="s">
        <v>33</v>
      </c>
      <c r="AI2501" t="s">
        <v>52</v>
      </c>
      <c r="AJ2501">
        <v>33.783907999999997</v>
      </c>
      <c r="AK2501">
        <v>-116.958635</v>
      </c>
    </row>
    <row r="2502" spans="1:37" x14ac:dyDescent="0.25">
      <c r="A2502">
        <v>2500</v>
      </c>
      <c r="B2502">
        <v>688</v>
      </c>
      <c r="C2502" t="s">
        <v>1496</v>
      </c>
      <c r="D2502" t="s">
        <v>52</v>
      </c>
      <c r="E2502" t="s">
        <v>31</v>
      </c>
      <c r="F2502" s="2">
        <v>35796</v>
      </c>
      <c r="G2502" s="2">
        <v>39447</v>
      </c>
      <c r="H2502">
        <v>15200</v>
      </c>
      <c r="I2502">
        <v>12448</v>
      </c>
      <c r="J2502">
        <v>218</v>
      </c>
      <c r="K2502">
        <f t="shared" si="78"/>
        <v>1209464000</v>
      </c>
      <c r="L2502">
        <v>196</v>
      </c>
      <c r="M2502">
        <v>174</v>
      </c>
      <c r="N2502" t="s">
        <v>1496</v>
      </c>
      <c r="O2502" t="s">
        <v>1497</v>
      </c>
      <c r="P2502" t="s">
        <v>39</v>
      </c>
      <c r="Q2502" s="6">
        <v>42019</v>
      </c>
      <c r="R2502" s="3">
        <v>68397</v>
      </c>
      <c r="S2502" s="3">
        <v>91211</v>
      </c>
      <c r="T2502" t="s">
        <v>91</v>
      </c>
      <c r="V2502" s="3">
        <v>15200</v>
      </c>
      <c r="W2502">
        <v>97.71</v>
      </c>
      <c r="AB2502" s="3">
        <v>51164509</v>
      </c>
      <c r="AC2502" s="3">
        <v>68230566</v>
      </c>
      <c r="AD2502">
        <v>97.73</v>
      </c>
      <c r="AE2502" s="5">
        <f t="shared" si="79"/>
        <v>46048058.100000001</v>
      </c>
      <c r="AF2502">
        <v>130.32</v>
      </c>
      <c r="AG2502" s="4">
        <v>0.9</v>
      </c>
      <c r="AH2502" t="s">
        <v>33</v>
      </c>
      <c r="AI2502" t="s">
        <v>52</v>
      </c>
      <c r="AJ2502">
        <v>33.783907999999997</v>
      </c>
      <c r="AK2502">
        <v>-116.958635</v>
      </c>
    </row>
    <row r="2503" spans="1:37" x14ac:dyDescent="0.25">
      <c r="A2503">
        <v>2501</v>
      </c>
      <c r="B2503">
        <v>688</v>
      </c>
      <c r="C2503" t="s">
        <v>1496</v>
      </c>
      <c r="D2503" t="s">
        <v>52</v>
      </c>
      <c r="E2503" t="s">
        <v>31</v>
      </c>
      <c r="F2503" s="2">
        <v>35796</v>
      </c>
      <c r="G2503" s="2">
        <v>39447</v>
      </c>
      <c r="H2503">
        <v>15200</v>
      </c>
      <c r="I2503">
        <v>12448</v>
      </c>
      <c r="J2503">
        <v>218</v>
      </c>
      <c r="K2503">
        <f t="shared" si="78"/>
        <v>1209464000</v>
      </c>
      <c r="L2503">
        <v>196</v>
      </c>
      <c r="M2503">
        <v>174</v>
      </c>
      <c r="N2503" t="s">
        <v>1496</v>
      </c>
      <c r="O2503" t="s">
        <v>1498</v>
      </c>
      <c r="P2503" t="s">
        <v>39</v>
      </c>
      <c r="Q2503" s="6">
        <v>42352</v>
      </c>
      <c r="R2503" s="3">
        <v>67559</v>
      </c>
      <c r="S2503" s="3">
        <v>83802</v>
      </c>
      <c r="T2503" t="s">
        <v>91</v>
      </c>
      <c r="V2503" s="3">
        <v>15200</v>
      </c>
      <c r="W2503">
        <v>99.73</v>
      </c>
      <c r="AB2503" s="3">
        <v>50537642</v>
      </c>
      <c r="AC2503" s="3">
        <v>62688249</v>
      </c>
      <c r="AD2503">
        <v>96.53</v>
      </c>
      <c r="AE2503" s="5">
        <f t="shared" si="79"/>
        <v>45483877.800000004</v>
      </c>
      <c r="AF2503">
        <v>119.74</v>
      </c>
      <c r="AG2503" s="4">
        <v>0.9</v>
      </c>
      <c r="AH2503" t="s">
        <v>33</v>
      </c>
      <c r="AI2503" t="s">
        <v>52</v>
      </c>
      <c r="AJ2503">
        <v>33.783907999999997</v>
      </c>
      <c r="AK2503">
        <v>-116.958635</v>
      </c>
    </row>
    <row r="2504" spans="1:37" x14ac:dyDescent="0.25">
      <c r="A2504">
        <v>2502</v>
      </c>
      <c r="B2504">
        <v>688</v>
      </c>
      <c r="C2504" t="s">
        <v>1496</v>
      </c>
      <c r="D2504" t="s">
        <v>52</v>
      </c>
      <c r="E2504" t="s">
        <v>31</v>
      </c>
      <c r="F2504" s="2">
        <v>35796</v>
      </c>
      <c r="G2504" s="2">
        <v>39447</v>
      </c>
      <c r="H2504">
        <v>15200</v>
      </c>
      <c r="I2504">
        <v>12448</v>
      </c>
      <c r="J2504">
        <v>218</v>
      </c>
      <c r="K2504">
        <f t="shared" si="78"/>
        <v>1209464000</v>
      </c>
      <c r="L2504">
        <v>196</v>
      </c>
      <c r="M2504">
        <v>174</v>
      </c>
      <c r="N2504" t="s">
        <v>1496</v>
      </c>
      <c r="O2504" t="s">
        <v>1173</v>
      </c>
      <c r="P2504" t="s">
        <v>39</v>
      </c>
      <c r="Q2504" s="6">
        <v>42322</v>
      </c>
      <c r="R2504" s="3">
        <v>80695</v>
      </c>
      <c r="S2504" s="3">
        <v>97250</v>
      </c>
      <c r="T2504" t="s">
        <v>91</v>
      </c>
      <c r="U2504" t="s">
        <v>646</v>
      </c>
      <c r="V2504" s="3">
        <v>15200</v>
      </c>
      <c r="W2504">
        <v>119</v>
      </c>
      <c r="X2504" t="s">
        <v>646</v>
      </c>
      <c r="Y2504" t="s">
        <v>646</v>
      </c>
      <c r="AB2504" s="3">
        <v>60364052</v>
      </c>
      <c r="AC2504" s="3">
        <v>72748052</v>
      </c>
      <c r="AD2504">
        <v>119.14</v>
      </c>
      <c r="AE2504" s="5">
        <f t="shared" si="79"/>
        <v>54327646.800000004</v>
      </c>
      <c r="AF2504">
        <v>143.58000000000001</v>
      </c>
      <c r="AG2504" s="4">
        <v>0.9</v>
      </c>
      <c r="AH2504" t="s">
        <v>33</v>
      </c>
      <c r="AI2504" t="s">
        <v>52</v>
      </c>
      <c r="AJ2504">
        <v>33.783907999999997</v>
      </c>
      <c r="AK2504">
        <v>-116.958635</v>
      </c>
    </row>
    <row r="2505" spans="1:37" x14ac:dyDescent="0.25">
      <c r="A2505">
        <v>2503</v>
      </c>
      <c r="B2505">
        <v>688</v>
      </c>
      <c r="C2505" t="s">
        <v>1496</v>
      </c>
      <c r="D2505" t="s">
        <v>52</v>
      </c>
      <c r="E2505" t="s">
        <v>31</v>
      </c>
      <c r="F2505" s="2">
        <v>35796</v>
      </c>
      <c r="G2505" s="2">
        <v>39447</v>
      </c>
      <c r="H2505">
        <v>15200</v>
      </c>
      <c r="I2505">
        <v>12448</v>
      </c>
      <c r="J2505">
        <v>218</v>
      </c>
      <c r="K2505">
        <f t="shared" si="78"/>
        <v>1209464000</v>
      </c>
      <c r="L2505">
        <v>196</v>
      </c>
      <c r="M2505">
        <v>174</v>
      </c>
      <c r="N2505" t="s">
        <v>1496</v>
      </c>
      <c r="O2505" t="s">
        <v>1173</v>
      </c>
      <c r="P2505" t="s">
        <v>34</v>
      </c>
      <c r="Q2505" s="6">
        <v>42291</v>
      </c>
      <c r="R2505" s="3">
        <v>84760</v>
      </c>
      <c r="S2505" s="3">
        <v>110973</v>
      </c>
      <c r="T2505" t="s">
        <v>91</v>
      </c>
      <c r="V2505" s="3">
        <v>15200</v>
      </c>
      <c r="W2505">
        <v>121</v>
      </c>
      <c r="X2505" t="s">
        <v>1499</v>
      </c>
      <c r="AB2505" s="3">
        <v>63404883</v>
      </c>
      <c r="AC2505" s="3">
        <v>83013569</v>
      </c>
      <c r="AD2505">
        <v>121.1</v>
      </c>
      <c r="AE2505" s="5">
        <f t="shared" si="79"/>
        <v>57064394.700000003</v>
      </c>
      <c r="AF2505">
        <v>158.56</v>
      </c>
      <c r="AG2505" s="4">
        <v>0.9</v>
      </c>
      <c r="AH2505" t="s">
        <v>33</v>
      </c>
      <c r="AI2505" t="s">
        <v>52</v>
      </c>
      <c r="AJ2505">
        <v>33.783907999999997</v>
      </c>
      <c r="AK2505">
        <v>-116.958635</v>
      </c>
    </row>
    <row r="2506" spans="1:37" x14ac:dyDescent="0.25">
      <c r="A2506">
        <v>2504</v>
      </c>
      <c r="B2506">
        <v>688</v>
      </c>
      <c r="C2506" t="s">
        <v>1496</v>
      </c>
      <c r="D2506" t="s">
        <v>52</v>
      </c>
      <c r="E2506" t="s">
        <v>31</v>
      </c>
      <c r="F2506" s="2">
        <v>35796</v>
      </c>
      <c r="G2506" s="2">
        <v>39447</v>
      </c>
      <c r="H2506">
        <v>15200</v>
      </c>
      <c r="I2506">
        <v>12448</v>
      </c>
      <c r="J2506">
        <v>218</v>
      </c>
      <c r="K2506">
        <f t="shared" si="78"/>
        <v>1209464000</v>
      </c>
      <c r="L2506">
        <v>196</v>
      </c>
      <c r="M2506">
        <v>174</v>
      </c>
      <c r="N2506" t="s">
        <v>1496</v>
      </c>
      <c r="O2506" t="s">
        <v>1173</v>
      </c>
      <c r="P2506" t="s">
        <v>39</v>
      </c>
      <c r="Q2506" s="6">
        <v>42261</v>
      </c>
      <c r="R2506" s="3">
        <v>97610</v>
      </c>
      <c r="S2506" s="3">
        <v>125776</v>
      </c>
      <c r="T2506" t="s">
        <v>91</v>
      </c>
      <c r="V2506" s="3">
        <v>15200</v>
      </c>
      <c r="W2506">
        <v>144</v>
      </c>
      <c r="AB2506" s="3">
        <v>73017351</v>
      </c>
      <c r="AC2506" s="3">
        <v>94086982</v>
      </c>
      <c r="AD2506">
        <v>144.11000000000001</v>
      </c>
      <c r="AE2506" s="5">
        <f t="shared" si="79"/>
        <v>65715615.899999999</v>
      </c>
      <c r="AF2506">
        <v>185.7</v>
      </c>
      <c r="AG2506" s="4">
        <v>0.9</v>
      </c>
      <c r="AH2506" t="s">
        <v>33</v>
      </c>
      <c r="AI2506" t="s">
        <v>52</v>
      </c>
      <c r="AJ2506">
        <v>33.783907999999997</v>
      </c>
      <c r="AK2506">
        <v>-116.958635</v>
      </c>
    </row>
    <row r="2507" spans="1:37" x14ac:dyDescent="0.25">
      <c r="A2507">
        <v>2505</v>
      </c>
      <c r="B2507">
        <v>688</v>
      </c>
      <c r="C2507" t="s">
        <v>1496</v>
      </c>
      <c r="D2507" t="s">
        <v>52</v>
      </c>
      <c r="E2507" t="s">
        <v>31</v>
      </c>
      <c r="F2507" s="2">
        <v>35796</v>
      </c>
      <c r="G2507" s="2">
        <v>39447</v>
      </c>
      <c r="H2507">
        <v>15200</v>
      </c>
      <c r="I2507">
        <v>12448</v>
      </c>
      <c r="J2507">
        <v>218</v>
      </c>
      <c r="K2507">
        <f t="shared" si="78"/>
        <v>1209464000</v>
      </c>
      <c r="L2507">
        <v>196</v>
      </c>
      <c r="M2507">
        <v>174</v>
      </c>
      <c r="N2507" t="s">
        <v>1496</v>
      </c>
      <c r="O2507" t="s">
        <v>1173</v>
      </c>
      <c r="P2507" t="s">
        <v>39</v>
      </c>
      <c r="Q2507" s="6">
        <v>42230</v>
      </c>
      <c r="R2507" s="3">
        <v>132097</v>
      </c>
      <c r="S2507" s="3">
        <v>143228</v>
      </c>
      <c r="T2507" t="s">
        <v>91</v>
      </c>
      <c r="U2507" t="s">
        <v>646</v>
      </c>
      <c r="V2507" s="3">
        <v>15200</v>
      </c>
      <c r="X2507" t="s">
        <v>646</v>
      </c>
      <c r="Y2507" t="s">
        <v>646</v>
      </c>
      <c r="AB2507" s="3">
        <v>98815418</v>
      </c>
      <c r="AC2507" s="3">
        <v>107141984</v>
      </c>
      <c r="AD2507">
        <v>188.74</v>
      </c>
      <c r="AE2507" s="5">
        <f t="shared" si="79"/>
        <v>88933876.200000003</v>
      </c>
      <c r="AF2507">
        <v>204.64</v>
      </c>
      <c r="AG2507" s="4">
        <v>0.9</v>
      </c>
      <c r="AH2507" t="s">
        <v>33</v>
      </c>
      <c r="AI2507" t="s">
        <v>52</v>
      </c>
      <c r="AJ2507">
        <v>33.783907999999997</v>
      </c>
      <c r="AK2507">
        <v>-116.958635</v>
      </c>
    </row>
    <row r="2508" spans="1:37" x14ac:dyDescent="0.25">
      <c r="A2508">
        <v>2506</v>
      </c>
      <c r="B2508">
        <v>688</v>
      </c>
      <c r="C2508" t="s">
        <v>1496</v>
      </c>
      <c r="D2508" t="s">
        <v>52</v>
      </c>
      <c r="E2508" t="s">
        <v>31</v>
      </c>
      <c r="F2508" s="2">
        <v>35796</v>
      </c>
      <c r="G2508" s="2">
        <v>39447</v>
      </c>
      <c r="H2508">
        <v>15200</v>
      </c>
      <c r="I2508">
        <v>12448</v>
      </c>
      <c r="J2508">
        <v>218</v>
      </c>
      <c r="K2508">
        <f t="shared" si="78"/>
        <v>1209464000</v>
      </c>
      <c r="L2508">
        <v>196</v>
      </c>
      <c r="M2508">
        <v>174</v>
      </c>
      <c r="N2508" t="s">
        <v>1496</v>
      </c>
      <c r="O2508" t="s">
        <v>1500</v>
      </c>
      <c r="P2508" t="s">
        <v>34</v>
      </c>
      <c r="Q2508" s="6">
        <v>42199</v>
      </c>
      <c r="R2508" s="3">
        <v>136143</v>
      </c>
      <c r="S2508" s="3">
        <v>143373</v>
      </c>
      <c r="T2508" t="s">
        <v>91</v>
      </c>
      <c r="V2508" s="3">
        <v>15200</v>
      </c>
      <c r="AB2508" s="3">
        <v>101842036</v>
      </c>
      <c r="AC2508" s="3">
        <v>107250452</v>
      </c>
      <c r="AD2508">
        <v>194.52</v>
      </c>
      <c r="AE2508" s="5">
        <f t="shared" si="79"/>
        <v>91657832.400000006</v>
      </c>
      <c r="AF2508">
        <v>204.85</v>
      </c>
      <c r="AG2508" s="4">
        <v>0.9</v>
      </c>
      <c r="AH2508" t="s">
        <v>33</v>
      </c>
      <c r="AI2508" t="s">
        <v>52</v>
      </c>
      <c r="AJ2508">
        <v>33.783907999999997</v>
      </c>
      <c r="AK2508">
        <v>-116.958635</v>
      </c>
    </row>
    <row r="2509" spans="1:37" x14ac:dyDescent="0.25">
      <c r="A2509">
        <v>2507</v>
      </c>
      <c r="B2509">
        <v>688</v>
      </c>
      <c r="C2509" t="s">
        <v>1496</v>
      </c>
      <c r="D2509" t="s">
        <v>52</v>
      </c>
      <c r="E2509" t="s">
        <v>31</v>
      </c>
      <c r="F2509" s="2">
        <v>35796</v>
      </c>
      <c r="G2509" s="2">
        <v>39447</v>
      </c>
      <c r="H2509">
        <v>15200</v>
      </c>
      <c r="I2509">
        <v>12448</v>
      </c>
      <c r="J2509">
        <v>218</v>
      </c>
      <c r="K2509">
        <f t="shared" si="78"/>
        <v>1209464000</v>
      </c>
      <c r="L2509">
        <v>196</v>
      </c>
      <c r="M2509">
        <v>174</v>
      </c>
      <c r="N2509" t="s">
        <v>1496</v>
      </c>
      <c r="O2509" t="s">
        <v>1500</v>
      </c>
      <c r="P2509" t="s">
        <v>34</v>
      </c>
      <c r="Q2509" s="6">
        <v>42169</v>
      </c>
      <c r="R2509" s="3">
        <v>131993</v>
      </c>
      <c r="S2509" s="3">
        <v>134830</v>
      </c>
      <c r="T2509" t="s">
        <v>91</v>
      </c>
      <c r="V2509" s="3">
        <v>15200</v>
      </c>
      <c r="AB2509" s="3">
        <v>98737621</v>
      </c>
      <c r="AC2509" s="3">
        <v>100859844</v>
      </c>
      <c r="AD2509">
        <v>194.88</v>
      </c>
      <c r="AE2509" s="5">
        <f t="shared" si="79"/>
        <v>88863858.900000006</v>
      </c>
      <c r="AF2509">
        <v>199.07</v>
      </c>
      <c r="AG2509" s="4">
        <v>0.9</v>
      </c>
      <c r="AH2509" t="s">
        <v>33</v>
      </c>
      <c r="AI2509" t="s">
        <v>52</v>
      </c>
      <c r="AJ2509">
        <v>33.783907999999997</v>
      </c>
      <c r="AK2509">
        <v>-116.958635</v>
      </c>
    </row>
    <row r="2510" spans="1:37" x14ac:dyDescent="0.25">
      <c r="A2510">
        <v>2508</v>
      </c>
      <c r="B2510">
        <v>344</v>
      </c>
      <c r="C2510" t="s">
        <v>1501</v>
      </c>
      <c r="D2510" t="s">
        <v>36</v>
      </c>
      <c r="E2510" t="s">
        <v>31</v>
      </c>
      <c r="F2510" s="2">
        <v>35431</v>
      </c>
      <c r="G2510" s="2">
        <v>39082</v>
      </c>
      <c r="H2510">
        <v>114974</v>
      </c>
      <c r="I2510">
        <v>101132</v>
      </c>
      <c r="J2510">
        <v>180</v>
      </c>
      <c r="K2510">
        <f t="shared" si="78"/>
        <v>7553791800</v>
      </c>
      <c r="L2510">
        <v>162</v>
      </c>
      <c r="M2510">
        <v>144</v>
      </c>
      <c r="N2510" t="s">
        <v>1501</v>
      </c>
      <c r="O2510">
        <v>1</v>
      </c>
      <c r="P2510" t="s">
        <v>39</v>
      </c>
      <c r="Q2510" s="6">
        <v>42050</v>
      </c>
      <c r="R2510">
        <v>342</v>
      </c>
      <c r="S2510">
        <v>383</v>
      </c>
      <c r="T2510" t="s">
        <v>40</v>
      </c>
      <c r="U2510" t="s">
        <v>2201</v>
      </c>
      <c r="V2510" s="3">
        <v>117576</v>
      </c>
      <c r="W2510">
        <v>64</v>
      </c>
      <c r="X2510" t="s">
        <v>1503</v>
      </c>
      <c r="Y2510" t="s">
        <v>1504</v>
      </c>
      <c r="Z2510">
        <v>124</v>
      </c>
      <c r="AA2510" t="s">
        <v>40</v>
      </c>
      <c r="AB2510" s="3">
        <v>342000000</v>
      </c>
      <c r="AC2510" s="3">
        <v>383000000</v>
      </c>
      <c r="AD2510">
        <v>68.56</v>
      </c>
      <c r="AE2510" s="5">
        <f t="shared" si="79"/>
        <v>225720000</v>
      </c>
      <c r="AF2510">
        <v>76.78</v>
      </c>
      <c r="AG2510" s="4">
        <v>0.66</v>
      </c>
      <c r="AH2510" t="s">
        <v>33</v>
      </c>
      <c r="AI2510" t="s">
        <v>36</v>
      </c>
      <c r="AJ2510">
        <v>37.338208000000002</v>
      </c>
      <c r="AK2510">
        <v>-121.886329</v>
      </c>
    </row>
    <row r="2511" spans="1:37" x14ac:dyDescent="0.25">
      <c r="A2511">
        <v>2509</v>
      </c>
      <c r="B2511">
        <v>344</v>
      </c>
      <c r="C2511" t="s">
        <v>1501</v>
      </c>
      <c r="D2511" t="s">
        <v>36</v>
      </c>
      <c r="E2511" t="s">
        <v>31</v>
      </c>
      <c r="F2511" s="2">
        <v>35431</v>
      </c>
      <c r="G2511" s="2">
        <v>39082</v>
      </c>
      <c r="H2511">
        <v>114974</v>
      </c>
      <c r="I2511">
        <v>101132</v>
      </c>
      <c r="J2511">
        <v>180</v>
      </c>
      <c r="K2511">
        <f t="shared" si="78"/>
        <v>7553791800</v>
      </c>
      <c r="L2511">
        <v>162</v>
      </c>
      <c r="M2511">
        <v>144</v>
      </c>
      <c r="N2511" t="s">
        <v>1501</v>
      </c>
      <c r="O2511">
        <v>1</v>
      </c>
      <c r="P2511" t="s">
        <v>39</v>
      </c>
      <c r="Q2511" s="6">
        <v>42019</v>
      </c>
      <c r="R2511">
        <v>377</v>
      </c>
      <c r="S2511">
        <v>350</v>
      </c>
      <c r="T2511" t="s">
        <v>40</v>
      </c>
      <c r="U2511" t="s">
        <v>1502</v>
      </c>
      <c r="V2511" s="3">
        <v>116697</v>
      </c>
      <c r="W2511">
        <v>69</v>
      </c>
      <c r="X2511" t="s">
        <v>1503</v>
      </c>
      <c r="Y2511" t="s">
        <v>1504</v>
      </c>
      <c r="Z2511">
        <v>8</v>
      </c>
      <c r="AA2511" t="s">
        <v>40</v>
      </c>
      <c r="AB2511" s="3">
        <v>377000000</v>
      </c>
      <c r="AC2511" s="3">
        <v>350000000</v>
      </c>
      <c r="AD2511">
        <v>66.7</v>
      </c>
      <c r="AE2511" s="5">
        <f t="shared" si="79"/>
        <v>241280000</v>
      </c>
      <c r="AF2511">
        <v>61.92</v>
      </c>
      <c r="AG2511" s="4">
        <v>0.64</v>
      </c>
      <c r="AH2511" t="s">
        <v>33</v>
      </c>
      <c r="AI2511" t="s">
        <v>36</v>
      </c>
      <c r="AJ2511">
        <v>37.338208000000002</v>
      </c>
      <c r="AK2511">
        <v>-121.886329</v>
      </c>
    </row>
    <row r="2512" spans="1:37" x14ac:dyDescent="0.25">
      <c r="A2512">
        <v>2510</v>
      </c>
      <c r="B2512">
        <v>344</v>
      </c>
      <c r="C2512" t="s">
        <v>1501</v>
      </c>
      <c r="D2512" t="s">
        <v>36</v>
      </c>
      <c r="E2512" t="s">
        <v>31</v>
      </c>
      <c r="F2512" s="2">
        <v>35431</v>
      </c>
      <c r="G2512" s="2">
        <v>39082</v>
      </c>
      <c r="H2512">
        <v>114974</v>
      </c>
      <c r="I2512">
        <v>101132</v>
      </c>
      <c r="J2512">
        <v>180</v>
      </c>
      <c r="K2512">
        <f t="shared" si="78"/>
        <v>7553791800</v>
      </c>
      <c r="L2512">
        <v>162</v>
      </c>
      <c r="M2512">
        <v>144</v>
      </c>
      <c r="N2512" t="s">
        <v>1501</v>
      </c>
      <c r="O2512">
        <v>1</v>
      </c>
      <c r="P2512" t="s">
        <v>39</v>
      </c>
      <c r="Q2512" s="6">
        <v>42352</v>
      </c>
      <c r="R2512">
        <v>323</v>
      </c>
      <c r="S2512">
        <v>417</v>
      </c>
      <c r="T2512" t="s">
        <v>40</v>
      </c>
      <c r="U2512" t="s">
        <v>1505</v>
      </c>
      <c r="V2512" s="3">
        <v>116697</v>
      </c>
      <c r="W2512">
        <v>55</v>
      </c>
      <c r="X2512" t="s">
        <v>1503</v>
      </c>
      <c r="Y2512" t="s">
        <v>1506</v>
      </c>
      <c r="Z2512">
        <v>176</v>
      </c>
      <c r="AA2512" t="s">
        <v>40</v>
      </c>
      <c r="AB2512" s="3">
        <v>323000000</v>
      </c>
      <c r="AC2512" s="3">
        <v>417000000</v>
      </c>
      <c r="AD2512">
        <v>53.57</v>
      </c>
      <c r="AE2512" s="5">
        <f t="shared" si="79"/>
        <v>193800000</v>
      </c>
      <c r="AF2512">
        <v>69.16</v>
      </c>
      <c r="AG2512" s="4">
        <v>0.6</v>
      </c>
      <c r="AH2512" t="s">
        <v>33</v>
      </c>
      <c r="AI2512" t="s">
        <v>36</v>
      </c>
      <c r="AJ2512">
        <v>37.338208000000002</v>
      </c>
      <c r="AK2512">
        <v>-121.886329</v>
      </c>
    </row>
    <row r="2513" spans="1:37" x14ac:dyDescent="0.25">
      <c r="A2513">
        <v>2511</v>
      </c>
      <c r="B2513">
        <v>344</v>
      </c>
      <c r="C2513" t="s">
        <v>1501</v>
      </c>
      <c r="D2513" t="s">
        <v>36</v>
      </c>
      <c r="E2513" t="s">
        <v>31</v>
      </c>
      <c r="F2513" s="2">
        <v>35431</v>
      </c>
      <c r="G2513" s="2">
        <v>39082</v>
      </c>
      <c r="H2513">
        <v>114974</v>
      </c>
      <c r="I2513">
        <v>101132</v>
      </c>
      <c r="J2513">
        <v>180</v>
      </c>
      <c r="K2513">
        <f t="shared" si="78"/>
        <v>7553791800</v>
      </c>
      <c r="L2513">
        <v>162</v>
      </c>
      <c r="M2513">
        <v>144</v>
      </c>
      <c r="N2513" t="s">
        <v>1501</v>
      </c>
      <c r="O2513">
        <v>1</v>
      </c>
      <c r="P2513" t="s">
        <v>39</v>
      </c>
      <c r="Q2513" s="6">
        <v>42322</v>
      </c>
      <c r="R2513">
        <v>403</v>
      </c>
      <c r="S2513">
        <v>493</v>
      </c>
      <c r="T2513" t="s">
        <v>40</v>
      </c>
      <c r="U2513" t="s">
        <v>1507</v>
      </c>
      <c r="V2513" s="3">
        <v>116697</v>
      </c>
      <c r="W2513">
        <v>69</v>
      </c>
      <c r="X2513" t="s">
        <v>1503</v>
      </c>
      <c r="Y2513" t="s">
        <v>1508</v>
      </c>
      <c r="Z2513">
        <v>54</v>
      </c>
      <c r="AA2513" t="s">
        <v>40</v>
      </c>
      <c r="AB2513" s="3">
        <v>403000000</v>
      </c>
      <c r="AC2513" s="3">
        <v>493000000</v>
      </c>
      <c r="AD2513">
        <v>69.069999999999993</v>
      </c>
      <c r="AE2513" s="5">
        <f t="shared" si="79"/>
        <v>241800000</v>
      </c>
      <c r="AF2513">
        <v>84.49</v>
      </c>
      <c r="AG2513" s="4">
        <v>0.6</v>
      </c>
      <c r="AH2513" t="s">
        <v>33</v>
      </c>
      <c r="AI2513" t="s">
        <v>36</v>
      </c>
      <c r="AJ2513">
        <v>37.338208000000002</v>
      </c>
      <c r="AK2513">
        <v>-121.886329</v>
      </c>
    </row>
    <row r="2514" spans="1:37" x14ac:dyDescent="0.25">
      <c r="A2514">
        <v>2512</v>
      </c>
      <c r="B2514">
        <v>344</v>
      </c>
      <c r="C2514" t="s">
        <v>1501</v>
      </c>
      <c r="D2514" t="s">
        <v>36</v>
      </c>
      <c r="E2514" t="s">
        <v>31</v>
      </c>
      <c r="F2514" s="2">
        <v>35431</v>
      </c>
      <c r="G2514" s="2">
        <v>39082</v>
      </c>
      <c r="H2514">
        <v>114974</v>
      </c>
      <c r="I2514">
        <v>101132</v>
      </c>
      <c r="J2514">
        <v>180</v>
      </c>
      <c r="K2514">
        <f t="shared" si="78"/>
        <v>7553791800</v>
      </c>
      <c r="L2514">
        <v>162</v>
      </c>
      <c r="M2514">
        <v>144</v>
      </c>
      <c r="N2514" t="s">
        <v>1501</v>
      </c>
      <c r="O2514">
        <v>1</v>
      </c>
      <c r="P2514" t="s">
        <v>39</v>
      </c>
      <c r="Q2514" s="6">
        <v>42291</v>
      </c>
      <c r="R2514">
        <v>555</v>
      </c>
      <c r="S2514">
        <v>630</v>
      </c>
      <c r="T2514" t="s">
        <v>40</v>
      </c>
      <c r="U2514" t="s">
        <v>1509</v>
      </c>
      <c r="V2514" s="3">
        <v>116697</v>
      </c>
      <c r="W2514">
        <v>98</v>
      </c>
      <c r="X2514" t="s">
        <v>1510</v>
      </c>
      <c r="Y2514" t="s">
        <v>1511</v>
      </c>
      <c r="Z2514">
        <v>195</v>
      </c>
      <c r="AA2514" t="s">
        <v>40</v>
      </c>
      <c r="AB2514" s="3">
        <v>555000000</v>
      </c>
      <c r="AC2514" s="3">
        <v>630000000</v>
      </c>
      <c r="AD2514">
        <v>95.12</v>
      </c>
      <c r="AE2514" s="5">
        <f t="shared" si="79"/>
        <v>344100000</v>
      </c>
      <c r="AF2514">
        <v>107.97</v>
      </c>
      <c r="AG2514" s="4">
        <v>0.62</v>
      </c>
      <c r="AH2514" t="s">
        <v>33</v>
      </c>
      <c r="AI2514" t="s">
        <v>36</v>
      </c>
      <c r="AJ2514">
        <v>37.338208000000002</v>
      </c>
      <c r="AK2514">
        <v>-121.886329</v>
      </c>
    </row>
    <row r="2515" spans="1:37" x14ac:dyDescent="0.25">
      <c r="A2515">
        <v>2513</v>
      </c>
      <c r="B2515">
        <v>344</v>
      </c>
      <c r="C2515" t="s">
        <v>1501</v>
      </c>
      <c r="D2515" t="s">
        <v>36</v>
      </c>
      <c r="E2515" t="s">
        <v>31</v>
      </c>
      <c r="F2515" s="2">
        <v>35431</v>
      </c>
      <c r="G2515" s="2">
        <v>39082</v>
      </c>
      <c r="H2515">
        <v>114974</v>
      </c>
      <c r="I2515">
        <v>101132</v>
      </c>
      <c r="J2515">
        <v>180</v>
      </c>
      <c r="K2515">
        <f t="shared" si="78"/>
        <v>7553791800</v>
      </c>
      <c r="L2515">
        <v>162</v>
      </c>
      <c r="M2515">
        <v>144</v>
      </c>
      <c r="N2515" t="s">
        <v>1501</v>
      </c>
      <c r="O2515">
        <v>1</v>
      </c>
      <c r="P2515" t="s">
        <v>39</v>
      </c>
      <c r="Q2515" s="6">
        <v>42261</v>
      </c>
      <c r="R2515">
        <v>590</v>
      </c>
      <c r="S2515">
        <v>675</v>
      </c>
      <c r="T2515" t="s">
        <v>40</v>
      </c>
      <c r="U2515" t="s">
        <v>1512</v>
      </c>
      <c r="V2515" s="3">
        <v>116697</v>
      </c>
      <c r="W2515">
        <v>100</v>
      </c>
      <c r="X2515" t="s">
        <v>1510</v>
      </c>
      <c r="Y2515" t="s">
        <v>1511</v>
      </c>
      <c r="Z2515">
        <v>156</v>
      </c>
      <c r="AA2515" t="s">
        <v>40</v>
      </c>
      <c r="AB2515" s="3">
        <v>590000000</v>
      </c>
      <c r="AC2515" s="3">
        <v>675000000</v>
      </c>
      <c r="AD2515">
        <v>101.12</v>
      </c>
      <c r="AE2515" s="5">
        <f t="shared" si="79"/>
        <v>354000000</v>
      </c>
      <c r="AF2515">
        <v>115.68</v>
      </c>
      <c r="AG2515" s="4">
        <v>0.6</v>
      </c>
      <c r="AH2515" t="s">
        <v>33</v>
      </c>
      <c r="AI2515" t="s">
        <v>36</v>
      </c>
      <c r="AJ2515">
        <v>37.338208000000002</v>
      </c>
      <c r="AK2515">
        <v>-121.886329</v>
      </c>
    </row>
    <row r="2516" spans="1:37" x14ac:dyDescent="0.25">
      <c r="A2516">
        <v>2514</v>
      </c>
      <c r="B2516">
        <v>344</v>
      </c>
      <c r="C2516" t="s">
        <v>1501</v>
      </c>
      <c r="D2516" t="s">
        <v>36</v>
      </c>
      <c r="E2516" t="s">
        <v>31</v>
      </c>
      <c r="F2516" s="2">
        <v>35431</v>
      </c>
      <c r="G2516" s="2">
        <v>39082</v>
      </c>
      <c r="H2516">
        <v>114974</v>
      </c>
      <c r="I2516">
        <v>101132</v>
      </c>
      <c r="J2516">
        <v>180</v>
      </c>
      <c r="K2516">
        <f t="shared" si="78"/>
        <v>7553791800</v>
      </c>
      <c r="L2516">
        <v>162</v>
      </c>
      <c r="M2516">
        <v>144</v>
      </c>
      <c r="N2516" t="s">
        <v>1501</v>
      </c>
      <c r="O2516">
        <v>1</v>
      </c>
      <c r="P2516" t="s">
        <v>39</v>
      </c>
      <c r="Q2516" s="6">
        <v>42230</v>
      </c>
      <c r="R2516">
        <v>690</v>
      </c>
      <c r="S2516">
        <v>791</v>
      </c>
      <c r="T2516" t="s">
        <v>40</v>
      </c>
      <c r="U2516" t="s">
        <v>1513</v>
      </c>
      <c r="V2516" s="3">
        <v>114974</v>
      </c>
      <c r="X2516" t="s">
        <v>1514</v>
      </c>
      <c r="Y2516" t="s">
        <v>1515</v>
      </c>
      <c r="Z2516">
        <v>236</v>
      </c>
      <c r="AA2516" t="s">
        <v>40</v>
      </c>
      <c r="AB2516" s="3">
        <v>690000000</v>
      </c>
      <c r="AC2516" s="3">
        <v>791000000</v>
      </c>
      <c r="AD2516">
        <v>90.99</v>
      </c>
      <c r="AE2516" s="5">
        <f t="shared" si="79"/>
        <v>324300000</v>
      </c>
      <c r="AF2516">
        <v>104.31</v>
      </c>
      <c r="AG2516" s="4">
        <v>0.47</v>
      </c>
      <c r="AH2516" t="s">
        <v>33</v>
      </c>
      <c r="AI2516" t="s">
        <v>36</v>
      </c>
      <c r="AJ2516">
        <v>37.338208000000002</v>
      </c>
      <c r="AK2516">
        <v>-121.886329</v>
      </c>
    </row>
    <row r="2517" spans="1:37" x14ac:dyDescent="0.25">
      <c r="A2517">
        <v>2515</v>
      </c>
      <c r="B2517">
        <v>344</v>
      </c>
      <c r="C2517" t="s">
        <v>1501</v>
      </c>
      <c r="D2517" t="s">
        <v>36</v>
      </c>
      <c r="E2517" t="s">
        <v>31</v>
      </c>
      <c r="F2517" s="2">
        <v>35431</v>
      </c>
      <c r="G2517" s="2">
        <v>39082</v>
      </c>
      <c r="H2517">
        <v>114974</v>
      </c>
      <c r="I2517">
        <v>101132</v>
      </c>
      <c r="J2517">
        <v>180</v>
      </c>
      <c r="K2517">
        <f t="shared" si="78"/>
        <v>7553791800</v>
      </c>
      <c r="L2517">
        <v>162</v>
      </c>
      <c r="M2517">
        <v>144</v>
      </c>
      <c r="N2517" t="s">
        <v>1501</v>
      </c>
      <c r="O2517" t="s">
        <v>1516</v>
      </c>
      <c r="P2517" t="s">
        <v>39</v>
      </c>
      <c r="Q2517" s="6">
        <v>42199</v>
      </c>
      <c r="R2517">
        <v>728</v>
      </c>
      <c r="S2517">
        <v>818</v>
      </c>
      <c r="T2517" t="s">
        <v>40</v>
      </c>
      <c r="U2517" t="s">
        <v>1517</v>
      </c>
      <c r="V2517" s="3">
        <v>114974</v>
      </c>
      <c r="X2517" t="s">
        <v>1518</v>
      </c>
      <c r="Y2517" t="s">
        <v>1519</v>
      </c>
      <c r="Z2517">
        <v>113</v>
      </c>
      <c r="AA2517" t="s">
        <v>40</v>
      </c>
      <c r="AB2517" s="3">
        <v>728000000</v>
      </c>
      <c r="AC2517" s="3">
        <v>818000000</v>
      </c>
      <c r="AD2517">
        <v>96</v>
      </c>
      <c r="AE2517" s="5">
        <f t="shared" si="79"/>
        <v>342160000</v>
      </c>
      <c r="AF2517">
        <v>107.87</v>
      </c>
      <c r="AG2517" s="4">
        <v>0.47</v>
      </c>
      <c r="AH2517" t="s">
        <v>33</v>
      </c>
      <c r="AI2517" t="s">
        <v>36</v>
      </c>
      <c r="AJ2517">
        <v>37.338208000000002</v>
      </c>
      <c r="AK2517">
        <v>-121.886329</v>
      </c>
    </row>
    <row r="2518" spans="1:37" x14ac:dyDescent="0.25">
      <c r="A2518">
        <v>2516</v>
      </c>
      <c r="B2518">
        <v>344</v>
      </c>
      <c r="C2518" t="s">
        <v>1501</v>
      </c>
      <c r="D2518" t="s">
        <v>36</v>
      </c>
      <c r="E2518" t="s">
        <v>31</v>
      </c>
      <c r="F2518" s="2">
        <v>35431</v>
      </c>
      <c r="G2518" s="2">
        <v>39082</v>
      </c>
      <c r="H2518">
        <v>114974</v>
      </c>
      <c r="I2518">
        <v>101132</v>
      </c>
      <c r="J2518">
        <v>180</v>
      </c>
      <c r="K2518">
        <f t="shared" si="78"/>
        <v>7553791800</v>
      </c>
      <c r="L2518">
        <v>162</v>
      </c>
      <c r="M2518">
        <v>144</v>
      </c>
      <c r="N2518" t="s">
        <v>1501</v>
      </c>
      <c r="O2518" t="s">
        <v>1516</v>
      </c>
      <c r="P2518" t="s">
        <v>39</v>
      </c>
      <c r="Q2518" s="6">
        <v>42169</v>
      </c>
      <c r="R2518">
        <v>699</v>
      </c>
      <c r="S2518">
        <v>737</v>
      </c>
      <c r="T2518" t="s">
        <v>40</v>
      </c>
      <c r="U2518" t="s">
        <v>1520</v>
      </c>
      <c r="V2518" s="3">
        <v>114974</v>
      </c>
      <c r="X2518" t="s">
        <v>1518</v>
      </c>
      <c r="Y2518" t="s">
        <v>1521</v>
      </c>
      <c r="Z2518">
        <v>201</v>
      </c>
      <c r="AA2518" t="s">
        <v>40</v>
      </c>
      <c r="AB2518" s="3">
        <v>699000000</v>
      </c>
      <c r="AC2518" s="3">
        <v>737000000</v>
      </c>
      <c r="AD2518">
        <v>93.22</v>
      </c>
      <c r="AE2518" s="5">
        <f t="shared" si="79"/>
        <v>321540000</v>
      </c>
      <c r="AF2518">
        <v>98.29</v>
      </c>
      <c r="AG2518" s="4">
        <v>0.46</v>
      </c>
      <c r="AH2518" t="s">
        <v>33</v>
      </c>
      <c r="AI2518" t="s">
        <v>36</v>
      </c>
      <c r="AJ2518">
        <v>37.338208000000002</v>
      </c>
      <c r="AK2518">
        <v>-121.886329</v>
      </c>
    </row>
    <row r="2519" spans="1:37" x14ac:dyDescent="0.25">
      <c r="A2519">
        <v>2517</v>
      </c>
      <c r="B2519">
        <v>348</v>
      </c>
      <c r="C2519" t="s">
        <v>1522</v>
      </c>
      <c r="D2519" t="s">
        <v>36</v>
      </c>
      <c r="E2519" t="s">
        <v>53</v>
      </c>
      <c r="F2519" s="2">
        <v>34700</v>
      </c>
      <c r="G2519" s="2">
        <v>38352</v>
      </c>
      <c r="H2519">
        <v>946494</v>
      </c>
      <c r="I2519">
        <v>878880</v>
      </c>
      <c r="J2519">
        <v>144</v>
      </c>
      <c r="K2519">
        <f t="shared" si="78"/>
        <v>49747724640</v>
      </c>
      <c r="L2519">
        <v>134</v>
      </c>
      <c r="M2519">
        <v>124</v>
      </c>
      <c r="N2519" t="s">
        <v>1522</v>
      </c>
      <c r="O2519">
        <v>2</v>
      </c>
      <c r="P2519" t="s">
        <v>39</v>
      </c>
      <c r="Q2519" s="6">
        <v>42050</v>
      </c>
      <c r="R2519" s="3">
        <v>2350</v>
      </c>
      <c r="S2519" s="3">
        <v>2469</v>
      </c>
      <c r="T2519" t="s">
        <v>40</v>
      </c>
      <c r="V2519" s="3">
        <v>990000</v>
      </c>
      <c r="W2519">
        <v>59</v>
      </c>
      <c r="Z2519">
        <v>31329</v>
      </c>
      <c r="AA2519" t="s">
        <v>91</v>
      </c>
      <c r="AB2519" s="3">
        <v>2350000000</v>
      </c>
      <c r="AC2519" s="3">
        <v>2469000000</v>
      </c>
      <c r="AD2519">
        <v>59.34</v>
      </c>
      <c r="AE2519" s="5">
        <f t="shared" si="79"/>
        <v>1645000000</v>
      </c>
      <c r="AF2519">
        <v>62.35</v>
      </c>
      <c r="AG2519" s="4">
        <v>0.7</v>
      </c>
      <c r="AH2519" t="s">
        <v>33</v>
      </c>
      <c r="AI2519" t="s">
        <v>36</v>
      </c>
      <c r="AJ2519">
        <v>36.778261000000001</v>
      </c>
      <c r="AK2519">
        <v>-119.41793199999999</v>
      </c>
    </row>
    <row r="2520" spans="1:37" x14ac:dyDescent="0.25">
      <c r="A2520">
        <v>2518</v>
      </c>
      <c r="B2520">
        <v>348</v>
      </c>
      <c r="C2520" t="s">
        <v>1522</v>
      </c>
      <c r="D2520" t="s">
        <v>36</v>
      </c>
      <c r="E2520" t="s">
        <v>53</v>
      </c>
      <c r="F2520" s="2">
        <v>34700</v>
      </c>
      <c r="G2520" s="2">
        <v>38352</v>
      </c>
      <c r="H2520">
        <v>946494</v>
      </c>
      <c r="I2520">
        <v>878880</v>
      </c>
      <c r="J2520">
        <v>144</v>
      </c>
      <c r="K2520">
        <f t="shared" si="78"/>
        <v>49747724640</v>
      </c>
      <c r="L2520">
        <v>134</v>
      </c>
      <c r="M2520">
        <v>124</v>
      </c>
      <c r="N2520" t="s">
        <v>1522</v>
      </c>
      <c r="O2520">
        <v>2</v>
      </c>
      <c r="P2520" t="s">
        <v>39</v>
      </c>
      <c r="Q2520" s="6">
        <v>42019</v>
      </c>
      <c r="R2520" s="3">
        <v>2533</v>
      </c>
      <c r="S2520" s="3">
        <v>2461</v>
      </c>
      <c r="T2520" t="s">
        <v>40</v>
      </c>
      <c r="V2520" s="3">
        <v>990000</v>
      </c>
      <c r="W2520">
        <v>58</v>
      </c>
      <c r="Z2520">
        <v>19108</v>
      </c>
      <c r="AA2520" t="s">
        <v>91</v>
      </c>
      <c r="AB2520" s="3">
        <v>2533000000</v>
      </c>
      <c r="AC2520" s="3">
        <v>2461000000</v>
      </c>
      <c r="AD2520">
        <v>57.77</v>
      </c>
      <c r="AE2520" s="5">
        <f t="shared" si="79"/>
        <v>1773100000</v>
      </c>
      <c r="AF2520">
        <v>56.13</v>
      </c>
      <c r="AG2520" s="4">
        <v>0.7</v>
      </c>
      <c r="AH2520" t="s">
        <v>33</v>
      </c>
      <c r="AI2520" t="s">
        <v>36</v>
      </c>
      <c r="AJ2520">
        <v>36.778261000000001</v>
      </c>
      <c r="AK2520">
        <v>-119.41793199999999</v>
      </c>
    </row>
    <row r="2521" spans="1:37" x14ac:dyDescent="0.25">
      <c r="A2521">
        <v>2519</v>
      </c>
      <c r="B2521">
        <v>348</v>
      </c>
      <c r="C2521" t="s">
        <v>1522</v>
      </c>
      <c r="D2521" t="s">
        <v>36</v>
      </c>
      <c r="E2521" t="s">
        <v>53</v>
      </c>
      <c r="F2521" s="2">
        <v>34700</v>
      </c>
      <c r="G2521" s="2">
        <v>38352</v>
      </c>
      <c r="H2521">
        <v>946494</v>
      </c>
      <c r="I2521">
        <v>878880</v>
      </c>
      <c r="J2521">
        <v>144</v>
      </c>
      <c r="K2521">
        <f t="shared" si="78"/>
        <v>49747724640</v>
      </c>
      <c r="L2521">
        <v>134</v>
      </c>
      <c r="M2521">
        <v>124</v>
      </c>
      <c r="N2521" t="s">
        <v>1522</v>
      </c>
      <c r="O2521">
        <v>2</v>
      </c>
      <c r="P2521" t="s">
        <v>39</v>
      </c>
      <c r="Q2521" s="6">
        <v>42352</v>
      </c>
      <c r="R2521" s="3">
        <v>2306</v>
      </c>
      <c r="S2521" s="3">
        <v>3113</v>
      </c>
      <c r="T2521" t="s">
        <v>40</v>
      </c>
      <c r="V2521" s="3">
        <v>990000</v>
      </c>
      <c r="W2521">
        <v>53</v>
      </c>
      <c r="Z2521">
        <v>22087</v>
      </c>
      <c r="AA2521" t="s">
        <v>91</v>
      </c>
      <c r="AB2521" s="3">
        <v>2306000000</v>
      </c>
      <c r="AC2521" s="3">
        <v>3113000000</v>
      </c>
      <c r="AD2521">
        <v>52.6</v>
      </c>
      <c r="AE2521" s="5">
        <f t="shared" si="79"/>
        <v>1614200000</v>
      </c>
      <c r="AF2521">
        <v>71</v>
      </c>
      <c r="AG2521" s="4">
        <v>0.7</v>
      </c>
      <c r="AH2521" t="s">
        <v>33</v>
      </c>
      <c r="AI2521" t="s">
        <v>36</v>
      </c>
      <c r="AJ2521">
        <v>36.778261000000001</v>
      </c>
      <c r="AK2521">
        <v>-119.41793199999999</v>
      </c>
    </row>
    <row r="2522" spans="1:37" x14ac:dyDescent="0.25">
      <c r="A2522">
        <v>2520</v>
      </c>
      <c r="B2522">
        <v>348</v>
      </c>
      <c r="C2522" t="s">
        <v>1522</v>
      </c>
      <c r="D2522" t="s">
        <v>36</v>
      </c>
      <c r="E2522" t="s">
        <v>53</v>
      </c>
      <c r="F2522" s="2">
        <v>34700</v>
      </c>
      <c r="G2522" s="2">
        <v>38352</v>
      </c>
      <c r="H2522">
        <v>946494</v>
      </c>
      <c r="I2522">
        <v>878880</v>
      </c>
      <c r="J2522">
        <v>144</v>
      </c>
      <c r="K2522">
        <f t="shared" si="78"/>
        <v>49747724640</v>
      </c>
      <c r="L2522">
        <v>134</v>
      </c>
      <c r="M2522">
        <v>124</v>
      </c>
      <c r="N2522" t="s">
        <v>1522</v>
      </c>
      <c r="O2522">
        <v>2</v>
      </c>
      <c r="P2522" t="s">
        <v>39</v>
      </c>
      <c r="Q2522" s="6">
        <v>42322</v>
      </c>
      <c r="R2522" s="3">
        <v>2838</v>
      </c>
      <c r="S2522" s="3">
        <v>3460</v>
      </c>
      <c r="T2522" t="s">
        <v>40</v>
      </c>
      <c r="V2522" s="3">
        <v>990000</v>
      </c>
      <c r="W2522">
        <v>67</v>
      </c>
      <c r="Z2522">
        <v>39071</v>
      </c>
      <c r="AA2522" t="s">
        <v>91</v>
      </c>
      <c r="AB2522" s="3">
        <v>2838000000</v>
      </c>
      <c r="AC2522" s="3">
        <v>3460000000</v>
      </c>
      <c r="AD2522">
        <v>66.89</v>
      </c>
      <c r="AE2522" s="5">
        <f t="shared" si="79"/>
        <v>1986599999.9999998</v>
      </c>
      <c r="AF2522">
        <v>81.55</v>
      </c>
      <c r="AG2522" s="4">
        <v>0.7</v>
      </c>
      <c r="AH2522" t="s">
        <v>33</v>
      </c>
      <c r="AI2522" t="s">
        <v>36</v>
      </c>
      <c r="AJ2522">
        <v>36.778261000000001</v>
      </c>
      <c r="AK2522">
        <v>-119.41793199999999</v>
      </c>
    </row>
    <row r="2523" spans="1:37" x14ac:dyDescent="0.25">
      <c r="A2523">
        <v>2521</v>
      </c>
      <c r="B2523">
        <v>348</v>
      </c>
      <c r="C2523" t="s">
        <v>1522</v>
      </c>
      <c r="D2523" t="s">
        <v>36</v>
      </c>
      <c r="E2523" t="s">
        <v>53</v>
      </c>
      <c r="F2523" s="2">
        <v>34700</v>
      </c>
      <c r="G2523" s="2">
        <v>38352</v>
      </c>
      <c r="H2523">
        <v>946494</v>
      </c>
      <c r="I2523">
        <v>878880</v>
      </c>
      <c r="J2523">
        <v>144</v>
      </c>
      <c r="K2523">
        <f t="shared" si="78"/>
        <v>49747724640</v>
      </c>
      <c r="L2523">
        <v>134</v>
      </c>
      <c r="M2523">
        <v>124</v>
      </c>
      <c r="N2523" t="s">
        <v>1522</v>
      </c>
      <c r="O2523">
        <v>2</v>
      </c>
      <c r="P2523" t="s">
        <v>39</v>
      </c>
      <c r="Q2523" s="6">
        <v>42291</v>
      </c>
      <c r="R2523" s="3">
        <v>3667</v>
      </c>
      <c r="S2523" s="3">
        <v>4389</v>
      </c>
      <c r="T2523" t="s">
        <v>40</v>
      </c>
      <c r="V2523" s="3">
        <v>990000</v>
      </c>
      <c r="W2523">
        <v>84</v>
      </c>
      <c r="Z2523">
        <v>82419</v>
      </c>
      <c r="AA2523" t="s">
        <v>91</v>
      </c>
      <c r="AB2523" s="3">
        <v>3667000000</v>
      </c>
      <c r="AC2523" s="3">
        <v>4389000000</v>
      </c>
      <c r="AD2523">
        <v>83.64</v>
      </c>
      <c r="AE2523" s="5">
        <f t="shared" si="79"/>
        <v>2566900000</v>
      </c>
      <c r="AF2523">
        <v>100.11</v>
      </c>
      <c r="AG2523" s="4">
        <v>0.7</v>
      </c>
      <c r="AH2523" t="s">
        <v>33</v>
      </c>
      <c r="AI2523" t="s">
        <v>36</v>
      </c>
      <c r="AJ2523">
        <v>36.778261000000001</v>
      </c>
      <c r="AK2523">
        <v>-119.41793199999999</v>
      </c>
    </row>
    <row r="2524" spans="1:37" x14ac:dyDescent="0.25">
      <c r="A2524">
        <v>2522</v>
      </c>
      <c r="B2524">
        <v>348</v>
      </c>
      <c r="C2524" t="s">
        <v>1522</v>
      </c>
      <c r="D2524" t="s">
        <v>36</v>
      </c>
      <c r="E2524" t="s">
        <v>53</v>
      </c>
      <c r="F2524" s="2">
        <v>34700</v>
      </c>
      <c r="G2524" s="2">
        <v>38352</v>
      </c>
      <c r="H2524">
        <v>946494</v>
      </c>
      <c r="I2524">
        <v>878880</v>
      </c>
      <c r="J2524">
        <v>144</v>
      </c>
      <c r="K2524">
        <f t="shared" si="78"/>
        <v>49747724640</v>
      </c>
      <c r="L2524">
        <v>134</v>
      </c>
      <c r="M2524">
        <v>124</v>
      </c>
      <c r="N2524" t="s">
        <v>1522</v>
      </c>
      <c r="O2524">
        <v>2</v>
      </c>
      <c r="P2524" t="s">
        <v>39</v>
      </c>
      <c r="Q2524" s="6">
        <v>42261</v>
      </c>
      <c r="R2524" s="3">
        <v>4014</v>
      </c>
      <c r="S2524" s="3">
        <v>4671</v>
      </c>
      <c r="T2524" t="s">
        <v>40</v>
      </c>
      <c r="V2524" s="3">
        <v>990000</v>
      </c>
      <c r="W2524">
        <v>95</v>
      </c>
      <c r="Z2524">
        <v>115509</v>
      </c>
      <c r="AA2524" t="s">
        <v>91</v>
      </c>
      <c r="AB2524" s="3">
        <v>4014000000</v>
      </c>
      <c r="AC2524" s="3">
        <v>4671000000</v>
      </c>
      <c r="AD2524">
        <v>94.61</v>
      </c>
      <c r="AE2524" s="5">
        <f t="shared" si="79"/>
        <v>2809800000</v>
      </c>
      <c r="AF2524">
        <v>110.09</v>
      </c>
      <c r="AG2524" s="4">
        <v>0.7</v>
      </c>
      <c r="AH2524" t="s">
        <v>33</v>
      </c>
      <c r="AI2524" t="s">
        <v>36</v>
      </c>
      <c r="AJ2524">
        <v>36.778261000000001</v>
      </c>
      <c r="AK2524">
        <v>-119.41793199999999</v>
      </c>
    </row>
    <row r="2525" spans="1:37" x14ac:dyDescent="0.25">
      <c r="A2525">
        <v>2523</v>
      </c>
      <c r="B2525">
        <v>348</v>
      </c>
      <c r="C2525" t="s">
        <v>1522</v>
      </c>
      <c r="D2525" t="s">
        <v>36</v>
      </c>
      <c r="E2525" t="s">
        <v>53</v>
      </c>
      <c r="F2525" s="2">
        <v>34700</v>
      </c>
      <c r="G2525" s="2">
        <v>38352</v>
      </c>
      <c r="H2525">
        <v>946494</v>
      </c>
      <c r="I2525">
        <v>878880</v>
      </c>
      <c r="J2525">
        <v>144</v>
      </c>
      <c r="K2525">
        <f t="shared" si="78"/>
        <v>49747724640</v>
      </c>
      <c r="L2525">
        <v>134</v>
      </c>
      <c r="M2525">
        <v>124</v>
      </c>
      <c r="N2525" t="s">
        <v>1522</v>
      </c>
      <c r="O2525">
        <v>3</v>
      </c>
      <c r="P2525" t="s">
        <v>39</v>
      </c>
      <c r="Q2525" s="6">
        <v>42230</v>
      </c>
      <c r="R2525" s="3">
        <v>4543</v>
      </c>
      <c r="S2525" s="3">
        <v>5204</v>
      </c>
      <c r="T2525" t="s">
        <v>40</v>
      </c>
      <c r="V2525" s="3">
        <v>946494</v>
      </c>
      <c r="Z2525">
        <v>129275</v>
      </c>
      <c r="AA2525" t="s">
        <v>91</v>
      </c>
      <c r="AB2525" s="3">
        <v>4543000000</v>
      </c>
      <c r="AC2525" s="3">
        <v>5204000000</v>
      </c>
      <c r="AD2525">
        <v>108.38</v>
      </c>
      <c r="AE2525" s="5">
        <f t="shared" si="79"/>
        <v>3180100000</v>
      </c>
      <c r="AF2525">
        <v>124.15</v>
      </c>
      <c r="AG2525" s="4">
        <v>0.7</v>
      </c>
      <c r="AH2525" t="s">
        <v>33</v>
      </c>
      <c r="AI2525" t="s">
        <v>36</v>
      </c>
      <c r="AJ2525">
        <v>36.778261000000001</v>
      </c>
      <c r="AK2525">
        <v>-119.41793199999999</v>
      </c>
    </row>
    <row r="2526" spans="1:37" x14ac:dyDescent="0.25">
      <c r="A2526">
        <v>2524</v>
      </c>
      <c r="B2526">
        <v>348</v>
      </c>
      <c r="C2526" t="s">
        <v>1522</v>
      </c>
      <c r="D2526" t="s">
        <v>36</v>
      </c>
      <c r="E2526" t="s">
        <v>53</v>
      </c>
      <c r="F2526" s="2">
        <v>34700</v>
      </c>
      <c r="G2526" s="2">
        <v>38352</v>
      </c>
      <c r="H2526">
        <v>946494</v>
      </c>
      <c r="I2526">
        <v>878880</v>
      </c>
      <c r="J2526">
        <v>144</v>
      </c>
      <c r="K2526">
        <f t="shared" si="78"/>
        <v>49747724640</v>
      </c>
      <c r="L2526">
        <v>134</v>
      </c>
      <c r="M2526">
        <v>124</v>
      </c>
      <c r="N2526" t="s">
        <v>1522</v>
      </c>
      <c r="O2526">
        <v>3</v>
      </c>
      <c r="P2526" t="s">
        <v>39</v>
      </c>
      <c r="Q2526" s="6">
        <v>42199</v>
      </c>
      <c r="R2526" s="3">
        <v>4788</v>
      </c>
      <c r="S2526" s="3">
        <v>5352</v>
      </c>
      <c r="T2526" t="s">
        <v>40</v>
      </c>
      <c r="V2526" s="3">
        <v>946494</v>
      </c>
      <c r="Z2526">
        <v>130113</v>
      </c>
      <c r="AA2526" t="s">
        <v>91</v>
      </c>
      <c r="AB2526" s="3">
        <v>4787500000</v>
      </c>
      <c r="AC2526" s="3">
        <v>5352100000</v>
      </c>
      <c r="AD2526">
        <v>114.22</v>
      </c>
      <c r="AE2526" s="5">
        <f t="shared" si="79"/>
        <v>3351250000</v>
      </c>
      <c r="AF2526">
        <v>127.69</v>
      </c>
      <c r="AG2526" s="4">
        <v>0.7</v>
      </c>
      <c r="AH2526" t="s">
        <v>33</v>
      </c>
      <c r="AI2526" t="s">
        <v>36</v>
      </c>
      <c r="AJ2526">
        <v>36.778261000000001</v>
      </c>
      <c r="AK2526">
        <v>-119.41793199999999</v>
      </c>
    </row>
    <row r="2527" spans="1:37" x14ac:dyDescent="0.25">
      <c r="A2527">
        <v>2525</v>
      </c>
      <c r="B2527">
        <v>348</v>
      </c>
      <c r="C2527" t="s">
        <v>1522</v>
      </c>
      <c r="D2527" t="s">
        <v>36</v>
      </c>
      <c r="E2527" t="s">
        <v>53</v>
      </c>
      <c r="F2527" s="2">
        <v>34700</v>
      </c>
      <c r="G2527" s="2">
        <v>38352</v>
      </c>
      <c r="H2527">
        <v>946494</v>
      </c>
      <c r="I2527">
        <v>878880</v>
      </c>
      <c r="J2527">
        <v>144</v>
      </c>
      <c r="K2527">
        <f t="shared" si="78"/>
        <v>49747724640</v>
      </c>
      <c r="L2527">
        <v>134</v>
      </c>
      <c r="M2527">
        <v>124</v>
      </c>
      <c r="N2527" t="s">
        <v>1522</v>
      </c>
      <c r="O2527">
        <v>3</v>
      </c>
      <c r="P2527" t="s">
        <v>39</v>
      </c>
      <c r="Q2527" s="6">
        <v>42169</v>
      </c>
      <c r="R2527" s="3">
        <v>4570</v>
      </c>
      <c r="S2527" s="3">
        <v>4927</v>
      </c>
      <c r="T2527" t="s">
        <v>40</v>
      </c>
      <c r="V2527" s="3">
        <v>990000</v>
      </c>
      <c r="Z2527">
        <v>134354</v>
      </c>
      <c r="AA2527" t="s">
        <v>91</v>
      </c>
      <c r="AB2527" s="3">
        <v>4569800000</v>
      </c>
      <c r="AC2527" s="3">
        <v>4926900000</v>
      </c>
      <c r="AD2527">
        <v>107.71</v>
      </c>
      <c r="AE2527" s="5">
        <f t="shared" si="79"/>
        <v>3198860000</v>
      </c>
      <c r="AF2527">
        <v>116.12</v>
      </c>
      <c r="AG2527" s="4">
        <v>0.7</v>
      </c>
      <c r="AH2527" t="s">
        <v>33</v>
      </c>
      <c r="AI2527" t="s">
        <v>36</v>
      </c>
      <c r="AJ2527">
        <v>36.778261000000001</v>
      </c>
      <c r="AK2527">
        <v>-119.41793199999999</v>
      </c>
    </row>
    <row r="2528" spans="1:37" x14ac:dyDescent="0.25">
      <c r="A2528">
        <v>2526</v>
      </c>
      <c r="B2528">
        <v>691</v>
      </c>
      <c r="C2528" t="s">
        <v>1523</v>
      </c>
      <c r="D2528" t="s">
        <v>52</v>
      </c>
      <c r="E2528" t="s">
        <v>31</v>
      </c>
      <c r="F2528" s="2">
        <v>36892</v>
      </c>
      <c r="G2528" s="2">
        <v>40178</v>
      </c>
      <c r="H2528">
        <v>40262</v>
      </c>
      <c r="I2528">
        <v>38474</v>
      </c>
      <c r="J2528">
        <v>221</v>
      </c>
      <c r="K2528">
        <f t="shared" si="78"/>
        <v>3247734230</v>
      </c>
      <c r="L2528">
        <v>199</v>
      </c>
      <c r="M2528">
        <v>177</v>
      </c>
      <c r="N2528" t="s">
        <v>1523</v>
      </c>
      <c r="O2528" t="s">
        <v>38</v>
      </c>
      <c r="P2528" t="s">
        <v>39</v>
      </c>
      <c r="Q2528" s="6">
        <v>42050</v>
      </c>
      <c r="R2528">
        <v>460</v>
      </c>
      <c r="S2528">
        <v>402</v>
      </c>
      <c r="T2528" t="s">
        <v>55</v>
      </c>
      <c r="U2528" t="s">
        <v>2202</v>
      </c>
      <c r="V2528" s="3">
        <v>39047</v>
      </c>
      <c r="W2528">
        <v>84</v>
      </c>
      <c r="X2528" t="s">
        <v>2203</v>
      </c>
      <c r="Y2528" t="s">
        <v>2204</v>
      </c>
      <c r="AB2528" s="3">
        <v>149829745</v>
      </c>
      <c r="AC2528" s="3">
        <v>131090029</v>
      </c>
      <c r="AD2528">
        <v>94.34</v>
      </c>
      <c r="AE2528" s="5">
        <f t="shared" si="79"/>
        <v>103382524.05</v>
      </c>
      <c r="AF2528">
        <v>82.54</v>
      </c>
      <c r="AG2528" s="4">
        <v>0.69</v>
      </c>
      <c r="AH2528" t="s">
        <v>33</v>
      </c>
      <c r="AI2528" t="s">
        <v>52</v>
      </c>
      <c r="AJ2528">
        <v>33.501692999999896</v>
      </c>
      <c r="AK2528">
        <v>-117.66255099999999</v>
      </c>
    </row>
    <row r="2529" spans="1:37" x14ac:dyDescent="0.25">
      <c r="A2529">
        <v>2527</v>
      </c>
      <c r="B2529">
        <v>691</v>
      </c>
      <c r="C2529" t="s">
        <v>1523</v>
      </c>
      <c r="D2529" t="s">
        <v>52</v>
      </c>
      <c r="E2529" t="s">
        <v>31</v>
      </c>
      <c r="F2529" s="2">
        <v>36892</v>
      </c>
      <c r="G2529" s="2">
        <v>40178</v>
      </c>
      <c r="H2529">
        <v>40262</v>
      </c>
      <c r="I2529">
        <v>38474</v>
      </c>
      <c r="J2529">
        <v>221</v>
      </c>
      <c r="K2529">
        <f t="shared" si="78"/>
        <v>3247734230</v>
      </c>
      <c r="L2529">
        <v>199</v>
      </c>
      <c r="M2529">
        <v>177</v>
      </c>
      <c r="N2529" t="s">
        <v>1523</v>
      </c>
      <c r="O2529" t="s">
        <v>38</v>
      </c>
      <c r="P2529" t="s">
        <v>39</v>
      </c>
      <c r="Q2529" s="6">
        <v>42019</v>
      </c>
      <c r="R2529">
        <v>424</v>
      </c>
      <c r="S2529">
        <v>406</v>
      </c>
      <c r="T2529" t="s">
        <v>55</v>
      </c>
      <c r="U2529" t="s">
        <v>1524</v>
      </c>
      <c r="V2529" s="3">
        <v>39047</v>
      </c>
      <c r="W2529">
        <v>73</v>
      </c>
      <c r="X2529" t="s">
        <v>1525</v>
      </c>
      <c r="Y2529" t="s">
        <v>1526</v>
      </c>
      <c r="AB2529" s="3">
        <v>138275053</v>
      </c>
      <c r="AC2529" s="3">
        <v>132360850</v>
      </c>
      <c r="AD2529">
        <v>89.31</v>
      </c>
      <c r="AE2529" s="5">
        <f t="shared" si="79"/>
        <v>107854541.34</v>
      </c>
      <c r="AF2529">
        <v>85.49</v>
      </c>
      <c r="AG2529" s="4">
        <v>0.78</v>
      </c>
      <c r="AH2529" t="s">
        <v>33</v>
      </c>
      <c r="AI2529" t="s">
        <v>52</v>
      </c>
      <c r="AJ2529">
        <v>33.501692999999896</v>
      </c>
      <c r="AK2529">
        <v>-117.66255099999999</v>
      </c>
    </row>
    <row r="2530" spans="1:37" x14ac:dyDescent="0.25">
      <c r="A2530">
        <v>2528</v>
      </c>
      <c r="B2530">
        <v>691</v>
      </c>
      <c r="C2530" t="s">
        <v>1523</v>
      </c>
      <c r="D2530" t="s">
        <v>52</v>
      </c>
      <c r="E2530" t="s">
        <v>31</v>
      </c>
      <c r="F2530" s="2">
        <v>36892</v>
      </c>
      <c r="G2530" s="2">
        <v>40178</v>
      </c>
      <c r="H2530">
        <v>40262</v>
      </c>
      <c r="I2530">
        <v>38474</v>
      </c>
      <c r="J2530">
        <v>221</v>
      </c>
      <c r="K2530">
        <f t="shared" si="78"/>
        <v>3247734230</v>
      </c>
      <c r="L2530">
        <v>199</v>
      </c>
      <c r="M2530">
        <v>177</v>
      </c>
      <c r="N2530" t="s">
        <v>1523</v>
      </c>
      <c r="O2530" t="s">
        <v>38</v>
      </c>
      <c r="P2530" t="s">
        <v>39</v>
      </c>
      <c r="Q2530" s="6">
        <v>42352</v>
      </c>
      <c r="R2530">
        <v>355</v>
      </c>
      <c r="S2530">
        <v>506</v>
      </c>
      <c r="T2530" t="s">
        <v>55</v>
      </c>
      <c r="U2530" t="s">
        <v>1527</v>
      </c>
      <c r="V2530" s="3">
        <v>38491</v>
      </c>
      <c r="W2530">
        <v>93</v>
      </c>
      <c r="X2530" t="s">
        <v>1528</v>
      </c>
      <c r="Y2530" t="s">
        <v>1529</v>
      </c>
      <c r="AB2530" s="3">
        <v>115700066</v>
      </c>
      <c r="AC2530" s="3">
        <v>164815652</v>
      </c>
      <c r="AD2530">
        <v>46.93</v>
      </c>
      <c r="AE2530" s="5">
        <f t="shared" si="79"/>
        <v>55536031.68</v>
      </c>
      <c r="AF2530">
        <v>66.849999999999994</v>
      </c>
      <c r="AG2530" s="4">
        <v>0.48</v>
      </c>
      <c r="AH2530" t="s">
        <v>33</v>
      </c>
      <c r="AI2530" t="s">
        <v>52</v>
      </c>
      <c r="AJ2530">
        <v>33.501692999999896</v>
      </c>
      <c r="AK2530">
        <v>-117.66255099999999</v>
      </c>
    </row>
    <row r="2531" spans="1:37" x14ac:dyDescent="0.25">
      <c r="A2531">
        <v>2529</v>
      </c>
      <c r="B2531">
        <v>691</v>
      </c>
      <c r="C2531" t="s">
        <v>1523</v>
      </c>
      <c r="D2531" t="s">
        <v>52</v>
      </c>
      <c r="E2531" t="s">
        <v>31</v>
      </c>
      <c r="F2531" s="2">
        <v>36892</v>
      </c>
      <c r="G2531" s="2">
        <v>40178</v>
      </c>
      <c r="H2531">
        <v>40262</v>
      </c>
      <c r="I2531">
        <v>38474</v>
      </c>
      <c r="J2531">
        <v>221</v>
      </c>
      <c r="K2531">
        <f t="shared" si="78"/>
        <v>3247734230</v>
      </c>
      <c r="L2531">
        <v>199</v>
      </c>
      <c r="M2531">
        <v>177</v>
      </c>
      <c r="N2531" t="s">
        <v>1523</v>
      </c>
      <c r="O2531" t="s">
        <v>38</v>
      </c>
      <c r="P2531" t="s">
        <v>39</v>
      </c>
      <c r="Q2531" s="6">
        <v>42322</v>
      </c>
      <c r="R2531">
        <v>620</v>
      </c>
      <c r="S2531">
        <v>605</v>
      </c>
      <c r="T2531" t="s">
        <v>55</v>
      </c>
      <c r="U2531" t="s">
        <v>1530</v>
      </c>
      <c r="V2531" s="3">
        <v>38491</v>
      </c>
      <c r="W2531">
        <v>109</v>
      </c>
      <c r="X2531" t="s">
        <v>1531</v>
      </c>
      <c r="Y2531" t="s">
        <v>1532</v>
      </c>
      <c r="AB2531" s="3">
        <v>202125640</v>
      </c>
      <c r="AC2531" s="3">
        <v>197205284</v>
      </c>
      <c r="AD2531">
        <v>103.97</v>
      </c>
      <c r="AE2531" s="5">
        <f t="shared" si="79"/>
        <v>119254127.59999999</v>
      </c>
      <c r="AF2531">
        <v>101.44</v>
      </c>
      <c r="AG2531" s="4">
        <v>0.59</v>
      </c>
      <c r="AH2531" t="s">
        <v>33</v>
      </c>
      <c r="AI2531" t="s">
        <v>52</v>
      </c>
      <c r="AJ2531">
        <v>33.501692999999896</v>
      </c>
      <c r="AK2531">
        <v>-117.66255099999999</v>
      </c>
    </row>
    <row r="2532" spans="1:37" x14ac:dyDescent="0.25">
      <c r="A2532">
        <v>2530</v>
      </c>
      <c r="B2532">
        <v>691</v>
      </c>
      <c r="C2532" t="s">
        <v>1523</v>
      </c>
      <c r="D2532" t="s">
        <v>52</v>
      </c>
      <c r="E2532" t="s">
        <v>31</v>
      </c>
      <c r="F2532" s="2">
        <v>36892</v>
      </c>
      <c r="G2532" s="2">
        <v>40178</v>
      </c>
      <c r="H2532">
        <v>40262</v>
      </c>
      <c r="I2532">
        <v>38474</v>
      </c>
      <c r="J2532">
        <v>221</v>
      </c>
      <c r="K2532">
        <f t="shared" si="78"/>
        <v>3247734230</v>
      </c>
      <c r="L2532">
        <v>199</v>
      </c>
      <c r="M2532">
        <v>177</v>
      </c>
      <c r="N2532" t="s">
        <v>1523</v>
      </c>
      <c r="O2532" t="s">
        <v>38</v>
      </c>
      <c r="P2532" t="s">
        <v>39</v>
      </c>
      <c r="Q2532" s="6">
        <v>42291</v>
      </c>
      <c r="R2532">
        <v>788</v>
      </c>
      <c r="S2532">
        <v>762</v>
      </c>
      <c r="T2532" t="s">
        <v>55</v>
      </c>
      <c r="U2532" t="s">
        <v>1533</v>
      </c>
      <c r="V2532" s="3">
        <v>38491</v>
      </c>
      <c r="W2532">
        <v>155</v>
      </c>
      <c r="X2532" t="s">
        <v>1534</v>
      </c>
      <c r="Y2532" t="s">
        <v>1535</v>
      </c>
      <c r="AB2532" s="3">
        <v>256836095</v>
      </c>
      <c r="AC2532" s="3">
        <v>248298787</v>
      </c>
      <c r="AD2532">
        <v>122.69</v>
      </c>
      <c r="AE2532" s="5">
        <f t="shared" si="79"/>
        <v>146396574.14999998</v>
      </c>
      <c r="AF2532">
        <v>118.61</v>
      </c>
      <c r="AG2532" s="4">
        <v>0.56999999999999995</v>
      </c>
      <c r="AH2532" t="s">
        <v>33</v>
      </c>
      <c r="AI2532" t="s">
        <v>52</v>
      </c>
      <c r="AJ2532">
        <v>33.501692999999896</v>
      </c>
      <c r="AK2532">
        <v>-117.66255099999999</v>
      </c>
    </row>
    <row r="2533" spans="1:37" x14ac:dyDescent="0.25">
      <c r="A2533">
        <v>2531</v>
      </c>
      <c r="B2533">
        <v>691</v>
      </c>
      <c r="C2533" t="s">
        <v>1523</v>
      </c>
      <c r="D2533" t="s">
        <v>52</v>
      </c>
      <c r="E2533" t="s">
        <v>31</v>
      </c>
      <c r="F2533" s="2">
        <v>36892</v>
      </c>
      <c r="G2533" s="2">
        <v>40178</v>
      </c>
      <c r="H2533">
        <v>40262</v>
      </c>
      <c r="I2533">
        <v>38474</v>
      </c>
      <c r="J2533">
        <v>221</v>
      </c>
      <c r="K2533">
        <f t="shared" si="78"/>
        <v>3247734230</v>
      </c>
      <c r="L2533">
        <v>199</v>
      </c>
      <c r="M2533">
        <v>177</v>
      </c>
      <c r="N2533" t="s">
        <v>1523</v>
      </c>
      <c r="O2533" t="s">
        <v>38</v>
      </c>
      <c r="P2533" t="s">
        <v>39</v>
      </c>
      <c r="Q2533" s="6">
        <v>42261</v>
      </c>
      <c r="R2533">
        <v>898</v>
      </c>
      <c r="S2533">
        <v>875</v>
      </c>
      <c r="T2533" t="s">
        <v>55</v>
      </c>
      <c r="U2533" t="s">
        <v>1536</v>
      </c>
      <c r="V2533" s="3">
        <v>38491</v>
      </c>
      <c r="W2533">
        <v>133</v>
      </c>
      <c r="X2533" t="s">
        <v>1537</v>
      </c>
      <c r="Y2533" t="s">
        <v>1538</v>
      </c>
      <c r="AB2533" s="3">
        <v>292741664</v>
      </c>
      <c r="AC2533" s="3">
        <v>285054828</v>
      </c>
      <c r="AD2533">
        <v>131.83000000000001</v>
      </c>
      <c r="AE2533" s="5">
        <f t="shared" si="79"/>
        <v>152225665.28</v>
      </c>
      <c r="AF2533">
        <v>128.37</v>
      </c>
      <c r="AG2533" s="4">
        <v>0.52</v>
      </c>
      <c r="AH2533" t="s">
        <v>33</v>
      </c>
      <c r="AI2533" t="s">
        <v>52</v>
      </c>
      <c r="AJ2533">
        <v>33.501692999999896</v>
      </c>
      <c r="AK2533">
        <v>-117.66255099999999</v>
      </c>
    </row>
    <row r="2534" spans="1:37" x14ac:dyDescent="0.25">
      <c r="A2534">
        <v>2532</v>
      </c>
      <c r="B2534">
        <v>691</v>
      </c>
      <c r="C2534" t="s">
        <v>1523</v>
      </c>
      <c r="D2534" t="s">
        <v>52</v>
      </c>
      <c r="E2534" t="s">
        <v>31</v>
      </c>
      <c r="F2534" s="2">
        <v>36892</v>
      </c>
      <c r="G2534" s="2">
        <v>40178</v>
      </c>
      <c r="H2534">
        <v>40262</v>
      </c>
      <c r="I2534">
        <v>38474</v>
      </c>
      <c r="J2534">
        <v>221</v>
      </c>
      <c r="K2534">
        <f t="shared" si="78"/>
        <v>3247734230</v>
      </c>
      <c r="L2534">
        <v>199</v>
      </c>
      <c r="M2534">
        <v>177</v>
      </c>
      <c r="N2534" t="s">
        <v>1523</v>
      </c>
      <c r="O2534" t="s">
        <v>38</v>
      </c>
      <c r="P2534" t="s">
        <v>39</v>
      </c>
      <c r="Q2534" s="6">
        <v>42230</v>
      </c>
      <c r="R2534">
        <v>962</v>
      </c>
      <c r="S2534">
        <v>933</v>
      </c>
      <c r="T2534" t="s">
        <v>55</v>
      </c>
      <c r="U2534" t="s">
        <v>1539</v>
      </c>
      <c r="V2534" s="3">
        <v>40262</v>
      </c>
      <c r="X2534" t="s">
        <v>1540</v>
      </c>
      <c r="Y2534" t="s">
        <v>1541</v>
      </c>
      <c r="AB2534" s="3">
        <v>313501658</v>
      </c>
      <c r="AC2534" s="3">
        <v>304019381</v>
      </c>
      <c r="AD2534">
        <v>148.44999999999999</v>
      </c>
      <c r="AE2534" s="5">
        <f t="shared" si="79"/>
        <v>184965978.22</v>
      </c>
      <c r="AF2534">
        <v>143.96</v>
      </c>
      <c r="AG2534" s="4">
        <v>0.59</v>
      </c>
      <c r="AH2534" t="s">
        <v>33</v>
      </c>
      <c r="AI2534" t="s">
        <v>52</v>
      </c>
      <c r="AJ2534">
        <v>33.501692999999896</v>
      </c>
      <c r="AK2534">
        <v>-117.66255099999999</v>
      </c>
    </row>
    <row r="2535" spans="1:37" x14ac:dyDescent="0.25">
      <c r="A2535">
        <v>2533</v>
      </c>
      <c r="B2535">
        <v>691</v>
      </c>
      <c r="C2535" t="s">
        <v>1523</v>
      </c>
      <c r="D2535" t="s">
        <v>52</v>
      </c>
      <c r="E2535" t="s">
        <v>31</v>
      </c>
      <c r="F2535" s="2">
        <v>36892</v>
      </c>
      <c r="G2535" s="2">
        <v>40178</v>
      </c>
      <c r="H2535">
        <v>40262</v>
      </c>
      <c r="I2535">
        <v>38474</v>
      </c>
      <c r="J2535">
        <v>221</v>
      </c>
      <c r="K2535">
        <f t="shared" si="78"/>
        <v>3247734230</v>
      </c>
      <c r="L2535">
        <v>199</v>
      </c>
      <c r="M2535">
        <v>177</v>
      </c>
      <c r="N2535" t="s">
        <v>1523</v>
      </c>
      <c r="O2535" t="s">
        <v>1542</v>
      </c>
      <c r="P2535" t="s">
        <v>39</v>
      </c>
      <c r="Q2535" s="6">
        <v>42199</v>
      </c>
      <c r="R2535">
        <v>777</v>
      </c>
      <c r="S2535">
        <v>904</v>
      </c>
      <c r="T2535" t="s">
        <v>55</v>
      </c>
      <c r="U2535" t="s">
        <v>1543</v>
      </c>
      <c r="V2535" s="3">
        <v>38491</v>
      </c>
      <c r="X2535" t="s">
        <v>1544</v>
      </c>
      <c r="Y2535" t="s">
        <v>1545</v>
      </c>
      <c r="AB2535" s="3">
        <v>253023633</v>
      </c>
      <c r="AC2535" s="3">
        <v>294634860</v>
      </c>
      <c r="AD2535">
        <v>118.68</v>
      </c>
      <c r="AE2535" s="5">
        <f t="shared" si="79"/>
        <v>141693234.48000002</v>
      </c>
      <c r="AF2535">
        <v>138.19999999999999</v>
      </c>
      <c r="AG2535" s="4">
        <v>0.56000000000000005</v>
      </c>
      <c r="AH2535" t="s">
        <v>33</v>
      </c>
      <c r="AI2535" t="s">
        <v>52</v>
      </c>
      <c r="AJ2535">
        <v>33.501692999999896</v>
      </c>
      <c r="AK2535">
        <v>-117.66255099999999</v>
      </c>
    </row>
    <row r="2536" spans="1:37" x14ac:dyDescent="0.25">
      <c r="A2536">
        <v>2534</v>
      </c>
      <c r="B2536">
        <v>691</v>
      </c>
      <c r="C2536" t="s">
        <v>1523</v>
      </c>
      <c r="D2536" t="s">
        <v>52</v>
      </c>
      <c r="E2536" t="s">
        <v>31</v>
      </c>
      <c r="F2536" s="2">
        <v>36892</v>
      </c>
      <c r="G2536" s="2">
        <v>40178</v>
      </c>
      <c r="H2536">
        <v>40262</v>
      </c>
      <c r="I2536">
        <v>38474</v>
      </c>
      <c r="J2536">
        <v>221</v>
      </c>
      <c r="K2536">
        <f t="shared" si="78"/>
        <v>3247734230</v>
      </c>
      <c r="L2536">
        <v>199</v>
      </c>
      <c r="M2536">
        <v>177</v>
      </c>
      <c r="N2536" t="s">
        <v>1523</v>
      </c>
      <c r="O2536" t="s">
        <v>1546</v>
      </c>
      <c r="P2536" t="s">
        <v>39</v>
      </c>
      <c r="Q2536" s="6">
        <v>42169</v>
      </c>
      <c r="R2536">
        <v>737</v>
      </c>
      <c r="S2536">
        <v>868</v>
      </c>
      <c r="T2536" t="s">
        <v>55</v>
      </c>
      <c r="U2536" t="s">
        <v>1547</v>
      </c>
      <c r="V2536" s="3">
        <v>38491</v>
      </c>
      <c r="X2536" t="s">
        <v>1548</v>
      </c>
      <c r="AB2536" s="3">
        <v>240250257</v>
      </c>
      <c r="AC2536" s="3">
        <v>282936794</v>
      </c>
      <c r="AD2536">
        <v>115.22</v>
      </c>
      <c r="AE2536" s="5">
        <f t="shared" si="79"/>
        <v>132137641.35000001</v>
      </c>
      <c r="AF2536">
        <v>135.69</v>
      </c>
      <c r="AG2536" s="4">
        <v>0.55000000000000004</v>
      </c>
      <c r="AH2536" t="s">
        <v>33</v>
      </c>
      <c r="AI2536" t="s">
        <v>52</v>
      </c>
      <c r="AJ2536">
        <v>33.501692999999896</v>
      </c>
      <c r="AK2536">
        <v>-117.66255099999999</v>
      </c>
    </row>
    <row r="2537" spans="1:37" x14ac:dyDescent="0.25">
      <c r="A2537">
        <v>2535</v>
      </c>
      <c r="B2537">
        <v>464</v>
      </c>
      <c r="C2537" t="s">
        <v>1549</v>
      </c>
      <c r="D2537" t="s">
        <v>213</v>
      </c>
      <c r="E2537" t="s">
        <v>31</v>
      </c>
      <c r="F2537" s="2">
        <v>34700</v>
      </c>
      <c r="G2537" s="2">
        <v>38352</v>
      </c>
      <c r="H2537">
        <v>30618</v>
      </c>
      <c r="I2537">
        <v>26198</v>
      </c>
      <c r="J2537">
        <v>508</v>
      </c>
      <c r="K2537">
        <f t="shared" si="78"/>
        <v>5677189560</v>
      </c>
      <c r="L2537">
        <v>458</v>
      </c>
      <c r="M2537">
        <v>407</v>
      </c>
      <c r="N2537" t="s">
        <v>1549</v>
      </c>
      <c r="O2537" t="s">
        <v>112</v>
      </c>
      <c r="P2537" t="s">
        <v>39</v>
      </c>
      <c r="Q2537" s="6">
        <v>42050</v>
      </c>
      <c r="R2537" s="3">
        <v>103083100</v>
      </c>
      <c r="S2537" s="3">
        <v>138991927</v>
      </c>
      <c r="T2537" t="s">
        <v>32</v>
      </c>
      <c r="V2537" s="3">
        <v>38943</v>
      </c>
      <c r="W2537">
        <v>95</v>
      </c>
      <c r="X2537" t="s">
        <v>2205</v>
      </c>
      <c r="Y2537" t="s">
        <v>2206</v>
      </c>
      <c r="AB2537" s="3">
        <v>103083100</v>
      </c>
      <c r="AC2537" s="3">
        <v>138991927</v>
      </c>
      <c r="AD2537">
        <v>89.81</v>
      </c>
      <c r="AE2537" s="5">
        <f t="shared" si="79"/>
        <v>97928945</v>
      </c>
      <c r="AF2537">
        <v>121.09</v>
      </c>
      <c r="AG2537" s="4">
        <v>0.95</v>
      </c>
      <c r="AH2537" t="s">
        <v>33</v>
      </c>
      <c r="AI2537" t="s">
        <v>213</v>
      </c>
      <c r="AJ2537">
        <v>36.778261000000001</v>
      </c>
      <c r="AK2537">
        <v>-119.41793199999999</v>
      </c>
    </row>
    <row r="2538" spans="1:37" x14ac:dyDescent="0.25">
      <c r="A2538">
        <v>2536</v>
      </c>
      <c r="B2538">
        <v>464</v>
      </c>
      <c r="C2538" t="s">
        <v>1549</v>
      </c>
      <c r="D2538" t="s">
        <v>213</v>
      </c>
      <c r="E2538" t="s">
        <v>31</v>
      </c>
      <c r="F2538" s="2">
        <v>34700</v>
      </c>
      <c r="G2538" s="2">
        <v>38352</v>
      </c>
      <c r="H2538">
        <v>30618</v>
      </c>
      <c r="I2538">
        <v>26198</v>
      </c>
      <c r="J2538">
        <v>508</v>
      </c>
      <c r="K2538">
        <f t="shared" si="78"/>
        <v>5677189560</v>
      </c>
      <c r="L2538">
        <v>458</v>
      </c>
      <c r="M2538">
        <v>407</v>
      </c>
      <c r="N2538" t="s">
        <v>1549</v>
      </c>
      <c r="O2538" t="s">
        <v>112</v>
      </c>
      <c r="P2538" t="s">
        <v>39</v>
      </c>
      <c r="Q2538" s="6">
        <v>42352</v>
      </c>
      <c r="R2538" s="3">
        <v>98869841</v>
      </c>
      <c r="S2538" s="3">
        <v>174359841</v>
      </c>
      <c r="T2538" t="s">
        <v>32</v>
      </c>
      <c r="V2538" s="3">
        <v>30618</v>
      </c>
      <c r="W2538">
        <v>81.95</v>
      </c>
      <c r="AB2538" s="3">
        <v>98869841</v>
      </c>
      <c r="AC2538" s="3">
        <v>174359841</v>
      </c>
      <c r="AD2538">
        <v>98.96</v>
      </c>
      <c r="AE2538" s="5">
        <f t="shared" si="79"/>
        <v>93926348.950000003</v>
      </c>
      <c r="AF2538">
        <v>174.51</v>
      </c>
      <c r="AG2538" s="4">
        <v>0.95</v>
      </c>
      <c r="AH2538" t="s">
        <v>33</v>
      </c>
      <c r="AI2538" t="s">
        <v>213</v>
      </c>
      <c r="AJ2538">
        <v>36.778261000000001</v>
      </c>
      <c r="AK2538">
        <v>-119.41793199999999</v>
      </c>
    </row>
    <row r="2539" spans="1:37" x14ac:dyDescent="0.25">
      <c r="A2539">
        <v>2537</v>
      </c>
      <c r="B2539">
        <v>464</v>
      </c>
      <c r="C2539" t="s">
        <v>1549</v>
      </c>
      <c r="D2539" t="s">
        <v>213</v>
      </c>
      <c r="E2539" t="s">
        <v>31</v>
      </c>
      <c r="F2539" s="2">
        <v>34700</v>
      </c>
      <c r="G2539" s="2">
        <v>38352</v>
      </c>
      <c r="H2539">
        <v>30618</v>
      </c>
      <c r="I2539">
        <v>26198</v>
      </c>
      <c r="J2539">
        <v>508</v>
      </c>
      <c r="K2539">
        <f t="shared" si="78"/>
        <v>5677189560</v>
      </c>
      <c r="L2539">
        <v>458</v>
      </c>
      <c r="M2539">
        <v>407</v>
      </c>
      <c r="N2539" t="s">
        <v>1549</v>
      </c>
      <c r="O2539" t="s">
        <v>112</v>
      </c>
      <c r="P2539" t="s">
        <v>39</v>
      </c>
      <c r="Q2539" s="6">
        <v>42322</v>
      </c>
      <c r="R2539">
        <v>509</v>
      </c>
      <c r="S2539">
        <v>850</v>
      </c>
      <c r="T2539" t="s">
        <v>55</v>
      </c>
      <c r="V2539" s="3">
        <v>31009</v>
      </c>
      <c r="W2539">
        <v>136.5</v>
      </c>
      <c r="AB2539" s="3">
        <v>165959390</v>
      </c>
      <c r="AC2539" s="3">
        <v>276908543</v>
      </c>
      <c r="AD2539">
        <v>169.48</v>
      </c>
      <c r="AE2539" s="5">
        <f t="shared" si="79"/>
        <v>157661420.5</v>
      </c>
      <c r="AF2539">
        <v>282.77999999999997</v>
      </c>
      <c r="AG2539" s="4">
        <v>0.95</v>
      </c>
      <c r="AH2539" t="s">
        <v>33</v>
      </c>
      <c r="AI2539" t="s">
        <v>213</v>
      </c>
      <c r="AJ2539">
        <v>36.778261000000001</v>
      </c>
      <c r="AK2539">
        <v>-119.41793199999999</v>
      </c>
    </row>
    <row r="2540" spans="1:37" x14ac:dyDescent="0.25">
      <c r="A2540">
        <v>2538</v>
      </c>
      <c r="B2540">
        <v>464</v>
      </c>
      <c r="C2540" t="s">
        <v>1549</v>
      </c>
      <c r="D2540" t="s">
        <v>213</v>
      </c>
      <c r="E2540" t="s">
        <v>31</v>
      </c>
      <c r="F2540" s="2">
        <v>34700</v>
      </c>
      <c r="G2540" s="2">
        <v>38352</v>
      </c>
      <c r="H2540">
        <v>30618</v>
      </c>
      <c r="I2540">
        <v>26198</v>
      </c>
      <c r="J2540">
        <v>508</v>
      </c>
      <c r="K2540">
        <f t="shared" si="78"/>
        <v>5677189560</v>
      </c>
      <c r="L2540">
        <v>458</v>
      </c>
      <c r="M2540">
        <v>407</v>
      </c>
      <c r="N2540" t="s">
        <v>1549</v>
      </c>
      <c r="O2540" t="s">
        <v>112</v>
      </c>
      <c r="P2540" t="s">
        <v>39</v>
      </c>
      <c r="Q2540" s="6">
        <v>42291</v>
      </c>
      <c r="R2540" s="3">
        <v>1040</v>
      </c>
      <c r="S2540" s="3">
        <v>1335</v>
      </c>
      <c r="T2540" t="s">
        <v>55</v>
      </c>
      <c r="V2540" s="3">
        <v>37259</v>
      </c>
      <c r="W2540">
        <v>278.68</v>
      </c>
      <c r="AB2540" s="3">
        <v>338823572</v>
      </c>
      <c r="AC2540" s="3">
        <v>434878056</v>
      </c>
      <c r="AD2540">
        <v>278.68</v>
      </c>
      <c r="AE2540" s="5">
        <f t="shared" si="79"/>
        <v>321882393.39999998</v>
      </c>
      <c r="AF2540">
        <v>357.68</v>
      </c>
      <c r="AG2540" s="4">
        <v>0.95</v>
      </c>
      <c r="AH2540" t="s">
        <v>33</v>
      </c>
      <c r="AI2540" t="s">
        <v>213</v>
      </c>
      <c r="AJ2540">
        <v>36.778261000000001</v>
      </c>
      <c r="AK2540">
        <v>-119.41793199999999</v>
      </c>
    </row>
    <row r="2541" spans="1:37" x14ac:dyDescent="0.25">
      <c r="A2541">
        <v>2539</v>
      </c>
      <c r="B2541">
        <v>464</v>
      </c>
      <c r="C2541" t="s">
        <v>1549</v>
      </c>
      <c r="D2541" t="s">
        <v>213</v>
      </c>
      <c r="E2541" t="s">
        <v>31</v>
      </c>
      <c r="F2541" s="2">
        <v>34700</v>
      </c>
      <c r="G2541" s="2">
        <v>38352</v>
      </c>
      <c r="H2541">
        <v>30618</v>
      </c>
      <c r="I2541">
        <v>26198</v>
      </c>
      <c r="J2541">
        <v>508</v>
      </c>
      <c r="K2541">
        <f t="shared" si="78"/>
        <v>5677189560</v>
      </c>
      <c r="L2541">
        <v>458</v>
      </c>
      <c r="M2541">
        <v>407</v>
      </c>
      <c r="N2541" t="s">
        <v>1549</v>
      </c>
      <c r="O2541" t="s">
        <v>112</v>
      </c>
      <c r="P2541" t="s">
        <v>39</v>
      </c>
      <c r="Q2541" s="6">
        <v>42261</v>
      </c>
      <c r="R2541" s="3">
        <v>1386</v>
      </c>
      <c r="S2541" s="3">
        <v>1608</v>
      </c>
      <c r="T2541" t="s">
        <v>55</v>
      </c>
      <c r="V2541" s="3">
        <v>37259</v>
      </c>
      <c r="W2541">
        <v>403.95</v>
      </c>
      <c r="AB2541" s="3">
        <v>451519288</v>
      </c>
      <c r="AC2541" s="3">
        <v>523864822</v>
      </c>
      <c r="AD2541">
        <v>383.75</v>
      </c>
      <c r="AE2541" s="5">
        <f t="shared" si="79"/>
        <v>428943323.59999996</v>
      </c>
      <c r="AF2541">
        <v>445.24</v>
      </c>
      <c r="AG2541" s="4">
        <v>0.95</v>
      </c>
      <c r="AH2541" t="s">
        <v>33</v>
      </c>
      <c r="AI2541" t="s">
        <v>213</v>
      </c>
      <c r="AJ2541">
        <v>36.778261000000001</v>
      </c>
      <c r="AK2541">
        <v>-119.41793199999999</v>
      </c>
    </row>
    <row r="2542" spans="1:37" x14ac:dyDescent="0.25">
      <c r="A2542">
        <v>2540</v>
      </c>
      <c r="B2542">
        <v>464</v>
      </c>
      <c r="C2542" t="s">
        <v>1549</v>
      </c>
      <c r="D2542" t="s">
        <v>213</v>
      </c>
      <c r="E2542" t="s">
        <v>31</v>
      </c>
      <c r="F2542" s="2">
        <v>34700</v>
      </c>
      <c r="G2542" s="2">
        <v>38352</v>
      </c>
      <c r="H2542">
        <v>30618</v>
      </c>
      <c r="I2542">
        <v>26198</v>
      </c>
      <c r="J2542">
        <v>508</v>
      </c>
      <c r="K2542">
        <f t="shared" si="78"/>
        <v>5677189560</v>
      </c>
      <c r="L2542">
        <v>458</v>
      </c>
      <c r="M2542">
        <v>407</v>
      </c>
      <c r="N2542" t="s">
        <v>1549</v>
      </c>
      <c r="O2542" t="s">
        <v>112</v>
      </c>
      <c r="P2542" t="s">
        <v>39</v>
      </c>
      <c r="Q2542" s="6">
        <v>42230</v>
      </c>
      <c r="R2542" s="3">
        <v>1626</v>
      </c>
      <c r="S2542" s="3">
        <v>2103</v>
      </c>
      <c r="T2542" t="s">
        <v>55</v>
      </c>
      <c r="V2542" s="3">
        <v>30873</v>
      </c>
      <c r="AB2542" s="3">
        <v>529896332</v>
      </c>
      <c r="AC2542" s="3">
        <v>685340497</v>
      </c>
      <c r="AD2542">
        <v>525.99</v>
      </c>
      <c r="AE2542" s="5">
        <f t="shared" si="79"/>
        <v>503401515.39999998</v>
      </c>
      <c r="AF2542">
        <v>680.28</v>
      </c>
      <c r="AG2542" s="4">
        <v>0.95</v>
      </c>
      <c r="AH2542" t="s">
        <v>33</v>
      </c>
      <c r="AI2542" t="s">
        <v>213</v>
      </c>
      <c r="AJ2542">
        <v>36.778261000000001</v>
      </c>
      <c r="AK2542">
        <v>-119.41793199999999</v>
      </c>
    </row>
    <row r="2543" spans="1:37" x14ac:dyDescent="0.25">
      <c r="A2543">
        <v>2541</v>
      </c>
      <c r="B2543">
        <v>464</v>
      </c>
      <c r="C2543" t="s">
        <v>1549</v>
      </c>
      <c r="D2543" t="s">
        <v>213</v>
      </c>
      <c r="E2543" t="s">
        <v>31</v>
      </c>
      <c r="F2543" s="2">
        <v>34700</v>
      </c>
      <c r="G2543" s="2">
        <v>38352</v>
      </c>
      <c r="H2543">
        <v>30618</v>
      </c>
      <c r="I2543">
        <v>26198</v>
      </c>
      <c r="J2543">
        <v>508</v>
      </c>
      <c r="K2543">
        <f t="shared" si="78"/>
        <v>5677189560</v>
      </c>
      <c r="L2543">
        <v>458</v>
      </c>
      <c r="M2543">
        <v>407</v>
      </c>
      <c r="N2543" t="s">
        <v>1549</v>
      </c>
      <c r="O2543" t="s">
        <v>112</v>
      </c>
      <c r="P2543" t="s">
        <v>39</v>
      </c>
      <c r="Q2543" s="6">
        <v>42199</v>
      </c>
      <c r="R2543" s="3">
        <v>1738</v>
      </c>
      <c r="S2543" s="3">
        <v>2237</v>
      </c>
      <c r="T2543" t="s">
        <v>55</v>
      </c>
      <c r="V2543" s="3">
        <v>30873</v>
      </c>
      <c r="AA2543" t="s">
        <v>55</v>
      </c>
      <c r="AB2543" s="3">
        <v>566453604</v>
      </c>
      <c r="AC2543" s="3">
        <v>729007847</v>
      </c>
      <c r="AD2543">
        <v>562.27</v>
      </c>
      <c r="AE2543" s="5">
        <f t="shared" si="79"/>
        <v>538130923.79999995</v>
      </c>
      <c r="AF2543">
        <v>723.63</v>
      </c>
      <c r="AG2543" s="4">
        <v>0.95</v>
      </c>
      <c r="AH2543" t="s">
        <v>33</v>
      </c>
      <c r="AI2543" t="s">
        <v>213</v>
      </c>
      <c r="AJ2543">
        <v>36.778261000000001</v>
      </c>
      <c r="AK2543">
        <v>-119.41793199999999</v>
      </c>
    </row>
    <row r="2544" spans="1:37" x14ac:dyDescent="0.25">
      <c r="A2544">
        <v>2542</v>
      </c>
      <c r="B2544">
        <v>464</v>
      </c>
      <c r="C2544" t="s">
        <v>1549</v>
      </c>
      <c r="D2544" t="s">
        <v>213</v>
      </c>
      <c r="E2544" t="s">
        <v>31</v>
      </c>
      <c r="F2544" s="2">
        <v>34700</v>
      </c>
      <c r="G2544" s="2">
        <v>38352</v>
      </c>
      <c r="H2544">
        <v>30618</v>
      </c>
      <c r="I2544">
        <v>26198</v>
      </c>
      <c r="J2544">
        <v>508</v>
      </c>
      <c r="K2544">
        <f t="shared" si="78"/>
        <v>5677189560</v>
      </c>
      <c r="L2544">
        <v>458</v>
      </c>
      <c r="M2544">
        <v>407</v>
      </c>
      <c r="N2544" t="s">
        <v>1549</v>
      </c>
      <c r="O2544" t="s">
        <v>112</v>
      </c>
      <c r="P2544" t="s">
        <v>39</v>
      </c>
      <c r="Q2544" s="6">
        <v>42169</v>
      </c>
      <c r="R2544" s="3">
        <v>1593</v>
      </c>
      <c r="S2544" s="3">
        <v>1936</v>
      </c>
      <c r="T2544" t="s">
        <v>55</v>
      </c>
      <c r="V2544" s="3">
        <v>30618</v>
      </c>
      <c r="AA2544" t="s">
        <v>55</v>
      </c>
      <c r="AB2544" s="3">
        <v>519019411</v>
      </c>
      <c r="AC2544" s="3">
        <v>630916791</v>
      </c>
      <c r="AD2544">
        <v>536.79999999999995</v>
      </c>
      <c r="AE2544" s="5">
        <f t="shared" si="79"/>
        <v>493068440.44999999</v>
      </c>
      <c r="AF2544">
        <v>652.53</v>
      </c>
      <c r="AG2544" s="4">
        <v>0.95</v>
      </c>
      <c r="AH2544" t="s">
        <v>33</v>
      </c>
      <c r="AI2544" t="s">
        <v>213</v>
      </c>
      <c r="AJ2544">
        <v>36.778261000000001</v>
      </c>
      <c r="AK2544">
        <v>-119.41793199999999</v>
      </c>
    </row>
    <row r="2545" spans="1:37" x14ac:dyDescent="0.25">
      <c r="A2545">
        <v>2543</v>
      </c>
      <c r="B2545">
        <v>601</v>
      </c>
      <c r="C2545" t="s">
        <v>1550</v>
      </c>
      <c r="D2545" t="s">
        <v>108</v>
      </c>
      <c r="E2545" t="s">
        <v>53</v>
      </c>
      <c r="F2545" s="2">
        <v>35431</v>
      </c>
      <c r="G2545" s="2">
        <v>38718</v>
      </c>
      <c r="H2545">
        <v>45119</v>
      </c>
      <c r="I2545">
        <v>43736</v>
      </c>
      <c r="J2545">
        <v>124</v>
      </c>
      <c r="K2545">
        <f t="shared" si="78"/>
        <v>2042085940</v>
      </c>
      <c r="L2545">
        <v>135</v>
      </c>
      <c r="M2545">
        <v>117</v>
      </c>
      <c r="N2545" t="s">
        <v>1550</v>
      </c>
      <c r="O2545">
        <v>1</v>
      </c>
      <c r="P2545" t="s">
        <v>39</v>
      </c>
      <c r="Q2545" s="6">
        <v>42050</v>
      </c>
      <c r="R2545">
        <v>336</v>
      </c>
      <c r="S2545">
        <v>346</v>
      </c>
      <c r="T2545" t="s">
        <v>55</v>
      </c>
      <c r="V2545" s="3">
        <v>45473</v>
      </c>
      <c r="W2545">
        <v>50</v>
      </c>
      <c r="AB2545" s="3">
        <v>109600127</v>
      </c>
      <c r="AC2545" s="3">
        <v>112630546</v>
      </c>
      <c r="AD2545">
        <v>51.65</v>
      </c>
      <c r="AE2545" s="5">
        <f t="shared" si="79"/>
        <v>65760076.199999996</v>
      </c>
      <c r="AF2545">
        <v>53.08</v>
      </c>
      <c r="AG2545" s="4">
        <v>0.6</v>
      </c>
      <c r="AH2545" t="s">
        <v>33</v>
      </c>
      <c r="AI2545" t="s">
        <v>108</v>
      </c>
      <c r="AJ2545">
        <v>35.282752000000002</v>
      </c>
      <c r="AK2545">
        <v>-120.659615999999</v>
      </c>
    </row>
    <row r="2546" spans="1:37" x14ac:dyDescent="0.25">
      <c r="A2546">
        <v>2544</v>
      </c>
      <c r="B2546">
        <v>601</v>
      </c>
      <c r="C2546" t="s">
        <v>1550</v>
      </c>
      <c r="D2546" t="s">
        <v>108</v>
      </c>
      <c r="E2546" t="s">
        <v>53</v>
      </c>
      <c r="F2546" s="2">
        <v>35431</v>
      </c>
      <c r="G2546" s="2">
        <v>38718</v>
      </c>
      <c r="H2546">
        <v>45119</v>
      </c>
      <c r="I2546">
        <v>43736</v>
      </c>
      <c r="J2546">
        <v>124</v>
      </c>
      <c r="K2546">
        <f t="shared" si="78"/>
        <v>2042085940</v>
      </c>
      <c r="L2546">
        <v>135</v>
      </c>
      <c r="M2546">
        <v>117</v>
      </c>
      <c r="N2546" t="s">
        <v>1550</v>
      </c>
      <c r="O2546">
        <v>1</v>
      </c>
      <c r="P2546" t="s">
        <v>39</v>
      </c>
      <c r="Q2546" s="6">
        <v>42019</v>
      </c>
      <c r="R2546">
        <v>376</v>
      </c>
      <c r="S2546">
        <v>362</v>
      </c>
      <c r="T2546" t="s">
        <v>55</v>
      </c>
      <c r="V2546" s="3">
        <v>45473</v>
      </c>
      <c r="AB2546" s="3">
        <v>122520137</v>
      </c>
      <c r="AC2546" s="3">
        <v>117958217</v>
      </c>
      <c r="AD2546">
        <v>52.15</v>
      </c>
      <c r="AE2546" s="5">
        <f t="shared" si="79"/>
        <v>73512082.200000003</v>
      </c>
      <c r="AF2546">
        <v>50.21</v>
      </c>
      <c r="AG2546" s="4">
        <v>0.6</v>
      </c>
      <c r="AH2546" t="s">
        <v>33</v>
      </c>
      <c r="AI2546" t="s">
        <v>108</v>
      </c>
      <c r="AJ2546">
        <v>35.282752000000002</v>
      </c>
      <c r="AK2546">
        <v>-120.659615999999</v>
      </c>
    </row>
    <row r="2547" spans="1:37" x14ac:dyDescent="0.25">
      <c r="A2547">
        <v>2545</v>
      </c>
      <c r="B2547">
        <v>601</v>
      </c>
      <c r="C2547" t="s">
        <v>1550</v>
      </c>
      <c r="D2547" t="s">
        <v>108</v>
      </c>
      <c r="E2547" t="s">
        <v>53</v>
      </c>
      <c r="F2547" s="2">
        <v>35431</v>
      </c>
      <c r="G2547" s="2">
        <v>38718</v>
      </c>
      <c r="H2547">
        <v>45119</v>
      </c>
      <c r="I2547">
        <v>43736</v>
      </c>
      <c r="J2547">
        <v>124</v>
      </c>
      <c r="K2547">
        <f t="shared" si="78"/>
        <v>2042085940</v>
      </c>
      <c r="L2547">
        <v>135</v>
      </c>
      <c r="M2547">
        <v>117</v>
      </c>
      <c r="N2547" t="s">
        <v>1550</v>
      </c>
      <c r="O2547">
        <v>1</v>
      </c>
      <c r="P2547" t="s">
        <v>39</v>
      </c>
      <c r="Q2547" s="6">
        <v>42352</v>
      </c>
      <c r="R2547">
        <v>323</v>
      </c>
      <c r="S2547">
        <v>409</v>
      </c>
      <c r="T2547" t="s">
        <v>55</v>
      </c>
      <c r="V2547" s="3">
        <v>45473</v>
      </c>
      <c r="W2547">
        <v>56</v>
      </c>
      <c r="AB2547" s="3">
        <v>105347766</v>
      </c>
      <c r="AC2547" s="3">
        <v>133247166</v>
      </c>
      <c r="AD2547">
        <v>44.84</v>
      </c>
      <c r="AE2547" s="5">
        <f t="shared" si="79"/>
        <v>63208659.599999994</v>
      </c>
      <c r="AF2547">
        <v>56.71</v>
      </c>
      <c r="AG2547" s="4">
        <v>0.6</v>
      </c>
      <c r="AH2547" t="s">
        <v>33</v>
      </c>
      <c r="AI2547" t="s">
        <v>108</v>
      </c>
      <c r="AJ2547">
        <v>35.282752000000002</v>
      </c>
      <c r="AK2547">
        <v>-120.659615999999</v>
      </c>
    </row>
    <row r="2548" spans="1:37" x14ac:dyDescent="0.25">
      <c r="A2548">
        <v>2546</v>
      </c>
      <c r="B2548">
        <v>601</v>
      </c>
      <c r="C2548" t="s">
        <v>1550</v>
      </c>
      <c r="D2548" t="s">
        <v>108</v>
      </c>
      <c r="E2548" t="s">
        <v>53</v>
      </c>
      <c r="F2548" s="2">
        <v>35431</v>
      </c>
      <c r="G2548" s="2">
        <v>38718</v>
      </c>
      <c r="H2548">
        <v>45119</v>
      </c>
      <c r="I2548">
        <v>43736</v>
      </c>
      <c r="J2548">
        <v>124</v>
      </c>
      <c r="K2548">
        <f t="shared" si="78"/>
        <v>2042085940</v>
      </c>
      <c r="L2548">
        <v>135</v>
      </c>
      <c r="M2548">
        <v>117</v>
      </c>
      <c r="N2548" t="s">
        <v>1550</v>
      </c>
      <c r="O2548" t="s">
        <v>96</v>
      </c>
      <c r="P2548" t="s">
        <v>39</v>
      </c>
      <c r="Q2548" s="6">
        <v>42322</v>
      </c>
      <c r="R2548">
        <v>401</v>
      </c>
      <c r="S2548">
        <v>453</v>
      </c>
      <c r="T2548" t="s">
        <v>55</v>
      </c>
      <c r="V2548" s="3">
        <v>45473</v>
      </c>
      <c r="W2548">
        <v>56</v>
      </c>
      <c r="AB2548" s="3">
        <v>130519789</v>
      </c>
      <c r="AC2548" s="3">
        <v>147666091</v>
      </c>
      <c r="AD2548">
        <v>57.41</v>
      </c>
      <c r="AE2548" s="5">
        <f t="shared" si="79"/>
        <v>78311873.399999991</v>
      </c>
      <c r="AF2548">
        <v>64.95</v>
      </c>
      <c r="AG2548" s="4">
        <v>0.6</v>
      </c>
      <c r="AH2548" t="s">
        <v>33</v>
      </c>
      <c r="AI2548" t="s">
        <v>108</v>
      </c>
      <c r="AJ2548">
        <v>35.282752000000002</v>
      </c>
      <c r="AK2548">
        <v>-120.659615999999</v>
      </c>
    </row>
    <row r="2549" spans="1:37" x14ac:dyDescent="0.25">
      <c r="A2549">
        <v>2547</v>
      </c>
      <c r="B2549">
        <v>601</v>
      </c>
      <c r="C2549" t="s">
        <v>1550</v>
      </c>
      <c r="D2549" t="s">
        <v>108</v>
      </c>
      <c r="E2549" t="s">
        <v>53</v>
      </c>
      <c r="F2549" s="2">
        <v>35431</v>
      </c>
      <c r="G2549" s="2">
        <v>38718</v>
      </c>
      <c r="H2549">
        <v>45119</v>
      </c>
      <c r="I2549">
        <v>43736</v>
      </c>
      <c r="J2549">
        <v>124</v>
      </c>
      <c r="K2549">
        <f t="shared" si="78"/>
        <v>2042085940</v>
      </c>
      <c r="L2549">
        <v>135</v>
      </c>
      <c r="M2549">
        <v>117</v>
      </c>
      <c r="N2549" t="s">
        <v>1550</v>
      </c>
      <c r="O2549">
        <v>1</v>
      </c>
      <c r="P2549" t="s">
        <v>39</v>
      </c>
      <c r="Q2549" s="6">
        <v>42291</v>
      </c>
      <c r="R2549">
        <v>481</v>
      </c>
      <c r="S2549">
        <v>531</v>
      </c>
      <c r="T2549" t="s">
        <v>55</v>
      </c>
      <c r="V2549" s="3">
        <v>45541</v>
      </c>
      <c r="W2549">
        <v>72</v>
      </c>
      <c r="AB2549" s="3">
        <v>156734536</v>
      </c>
      <c r="AC2549" s="3">
        <v>173027108</v>
      </c>
      <c r="AD2549">
        <v>66.61</v>
      </c>
      <c r="AE2549" s="5">
        <f t="shared" si="79"/>
        <v>94040721.599999994</v>
      </c>
      <c r="AF2549">
        <v>73.540000000000006</v>
      </c>
      <c r="AG2549" s="4">
        <v>0.6</v>
      </c>
      <c r="AH2549" t="s">
        <v>33</v>
      </c>
      <c r="AI2549" t="s">
        <v>108</v>
      </c>
      <c r="AJ2549">
        <v>35.282752000000002</v>
      </c>
      <c r="AK2549">
        <v>-120.659615999999</v>
      </c>
    </row>
    <row r="2550" spans="1:37" x14ac:dyDescent="0.25">
      <c r="A2550">
        <v>2548</v>
      </c>
      <c r="B2550">
        <v>601</v>
      </c>
      <c r="C2550" t="s">
        <v>1550</v>
      </c>
      <c r="D2550" t="s">
        <v>108</v>
      </c>
      <c r="E2550" t="s">
        <v>53</v>
      </c>
      <c r="F2550" s="2">
        <v>35431</v>
      </c>
      <c r="G2550" s="2">
        <v>38718</v>
      </c>
      <c r="H2550">
        <v>45119</v>
      </c>
      <c r="I2550">
        <v>43736</v>
      </c>
      <c r="J2550">
        <v>124</v>
      </c>
      <c r="K2550">
        <f t="shared" si="78"/>
        <v>2042085940</v>
      </c>
      <c r="L2550">
        <v>135</v>
      </c>
      <c r="M2550">
        <v>117</v>
      </c>
      <c r="N2550" t="s">
        <v>1550</v>
      </c>
      <c r="O2550">
        <v>1</v>
      </c>
      <c r="P2550" t="s">
        <v>39</v>
      </c>
      <c r="Q2550" s="6">
        <v>42261</v>
      </c>
      <c r="R2550">
        <v>481</v>
      </c>
      <c r="S2550">
        <v>523</v>
      </c>
      <c r="T2550" t="s">
        <v>55</v>
      </c>
      <c r="V2550" s="3">
        <v>45541</v>
      </c>
      <c r="W2550">
        <v>72</v>
      </c>
      <c r="AB2550" s="3">
        <v>156734536</v>
      </c>
      <c r="AC2550" s="3">
        <v>170420296</v>
      </c>
      <c r="AD2550">
        <v>114.72</v>
      </c>
      <c r="AE2550" s="5">
        <f t="shared" si="79"/>
        <v>156734536</v>
      </c>
      <c r="AF2550">
        <v>124.74</v>
      </c>
      <c r="AG2550" s="4">
        <v>1</v>
      </c>
      <c r="AH2550" t="s">
        <v>33</v>
      </c>
      <c r="AI2550" t="s">
        <v>108</v>
      </c>
      <c r="AJ2550">
        <v>35.282752000000002</v>
      </c>
      <c r="AK2550">
        <v>-120.659615999999</v>
      </c>
    </row>
    <row r="2551" spans="1:37" x14ac:dyDescent="0.25">
      <c r="A2551">
        <v>2549</v>
      </c>
      <c r="B2551">
        <v>601</v>
      </c>
      <c r="C2551" t="s">
        <v>1550</v>
      </c>
      <c r="D2551" t="s">
        <v>108</v>
      </c>
      <c r="E2551" t="s">
        <v>53</v>
      </c>
      <c r="F2551" s="2">
        <v>35431</v>
      </c>
      <c r="G2551" s="2">
        <v>38718</v>
      </c>
      <c r="H2551">
        <v>45119</v>
      </c>
      <c r="I2551">
        <v>43736</v>
      </c>
      <c r="J2551">
        <v>124</v>
      </c>
      <c r="K2551">
        <f t="shared" si="78"/>
        <v>2042085940</v>
      </c>
      <c r="L2551">
        <v>135</v>
      </c>
      <c r="M2551">
        <v>117</v>
      </c>
      <c r="N2551" t="s">
        <v>1550</v>
      </c>
      <c r="O2551">
        <v>1</v>
      </c>
      <c r="P2551" t="s">
        <v>39</v>
      </c>
      <c r="Q2551" s="6">
        <v>42230</v>
      </c>
      <c r="R2551">
        <v>498</v>
      </c>
      <c r="S2551">
        <v>547</v>
      </c>
      <c r="T2551" t="s">
        <v>55</v>
      </c>
      <c r="V2551" s="3">
        <v>45119</v>
      </c>
      <c r="X2551" t="s">
        <v>1551</v>
      </c>
      <c r="AB2551" s="3">
        <v>162274011</v>
      </c>
      <c r="AC2551" s="3">
        <v>178240731</v>
      </c>
      <c r="AD2551">
        <v>69.61</v>
      </c>
      <c r="AE2551" s="5">
        <f t="shared" si="79"/>
        <v>97364406.599999994</v>
      </c>
      <c r="AF2551">
        <v>76.459999999999994</v>
      </c>
      <c r="AG2551" s="4">
        <v>0.6</v>
      </c>
      <c r="AH2551" t="s">
        <v>33</v>
      </c>
      <c r="AI2551" t="s">
        <v>108</v>
      </c>
      <c r="AJ2551">
        <v>35.282752000000002</v>
      </c>
      <c r="AK2551">
        <v>-120.659615999999</v>
      </c>
    </row>
    <row r="2552" spans="1:37" x14ac:dyDescent="0.25">
      <c r="A2552">
        <v>2550</v>
      </c>
      <c r="B2552">
        <v>601</v>
      </c>
      <c r="C2552" t="s">
        <v>1550</v>
      </c>
      <c r="D2552" t="s">
        <v>108</v>
      </c>
      <c r="E2552" t="s">
        <v>53</v>
      </c>
      <c r="F2552" s="2">
        <v>35431</v>
      </c>
      <c r="G2552" s="2">
        <v>38718</v>
      </c>
      <c r="H2552">
        <v>45119</v>
      </c>
      <c r="I2552">
        <v>43736</v>
      </c>
      <c r="J2552">
        <v>124</v>
      </c>
      <c r="K2552">
        <f t="shared" si="78"/>
        <v>2042085940</v>
      </c>
      <c r="L2552">
        <v>135</v>
      </c>
      <c r="M2552">
        <v>117</v>
      </c>
      <c r="N2552" t="s">
        <v>1550</v>
      </c>
      <c r="O2552">
        <v>1</v>
      </c>
      <c r="P2552" t="s">
        <v>39</v>
      </c>
      <c r="Q2552" s="6">
        <v>42199</v>
      </c>
      <c r="R2552">
        <v>510</v>
      </c>
      <c r="S2552">
        <v>556</v>
      </c>
      <c r="T2552" t="s">
        <v>55</v>
      </c>
      <c r="U2552" t="s">
        <v>1552</v>
      </c>
      <c r="V2552" s="3">
        <v>45119</v>
      </c>
      <c r="AB2552" s="3">
        <v>166184228</v>
      </c>
      <c r="AC2552" s="3">
        <v>181173393</v>
      </c>
      <c r="AD2552">
        <v>71.290000000000006</v>
      </c>
      <c r="AE2552" s="5">
        <f t="shared" si="79"/>
        <v>99710536.799999997</v>
      </c>
      <c r="AF2552">
        <v>77.72</v>
      </c>
      <c r="AG2552" s="4">
        <v>0.6</v>
      </c>
      <c r="AH2552" t="s">
        <v>33</v>
      </c>
      <c r="AI2552" t="s">
        <v>108</v>
      </c>
      <c r="AJ2552">
        <v>35.282752000000002</v>
      </c>
      <c r="AK2552">
        <v>-120.659615999999</v>
      </c>
    </row>
    <row r="2553" spans="1:37" x14ac:dyDescent="0.25">
      <c r="A2553">
        <v>2551</v>
      </c>
      <c r="B2553">
        <v>601</v>
      </c>
      <c r="C2553" t="s">
        <v>1550</v>
      </c>
      <c r="D2553" t="s">
        <v>108</v>
      </c>
      <c r="E2553" t="s">
        <v>53</v>
      </c>
      <c r="F2553" s="2">
        <v>35431</v>
      </c>
      <c r="G2553" s="2">
        <v>38718</v>
      </c>
      <c r="H2553">
        <v>45119</v>
      </c>
      <c r="I2553">
        <v>43736</v>
      </c>
      <c r="J2553">
        <v>124</v>
      </c>
      <c r="K2553">
        <f t="shared" si="78"/>
        <v>2042085940</v>
      </c>
      <c r="L2553">
        <v>135</v>
      </c>
      <c r="M2553">
        <v>117</v>
      </c>
      <c r="N2553" t="s">
        <v>1550</v>
      </c>
      <c r="O2553">
        <v>1</v>
      </c>
      <c r="P2553" t="s">
        <v>39</v>
      </c>
      <c r="Q2553" s="6">
        <v>42169</v>
      </c>
      <c r="R2553">
        <v>518</v>
      </c>
      <c r="S2553">
        <v>532</v>
      </c>
      <c r="T2553" t="s">
        <v>55</v>
      </c>
      <c r="V2553" s="3">
        <v>45473</v>
      </c>
      <c r="AB2553" s="3">
        <v>168791039</v>
      </c>
      <c r="AC2553" s="3">
        <v>173352959</v>
      </c>
      <c r="AD2553">
        <v>74.239999999999995</v>
      </c>
      <c r="AE2553" s="5">
        <f t="shared" si="79"/>
        <v>101274623.39999999</v>
      </c>
      <c r="AF2553">
        <v>76.239999999999995</v>
      </c>
      <c r="AG2553" s="4">
        <v>0.6</v>
      </c>
      <c r="AH2553" t="s">
        <v>33</v>
      </c>
      <c r="AI2553" t="s">
        <v>108</v>
      </c>
      <c r="AJ2553">
        <v>35.282752000000002</v>
      </c>
      <c r="AK2553">
        <v>-120.659615999999</v>
      </c>
    </row>
    <row r="2554" spans="1:37" x14ac:dyDescent="0.25">
      <c r="A2554">
        <v>2552</v>
      </c>
      <c r="B2554">
        <v>690</v>
      </c>
      <c r="C2554" t="s">
        <v>1553</v>
      </c>
      <c r="D2554" t="s">
        <v>52</v>
      </c>
      <c r="E2554" t="s">
        <v>53</v>
      </c>
      <c r="F2554" s="2">
        <v>34881</v>
      </c>
      <c r="G2554" s="2">
        <v>38533</v>
      </c>
      <c r="H2554">
        <v>358136</v>
      </c>
      <c r="I2554">
        <v>336811</v>
      </c>
      <c r="J2554">
        <v>128</v>
      </c>
      <c r="K2554">
        <f t="shared" si="78"/>
        <v>16732113920</v>
      </c>
      <c r="L2554">
        <v>118</v>
      </c>
      <c r="M2554">
        <v>109</v>
      </c>
      <c r="N2554" t="s">
        <v>1553</v>
      </c>
      <c r="O2554" t="s">
        <v>474</v>
      </c>
      <c r="P2554" t="s">
        <v>39</v>
      </c>
      <c r="Q2554" s="6">
        <v>42050</v>
      </c>
      <c r="R2554" s="3">
        <v>2536</v>
      </c>
      <c r="S2554" s="3">
        <v>2619</v>
      </c>
      <c r="T2554" t="s">
        <v>55</v>
      </c>
      <c r="U2554" t="s">
        <v>2207</v>
      </c>
      <c r="V2554" s="3">
        <v>332005</v>
      </c>
      <c r="W2554">
        <v>36.020000000000003</v>
      </c>
      <c r="AB2554" s="3">
        <v>826489559</v>
      </c>
      <c r="AC2554" s="3">
        <v>853470058</v>
      </c>
      <c r="AD2554">
        <v>59.57</v>
      </c>
      <c r="AE2554" s="5">
        <f t="shared" si="79"/>
        <v>553748004.53000009</v>
      </c>
      <c r="AF2554">
        <v>61.51</v>
      </c>
      <c r="AG2554" s="4">
        <v>0.67</v>
      </c>
      <c r="AH2554" t="s">
        <v>33</v>
      </c>
      <c r="AI2554" t="s">
        <v>52</v>
      </c>
      <c r="AJ2554">
        <v>33.745573</v>
      </c>
      <c r="AK2554">
        <v>-117.867834</v>
      </c>
    </row>
    <row r="2555" spans="1:37" x14ac:dyDescent="0.25">
      <c r="A2555">
        <v>2553</v>
      </c>
      <c r="B2555">
        <v>690</v>
      </c>
      <c r="C2555" t="s">
        <v>1553</v>
      </c>
      <c r="D2555" t="s">
        <v>52</v>
      </c>
      <c r="E2555" t="s">
        <v>53</v>
      </c>
      <c r="F2555" s="2">
        <v>34881</v>
      </c>
      <c r="G2555" s="2">
        <v>38533</v>
      </c>
      <c r="H2555">
        <v>358136</v>
      </c>
      <c r="I2555">
        <v>336811</v>
      </c>
      <c r="J2555">
        <v>128</v>
      </c>
      <c r="K2555">
        <f t="shared" si="78"/>
        <v>16732113920</v>
      </c>
      <c r="L2555">
        <v>118</v>
      </c>
      <c r="M2555">
        <v>109</v>
      </c>
      <c r="N2555" t="s">
        <v>1553</v>
      </c>
      <c r="O2555" t="s">
        <v>1554</v>
      </c>
      <c r="P2555" t="s">
        <v>39</v>
      </c>
      <c r="Q2555" s="6">
        <v>42019</v>
      </c>
      <c r="R2555" s="3">
        <v>2644</v>
      </c>
      <c r="S2555" s="3">
        <v>3063</v>
      </c>
      <c r="T2555" t="s">
        <v>55</v>
      </c>
      <c r="U2555" t="s">
        <v>1555</v>
      </c>
      <c r="V2555" s="3">
        <v>332005</v>
      </c>
      <c r="W2555">
        <v>37.96</v>
      </c>
      <c r="AB2555" s="3">
        <v>861420832</v>
      </c>
      <c r="AC2555" s="3">
        <v>997985165</v>
      </c>
      <c r="AD2555">
        <v>56.08</v>
      </c>
      <c r="AE2555" s="5">
        <f t="shared" si="79"/>
        <v>577151957.44000006</v>
      </c>
      <c r="AF2555">
        <v>64.97</v>
      </c>
      <c r="AG2555" s="4">
        <v>0.67</v>
      </c>
      <c r="AH2555" t="s">
        <v>33</v>
      </c>
      <c r="AI2555" t="s">
        <v>52</v>
      </c>
      <c r="AJ2555">
        <v>33.745573</v>
      </c>
      <c r="AK2555">
        <v>-117.867834</v>
      </c>
    </row>
    <row r="2556" spans="1:37" x14ac:dyDescent="0.25">
      <c r="A2556">
        <v>2554</v>
      </c>
      <c r="B2556">
        <v>690</v>
      </c>
      <c r="C2556" t="s">
        <v>1553</v>
      </c>
      <c r="D2556" t="s">
        <v>52</v>
      </c>
      <c r="E2556" t="s">
        <v>53</v>
      </c>
      <c r="F2556" s="2">
        <v>34881</v>
      </c>
      <c r="G2556" s="2">
        <v>38533</v>
      </c>
      <c r="H2556">
        <v>358136</v>
      </c>
      <c r="I2556">
        <v>336811</v>
      </c>
      <c r="J2556">
        <v>128</v>
      </c>
      <c r="K2556">
        <f t="shared" si="78"/>
        <v>16732113920</v>
      </c>
      <c r="L2556">
        <v>118</v>
      </c>
      <c r="M2556">
        <v>109</v>
      </c>
      <c r="N2556" t="s">
        <v>1553</v>
      </c>
      <c r="O2556" t="s">
        <v>1554</v>
      </c>
      <c r="P2556" t="s">
        <v>39</v>
      </c>
      <c r="Q2556" s="6">
        <v>42352</v>
      </c>
      <c r="R2556" s="3">
        <v>2479</v>
      </c>
      <c r="S2556" s="3">
        <v>2821</v>
      </c>
      <c r="T2556" t="s">
        <v>55</v>
      </c>
      <c r="U2556" t="s">
        <v>1556</v>
      </c>
      <c r="V2556" s="3">
        <v>332005</v>
      </c>
      <c r="W2556">
        <v>33</v>
      </c>
      <c r="AB2556" s="3">
        <v>807916028</v>
      </c>
      <c r="AC2556" s="3">
        <v>919292046</v>
      </c>
      <c r="AD2556">
        <v>52.59</v>
      </c>
      <c r="AE2556" s="5">
        <f t="shared" si="79"/>
        <v>541303738.75999999</v>
      </c>
      <c r="AF2556">
        <v>59.84</v>
      </c>
      <c r="AG2556" s="4">
        <v>0.67</v>
      </c>
      <c r="AH2556" t="s">
        <v>33</v>
      </c>
      <c r="AI2556" t="s">
        <v>52</v>
      </c>
      <c r="AJ2556">
        <v>33.745573</v>
      </c>
      <c r="AK2556">
        <v>-117.867834</v>
      </c>
    </row>
    <row r="2557" spans="1:37" x14ac:dyDescent="0.25">
      <c r="A2557">
        <v>2555</v>
      </c>
      <c r="B2557">
        <v>690</v>
      </c>
      <c r="C2557" t="s">
        <v>1553</v>
      </c>
      <c r="D2557" t="s">
        <v>52</v>
      </c>
      <c r="E2557" t="s">
        <v>53</v>
      </c>
      <c r="F2557" s="2">
        <v>34881</v>
      </c>
      <c r="G2557" s="2">
        <v>38533</v>
      </c>
      <c r="H2557">
        <v>358136</v>
      </c>
      <c r="I2557">
        <v>336811</v>
      </c>
      <c r="J2557">
        <v>128</v>
      </c>
      <c r="K2557">
        <f t="shared" si="78"/>
        <v>16732113920</v>
      </c>
      <c r="L2557">
        <v>118</v>
      </c>
      <c r="M2557">
        <v>109</v>
      </c>
      <c r="N2557" t="s">
        <v>1553</v>
      </c>
      <c r="O2557" t="s">
        <v>1554</v>
      </c>
      <c r="P2557" t="s">
        <v>39</v>
      </c>
      <c r="Q2557" s="6">
        <v>42322</v>
      </c>
      <c r="R2557" s="3">
        <v>2939</v>
      </c>
      <c r="S2557" s="3">
        <v>3046</v>
      </c>
      <c r="T2557" t="s">
        <v>55</v>
      </c>
      <c r="U2557" t="s">
        <v>1557</v>
      </c>
      <c r="V2557" s="3">
        <v>332005</v>
      </c>
      <c r="W2557">
        <v>52</v>
      </c>
      <c r="AB2557" s="3">
        <v>957644759</v>
      </c>
      <c r="AC2557" s="3">
        <v>992608617</v>
      </c>
      <c r="AD2557">
        <v>64.42</v>
      </c>
      <c r="AE2557" s="5">
        <f t="shared" si="79"/>
        <v>641621988.53000009</v>
      </c>
      <c r="AF2557">
        <v>66.77</v>
      </c>
      <c r="AG2557" s="4">
        <v>0.67</v>
      </c>
      <c r="AH2557" t="s">
        <v>33</v>
      </c>
      <c r="AI2557" t="s">
        <v>52</v>
      </c>
      <c r="AJ2557">
        <v>33.745573</v>
      </c>
      <c r="AK2557">
        <v>-117.867834</v>
      </c>
    </row>
    <row r="2558" spans="1:37" x14ac:dyDescent="0.25">
      <c r="A2558">
        <v>2556</v>
      </c>
      <c r="B2558">
        <v>690</v>
      </c>
      <c r="C2558" t="s">
        <v>1553</v>
      </c>
      <c r="D2558" t="s">
        <v>52</v>
      </c>
      <c r="E2558" t="s">
        <v>53</v>
      </c>
      <c r="F2558" s="2">
        <v>34881</v>
      </c>
      <c r="G2558" s="2">
        <v>38533</v>
      </c>
      <c r="H2558">
        <v>358136</v>
      </c>
      <c r="I2558">
        <v>336811</v>
      </c>
      <c r="J2558">
        <v>128</v>
      </c>
      <c r="K2558">
        <f t="shared" si="78"/>
        <v>16732113920</v>
      </c>
      <c r="L2558">
        <v>118</v>
      </c>
      <c r="M2558">
        <v>109</v>
      </c>
      <c r="N2558" t="s">
        <v>1553</v>
      </c>
      <c r="O2558" t="s">
        <v>1554</v>
      </c>
      <c r="P2558" t="s">
        <v>39</v>
      </c>
      <c r="Q2558" s="6">
        <v>42291</v>
      </c>
      <c r="R2558" s="3">
        <v>3378</v>
      </c>
      <c r="S2558" s="3">
        <v>3458</v>
      </c>
      <c r="T2558" t="s">
        <v>55</v>
      </c>
      <c r="U2558" t="s">
        <v>1558</v>
      </c>
      <c r="V2558" s="3">
        <v>332005</v>
      </c>
      <c r="W2558">
        <v>59</v>
      </c>
      <c r="AB2558" s="3">
        <v>1100726120</v>
      </c>
      <c r="AC2558" s="3">
        <v>1126794235</v>
      </c>
      <c r="AD2558">
        <v>71.66</v>
      </c>
      <c r="AE2558" s="5">
        <f t="shared" si="79"/>
        <v>737486500.4000001</v>
      </c>
      <c r="AF2558">
        <v>73.349999999999994</v>
      </c>
      <c r="AG2558" s="4">
        <v>0.67</v>
      </c>
      <c r="AH2558" t="s">
        <v>33</v>
      </c>
      <c r="AI2558" t="s">
        <v>52</v>
      </c>
      <c r="AJ2558">
        <v>33.745573</v>
      </c>
      <c r="AK2558">
        <v>-117.867834</v>
      </c>
    </row>
    <row r="2559" spans="1:37" x14ac:dyDescent="0.25">
      <c r="A2559">
        <v>2557</v>
      </c>
      <c r="B2559">
        <v>690</v>
      </c>
      <c r="C2559" t="s">
        <v>1553</v>
      </c>
      <c r="D2559" t="s">
        <v>52</v>
      </c>
      <c r="E2559" t="s">
        <v>53</v>
      </c>
      <c r="F2559" s="2">
        <v>34881</v>
      </c>
      <c r="G2559" s="2">
        <v>38533</v>
      </c>
      <c r="H2559">
        <v>358136</v>
      </c>
      <c r="I2559">
        <v>336811</v>
      </c>
      <c r="J2559">
        <v>128</v>
      </c>
      <c r="K2559">
        <f t="shared" si="78"/>
        <v>16732113920</v>
      </c>
      <c r="L2559">
        <v>118</v>
      </c>
      <c r="M2559">
        <v>109</v>
      </c>
      <c r="N2559" t="s">
        <v>1553</v>
      </c>
      <c r="O2559" t="s">
        <v>474</v>
      </c>
      <c r="P2559" t="s">
        <v>39</v>
      </c>
      <c r="Q2559" s="6">
        <v>42261</v>
      </c>
      <c r="R2559" s="3">
        <v>3518</v>
      </c>
      <c r="S2559" s="3">
        <v>3627</v>
      </c>
      <c r="T2559" t="s">
        <v>55</v>
      </c>
      <c r="U2559" t="s">
        <v>1559</v>
      </c>
      <c r="V2559" s="3">
        <v>332005</v>
      </c>
      <c r="W2559">
        <v>77.099999999999994</v>
      </c>
      <c r="X2559" t="s">
        <v>1560</v>
      </c>
      <c r="AB2559" s="3">
        <v>1146345320</v>
      </c>
      <c r="AC2559" s="3">
        <v>1181863126</v>
      </c>
      <c r="AD2559">
        <v>77.11</v>
      </c>
      <c r="AE2559" s="5">
        <f t="shared" si="79"/>
        <v>768051364.4000001</v>
      </c>
      <c r="AF2559">
        <v>79.5</v>
      </c>
      <c r="AG2559" s="4">
        <v>0.67</v>
      </c>
      <c r="AH2559" t="s">
        <v>33</v>
      </c>
      <c r="AI2559" t="s">
        <v>52</v>
      </c>
      <c r="AJ2559">
        <v>33.745573</v>
      </c>
      <c r="AK2559">
        <v>-117.867834</v>
      </c>
    </row>
    <row r="2560" spans="1:37" x14ac:dyDescent="0.25">
      <c r="A2560">
        <v>2558</v>
      </c>
      <c r="B2560">
        <v>690</v>
      </c>
      <c r="C2560" t="s">
        <v>1553</v>
      </c>
      <c r="D2560" t="s">
        <v>52</v>
      </c>
      <c r="E2560" t="s">
        <v>53</v>
      </c>
      <c r="F2560" s="2">
        <v>34881</v>
      </c>
      <c r="G2560" s="2">
        <v>38533</v>
      </c>
      <c r="H2560">
        <v>358136</v>
      </c>
      <c r="I2560">
        <v>336811</v>
      </c>
      <c r="J2560">
        <v>128</v>
      </c>
      <c r="K2560">
        <f t="shared" si="78"/>
        <v>16732113920</v>
      </c>
      <c r="L2560">
        <v>118</v>
      </c>
      <c r="M2560">
        <v>109</v>
      </c>
      <c r="N2560" t="s">
        <v>1553</v>
      </c>
      <c r="O2560">
        <v>0</v>
      </c>
      <c r="P2560" t="s">
        <v>39</v>
      </c>
      <c r="Q2560" s="6">
        <v>42230</v>
      </c>
      <c r="R2560" s="3">
        <v>3653</v>
      </c>
      <c r="S2560" s="3">
        <v>3832</v>
      </c>
      <c r="T2560" t="s">
        <v>55</v>
      </c>
      <c r="V2560" s="3">
        <v>332005</v>
      </c>
      <c r="AB2560" s="3">
        <v>1190335263</v>
      </c>
      <c r="AC2560" s="3">
        <v>1248662668</v>
      </c>
      <c r="AD2560">
        <v>77.489999999999995</v>
      </c>
      <c r="AE2560" s="5">
        <f t="shared" si="79"/>
        <v>797524626.21000004</v>
      </c>
      <c r="AF2560">
        <v>81.290000000000006</v>
      </c>
      <c r="AG2560" s="4">
        <v>0.67</v>
      </c>
      <c r="AH2560" t="s">
        <v>33</v>
      </c>
      <c r="AI2560" t="s">
        <v>52</v>
      </c>
      <c r="AJ2560">
        <v>33.745573</v>
      </c>
      <c r="AK2560">
        <v>-117.867834</v>
      </c>
    </row>
    <row r="2561" spans="1:37" x14ac:dyDescent="0.25">
      <c r="A2561">
        <v>2559</v>
      </c>
      <c r="B2561">
        <v>690</v>
      </c>
      <c r="C2561" t="s">
        <v>1553</v>
      </c>
      <c r="D2561" t="s">
        <v>52</v>
      </c>
      <c r="E2561" t="s">
        <v>53</v>
      </c>
      <c r="F2561" s="2">
        <v>34881</v>
      </c>
      <c r="G2561" s="2">
        <v>38533</v>
      </c>
      <c r="H2561">
        <v>358136</v>
      </c>
      <c r="I2561">
        <v>336811</v>
      </c>
      <c r="J2561">
        <v>128</v>
      </c>
      <c r="K2561">
        <f t="shared" si="78"/>
        <v>16732113920</v>
      </c>
      <c r="L2561">
        <v>118</v>
      </c>
      <c r="M2561">
        <v>109</v>
      </c>
      <c r="N2561" t="s">
        <v>1553</v>
      </c>
      <c r="O2561">
        <v>0</v>
      </c>
      <c r="P2561" t="s">
        <v>39</v>
      </c>
      <c r="Q2561" s="6">
        <v>42199</v>
      </c>
      <c r="R2561" s="3">
        <v>3783</v>
      </c>
      <c r="S2561" s="3">
        <v>3826</v>
      </c>
      <c r="T2561" t="s">
        <v>55</v>
      </c>
      <c r="V2561" s="3">
        <v>332005</v>
      </c>
      <c r="AB2561" s="3">
        <v>1232793704</v>
      </c>
      <c r="AC2561" s="3">
        <v>1246642389</v>
      </c>
      <c r="AD2561">
        <v>80.25</v>
      </c>
      <c r="AE2561" s="5">
        <f t="shared" si="79"/>
        <v>825971781.68000007</v>
      </c>
      <c r="AF2561">
        <v>81.150000000000006</v>
      </c>
      <c r="AG2561" s="4">
        <v>0.67</v>
      </c>
      <c r="AH2561" t="s">
        <v>33</v>
      </c>
      <c r="AI2561" t="s">
        <v>52</v>
      </c>
      <c r="AJ2561">
        <v>33.745573</v>
      </c>
      <c r="AK2561">
        <v>-117.867834</v>
      </c>
    </row>
    <row r="2562" spans="1:37" x14ac:dyDescent="0.25">
      <c r="A2562">
        <v>2560</v>
      </c>
      <c r="B2562">
        <v>690</v>
      </c>
      <c r="C2562" t="s">
        <v>1553</v>
      </c>
      <c r="D2562" t="s">
        <v>52</v>
      </c>
      <c r="E2562" t="s">
        <v>53</v>
      </c>
      <c r="F2562" s="2">
        <v>34881</v>
      </c>
      <c r="G2562" s="2">
        <v>38533</v>
      </c>
      <c r="H2562">
        <v>358136</v>
      </c>
      <c r="I2562">
        <v>336811</v>
      </c>
      <c r="J2562">
        <v>128</v>
      </c>
      <c r="K2562">
        <f t="shared" si="78"/>
        <v>16732113920</v>
      </c>
      <c r="L2562">
        <v>118</v>
      </c>
      <c r="M2562">
        <v>109</v>
      </c>
      <c r="N2562" t="s">
        <v>1553</v>
      </c>
      <c r="O2562">
        <v>0</v>
      </c>
      <c r="P2562" t="s">
        <v>39</v>
      </c>
      <c r="Q2562" s="6">
        <v>42169</v>
      </c>
      <c r="R2562" s="3">
        <v>3683</v>
      </c>
      <c r="S2562" s="3">
        <v>3565</v>
      </c>
      <c r="T2562" t="s">
        <v>55</v>
      </c>
      <c r="V2562" s="3">
        <v>332005</v>
      </c>
      <c r="Y2562" t="s">
        <v>1561</v>
      </c>
      <c r="AB2562" s="3">
        <v>1200013050</v>
      </c>
      <c r="AC2562" s="3">
        <v>1161758093</v>
      </c>
      <c r="AD2562">
        <v>80.72</v>
      </c>
      <c r="AE2562" s="5">
        <f t="shared" si="79"/>
        <v>804008743.5</v>
      </c>
      <c r="AF2562">
        <v>78.150000000000006</v>
      </c>
      <c r="AG2562" s="4">
        <v>0.67</v>
      </c>
      <c r="AH2562" t="s">
        <v>33</v>
      </c>
      <c r="AI2562" t="s">
        <v>52</v>
      </c>
      <c r="AJ2562">
        <v>33.745573</v>
      </c>
      <c r="AK2562">
        <v>-117.867834</v>
      </c>
    </row>
    <row r="2563" spans="1:37" x14ac:dyDescent="0.25">
      <c r="A2563">
        <v>2561</v>
      </c>
      <c r="B2563">
        <v>434</v>
      </c>
      <c r="C2563" t="s">
        <v>1562</v>
      </c>
      <c r="D2563" t="s">
        <v>108</v>
      </c>
      <c r="E2563" t="s">
        <v>53</v>
      </c>
      <c r="F2563" s="2">
        <v>36526</v>
      </c>
      <c r="G2563" s="2">
        <v>40178</v>
      </c>
      <c r="H2563">
        <v>91416</v>
      </c>
      <c r="I2563">
        <v>92756</v>
      </c>
      <c r="J2563">
        <v>128</v>
      </c>
      <c r="K2563">
        <f t="shared" ref="K2563:K2626" si="80">J2563*H2563*365</f>
        <v>4270955520</v>
      </c>
      <c r="L2563">
        <v>123</v>
      </c>
      <c r="M2563">
        <v>117</v>
      </c>
      <c r="N2563" t="s">
        <v>1562</v>
      </c>
      <c r="O2563" t="s">
        <v>38</v>
      </c>
      <c r="P2563" t="s">
        <v>39</v>
      </c>
      <c r="Q2563" s="6">
        <v>42050</v>
      </c>
      <c r="R2563">
        <v>682</v>
      </c>
      <c r="S2563">
        <v>856</v>
      </c>
      <c r="T2563" t="s">
        <v>55</v>
      </c>
      <c r="U2563" t="s">
        <v>2208</v>
      </c>
      <c r="V2563" s="3">
        <v>93091</v>
      </c>
      <c r="W2563">
        <v>57</v>
      </c>
      <c r="AB2563" s="3">
        <v>222328429</v>
      </c>
      <c r="AC2563" s="3">
        <v>279000509</v>
      </c>
      <c r="AD2563">
        <v>57.15</v>
      </c>
      <c r="AE2563" s="5">
        <f t="shared" ref="AE2563:AE2626" si="81">AB2563*AG2563</f>
        <v>148960047.43000001</v>
      </c>
      <c r="AF2563">
        <v>71.72</v>
      </c>
      <c r="AG2563" s="4">
        <v>0.67</v>
      </c>
      <c r="AH2563" t="s">
        <v>376</v>
      </c>
      <c r="AI2563" t="s">
        <v>108</v>
      </c>
      <c r="AJ2563">
        <v>34.420831</v>
      </c>
      <c r="AK2563">
        <v>-119.69819</v>
      </c>
    </row>
    <row r="2564" spans="1:37" x14ac:dyDescent="0.25">
      <c r="A2564">
        <v>2562</v>
      </c>
      <c r="B2564">
        <v>434</v>
      </c>
      <c r="C2564" t="s">
        <v>1562</v>
      </c>
      <c r="D2564" t="s">
        <v>108</v>
      </c>
      <c r="E2564" t="s">
        <v>53</v>
      </c>
      <c r="F2564" s="2">
        <v>36526</v>
      </c>
      <c r="G2564" s="2">
        <v>40178</v>
      </c>
      <c r="H2564">
        <v>91416</v>
      </c>
      <c r="I2564">
        <v>92756</v>
      </c>
      <c r="J2564">
        <v>128</v>
      </c>
      <c r="K2564">
        <f t="shared" si="80"/>
        <v>4270955520</v>
      </c>
      <c r="L2564">
        <v>123</v>
      </c>
      <c r="M2564">
        <v>117</v>
      </c>
      <c r="N2564" t="s">
        <v>1562</v>
      </c>
      <c r="O2564" t="s">
        <v>38</v>
      </c>
      <c r="P2564" t="s">
        <v>39</v>
      </c>
      <c r="Q2564" s="6">
        <v>42019</v>
      </c>
      <c r="R2564">
        <v>701</v>
      </c>
      <c r="S2564">
        <v>830</v>
      </c>
      <c r="T2564" t="s">
        <v>55</v>
      </c>
      <c r="U2564" t="s">
        <v>1563</v>
      </c>
      <c r="V2564" s="3">
        <v>93091</v>
      </c>
      <c r="W2564">
        <v>52.6</v>
      </c>
      <c r="AB2564" s="3">
        <v>228405558</v>
      </c>
      <c r="AC2564" s="3">
        <v>270560957</v>
      </c>
      <c r="AD2564">
        <v>52.24</v>
      </c>
      <c r="AE2564" s="5">
        <f t="shared" si="81"/>
        <v>150747668.28</v>
      </c>
      <c r="AF2564">
        <v>61.88</v>
      </c>
      <c r="AG2564" s="4">
        <v>0.66</v>
      </c>
      <c r="AH2564" t="s">
        <v>376</v>
      </c>
      <c r="AI2564" t="s">
        <v>108</v>
      </c>
      <c r="AJ2564">
        <v>34.420831</v>
      </c>
      <c r="AK2564">
        <v>-119.69819</v>
      </c>
    </row>
    <row r="2565" spans="1:37" x14ac:dyDescent="0.25">
      <c r="A2565">
        <v>2563</v>
      </c>
      <c r="B2565">
        <v>434</v>
      </c>
      <c r="C2565" t="s">
        <v>1562</v>
      </c>
      <c r="D2565" t="s">
        <v>108</v>
      </c>
      <c r="E2565" t="s">
        <v>53</v>
      </c>
      <c r="F2565" s="2">
        <v>36526</v>
      </c>
      <c r="G2565" s="2">
        <v>40178</v>
      </c>
      <c r="H2565">
        <v>91416</v>
      </c>
      <c r="I2565">
        <v>92756</v>
      </c>
      <c r="J2565">
        <v>128</v>
      </c>
      <c r="K2565">
        <f t="shared" si="80"/>
        <v>4270955520</v>
      </c>
      <c r="L2565">
        <v>123</v>
      </c>
      <c r="M2565">
        <v>117</v>
      </c>
      <c r="N2565" t="s">
        <v>1562</v>
      </c>
      <c r="O2565" t="s">
        <v>38</v>
      </c>
      <c r="P2565" t="s">
        <v>39</v>
      </c>
      <c r="Q2565" s="6">
        <v>42352</v>
      </c>
      <c r="R2565">
        <v>636</v>
      </c>
      <c r="S2565">
        <v>965</v>
      </c>
      <c r="T2565" t="s">
        <v>55</v>
      </c>
      <c r="U2565" t="s">
        <v>1564</v>
      </c>
      <c r="V2565" s="3">
        <v>92756</v>
      </c>
      <c r="W2565">
        <v>53.1</v>
      </c>
      <c r="AB2565" s="3">
        <v>207107908</v>
      </c>
      <c r="AC2565" s="3">
        <v>314606294</v>
      </c>
      <c r="AD2565">
        <v>53.3</v>
      </c>
      <c r="AE2565" s="5">
        <f t="shared" si="81"/>
        <v>153259851.91999999</v>
      </c>
      <c r="AF2565">
        <v>80.959999999999994</v>
      </c>
      <c r="AG2565" s="4">
        <v>0.74</v>
      </c>
      <c r="AH2565" t="s">
        <v>33</v>
      </c>
      <c r="AI2565" t="s">
        <v>108</v>
      </c>
      <c r="AJ2565">
        <v>34.420831</v>
      </c>
      <c r="AK2565">
        <v>-119.69819</v>
      </c>
    </row>
    <row r="2566" spans="1:37" x14ac:dyDescent="0.25">
      <c r="A2566">
        <v>2564</v>
      </c>
      <c r="B2566">
        <v>434</v>
      </c>
      <c r="C2566" t="s">
        <v>1562</v>
      </c>
      <c r="D2566" t="s">
        <v>108</v>
      </c>
      <c r="E2566" t="s">
        <v>53</v>
      </c>
      <c r="F2566" s="2">
        <v>36526</v>
      </c>
      <c r="G2566" s="2">
        <v>40178</v>
      </c>
      <c r="H2566">
        <v>91416</v>
      </c>
      <c r="I2566">
        <v>92756</v>
      </c>
      <c r="J2566">
        <v>128</v>
      </c>
      <c r="K2566">
        <f t="shared" si="80"/>
        <v>4270955520</v>
      </c>
      <c r="L2566">
        <v>123</v>
      </c>
      <c r="M2566">
        <v>117</v>
      </c>
      <c r="N2566" t="s">
        <v>1562</v>
      </c>
      <c r="O2566" t="s">
        <v>38</v>
      </c>
      <c r="P2566" t="s">
        <v>39</v>
      </c>
      <c r="Q2566" s="6">
        <v>42322</v>
      </c>
      <c r="R2566">
        <v>812</v>
      </c>
      <c r="S2566" s="3">
        <v>1028</v>
      </c>
      <c r="T2566" t="s">
        <v>55</v>
      </c>
      <c r="U2566" t="s">
        <v>1565</v>
      </c>
      <c r="V2566" s="3">
        <v>92756</v>
      </c>
      <c r="W2566">
        <v>80.8</v>
      </c>
      <c r="AB2566" s="3">
        <v>264500120</v>
      </c>
      <c r="AC2566" s="3">
        <v>334968750</v>
      </c>
      <c r="AD2566">
        <v>80.790000000000006</v>
      </c>
      <c r="AE2566" s="5">
        <f t="shared" si="81"/>
        <v>224825102</v>
      </c>
      <c r="AF2566">
        <v>102.32</v>
      </c>
      <c r="AG2566" s="4">
        <v>0.85</v>
      </c>
      <c r="AH2566" t="s">
        <v>33</v>
      </c>
      <c r="AI2566" t="s">
        <v>108</v>
      </c>
      <c r="AJ2566">
        <v>34.420831</v>
      </c>
      <c r="AK2566">
        <v>-119.69819</v>
      </c>
    </row>
    <row r="2567" spans="1:37" x14ac:dyDescent="0.25">
      <c r="A2567">
        <v>2565</v>
      </c>
      <c r="B2567">
        <v>434</v>
      </c>
      <c r="C2567" t="s">
        <v>1562</v>
      </c>
      <c r="D2567" t="s">
        <v>108</v>
      </c>
      <c r="E2567" t="s">
        <v>53</v>
      </c>
      <c r="F2567" s="2">
        <v>36526</v>
      </c>
      <c r="G2567" s="2">
        <v>40178</v>
      </c>
      <c r="H2567">
        <v>91416</v>
      </c>
      <c r="I2567">
        <v>92756</v>
      </c>
      <c r="J2567">
        <v>128</v>
      </c>
      <c r="K2567">
        <f t="shared" si="80"/>
        <v>4270955520</v>
      </c>
      <c r="L2567">
        <v>123</v>
      </c>
      <c r="M2567">
        <v>117</v>
      </c>
      <c r="N2567" t="s">
        <v>1562</v>
      </c>
      <c r="O2567" t="s">
        <v>38</v>
      </c>
      <c r="P2567" t="s">
        <v>39</v>
      </c>
      <c r="Q2567" s="6">
        <v>42291</v>
      </c>
      <c r="R2567">
        <v>953</v>
      </c>
      <c r="S2567" s="3">
        <v>1231</v>
      </c>
      <c r="T2567" t="s">
        <v>55</v>
      </c>
      <c r="U2567" t="s">
        <v>1566</v>
      </c>
      <c r="V2567" s="3">
        <v>92756</v>
      </c>
      <c r="W2567">
        <v>79.400000000000006</v>
      </c>
      <c r="AB2567" s="3">
        <v>310627648</v>
      </c>
      <c r="AC2567" s="3">
        <v>401031868</v>
      </c>
      <c r="AD2567">
        <v>79.94</v>
      </c>
      <c r="AE2567" s="5">
        <f t="shared" si="81"/>
        <v>229864459.52000001</v>
      </c>
      <c r="AF2567">
        <v>103.21</v>
      </c>
      <c r="AG2567" s="4">
        <v>0.74</v>
      </c>
      <c r="AH2567" t="s">
        <v>33</v>
      </c>
      <c r="AI2567" t="s">
        <v>108</v>
      </c>
      <c r="AJ2567">
        <v>34.420831</v>
      </c>
      <c r="AK2567">
        <v>-119.69819</v>
      </c>
    </row>
    <row r="2568" spans="1:37" x14ac:dyDescent="0.25">
      <c r="A2568">
        <v>2566</v>
      </c>
      <c r="B2568">
        <v>434</v>
      </c>
      <c r="C2568" t="s">
        <v>1562</v>
      </c>
      <c r="D2568" t="s">
        <v>108</v>
      </c>
      <c r="E2568" t="s">
        <v>53</v>
      </c>
      <c r="F2568" s="2">
        <v>36526</v>
      </c>
      <c r="G2568" s="2">
        <v>40178</v>
      </c>
      <c r="H2568">
        <v>91416</v>
      </c>
      <c r="I2568">
        <v>92756</v>
      </c>
      <c r="J2568">
        <v>128</v>
      </c>
      <c r="K2568">
        <f t="shared" si="80"/>
        <v>4270955520</v>
      </c>
      <c r="L2568">
        <v>123</v>
      </c>
      <c r="M2568">
        <v>117</v>
      </c>
      <c r="N2568" t="s">
        <v>1562</v>
      </c>
      <c r="O2568" t="s">
        <v>38</v>
      </c>
      <c r="P2568" t="s">
        <v>39</v>
      </c>
      <c r="Q2568" s="6">
        <v>42261</v>
      </c>
      <c r="R2568" s="3">
        <v>1005</v>
      </c>
      <c r="S2568" s="3">
        <v>1323</v>
      </c>
      <c r="T2568" t="s">
        <v>55</v>
      </c>
      <c r="U2568" t="s">
        <v>1567</v>
      </c>
      <c r="V2568" s="3">
        <v>92756</v>
      </c>
      <c r="W2568">
        <v>78.900000000000006</v>
      </c>
      <c r="AB2568" s="3">
        <v>327604508</v>
      </c>
      <c r="AC2568" s="3">
        <v>430945029</v>
      </c>
      <c r="AD2568">
        <v>78.88</v>
      </c>
      <c r="AE2568" s="5">
        <f t="shared" si="81"/>
        <v>219495020.36000001</v>
      </c>
      <c r="AF2568">
        <v>103.76</v>
      </c>
      <c r="AG2568" s="4">
        <v>0.67</v>
      </c>
      <c r="AH2568" t="s">
        <v>33</v>
      </c>
      <c r="AI2568" t="s">
        <v>108</v>
      </c>
      <c r="AJ2568">
        <v>34.420831</v>
      </c>
      <c r="AK2568">
        <v>-119.69819</v>
      </c>
    </row>
    <row r="2569" spans="1:37" x14ac:dyDescent="0.25">
      <c r="A2569">
        <v>2567</v>
      </c>
      <c r="B2569">
        <v>434</v>
      </c>
      <c r="C2569" t="s">
        <v>1562</v>
      </c>
      <c r="D2569" t="s">
        <v>108</v>
      </c>
      <c r="E2569" t="s">
        <v>53</v>
      </c>
      <c r="F2569" s="2">
        <v>36526</v>
      </c>
      <c r="G2569" s="2">
        <v>40178</v>
      </c>
      <c r="H2569">
        <v>91416</v>
      </c>
      <c r="I2569">
        <v>92756</v>
      </c>
      <c r="J2569">
        <v>128</v>
      </c>
      <c r="K2569">
        <f t="shared" si="80"/>
        <v>4270955520</v>
      </c>
      <c r="L2569">
        <v>123</v>
      </c>
      <c r="M2569">
        <v>117</v>
      </c>
      <c r="N2569" t="s">
        <v>1562</v>
      </c>
      <c r="O2569">
        <v>2</v>
      </c>
      <c r="P2569" t="s">
        <v>39</v>
      </c>
      <c r="Q2569" s="6">
        <v>42230</v>
      </c>
      <c r="R2569" s="3">
        <v>1045</v>
      </c>
      <c r="S2569" s="3">
        <v>1418</v>
      </c>
      <c r="T2569" t="s">
        <v>55</v>
      </c>
      <c r="U2569" t="s">
        <v>1568</v>
      </c>
      <c r="V2569" s="3">
        <v>92756</v>
      </c>
      <c r="Z2569">
        <v>91</v>
      </c>
      <c r="AA2569" t="s">
        <v>55</v>
      </c>
      <c r="AB2569" s="3">
        <v>340514741</v>
      </c>
      <c r="AC2569" s="3">
        <v>462057323</v>
      </c>
      <c r="AD2569">
        <v>78.16</v>
      </c>
      <c r="AE2569" s="5">
        <f t="shared" si="81"/>
        <v>224739729.06</v>
      </c>
      <c r="AF2569">
        <v>106.06</v>
      </c>
      <c r="AG2569" s="4">
        <v>0.66</v>
      </c>
      <c r="AH2569" t="s">
        <v>33</v>
      </c>
      <c r="AI2569" t="s">
        <v>108</v>
      </c>
      <c r="AJ2569">
        <v>34.420831</v>
      </c>
      <c r="AK2569">
        <v>-119.69819</v>
      </c>
    </row>
    <row r="2570" spans="1:37" x14ac:dyDescent="0.25">
      <c r="A2570">
        <v>2568</v>
      </c>
      <c r="B2570">
        <v>434</v>
      </c>
      <c r="C2570" t="s">
        <v>1562</v>
      </c>
      <c r="D2570" t="s">
        <v>108</v>
      </c>
      <c r="E2570" t="s">
        <v>53</v>
      </c>
      <c r="F2570" s="2">
        <v>36526</v>
      </c>
      <c r="G2570" s="2">
        <v>40178</v>
      </c>
      <c r="H2570">
        <v>91416</v>
      </c>
      <c r="I2570">
        <v>92756</v>
      </c>
      <c r="J2570">
        <v>128</v>
      </c>
      <c r="K2570">
        <f t="shared" si="80"/>
        <v>4270955520</v>
      </c>
      <c r="L2570">
        <v>123</v>
      </c>
      <c r="M2570">
        <v>117</v>
      </c>
      <c r="N2570" t="s">
        <v>1562</v>
      </c>
      <c r="O2570">
        <v>2</v>
      </c>
      <c r="P2570" t="s">
        <v>39</v>
      </c>
      <c r="Q2570" s="6">
        <v>42199</v>
      </c>
      <c r="R2570" s="3">
        <v>1126</v>
      </c>
      <c r="S2570" s="3">
        <v>1348</v>
      </c>
      <c r="T2570" t="s">
        <v>55</v>
      </c>
      <c r="U2570" t="s">
        <v>1569</v>
      </c>
      <c r="V2570" s="3">
        <v>92756</v>
      </c>
      <c r="Z2570">
        <v>95</v>
      </c>
      <c r="AA2570" t="s">
        <v>55</v>
      </c>
      <c r="AB2570" s="3">
        <v>366908707</v>
      </c>
      <c r="AC2570" s="3">
        <v>439247724</v>
      </c>
      <c r="AD2570">
        <v>85.49</v>
      </c>
      <c r="AE2570" s="5">
        <f t="shared" si="81"/>
        <v>245828833.69000003</v>
      </c>
      <c r="AF2570">
        <v>102.35</v>
      </c>
      <c r="AG2570" s="4">
        <v>0.67</v>
      </c>
      <c r="AH2570" t="s">
        <v>33</v>
      </c>
      <c r="AI2570" t="s">
        <v>108</v>
      </c>
      <c r="AJ2570">
        <v>34.420831</v>
      </c>
      <c r="AK2570">
        <v>-119.69819</v>
      </c>
    </row>
    <row r="2571" spans="1:37" x14ac:dyDescent="0.25">
      <c r="A2571">
        <v>2569</v>
      </c>
      <c r="B2571">
        <v>434</v>
      </c>
      <c r="C2571" t="s">
        <v>1562</v>
      </c>
      <c r="D2571" t="s">
        <v>108</v>
      </c>
      <c r="E2571" t="s">
        <v>53</v>
      </c>
      <c r="F2571" s="2">
        <v>36526</v>
      </c>
      <c r="G2571" s="2">
        <v>40178</v>
      </c>
      <c r="H2571">
        <v>91416</v>
      </c>
      <c r="I2571">
        <v>92756</v>
      </c>
      <c r="J2571">
        <v>128</v>
      </c>
      <c r="K2571">
        <f t="shared" si="80"/>
        <v>4270955520</v>
      </c>
      <c r="L2571">
        <v>123</v>
      </c>
      <c r="M2571">
        <v>117</v>
      </c>
      <c r="N2571" t="s">
        <v>1562</v>
      </c>
      <c r="O2571">
        <v>2</v>
      </c>
      <c r="P2571" t="s">
        <v>39</v>
      </c>
      <c r="Q2571" s="6">
        <v>42169</v>
      </c>
      <c r="R2571" s="3">
        <v>1120</v>
      </c>
      <c r="S2571" s="3">
        <v>1277</v>
      </c>
      <c r="T2571" t="s">
        <v>55</v>
      </c>
      <c r="U2571" t="s">
        <v>1570</v>
      </c>
      <c r="V2571" s="3">
        <v>92756</v>
      </c>
      <c r="X2571" t="s">
        <v>1571</v>
      </c>
      <c r="Z2571">
        <v>72</v>
      </c>
      <c r="AA2571" t="s">
        <v>55</v>
      </c>
      <c r="AB2571" s="3">
        <v>364953598</v>
      </c>
      <c r="AC2571" s="3">
        <v>416112272</v>
      </c>
      <c r="AD2571">
        <v>86.56</v>
      </c>
      <c r="AE2571" s="5">
        <f t="shared" si="81"/>
        <v>240869374.68000001</v>
      </c>
      <c r="AF2571">
        <v>98.69</v>
      </c>
      <c r="AG2571" s="4">
        <v>0.66</v>
      </c>
      <c r="AH2571" t="s">
        <v>33</v>
      </c>
      <c r="AI2571" t="s">
        <v>108</v>
      </c>
      <c r="AJ2571">
        <v>34.420831</v>
      </c>
      <c r="AK2571">
        <v>-119.69819</v>
      </c>
    </row>
    <row r="2572" spans="1:37" x14ac:dyDescent="0.25">
      <c r="A2572">
        <v>2570</v>
      </c>
      <c r="B2572">
        <v>545</v>
      </c>
      <c r="C2572" t="s">
        <v>1572</v>
      </c>
      <c r="D2572" t="s">
        <v>36</v>
      </c>
      <c r="E2572" t="s">
        <v>31</v>
      </c>
      <c r="F2572" s="2">
        <v>34700</v>
      </c>
      <c r="G2572" s="2">
        <v>38352</v>
      </c>
      <c r="H2572">
        <v>118459</v>
      </c>
      <c r="I2572">
        <v>101802</v>
      </c>
      <c r="J2572">
        <v>235</v>
      </c>
      <c r="K2572">
        <f t="shared" si="80"/>
        <v>10160820725</v>
      </c>
      <c r="L2572">
        <v>210</v>
      </c>
      <c r="M2572">
        <v>186</v>
      </c>
      <c r="N2572" t="s">
        <v>1572</v>
      </c>
      <c r="O2572">
        <v>2</v>
      </c>
      <c r="P2572" t="s">
        <v>39</v>
      </c>
      <c r="Q2572" s="6">
        <v>42050</v>
      </c>
      <c r="R2572">
        <v>400</v>
      </c>
      <c r="S2572">
        <v>431</v>
      </c>
      <c r="T2572" t="s">
        <v>40</v>
      </c>
      <c r="U2572" t="s">
        <v>1573</v>
      </c>
      <c r="V2572" s="3">
        <v>118459</v>
      </c>
      <c r="W2572">
        <v>63.8</v>
      </c>
      <c r="Z2572">
        <v>90.2</v>
      </c>
      <c r="AA2572" t="s">
        <v>40</v>
      </c>
      <c r="AB2572" s="3">
        <v>399600000</v>
      </c>
      <c r="AC2572" s="3">
        <v>430700000</v>
      </c>
      <c r="AD2572">
        <v>62.77</v>
      </c>
      <c r="AE2572" s="5">
        <f t="shared" si="81"/>
        <v>207792000</v>
      </c>
      <c r="AF2572">
        <v>67.650000000000006</v>
      </c>
      <c r="AG2572" s="4">
        <v>0.52</v>
      </c>
      <c r="AH2572" t="s">
        <v>33</v>
      </c>
      <c r="AI2572" t="s">
        <v>36</v>
      </c>
      <c r="AJ2572">
        <v>37.354107999999997</v>
      </c>
      <c r="AK2572">
        <v>-121.955236</v>
      </c>
    </row>
    <row r="2573" spans="1:37" x14ac:dyDescent="0.25">
      <c r="A2573">
        <v>2571</v>
      </c>
      <c r="B2573">
        <v>545</v>
      </c>
      <c r="C2573" t="s">
        <v>1572</v>
      </c>
      <c r="D2573" t="s">
        <v>36</v>
      </c>
      <c r="E2573" t="s">
        <v>31</v>
      </c>
      <c r="F2573" s="2">
        <v>34700</v>
      </c>
      <c r="G2573" s="2">
        <v>38352</v>
      </c>
      <c r="H2573">
        <v>118459</v>
      </c>
      <c r="I2573">
        <v>101802</v>
      </c>
      <c r="J2573">
        <v>235</v>
      </c>
      <c r="K2573">
        <f t="shared" si="80"/>
        <v>10160820725</v>
      </c>
      <c r="L2573">
        <v>210</v>
      </c>
      <c r="M2573">
        <v>186</v>
      </c>
      <c r="N2573" t="s">
        <v>1572</v>
      </c>
      <c r="O2573">
        <v>2</v>
      </c>
      <c r="P2573" t="s">
        <v>39</v>
      </c>
      <c r="Q2573" s="6">
        <v>42019</v>
      </c>
      <c r="R2573">
        <v>415</v>
      </c>
      <c r="S2573">
        <v>478</v>
      </c>
      <c r="T2573" t="s">
        <v>40</v>
      </c>
      <c r="U2573" t="s">
        <v>1573</v>
      </c>
      <c r="V2573" s="3">
        <v>118459</v>
      </c>
      <c r="W2573">
        <v>57.9</v>
      </c>
      <c r="Z2573">
        <v>30.5</v>
      </c>
      <c r="AA2573" t="s">
        <v>40</v>
      </c>
      <c r="AB2573" s="3">
        <v>415200000</v>
      </c>
      <c r="AC2573" s="3">
        <v>478400000</v>
      </c>
      <c r="AD2573">
        <v>64.900000000000006</v>
      </c>
      <c r="AE2573" s="5">
        <f t="shared" si="81"/>
        <v>236663999.99999997</v>
      </c>
      <c r="AF2573">
        <v>74.78</v>
      </c>
      <c r="AG2573" s="4">
        <v>0.56999999999999995</v>
      </c>
      <c r="AH2573" t="s">
        <v>33</v>
      </c>
      <c r="AI2573" t="s">
        <v>36</v>
      </c>
      <c r="AJ2573">
        <v>37.354107999999997</v>
      </c>
      <c r="AK2573">
        <v>-121.955236</v>
      </c>
    </row>
    <row r="2574" spans="1:37" x14ac:dyDescent="0.25">
      <c r="A2574">
        <v>2572</v>
      </c>
      <c r="B2574">
        <v>545</v>
      </c>
      <c r="C2574" t="s">
        <v>1572</v>
      </c>
      <c r="D2574" t="s">
        <v>36</v>
      </c>
      <c r="E2574" t="s">
        <v>31</v>
      </c>
      <c r="F2574" s="2">
        <v>34700</v>
      </c>
      <c r="G2574" s="2">
        <v>38352</v>
      </c>
      <c r="H2574">
        <v>118459</v>
      </c>
      <c r="I2574">
        <v>101802</v>
      </c>
      <c r="J2574">
        <v>235</v>
      </c>
      <c r="K2574">
        <f t="shared" si="80"/>
        <v>10160820725</v>
      </c>
      <c r="L2574">
        <v>210</v>
      </c>
      <c r="M2574">
        <v>186</v>
      </c>
      <c r="N2574" t="s">
        <v>1572</v>
      </c>
      <c r="O2574">
        <v>2</v>
      </c>
      <c r="P2574" t="s">
        <v>39</v>
      </c>
      <c r="Q2574" s="6">
        <v>42352</v>
      </c>
      <c r="R2574">
        <v>357</v>
      </c>
      <c r="S2574">
        <v>471</v>
      </c>
      <c r="T2574" t="s">
        <v>40</v>
      </c>
      <c r="U2574" t="s">
        <v>1573</v>
      </c>
      <c r="V2574" s="3">
        <v>118459</v>
      </c>
      <c r="W2574">
        <v>52.4</v>
      </c>
      <c r="Z2574">
        <v>81.099999999999994</v>
      </c>
      <c r="AA2574" t="s">
        <v>40</v>
      </c>
      <c r="AB2574" s="3">
        <v>356900000</v>
      </c>
      <c r="AC2574" s="3">
        <v>471400000</v>
      </c>
      <c r="AD2574">
        <v>49.66</v>
      </c>
      <c r="AE2574" s="5">
        <f t="shared" si="81"/>
        <v>182019000</v>
      </c>
      <c r="AF2574">
        <v>65.599999999999994</v>
      </c>
      <c r="AG2574" s="4">
        <v>0.51</v>
      </c>
      <c r="AH2574" t="s">
        <v>33</v>
      </c>
      <c r="AI2574" t="s">
        <v>36</v>
      </c>
      <c r="AJ2574">
        <v>37.354107999999997</v>
      </c>
      <c r="AK2574">
        <v>-121.955236</v>
      </c>
    </row>
    <row r="2575" spans="1:37" x14ac:dyDescent="0.25">
      <c r="A2575">
        <v>2573</v>
      </c>
      <c r="B2575">
        <v>545</v>
      </c>
      <c r="C2575" t="s">
        <v>1572</v>
      </c>
      <c r="D2575" t="s">
        <v>36</v>
      </c>
      <c r="E2575" t="s">
        <v>31</v>
      </c>
      <c r="F2575" s="2">
        <v>34700</v>
      </c>
      <c r="G2575" s="2">
        <v>38352</v>
      </c>
      <c r="H2575">
        <v>118459</v>
      </c>
      <c r="I2575">
        <v>101802</v>
      </c>
      <c r="J2575">
        <v>235</v>
      </c>
      <c r="K2575">
        <f t="shared" si="80"/>
        <v>10160820725</v>
      </c>
      <c r="L2575">
        <v>210</v>
      </c>
      <c r="M2575">
        <v>186</v>
      </c>
      <c r="N2575" t="s">
        <v>1572</v>
      </c>
      <c r="O2575">
        <v>2</v>
      </c>
      <c r="P2575" t="s">
        <v>39</v>
      </c>
      <c r="Q2575" s="6">
        <v>42322</v>
      </c>
      <c r="R2575">
        <v>465</v>
      </c>
      <c r="S2575">
        <v>525</v>
      </c>
      <c r="T2575" t="s">
        <v>40</v>
      </c>
      <c r="U2575" t="s">
        <v>1573</v>
      </c>
      <c r="V2575" s="3">
        <v>118459</v>
      </c>
      <c r="W2575">
        <v>63.48</v>
      </c>
      <c r="Z2575">
        <v>49.9</v>
      </c>
      <c r="AA2575" t="s">
        <v>40</v>
      </c>
      <c r="AB2575" s="3">
        <v>464500000</v>
      </c>
      <c r="AC2575" s="3">
        <v>524700000</v>
      </c>
      <c r="AD2575">
        <v>65.88</v>
      </c>
      <c r="AE2575" s="5">
        <f t="shared" si="81"/>
        <v>232250000</v>
      </c>
      <c r="AF2575">
        <v>74.41</v>
      </c>
      <c r="AG2575" s="4">
        <v>0.5</v>
      </c>
      <c r="AH2575" t="s">
        <v>33</v>
      </c>
      <c r="AI2575" t="s">
        <v>36</v>
      </c>
      <c r="AJ2575">
        <v>37.354107999999997</v>
      </c>
      <c r="AK2575">
        <v>-121.955236</v>
      </c>
    </row>
    <row r="2576" spans="1:37" x14ac:dyDescent="0.25">
      <c r="A2576">
        <v>2574</v>
      </c>
      <c r="B2576">
        <v>545</v>
      </c>
      <c r="C2576" t="s">
        <v>1572</v>
      </c>
      <c r="D2576" t="s">
        <v>36</v>
      </c>
      <c r="E2576" t="s">
        <v>31</v>
      </c>
      <c r="F2576" s="2">
        <v>34700</v>
      </c>
      <c r="G2576" s="2">
        <v>38352</v>
      </c>
      <c r="H2576">
        <v>118459</v>
      </c>
      <c r="I2576">
        <v>101802</v>
      </c>
      <c r="J2576">
        <v>235</v>
      </c>
      <c r="K2576">
        <f t="shared" si="80"/>
        <v>10160820725</v>
      </c>
      <c r="L2576">
        <v>210</v>
      </c>
      <c r="M2576">
        <v>186</v>
      </c>
      <c r="N2576" t="s">
        <v>1572</v>
      </c>
      <c r="O2576">
        <v>2</v>
      </c>
      <c r="P2576" t="s">
        <v>39</v>
      </c>
      <c r="Q2576" s="6">
        <v>42291</v>
      </c>
      <c r="R2576">
        <v>590</v>
      </c>
      <c r="S2576">
        <v>639</v>
      </c>
      <c r="T2576" t="s">
        <v>40</v>
      </c>
      <c r="U2576" t="s">
        <v>1573</v>
      </c>
      <c r="V2576" s="3">
        <v>118459</v>
      </c>
      <c r="W2576">
        <v>71.2</v>
      </c>
      <c r="Z2576">
        <v>148.4</v>
      </c>
      <c r="AA2576" t="s">
        <v>40</v>
      </c>
      <c r="AB2576" s="3">
        <v>589900000</v>
      </c>
      <c r="AC2576" s="3">
        <v>639200000</v>
      </c>
      <c r="AD2576">
        <v>79.03</v>
      </c>
      <c r="AE2576" s="5">
        <f t="shared" si="81"/>
        <v>289051000</v>
      </c>
      <c r="AF2576">
        <v>85.64</v>
      </c>
      <c r="AG2576" s="4">
        <v>0.49</v>
      </c>
      <c r="AH2576" t="s">
        <v>33</v>
      </c>
      <c r="AI2576" t="s">
        <v>36</v>
      </c>
      <c r="AJ2576">
        <v>37.354107999999997</v>
      </c>
      <c r="AK2576">
        <v>-121.955236</v>
      </c>
    </row>
    <row r="2577" spans="1:37" x14ac:dyDescent="0.25">
      <c r="A2577">
        <v>2575</v>
      </c>
      <c r="B2577">
        <v>545</v>
      </c>
      <c r="C2577" t="s">
        <v>1572</v>
      </c>
      <c r="D2577" t="s">
        <v>36</v>
      </c>
      <c r="E2577" t="s">
        <v>31</v>
      </c>
      <c r="F2577" s="2">
        <v>34700</v>
      </c>
      <c r="G2577" s="2">
        <v>38352</v>
      </c>
      <c r="H2577">
        <v>118459</v>
      </c>
      <c r="I2577">
        <v>101802</v>
      </c>
      <c r="J2577">
        <v>235</v>
      </c>
      <c r="K2577">
        <f t="shared" si="80"/>
        <v>10160820725</v>
      </c>
      <c r="L2577">
        <v>210</v>
      </c>
      <c r="M2577">
        <v>186</v>
      </c>
      <c r="N2577" t="s">
        <v>1572</v>
      </c>
      <c r="O2577" t="s">
        <v>1574</v>
      </c>
      <c r="P2577" t="s">
        <v>39</v>
      </c>
      <c r="Q2577" s="6">
        <v>42261</v>
      </c>
      <c r="R2577">
        <v>555</v>
      </c>
      <c r="S2577">
        <v>605</v>
      </c>
      <c r="T2577" t="s">
        <v>40</v>
      </c>
      <c r="U2577" t="s">
        <v>1575</v>
      </c>
      <c r="V2577" s="3">
        <v>118459</v>
      </c>
      <c r="W2577">
        <v>88.6</v>
      </c>
      <c r="Z2577">
        <v>123</v>
      </c>
      <c r="AA2577" t="s">
        <v>40</v>
      </c>
      <c r="AB2577" s="3">
        <v>554700000</v>
      </c>
      <c r="AC2577" s="3">
        <v>605100000</v>
      </c>
      <c r="AD2577">
        <v>79.45</v>
      </c>
      <c r="AE2577" s="5">
        <f t="shared" si="81"/>
        <v>282897000</v>
      </c>
      <c r="AF2577">
        <v>86.67</v>
      </c>
      <c r="AG2577" s="4">
        <v>0.51</v>
      </c>
      <c r="AH2577" t="s">
        <v>33</v>
      </c>
      <c r="AI2577" t="s">
        <v>36</v>
      </c>
      <c r="AJ2577">
        <v>37.354107999999997</v>
      </c>
      <c r="AK2577">
        <v>-121.955236</v>
      </c>
    </row>
    <row r="2578" spans="1:37" x14ac:dyDescent="0.25">
      <c r="A2578">
        <v>2576</v>
      </c>
      <c r="B2578">
        <v>545</v>
      </c>
      <c r="C2578" t="s">
        <v>1572</v>
      </c>
      <c r="D2578" t="s">
        <v>36</v>
      </c>
      <c r="E2578" t="s">
        <v>31</v>
      </c>
      <c r="F2578" s="2">
        <v>34700</v>
      </c>
      <c r="G2578" s="2">
        <v>38352</v>
      </c>
      <c r="H2578">
        <v>118459</v>
      </c>
      <c r="I2578">
        <v>101802</v>
      </c>
      <c r="J2578">
        <v>235</v>
      </c>
      <c r="K2578">
        <f t="shared" si="80"/>
        <v>10160820725</v>
      </c>
      <c r="L2578">
        <v>210</v>
      </c>
      <c r="M2578">
        <v>186</v>
      </c>
      <c r="N2578" t="s">
        <v>1572</v>
      </c>
      <c r="O2578" t="s">
        <v>1574</v>
      </c>
      <c r="P2578" t="s">
        <v>39</v>
      </c>
      <c r="Q2578" s="6">
        <v>42230</v>
      </c>
      <c r="R2578">
        <v>679</v>
      </c>
      <c r="S2578">
        <v>767</v>
      </c>
      <c r="T2578" t="s">
        <v>40</v>
      </c>
      <c r="U2578" t="s">
        <v>1576</v>
      </c>
      <c r="V2578" s="3">
        <v>118459</v>
      </c>
      <c r="Z2578">
        <v>187.9</v>
      </c>
      <c r="AA2578" t="s">
        <v>40</v>
      </c>
      <c r="AB2578" s="3">
        <v>678900000</v>
      </c>
      <c r="AC2578" s="3">
        <v>766700000</v>
      </c>
      <c r="AD2578">
        <v>89.29</v>
      </c>
      <c r="AE2578" s="5">
        <f t="shared" si="81"/>
        <v>325872000</v>
      </c>
      <c r="AF2578">
        <v>100.84</v>
      </c>
      <c r="AG2578" s="4">
        <v>0.48</v>
      </c>
      <c r="AH2578" t="s">
        <v>33</v>
      </c>
      <c r="AI2578" t="s">
        <v>36</v>
      </c>
      <c r="AJ2578">
        <v>37.354107999999997</v>
      </c>
      <c r="AK2578">
        <v>-121.955236</v>
      </c>
    </row>
    <row r="2579" spans="1:37" x14ac:dyDescent="0.25">
      <c r="A2579">
        <v>2577</v>
      </c>
      <c r="B2579">
        <v>545</v>
      </c>
      <c r="C2579" t="s">
        <v>1572</v>
      </c>
      <c r="D2579" t="s">
        <v>36</v>
      </c>
      <c r="E2579" t="s">
        <v>31</v>
      </c>
      <c r="F2579" s="2">
        <v>34700</v>
      </c>
      <c r="G2579" s="2">
        <v>38352</v>
      </c>
      <c r="H2579">
        <v>118459</v>
      </c>
      <c r="I2579">
        <v>101802</v>
      </c>
      <c r="J2579">
        <v>235</v>
      </c>
      <c r="K2579">
        <f t="shared" si="80"/>
        <v>10160820725</v>
      </c>
      <c r="L2579">
        <v>210</v>
      </c>
      <c r="M2579">
        <v>186</v>
      </c>
      <c r="N2579" t="s">
        <v>1572</v>
      </c>
      <c r="O2579" t="s">
        <v>1577</v>
      </c>
      <c r="P2579" t="s">
        <v>39</v>
      </c>
      <c r="Q2579" s="6">
        <v>42199</v>
      </c>
      <c r="R2579">
        <v>672</v>
      </c>
      <c r="S2579">
        <v>717</v>
      </c>
      <c r="T2579" t="s">
        <v>40</v>
      </c>
      <c r="U2579" t="s">
        <v>1578</v>
      </c>
      <c r="V2579" s="3">
        <v>118459</v>
      </c>
      <c r="Z2579">
        <v>102.6</v>
      </c>
      <c r="AA2579" t="s">
        <v>40</v>
      </c>
      <c r="AB2579" s="3">
        <v>671800000</v>
      </c>
      <c r="AC2579" s="3">
        <v>717200000</v>
      </c>
      <c r="AD2579">
        <v>95.86</v>
      </c>
      <c r="AE2579" s="5">
        <f t="shared" si="81"/>
        <v>349336000</v>
      </c>
      <c r="AF2579">
        <v>102.34</v>
      </c>
      <c r="AG2579" s="4">
        <v>0.52</v>
      </c>
      <c r="AH2579" t="s">
        <v>33</v>
      </c>
      <c r="AI2579" t="s">
        <v>36</v>
      </c>
      <c r="AJ2579">
        <v>37.354107999999997</v>
      </c>
      <c r="AK2579">
        <v>-121.955236</v>
      </c>
    </row>
    <row r="2580" spans="1:37" x14ac:dyDescent="0.25">
      <c r="A2580">
        <v>2578</v>
      </c>
      <c r="B2580">
        <v>545</v>
      </c>
      <c r="C2580" t="s">
        <v>1572</v>
      </c>
      <c r="D2580" t="s">
        <v>36</v>
      </c>
      <c r="E2580" t="s">
        <v>31</v>
      </c>
      <c r="F2580" s="2">
        <v>34700</v>
      </c>
      <c r="G2580" s="2">
        <v>38352</v>
      </c>
      <c r="H2580">
        <v>118459</v>
      </c>
      <c r="I2580">
        <v>101802</v>
      </c>
      <c r="J2580">
        <v>235</v>
      </c>
      <c r="K2580">
        <f t="shared" si="80"/>
        <v>10160820725</v>
      </c>
      <c r="L2580">
        <v>210</v>
      </c>
      <c r="M2580">
        <v>186</v>
      </c>
      <c r="N2580" t="s">
        <v>1572</v>
      </c>
      <c r="O2580" t="s">
        <v>1577</v>
      </c>
      <c r="P2580" t="s">
        <v>39</v>
      </c>
      <c r="Q2580" s="6">
        <v>42169</v>
      </c>
      <c r="R2580">
        <v>618</v>
      </c>
      <c r="S2580">
        <v>706</v>
      </c>
      <c r="T2580" t="s">
        <v>40</v>
      </c>
      <c r="U2580" t="s">
        <v>1578</v>
      </c>
      <c r="V2580" s="3">
        <v>118459</v>
      </c>
      <c r="Z2580">
        <v>160.5</v>
      </c>
      <c r="AA2580" t="s">
        <v>40</v>
      </c>
      <c r="AB2580" s="3">
        <v>618000000</v>
      </c>
      <c r="AC2580" s="3">
        <v>705500000</v>
      </c>
      <c r="AD2580">
        <v>86.78</v>
      </c>
      <c r="AE2580" s="5">
        <f t="shared" si="81"/>
        <v>309000000</v>
      </c>
      <c r="AF2580">
        <v>99.06</v>
      </c>
      <c r="AG2580" s="4">
        <v>0.5</v>
      </c>
      <c r="AH2580" t="s">
        <v>33</v>
      </c>
      <c r="AI2580" t="s">
        <v>36</v>
      </c>
      <c r="AJ2580">
        <v>37.354107999999997</v>
      </c>
      <c r="AK2580">
        <v>-121.955236</v>
      </c>
    </row>
    <row r="2581" spans="1:37" x14ac:dyDescent="0.25">
      <c r="A2581">
        <v>2579</v>
      </c>
      <c r="B2581">
        <v>524</v>
      </c>
      <c r="C2581" t="s">
        <v>1579</v>
      </c>
      <c r="D2581" t="s">
        <v>108</v>
      </c>
      <c r="E2581" t="s">
        <v>53</v>
      </c>
      <c r="F2581" s="2">
        <v>36892</v>
      </c>
      <c r="G2581" s="2">
        <v>40178</v>
      </c>
      <c r="H2581">
        <v>91291</v>
      </c>
      <c r="I2581">
        <v>88256</v>
      </c>
      <c r="J2581">
        <v>113</v>
      </c>
      <c r="K2581">
        <f t="shared" si="80"/>
        <v>3765297295</v>
      </c>
      <c r="L2581">
        <v>112</v>
      </c>
      <c r="M2581">
        <v>110</v>
      </c>
      <c r="N2581" t="s">
        <v>1579</v>
      </c>
      <c r="O2581" t="s">
        <v>875</v>
      </c>
      <c r="P2581" t="s">
        <v>39</v>
      </c>
      <c r="Q2581" s="6">
        <v>42019</v>
      </c>
      <c r="R2581">
        <v>200</v>
      </c>
      <c r="S2581">
        <v>216</v>
      </c>
      <c r="T2581" t="s">
        <v>40</v>
      </c>
      <c r="U2581" t="s">
        <v>1580</v>
      </c>
      <c r="V2581" s="3">
        <v>94887</v>
      </c>
      <c r="W2581">
        <v>50.4</v>
      </c>
      <c r="AB2581" s="3">
        <v>200100000</v>
      </c>
      <c r="AC2581" s="3">
        <v>215800000</v>
      </c>
      <c r="AD2581">
        <v>46.19</v>
      </c>
      <c r="AE2581" s="5">
        <f t="shared" si="81"/>
        <v>136068000</v>
      </c>
      <c r="AF2581">
        <v>49.81</v>
      </c>
      <c r="AG2581" s="4">
        <v>0.68</v>
      </c>
      <c r="AH2581" t="s">
        <v>33</v>
      </c>
      <c r="AI2581" t="s">
        <v>108</v>
      </c>
      <c r="AJ2581">
        <v>36.974117</v>
      </c>
      <c r="AK2581">
        <v>-122.030796</v>
      </c>
    </row>
    <row r="2582" spans="1:37" x14ac:dyDescent="0.25">
      <c r="A2582">
        <v>2580</v>
      </c>
      <c r="B2582">
        <v>524</v>
      </c>
      <c r="C2582" t="s">
        <v>1579</v>
      </c>
      <c r="D2582" t="s">
        <v>108</v>
      </c>
      <c r="E2582" t="s">
        <v>53</v>
      </c>
      <c r="F2582" s="2">
        <v>36892</v>
      </c>
      <c r="G2582" s="2">
        <v>40178</v>
      </c>
      <c r="H2582">
        <v>91291</v>
      </c>
      <c r="I2582">
        <v>88256</v>
      </c>
      <c r="J2582">
        <v>113</v>
      </c>
      <c r="K2582">
        <f t="shared" si="80"/>
        <v>3765297295</v>
      </c>
      <c r="L2582">
        <v>112</v>
      </c>
      <c r="M2582">
        <v>110</v>
      </c>
      <c r="N2582" t="s">
        <v>1579</v>
      </c>
      <c r="O2582" t="s">
        <v>875</v>
      </c>
      <c r="P2582" t="s">
        <v>39</v>
      </c>
      <c r="Q2582" s="6">
        <v>42352</v>
      </c>
      <c r="R2582">
        <v>182</v>
      </c>
      <c r="S2582">
        <v>240</v>
      </c>
      <c r="T2582" t="s">
        <v>40</v>
      </c>
      <c r="U2582" t="s">
        <v>1581</v>
      </c>
      <c r="V2582" s="3">
        <v>94887</v>
      </c>
      <c r="W2582">
        <v>45</v>
      </c>
      <c r="X2582" t="s">
        <v>1582</v>
      </c>
      <c r="AB2582" s="3">
        <v>182400000</v>
      </c>
      <c r="AC2582" s="3">
        <v>240300000</v>
      </c>
      <c r="AD2582">
        <v>41.24</v>
      </c>
      <c r="AE2582" s="5">
        <f t="shared" si="81"/>
        <v>122208000</v>
      </c>
      <c r="AF2582">
        <v>54.33</v>
      </c>
      <c r="AG2582" s="4">
        <v>0.67</v>
      </c>
      <c r="AH2582" t="s">
        <v>33</v>
      </c>
      <c r="AI2582" t="s">
        <v>108</v>
      </c>
      <c r="AJ2582">
        <v>36.974117</v>
      </c>
      <c r="AK2582">
        <v>-122.030796</v>
      </c>
    </row>
    <row r="2583" spans="1:37" x14ac:dyDescent="0.25">
      <c r="A2583">
        <v>2581</v>
      </c>
      <c r="B2583">
        <v>524</v>
      </c>
      <c r="C2583" t="s">
        <v>1579</v>
      </c>
      <c r="D2583" t="s">
        <v>108</v>
      </c>
      <c r="E2583" t="s">
        <v>53</v>
      </c>
      <c r="F2583" s="2">
        <v>36892</v>
      </c>
      <c r="G2583" s="2">
        <v>40178</v>
      </c>
      <c r="H2583">
        <v>91291</v>
      </c>
      <c r="I2583">
        <v>88256</v>
      </c>
      <c r="J2583">
        <v>113</v>
      </c>
      <c r="K2583">
        <f t="shared" si="80"/>
        <v>3765297295</v>
      </c>
      <c r="L2583">
        <v>112</v>
      </c>
      <c r="M2583">
        <v>110</v>
      </c>
      <c r="N2583" t="s">
        <v>1579</v>
      </c>
      <c r="O2583" t="s">
        <v>875</v>
      </c>
      <c r="P2583" t="s">
        <v>39</v>
      </c>
      <c r="Q2583" s="6">
        <v>42322</v>
      </c>
      <c r="R2583">
        <v>187</v>
      </c>
      <c r="S2583">
        <v>259</v>
      </c>
      <c r="T2583" t="s">
        <v>40</v>
      </c>
      <c r="U2583" t="s">
        <v>1583</v>
      </c>
      <c r="V2583" s="3">
        <v>94887</v>
      </c>
      <c r="W2583">
        <v>44.6</v>
      </c>
      <c r="AB2583" s="3">
        <v>187000000</v>
      </c>
      <c r="AC2583" s="3">
        <v>259200000</v>
      </c>
      <c r="AD2583">
        <v>40.86</v>
      </c>
      <c r="AE2583" s="5">
        <f t="shared" si="81"/>
        <v>115940000</v>
      </c>
      <c r="AF2583">
        <v>56.64</v>
      </c>
      <c r="AG2583" s="4">
        <v>0.62</v>
      </c>
      <c r="AH2583" t="s">
        <v>33</v>
      </c>
      <c r="AI2583" t="s">
        <v>108</v>
      </c>
      <c r="AJ2583">
        <v>36.974117</v>
      </c>
      <c r="AK2583">
        <v>-122.030796</v>
      </c>
    </row>
    <row r="2584" spans="1:37" x14ac:dyDescent="0.25">
      <c r="A2584">
        <v>2582</v>
      </c>
      <c r="B2584">
        <v>524</v>
      </c>
      <c r="C2584" t="s">
        <v>1579</v>
      </c>
      <c r="D2584" t="s">
        <v>108</v>
      </c>
      <c r="E2584" t="s">
        <v>53</v>
      </c>
      <c r="F2584" s="2">
        <v>36892</v>
      </c>
      <c r="G2584" s="2">
        <v>40178</v>
      </c>
      <c r="H2584">
        <v>91291</v>
      </c>
      <c r="I2584">
        <v>88256</v>
      </c>
      <c r="J2584">
        <v>113</v>
      </c>
      <c r="K2584">
        <f t="shared" si="80"/>
        <v>3765297295</v>
      </c>
      <c r="L2584">
        <v>112</v>
      </c>
      <c r="M2584">
        <v>110</v>
      </c>
      <c r="N2584" t="s">
        <v>1579</v>
      </c>
      <c r="O2584" t="s">
        <v>875</v>
      </c>
      <c r="P2584" t="s">
        <v>39</v>
      </c>
      <c r="Q2584" s="6">
        <v>42291</v>
      </c>
      <c r="R2584">
        <v>225</v>
      </c>
      <c r="S2584">
        <v>301</v>
      </c>
      <c r="T2584" t="s">
        <v>40</v>
      </c>
      <c r="U2584" t="s">
        <v>1584</v>
      </c>
      <c r="V2584" s="3">
        <v>94887</v>
      </c>
      <c r="W2584">
        <v>51.6</v>
      </c>
      <c r="AB2584" s="3">
        <v>224600000</v>
      </c>
      <c r="AC2584" s="3">
        <v>300600000</v>
      </c>
      <c r="AD2584">
        <v>47.34</v>
      </c>
      <c r="AE2584" s="5">
        <f t="shared" si="81"/>
        <v>139252000</v>
      </c>
      <c r="AF2584">
        <v>63.36</v>
      </c>
      <c r="AG2584" s="4">
        <v>0.62</v>
      </c>
      <c r="AH2584" t="s">
        <v>33</v>
      </c>
      <c r="AI2584" t="s">
        <v>108</v>
      </c>
      <c r="AJ2584">
        <v>36.974117</v>
      </c>
      <c r="AK2584">
        <v>-122.030796</v>
      </c>
    </row>
    <row r="2585" spans="1:37" x14ac:dyDescent="0.25">
      <c r="A2585">
        <v>2583</v>
      </c>
      <c r="B2585">
        <v>524</v>
      </c>
      <c r="C2585" t="s">
        <v>1579</v>
      </c>
      <c r="D2585" t="s">
        <v>108</v>
      </c>
      <c r="E2585" t="s">
        <v>53</v>
      </c>
      <c r="F2585" s="2">
        <v>36892</v>
      </c>
      <c r="G2585" s="2">
        <v>40178</v>
      </c>
      <c r="H2585">
        <v>91291</v>
      </c>
      <c r="I2585">
        <v>88256</v>
      </c>
      <c r="J2585">
        <v>113</v>
      </c>
      <c r="K2585">
        <f t="shared" si="80"/>
        <v>3765297295</v>
      </c>
      <c r="L2585">
        <v>112</v>
      </c>
      <c r="M2585">
        <v>110</v>
      </c>
      <c r="N2585" t="s">
        <v>1579</v>
      </c>
      <c r="O2585" t="s">
        <v>875</v>
      </c>
      <c r="P2585" t="s">
        <v>39</v>
      </c>
      <c r="Q2585" s="6">
        <v>42261</v>
      </c>
      <c r="R2585">
        <v>213</v>
      </c>
      <c r="S2585">
        <v>301</v>
      </c>
      <c r="T2585" t="s">
        <v>40</v>
      </c>
      <c r="U2585" t="s">
        <v>1585</v>
      </c>
      <c r="V2585" s="3">
        <v>94887</v>
      </c>
      <c r="W2585">
        <v>49</v>
      </c>
      <c r="AB2585" s="3">
        <v>213000000</v>
      </c>
      <c r="AC2585" s="3">
        <v>301000000</v>
      </c>
      <c r="AD2585">
        <v>44.9</v>
      </c>
      <c r="AE2585" s="5">
        <f t="shared" si="81"/>
        <v>127800000</v>
      </c>
      <c r="AF2585">
        <v>63.44</v>
      </c>
      <c r="AG2585" s="4">
        <v>0.6</v>
      </c>
      <c r="AH2585" t="s">
        <v>33</v>
      </c>
      <c r="AI2585" t="s">
        <v>108</v>
      </c>
      <c r="AJ2585">
        <v>36.974117</v>
      </c>
      <c r="AK2585">
        <v>-122.030796</v>
      </c>
    </row>
    <row r="2586" spans="1:37" x14ac:dyDescent="0.25">
      <c r="A2586">
        <v>2584</v>
      </c>
      <c r="B2586">
        <v>524</v>
      </c>
      <c r="C2586" t="s">
        <v>1579</v>
      </c>
      <c r="D2586" t="s">
        <v>108</v>
      </c>
      <c r="E2586" t="s">
        <v>53</v>
      </c>
      <c r="F2586" s="2">
        <v>36892</v>
      </c>
      <c r="G2586" s="2">
        <v>40178</v>
      </c>
      <c r="H2586">
        <v>91291</v>
      </c>
      <c r="I2586">
        <v>88256</v>
      </c>
      <c r="J2586">
        <v>113</v>
      </c>
      <c r="K2586">
        <f t="shared" si="80"/>
        <v>3765297295</v>
      </c>
      <c r="L2586">
        <v>112</v>
      </c>
      <c r="M2586">
        <v>110</v>
      </c>
      <c r="N2586" t="s">
        <v>1579</v>
      </c>
      <c r="O2586" t="s">
        <v>875</v>
      </c>
      <c r="P2586" t="s">
        <v>39</v>
      </c>
      <c r="Q2586" s="6">
        <v>42230</v>
      </c>
      <c r="R2586">
        <v>239</v>
      </c>
      <c r="S2586">
        <v>332</v>
      </c>
      <c r="T2586" t="s">
        <v>40</v>
      </c>
      <c r="U2586" t="s">
        <v>1066</v>
      </c>
      <c r="V2586" s="3">
        <v>94887</v>
      </c>
      <c r="AB2586" s="3">
        <v>239000000</v>
      </c>
      <c r="AC2586" s="3">
        <v>332000000</v>
      </c>
      <c r="AD2586">
        <v>47.13</v>
      </c>
      <c r="AE2586" s="5">
        <f t="shared" si="81"/>
        <v>138620000</v>
      </c>
      <c r="AF2586">
        <v>65.459999999999994</v>
      </c>
      <c r="AG2586" s="4">
        <v>0.57999999999999996</v>
      </c>
      <c r="AH2586" t="s">
        <v>33</v>
      </c>
      <c r="AI2586" t="s">
        <v>108</v>
      </c>
      <c r="AJ2586">
        <v>36.974117</v>
      </c>
      <c r="AK2586">
        <v>-122.030796</v>
      </c>
    </row>
    <row r="2587" spans="1:37" x14ac:dyDescent="0.25">
      <c r="A2587">
        <v>2585</v>
      </c>
      <c r="B2587">
        <v>524</v>
      </c>
      <c r="C2587" t="s">
        <v>1579</v>
      </c>
      <c r="D2587" t="s">
        <v>108</v>
      </c>
      <c r="E2587" t="s">
        <v>53</v>
      </c>
      <c r="F2587" s="2">
        <v>36892</v>
      </c>
      <c r="G2587" s="2">
        <v>40178</v>
      </c>
      <c r="H2587">
        <v>91291</v>
      </c>
      <c r="I2587">
        <v>88256</v>
      </c>
      <c r="J2587">
        <v>113</v>
      </c>
      <c r="K2587">
        <f t="shared" si="80"/>
        <v>3765297295</v>
      </c>
      <c r="L2587">
        <v>112</v>
      </c>
      <c r="M2587">
        <v>110</v>
      </c>
      <c r="N2587" t="s">
        <v>1579</v>
      </c>
      <c r="O2587" t="s">
        <v>875</v>
      </c>
      <c r="P2587" t="s">
        <v>39</v>
      </c>
      <c r="Q2587" s="6">
        <v>42199</v>
      </c>
      <c r="R2587">
        <v>253</v>
      </c>
      <c r="S2587">
        <v>338</v>
      </c>
      <c r="T2587" t="s">
        <v>40</v>
      </c>
      <c r="U2587" t="s">
        <v>1066</v>
      </c>
      <c r="V2587" s="3">
        <v>94887</v>
      </c>
      <c r="X2587" t="s">
        <v>1066</v>
      </c>
      <c r="Y2587" t="s">
        <v>1066</v>
      </c>
      <c r="AB2587" s="3">
        <v>253000000</v>
      </c>
      <c r="AC2587" s="3">
        <v>338000000</v>
      </c>
      <c r="AD2587">
        <v>49.89</v>
      </c>
      <c r="AE2587" s="5">
        <f t="shared" si="81"/>
        <v>146740000</v>
      </c>
      <c r="AF2587">
        <v>66.650000000000006</v>
      </c>
      <c r="AG2587" s="4">
        <v>0.57999999999999996</v>
      </c>
      <c r="AH2587" t="s">
        <v>33</v>
      </c>
      <c r="AI2587" t="s">
        <v>108</v>
      </c>
      <c r="AJ2587">
        <v>36.974117</v>
      </c>
      <c r="AK2587">
        <v>-122.030796</v>
      </c>
    </row>
    <row r="2588" spans="1:37" x14ac:dyDescent="0.25">
      <c r="A2588">
        <v>2586</v>
      </c>
      <c r="B2588">
        <v>524</v>
      </c>
      <c r="C2588" t="s">
        <v>1579</v>
      </c>
      <c r="D2588" t="s">
        <v>108</v>
      </c>
      <c r="E2588" t="s">
        <v>53</v>
      </c>
      <c r="F2588" s="2">
        <v>36892</v>
      </c>
      <c r="G2588" s="2">
        <v>40178</v>
      </c>
      <c r="H2588">
        <v>91291</v>
      </c>
      <c r="I2588">
        <v>88256</v>
      </c>
      <c r="J2588">
        <v>113</v>
      </c>
      <c r="K2588">
        <f t="shared" si="80"/>
        <v>3765297295</v>
      </c>
      <c r="L2588">
        <v>112</v>
      </c>
      <c r="M2588">
        <v>110</v>
      </c>
      <c r="N2588" t="s">
        <v>1579</v>
      </c>
      <c r="O2588" t="s">
        <v>875</v>
      </c>
      <c r="P2588" t="s">
        <v>39</v>
      </c>
      <c r="Q2588" s="6">
        <v>42169</v>
      </c>
      <c r="R2588">
        <v>251</v>
      </c>
      <c r="S2588">
        <v>325</v>
      </c>
      <c r="T2588" t="s">
        <v>40</v>
      </c>
      <c r="U2588" t="s">
        <v>1586</v>
      </c>
      <c r="V2588" s="3">
        <v>94887</v>
      </c>
      <c r="X2588" t="s">
        <v>1587</v>
      </c>
      <c r="Y2588" t="s">
        <v>1588</v>
      </c>
      <c r="AB2588" s="3">
        <v>251000000</v>
      </c>
      <c r="AC2588" s="3">
        <v>325000000</v>
      </c>
      <c r="AD2588">
        <v>51.14</v>
      </c>
      <c r="AE2588" s="5">
        <f t="shared" si="81"/>
        <v>145580000</v>
      </c>
      <c r="AF2588">
        <v>66.22</v>
      </c>
      <c r="AG2588" s="4">
        <v>0.57999999999999996</v>
      </c>
      <c r="AH2588" t="s">
        <v>33</v>
      </c>
      <c r="AI2588" t="s">
        <v>108</v>
      </c>
      <c r="AJ2588">
        <v>36.974117</v>
      </c>
      <c r="AK2588">
        <v>-122.030796</v>
      </c>
    </row>
    <row r="2589" spans="1:37" x14ac:dyDescent="0.25">
      <c r="A2589">
        <v>2587</v>
      </c>
      <c r="B2589">
        <v>524</v>
      </c>
      <c r="C2589" t="s">
        <v>1579</v>
      </c>
      <c r="D2589" t="s">
        <v>108</v>
      </c>
      <c r="E2589" t="s">
        <v>53</v>
      </c>
      <c r="F2589" s="2">
        <v>36892</v>
      </c>
      <c r="G2589" s="2">
        <v>40178</v>
      </c>
      <c r="H2589">
        <v>91291</v>
      </c>
      <c r="I2589">
        <v>88256</v>
      </c>
      <c r="J2589">
        <v>113</v>
      </c>
      <c r="K2589">
        <f t="shared" si="80"/>
        <v>3765297295</v>
      </c>
      <c r="L2589">
        <v>112</v>
      </c>
      <c r="M2589">
        <v>110</v>
      </c>
      <c r="N2589" t="s">
        <v>1579</v>
      </c>
      <c r="O2589" t="s">
        <v>875</v>
      </c>
      <c r="P2589" t="s">
        <v>39</v>
      </c>
      <c r="Q2589" s="6">
        <v>42050</v>
      </c>
      <c r="R2589">
        <v>183</v>
      </c>
      <c r="S2589">
        <v>216</v>
      </c>
      <c r="T2589" t="s">
        <v>40</v>
      </c>
      <c r="U2589" t="s">
        <v>2209</v>
      </c>
      <c r="V2589" s="3">
        <v>94887</v>
      </c>
      <c r="W2589">
        <v>48.4</v>
      </c>
      <c r="AB2589" s="3">
        <v>183300000</v>
      </c>
      <c r="AC2589" s="3">
        <v>215800000</v>
      </c>
      <c r="AD2589">
        <v>44.36</v>
      </c>
      <c r="AE2589" s="5">
        <f t="shared" si="81"/>
        <v>117312000</v>
      </c>
      <c r="AF2589">
        <v>52.23</v>
      </c>
      <c r="AG2589" s="4">
        <v>0.64</v>
      </c>
      <c r="AH2589" t="s">
        <v>33</v>
      </c>
      <c r="AI2589" t="s">
        <v>108</v>
      </c>
      <c r="AJ2589">
        <v>36.974117</v>
      </c>
      <c r="AK2589">
        <v>-122.030796</v>
      </c>
    </row>
    <row r="2590" spans="1:37" x14ac:dyDescent="0.25">
      <c r="A2590">
        <v>2588</v>
      </c>
      <c r="B2590">
        <v>729</v>
      </c>
      <c r="C2590" t="s">
        <v>1589</v>
      </c>
      <c r="D2590" t="s">
        <v>52</v>
      </c>
      <c r="E2590" t="s">
        <v>31</v>
      </c>
      <c r="F2590" s="2">
        <v>36526</v>
      </c>
      <c r="G2590" s="2">
        <v>40178</v>
      </c>
      <c r="H2590">
        <v>19386</v>
      </c>
      <c r="I2590">
        <v>19171</v>
      </c>
      <c r="J2590">
        <v>631</v>
      </c>
      <c r="K2590">
        <f t="shared" si="80"/>
        <v>4464886590</v>
      </c>
      <c r="L2590">
        <v>568</v>
      </c>
      <c r="M2590">
        <v>505</v>
      </c>
      <c r="N2590" t="s">
        <v>1589</v>
      </c>
      <c r="O2590" t="s">
        <v>270</v>
      </c>
      <c r="P2590" t="s">
        <v>39</v>
      </c>
      <c r="Q2590" s="6">
        <v>42050</v>
      </c>
      <c r="R2590">
        <v>684</v>
      </c>
      <c r="S2590">
        <v>528</v>
      </c>
      <c r="T2590" t="s">
        <v>55</v>
      </c>
      <c r="V2590" s="3">
        <v>19386</v>
      </c>
      <c r="W2590">
        <v>345</v>
      </c>
      <c r="AB2590" s="3">
        <v>222719450</v>
      </c>
      <c r="AC2590" s="3">
        <v>171928988</v>
      </c>
      <c r="AD2590">
        <v>344.66</v>
      </c>
      <c r="AE2590" s="5">
        <f t="shared" si="81"/>
        <v>187084338</v>
      </c>
      <c r="AF2590">
        <v>266.06</v>
      </c>
      <c r="AG2590" s="4">
        <v>0.84</v>
      </c>
      <c r="AH2590" t="s">
        <v>33</v>
      </c>
      <c r="AI2590" t="s">
        <v>52</v>
      </c>
      <c r="AJ2590">
        <v>36.778261000000001</v>
      </c>
      <c r="AK2590">
        <v>-119.41793199999999</v>
      </c>
    </row>
    <row r="2591" spans="1:37" x14ac:dyDescent="0.25">
      <c r="A2591">
        <v>2589</v>
      </c>
      <c r="B2591">
        <v>729</v>
      </c>
      <c r="C2591" t="s">
        <v>1589</v>
      </c>
      <c r="D2591" t="s">
        <v>52</v>
      </c>
      <c r="E2591" t="s">
        <v>31</v>
      </c>
      <c r="F2591" s="2">
        <v>36526</v>
      </c>
      <c r="G2591" s="2">
        <v>40178</v>
      </c>
      <c r="H2591">
        <v>19386</v>
      </c>
      <c r="I2591">
        <v>19171</v>
      </c>
      <c r="J2591">
        <v>631</v>
      </c>
      <c r="K2591">
        <f t="shared" si="80"/>
        <v>4464886590</v>
      </c>
      <c r="L2591">
        <v>568</v>
      </c>
      <c r="M2591">
        <v>505</v>
      </c>
      <c r="N2591" t="s">
        <v>1589</v>
      </c>
      <c r="O2591" t="s">
        <v>270</v>
      </c>
      <c r="P2591" t="s">
        <v>39</v>
      </c>
      <c r="Q2591" s="6">
        <v>42019</v>
      </c>
      <c r="R2591">
        <v>507</v>
      </c>
      <c r="S2591">
        <v>491</v>
      </c>
      <c r="T2591" t="s">
        <v>55</v>
      </c>
      <c r="V2591" s="3">
        <v>19386</v>
      </c>
      <c r="W2591">
        <v>230.8</v>
      </c>
      <c r="AB2591" s="3">
        <v>165141503</v>
      </c>
      <c r="AC2591" s="3">
        <v>159993051</v>
      </c>
      <c r="AD2591">
        <v>230.83</v>
      </c>
      <c r="AE2591" s="5">
        <f t="shared" si="81"/>
        <v>138718862.51999998</v>
      </c>
      <c r="AF2591">
        <v>223.63</v>
      </c>
      <c r="AG2591" s="4">
        <v>0.84</v>
      </c>
      <c r="AH2591" t="s">
        <v>33</v>
      </c>
      <c r="AI2591" t="s">
        <v>52</v>
      </c>
      <c r="AJ2591">
        <v>36.778261000000001</v>
      </c>
      <c r="AK2591">
        <v>-119.41793199999999</v>
      </c>
    </row>
    <row r="2592" spans="1:37" x14ac:dyDescent="0.25">
      <c r="A2592">
        <v>2590</v>
      </c>
      <c r="B2592">
        <v>729</v>
      </c>
      <c r="C2592" t="s">
        <v>1589</v>
      </c>
      <c r="D2592" t="s">
        <v>52</v>
      </c>
      <c r="E2592" t="s">
        <v>31</v>
      </c>
      <c r="F2592" s="2">
        <v>36526</v>
      </c>
      <c r="G2592" s="2">
        <v>40178</v>
      </c>
      <c r="H2592">
        <v>19386</v>
      </c>
      <c r="I2592">
        <v>19171</v>
      </c>
      <c r="J2592">
        <v>631</v>
      </c>
      <c r="K2592">
        <f t="shared" si="80"/>
        <v>4464886590</v>
      </c>
      <c r="L2592">
        <v>568</v>
      </c>
      <c r="M2592">
        <v>505</v>
      </c>
      <c r="N2592" t="s">
        <v>1589</v>
      </c>
      <c r="O2592" t="s">
        <v>270</v>
      </c>
      <c r="P2592" t="s">
        <v>39</v>
      </c>
      <c r="Q2592" s="6">
        <v>42352</v>
      </c>
      <c r="R2592">
        <v>386</v>
      </c>
      <c r="S2592">
        <v>685</v>
      </c>
      <c r="T2592" t="s">
        <v>55</v>
      </c>
      <c r="V2592" s="3">
        <v>19386</v>
      </c>
      <c r="W2592">
        <v>175.7</v>
      </c>
      <c r="AB2592" s="3">
        <v>125680895</v>
      </c>
      <c r="AC2592" s="3">
        <v>223338568</v>
      </c>
      <c r="AD2592">
        <v>175.67</v>
      </c>
      <c r="AE2592" s="5">
        <f t="shared" si="81"/>
        <v>105571951.8</v>
      </c>
      <c r="AF2592">
        <v>312.17</v>
      </c>
      <c r="AG2592" s="4">
        <v>0.84</v>
      </c>
      <c r="AH2592" t="s">
        <v>33</v>
      </c>
      <c r="AI2592" t="s">
        <v>52</v>
      </c>
      <c r="AJ2592">
        <v>36.778261000000001</v>
      </c>
      <c r="AK2592">
        <v>-119.41793199999999</v>
      </c>
    </row>
    <row r="2593" spans="1:37" x14ac:dyDescent="0.25">
      <c r="A2593">
        <v>2591</v>
      </c>
      <c r="B2593">
        <v>729</v>
      </c>
      <c r="C2593" t="s">
        <v>1589</v>
      </c>
      <c r="D2593" t="s">
        <v>52</v>
      </c>
      <c r="E2593" t="s">
        <v>31</v>
      </c>
      <c r="F2593" s="2">
        <v>36526</v>
      </c>
      <c r="G2593" s="2">
        <v>40178</v>
      </c>
      <c r="H2593">
        <v>19386</v>
      </c>
      <c r="I2593">
        <v>19171</v>
      </c>
      <c r="J2593">
        <v>631</v>
      </c>
      <c r="K2593">
        <f t="shared" si="80"/>
        <v>4464886590</v>
      </c>
      <c r="L2593">
        <v>568</v>
      </c>
      <c r="M2593">
        <v>505</v>
      </c>
      <c r="N2593" t="s">
        <v>1589</v>
      </c>
      <c r="O2593" t="s">
        <v>270</v>
      </c>
      <c r="P2593" t="s">
        <v>39</v>
      </c>
      <c r="Q2593" s="6">
        <v>42322</v>
      </c>
      <c r="R2593">
        <v>801</v>
      </c>
      <c r="S2593">
        <v>702</v>
      </c>
      <c r="T2593" t="s">
        <v>55</v>
      </c>
      <c r="V2593" s="3">
        <v>19386</v>
      </c>
      <c r="W2593">
        <v>376.3</v>
      </c>
      <c r="AB2593" s="3">
        <v>261104748</v>
      </c>
      <c r="AC2593" s="3">
        <v>228715117</v>
      </c>
      <c r="AD2593">
        <v>377.12</v>
      </c>
      <c r="AE2593" s="5">
        <f t="shared" si="81"/>
        <v>219327988.31999999</v>
      </c>
      <c r="AF2593">
        <v>330.34</v>
      </c>
      <c r="AG2593" s="4">
        <v>0.84</v>
      </c>
      <c r="AH2593" t="s">
        <v>33</v>
      </c>
      <c r="AI2593" t="s">
        <v>52</v>
      </c>
      <c r="AJ2593">
        <v>36.778261000000001</v>
      </c>
      <c r="AK2593">
        <v>-119.41793199999999</v>
      </c>
    </row>
    <row r="2594" spans="1:37" x14ac:dyDescent="0.25">
      <c r="A2594">
        <v>2592</v>
      </c>
      <c r="B2594">
        <v>729</v>
      </c>
      <c r="C2594" t="s">
        <v>1589</v>
      </c>
      <c r="D2594" t="s">
        <v>52</v>
      </c>
      <c r="E2594" t="s">
        <v>31</v>
      </c>
      <c r="F2594" s="2">
        <v>36526</v>
      </c>
      <c r="G2594" s="2">
        <v>40178</v>
      </c>
      <c r="H2594">
        <v>19386</v>
      </c>
      <c r="I2594">
        <v>19171</v>
      </c>
      <c r="J2594">
        <v>631</v>
      </c>
      <c r="K2594">
        <f t="shared" si="80"/>
        <v>4464886590</v>
      </c>
      <c r="L2594">
        <v>568</v>
      </c>
      <c r="M2594">
        <v>505</v>
      </c>
      <c r="N2594" t="s">
        <v>1589</v>
      </c>
      <c r="O2594" t="s">
        <v>270</v>
      </c>
      <c r="P2594" t="s">
        <v>39</v>
      </c>
      <c r="Q2594" s="6">
        <v>42291</v>
      </c>
      <c r="R2594" s="3">
        <v>1137</v>
      </c>
      <c r="S2594" s="3">
        <v>1004</v>
      </c>
      <c r="T2594" t="s">
        <v>55</v>
      </c>
      <c r="U2594" t="s">
        <v>1590</v>
      </c>
      <c r="V2594" s="3">
        <v>19386</v>
      </c>
      <c r="W2594">
        <v>516.4</v>
      </c>
      <c r="AB2594" s="3">
        <v>370525658</v>
      </c>
      <c r="AC2594" s="3">
        <v>327252588</v>
      </c>
      <c r="AD2594">
        <v>517.9</v>
      </c>
      <c r="AE2594" s="5">
        <f t="shared" si="81"/>
        <v>311241552.71999997</v>
      </c>
      <c r="AF2594">
        <v>457.42</v>
      </c>
      <c r="AG2594" s="4">
        <v>0.84</v>
      </c>
      <c r="AH2594" t="s">
        <v>33</v>
      </c>
      <c r="AI2594" t="s">
        <v>52</v>
      </c>
      <c r="AJ2594">
        <v>36.778261000000001</v>
      </c>
      <c r="AK2594">
        <v>-119.41793199999999</v>
      </c>
    </row>
    <row r="2595" spans="1:37" x14ac:dyDescent="0.25">
      <c r="A2595">
        <v>2593</v>
      </c>
      <c r="B2595">
        <v>729</v>
      </c>
      <c r="C2595" t="s">
        <v>1589</v>
      </c>
      <c r="D2595" t="s">
        <v>52</v>
      </c>
      <c r="E2595" t="s">
        <v>31</v>
      </c>
      <c r="F2595" s="2">
        <v>36526</v>
      </c>
      <c r="G2595" s="2">
        <v>40178</v>
      </c>
      <c r="H2595">
        <v>19386</v>
      </c>
      <c r="I2595">
        <v>19171</v>
      </c>
      <c r="J2595">
        <v>631</v>
      </c>
      <c r="K2595">
        <f t="shared" si="80"/>
        <v>4464886590</v>
      </c>
      <c r="L2595">
        <v>568</v>
      </c>
      <c r="M2595">
        <v>505</v>
      </c>
      <c r="N2595" t="s">
        <v>1589</v>
      </c>
      <c r="O2595">
        <v>2</v>
      </c>
      <c r="P2595" t="s">
        <v>39</v>
      </c>
      <c r="Q2595" s="6">
        <v>42261</v>
      </c>
      <c r="R2595" s="3">
        <v>1242</v>
      </c>
      <c r="S2595" s="3">
        <v>1261</v>
      </c>
      <c r="T2595" t="s">
        <v>55</v>
      </c>
      <c r="V2595" s="3">
        <v>19386</v>
      </c>
      <c r="W2595">
        <v>584.35</v>
      </c>
      <c r="AB2595" s="3">
        <v>404577132</v>
      </c>
      <c r="AC2595" s="3">
        <v>410866064</v>
      </c>
      <c r="AD2595">
        <v>584.35</v>
      </c>
      <c r="AE2595" s="5">
        <f t="shared" si="81"/>
        <v>339844790.88</v>
      </c>
      <c r="AF2595">
        <v>593.42999999999995</v>
      </c>
      <c r="AG2595" s="4">
        <v>0.84</v>
      </c>
      <c r="AH2595" t="s">
        <v>33</v>
      </c>
      <c r="AI2595" t="s">
        <v>52</v>
      </c>
      <c r="AJ2595">
        <v>36.778261000000001</v>
      </c>
      <c r="AK2595">
        <v>-119.41793199999999</v>
      </c>
    </row>
    <row r="2596" spans="1:37" x14ac:dyDescent="0.25">
      <c r="A2596">
        <v>2594</v>
      </c>
      <c r="B2596">
        <v>729</v>
      </c>
      <c r="C2596" t="s">
        <v>1589</v>
      </c>
      <c r="D2596" t="s">
        <v>52</v>
      </c>
      <c r="E2596" t="s">
        <v>31</v>
      </c>
      <c r="F2596" s="2">
        <v>36526</v>
      </c>
      <c r="G2596" s="2">
        <v>40178</v>
      </c>
      <c r="H2596">
        <v>19386</v>
      </c>
      <c r="I2596">
        <v>19171</v>
      </c>
      <c r="J2596">
        <v>631</v>
      </c>
      <c r="K2596">
        <f t="shared" si="80"/>
        <v>4464886590</v>
      </c>
      <c r="L2596">
        <v>568</v>
      </c>
      <c r="M2596">
        <v>505</v>
      </c>
      <c r="N2596" t="s">
        <v>1589</v>
      </c>
      <c r="O2596">
        <v>2</v>
      </c>
      <c r="P2596" t="s">
        <v>39</v>
      </c>
      <c r="Q2596" s="6">
        <v>42230</v>
      </c>
      <c r="R2596" s="3">
        <v>1283</v>
      </c>
      <c r="S2596" s="3">
        <v>1356</v>
      </c>
      <c r="T2596" t="s">
        <v>55</v>
      </c>
      <c r="V2596" s="3">
        <v>19386</v>
      </c>
      <c r="AB2596" s="3">
        <v>418067381</v>
      </c>
      <c r="AC2596" s="3">
        <v>441854535</v>
      </c>
      <c r="AD2596">
        <v>584.35</v>
      </c>
      <c r="AE2596" s="5">
        <f t="shared" si="81"/>
        <v>351176600.03999996</v>
      </c>
      <c r="AF2596">
        <v>617.6</v>
      </c>
      <c r="AG2596" s="4">
        <v>0.84</v>
      </c>
      <c r="AH2596" t="s">
        <v>33</v>
      </c>
      <c r="AI2596" t="s">
        <v>52</v>
      </c>
      <c r="AJ2596">
        <v>36.778261000000001</v>
      </c>
      <c r="AK2596">
        <v>-119.41793199999999</v>
      </c>
    </row>
    <row r="2597" spans="1:37" x14ac:dyDescent="0.25">
      <c r="A2597">
        <v>2595</v>
      </c>
      <c r="B2597">
        <v>729</v>
      </c>
      <c r="C2597" t="s">
        <v>1589</v>
      </c>
      <c r="D2597" t="s">
        <v>52</v>
      </c>
      <c r="E2597" t="s">
        <v>31</v>
      </c>
      <c r="F2597" s="2">
        <v>36526</v>
      </c>
      <c r="G2597" s="2">
        <v>40178</v>
      </c>
      <c r="H2597">
        <v>19386</v>
      </c>
      <c r="I2597">
        <v>19171</v>
      </c>
      <c r="J2597">
        <v>631</v>
      </c>
      <c r="K2597">
        <f t="shared" si="80"/>
        <v>4464886590</v>
      </c>
      <c r="L2597">
        <v>568</v>
      </c>
      <c r="M2597">
        <v>505</v>
      </c>
      <c r="N2597" t="s">
        <v>1589</v>
      </c>
      <c r="O2597" t="s">
        <v>474</v>
      </c>
      <c r="P2597" t="s">
        <v>34</v>
      </c>
      <c r="Q2597" s="6">
        <v>42199</v>
      </c>
      <c r="R2597" s="3">
        <v>1415</v>
      </c>
      <c r="S2597" s="3">
        <v>1340</v>
      </c>
      <c r="T2597" t="s">
        <v>55</v>
      </c>
      <c r="V2597" s="3">
        <v>19386</v>
      </c>
      <c r="Y2597" t="s">
        <v>1591</v>
      </c>
      <c r="AB2597" s="3">
        <v>461014599</v>
      </c>
      <c r="AC2597" s="3">
        <v>436510572</v>
      </c>
      <c r="AD2597">
        <v>644.38</v>
      </c>
      <c r="AE2597" s="5">
        <f t="shared" si="81"/>
        <v>387252263.15999997</v>
      </c>
      <c r="AF2597">
        <v>610.13</v>
      </c>
      <c r="AG2597" s="4">
        <v>0.84</v>
      </c>
      <c r="AH2597" t="s">
        <v>33</v>
      </c>
      <c r="AI2597" t="s">
        <v>52</v>
      </c>
      <c r="AJ2597">
        <v>36.778261000000001</v>
      </c>
      <c r="AK2597">
        <v>-119.41793199999999</v>
      </c>
    </row>
    <row r="2598" spans="1:37" x14ac:dyDescent="0.25">
      <c r="A2598">
        <v>2596</v>
      </c>
      <c r="B2598">
        <v>729</v>
      </c>
      <c r="C2598" t="s">
        <v>1589</v>
      </c>
      <c r="D2598" t="s">
        <v>52</v>
      </c>
      <c r="E2598" t="s">
        <v>31</v>
      </c>
      <c r="F2598" s="2">
        <v>36526</v>
      </c>
      <c r="G2598" s="2">
        <v>40178</v>
      </c>
      <c r="H2598">
        <v>19386</v>
      </c>
      <c r="I2598">
        <v>19171</v>
      </c>
      <c r="J2598">
        <v>631</v>
      </c>
      <c r="K2598">
        <f t="shared" si="80"/>
        <v>4464886590</v>
      </c>
      <c r="L2598">
        <v>568</v>
      </c>
      <c r="M2598">
        <v>505</v>
      </c>
      <c r="N2598" t="s">
        <v>1589</v>
      </c>
      <c r="O2598" t="s">
        <v>474</v>
      </c>
      <c r="P2598" t="s">
        <v>34</v>
      </c>
      <c r="Q2598" s="6">
        <v>42169</v>
      </c>
      <c r="R2598" s="3">
        <v>1352</v>
      </c>
      <c r="S2598" s="3">
        <v>1288</v>
      </c>
      <c r="T2598" t="s">
        <v>55</v>
      </c>
      <c r="V2598" s="3">
        <v>19386</v>
      </c>
      <c r="Y2598" t="s">
        <v>1591</v>
      </c>
      <c r="AB2598" s="3">
        <v>440648885</v>
      </c>
      <c r="AC2598" s="3">
        <v>419696638</v>
      </c>
      <c r="AD2598">
        <v>636.45000000000005</v>
      </c>
      <c r="AE2598" s="5">
        <f t="shared" si="81"/>
        <v>370145063.39999998</v>
      </c>
      <c r="AF2598">
        <v>606.19000000000005</v>
      </c>
      <c r="AG2598" s="4">
        <v>0.84</v>
      </c>
      <c r="AH2598" t="s">
        <v>33</v>
      </c>
      <c r="AI2598" t="s">
        <v>52</v>
      </c>
      <c r="AJ2598">
        <v>36.778261000000001</v>
      </c>
      <c r="AK2598">
        <v>-119.41793199999999</v>
      </c>
    </row>
    <row r="2599" spans="1:37" x14ac:dyDescent="0.25">
      <c r="A2599">
        <v>2597</v>
      </c>
      <c r="B2599">
        <v>685</v>
      </c>
      <c r="C2599" t="s">
        <v>1592</v>
      </c>
      <c r="D2599" t="s">
        <v>52</v>
      </c>
      <c r="E2599" t="s">
        <v>31</v>
      </c>
      <c r="F2599" s="2">
        <v>36892</v>
      </c>
      <c r="G2599" s="2">
        <v>40178</v>
      </c>
      <c r="H2599">
        <v>18199</v>
      </c>
      <c r="I2599">
        <v>17911</v>
      </c>
      <c r="J2599">
        <v>332</v>
      </c>
      <c r="K2599">
        <f t="shared" si="80"/>
        <v>2205354820</v>
      </c>
      <c r="L2599">
        <v>289</v>
      </c>
      <c r="M2599">
        <v>266</v>
      </c>
      <c r="N2599" t="s">
        <v>1592</v>
      </c>
      <c r="O2599" t="s">
        <v>1666</v>
      </c>
      <c r="P2599" t="s">
        <v>39</v>
      </c>
      <c r="Q2599" s="6">
        <v>42050</v>
      </c>
      <c r="R2599">
        <v>390</v>
      </c>
      <c r="S2599">
        <v>427</v>
      </c>
      <c r="T2599" t="s">
        <v>55</v>
      </c>
      <c r="U2599" t="s">
        <v>1593</v>
      </c>
      <c r="V2599" s="3">
        <v>18199</v>
      </c>
      <c r="W2599">
        <v>68.900000000000006</v>
      </c>
      <c r="Z2599">
        <v>20615</v>
      </c>
      <c r="AA2599" t="s">
        <v>91</v>
      </c>
      <c r="AB2599" s="3">
        <v>127042954</v>
      </c>
      <c r="AC2599" s="3">
        <v>139291709</v>
      </c>
      <c r="AD2599">
        <v>67.31</v>
      </c>
      <c r="AE2599" s="5">
        <f t="shared" si="81"/>
        <v>34301597.580000006</v>
      </c>
      <c r="AF2599">
        <v>73.8</v>
      </c>
      <c r="AG2599" s="4">
        <v>0.27</v>
      </c>
      <c r="AH2599" t="s">
        <v>33</v>
      </c>
      <c r="AI2599" t="s">
        <v>52</v>
      </c>
      <c r="AJ2599">
        <v>33.947235999999997</v>
      </c>
      <c r="AK2599">
        <v>-118.08534499999899</v>
      </c>
    </row>
    <row r="2600" spans="1:37" x14ac:dyDescent="0.25">
      <c r="A2600">
        <v>2598</v>
      </c>
      <c r="B2600">
        <v>685</v>
      </c>
      <c r="C2600" t="s">
        <v>1592</v>
      </c>
      <c r="D2600" t="s">
        <v>52</v>
      </c>
      <c r="E2600" t="s">
        <v>31</v>
      </c>
      <c r="F2600" s="2">
        <v>36892</v>
      </c>
      <c r="G2600" s="2">
        <v>40178</v>
      </c>
      <c r="H2600">
        <v>18199</v>
      </c>
      <c r="I2600">
        <v>17911</v>
      </c>
      <c r="J2600">
        <v>332</v>
      </c>
      <c r="K2600">
        <f t="shared" si="80"/>
        <v>2205354820</v>
      </c>
      <c r="L2600">
        <v>289</v>
      </c>
      <c r="M2600">
        <v>266</v>
      </c>
      <c r="N2600" t="s">
        <v>1592</v>
      </c>
      <c r="O2600" t="s">
        <v>182</v>
      </c>
      <c r="P2600" t="s">
        <v>39</v>
      </c>
      <c r="Q2600" s="6">
        <v>42019</v>
      </c>
      <c r="R2600">
        <v>406</v>
      </c>
      <c r="S2600">
        <v>452</v>
      </c>
      <c r="T2600" t="s">
        <v>55</v>
      </c>
      <c r="U2600" t="s">
        <v>1593</v>
      </c>
      <c r="V2600" s="3">
        <v>18199</v>
      </c>
      <c r="W2600">
        <v>63.36</v>
      </c>
      <c r="Z2600">
        <v>35117</v>
      </c>
      <c r="AA2600" t="s">
        <v>91</v>
      </c>
      <c r="AB2600" s="3">
        <v>132383659</v>
      </c>
      <c r="AC2600" s="3">
        <v>147304396</v>
      </c>
      <c r="AD2600">
        <v>63.36</v>
      </c>
      <c r="AE2600" s="5">
        <f t="shared" si="81"/>
        <v>35743587.93</v>
      </c>
      <c r="AF2600">
        <v>70.5</v>
      </c>
      <c r="AG2600" s="4">
        <v>0.27</v>
      </c>
      <c r="AH2600" t="s">
        <v>33</v>
      </c>
      <c r="AI2600" t="s">
        <v>52</v>
      </c>
      <c r="AJ2600">
        <v>33.947235999999997</v>
      </c>
      <c r="AK2600">
        <v>-118.08534499999899</v>
      </c>
    </row>
    <row r="2601" spans="1:37" x14ac:dyDescent="0.25">
      <c r="A2601">
        <v>2599</v>
      </c>
      <c r="B2601">
        <v>685</v>
      </c>
      <c r="C2601" t="s">
        <v>1592</v>
      </c>
      <c r="D2601" t="s">
        <v>52</v>
      </c>
      <c r="E2601" t="s">
        <v>31</v>
      </c>
      <c r="F2601" s="2">
        <v>36892</v>
      </c>
      <c r="G2601" s="2">
        <v>40178</v>
      </c>
      <c r="H2601">
        <v>18199</v>
      </c>
      <c r="I2601">
        <v>17911</v>
      </c>
      <c r="J2601">
        <v>332</v>
      </c>
      <c r="K2601">
        <f t="shared" si="80"/>
        <v>2205354820</v>
      </c>
      <c r="L2601">
        <v>289</v>
      </c>
      <c r="M2601">
        <v>266</v>
      </c>
      <c r="N2601" t="s">
        <v>1592</v>
      </c>
      <c r="O2601" t="s">
        <v>182</v>
      </c>
      <c r="P2601" t="s">
        <v>39</v>
      </c>
      <c r="Q2601" s="6">
        <v>42352</v>
      </c>
      <c r="R2601">
        <v>373</v>
      </c>
      <c r="S2601">
        <v>438</v>
      </c>
      <c r="T2601" t="s">
        <v>55</v>
      </c>
      <c r="U2601" t="s">
        <v>1593</v>
      </c>
      <c r="V2601" s="3">
        <v>18199</v>
      </c>
      <c r="W2601">
        <v>58.2</v>
      </c>
      <c r="Z2601">
        <v>15892</v>
      </c>
      <c r="AA2601" t="s">
        <v>91</v>
      </c>
      <c r="AB2601" s="3">
        <v>121545841</v>
      </c>
      <c r="AC2601" s="3">
        <v>142586067</v>
      </c>
      <c r="AD2601">
        <v>58.17</v>
      </c>
      <c r="AE2601" s="5">
        <f t="shared" si="81"/>
        <v>32817377.07</v>
      </c>
      <c r="AF2601">
        <v>68.239999999999995</v>
      </c>
      <c r="AG2601" s="4">
        <v>0.27</v>
      </c>
      <c r="AH2601" t="s">
        <v>33</v>
      </c>
      <c r="AI2601" t="s">
        <v>52</v>
      </c>
      <c r="AJ2601">
        <v>33.947235999999997</v>
      </c>
      <c r="AK2601">
        <v>-118.08534499999899</v>
      </c>
    </row>
    <row r="2602" spans="1:37" x14ac:dyDescent="0.25">
      <c r="A2602">
        <v>2600</v>
      </c>
      <c r="B2602">
        <v>685</v>
      </c>
      <c r="C2602" t="s">
        <v>1592</v>
      </c>
      <c r="D2602" t="s">
        <v>52</v>
      </c>
      <c r="E2602" t="s">
        <v>31</v>
      </c>
      <c r="F2602" s="2">
        <v>36892</v>
      </c>
      <c r="G2602" s="2">
        <v>40178</v>
      </c>
      <c r="H2602">
        <v>18199</v>
      </c>
      <c r="I2602">
        <v>17911</v>
      </c>
      <c r="J2602">
        <v>332</v>
      </c>
      <c r="K2602">
        <f t="shared" si="80"/>
        <v>2205354820</v>
      </c>
      <c r="L2602">
        <v>289</v>
      </c>
      <c r="M2602">
        <v>266</v>
      </c>
      <c r="N2602" t="s">
        <v>1592</v>
      </c>
      <c r="O2602" t="s">
        <v>182</v>
      </c>
      <c r="P2602" t="s">
        <v>39</v>
      </c>
      <c r="Q2602" s="6">
        <v>42322</v>
      </c>
      <c r="R2602">
        <v>465</v>
      </c>
      <c r="S2602">
        <v>484</v>
      </c>
      <c r="T2602" t="s">
        <v>55</v>
      </c>
      <c r="U2602" t="s">
        <v>1593</v>
      </c>
      <c r="V2602" s="3">
        <v>18199</v>
      </c>
      <c r="W2602">
        <v>74.88</v>
      </c>
      <c r="Z2602">
        <v>36847</v>
      </c>
      <c r="AA2602" t="s">
        <v>91</v>
      </c>
      <c r="AB2602" s="3">
        <v>151423158</v>
      </c>
      <c r="AC2602" s="3">
        <v>157689281</v>
      </c>
      <c r="AD2602">
        <v>74.88</v>
      </c>
      <c r="AE2602" s="5">
        <f t="shared" si="81"/>
        <v>40884252.660000004</v>
      </c>
      <c r="AF2602">
        <v>77.98</v>
      </c>
      <c r="AG2602" s="4">
        <v>0.27</v>
      </c>
      <c r="AH2602" t="s">
        <v>33</v>
      </c>
      <c r="AI2602" t="s">
        <v>52</v>
      </c>
      <c r="AJ2602">
        <v>33.947235999999997</v>
      </c>
      <c r="AK2602">
        <v>-118.08534499999899</v>
      </c>
    </row>
    <row r="2603" spans="1:37" x14ac:dyDescent="0.25">
      <c r="A2603">
        <v>2601</v>
      </c>
      <c r="B2603">
        <v>685</v>
      </c>
      <c r="C2603" t="s">
        <v>1592</v>
      </c>
      <c r="D2603" t="s">
        <v>52</v>
      </c>
      <c r="E2603" t="s">
        <v>31</v>
      </c>
      <c r="F2603" s="2">
        <v>36892</v>
      </c>
      <c r="G2603" s="2">
        <v>40178</v>
      </c>
      <c r="H2603">
        <v>18199</v>
      </c>
      <c r="I2603">
        <v>17911</v>
      </c>
      <c r="J2603">
        <v>332</v>
      </c>
      <c r="K2603">
        <f t="shared" si="80"/>
        <v>2205354820</v>
      </c>
      <c r="L2603">
        <v>289</v>
      </c>
      <c r="M2603">
        <v>266</v>
      </c>
      <c r="N2603" t="s">
        <v>1592</v>
      </c>
      <c r="O2603" t="s">
        <v>182</v>
      </c>
      <c r="P2603" t="s">
        <v>39</v>
      </c>
      <c r="Q2603" s="6">
        <v>42291</v>
      </c>
      <c r="R2603">
        <v>559</v>
      </c>
      <c r="S2603">
        <v>578</v>
      </c>
      <c r="T2603" t="s">
        <v>55</v>
      </c>
      <c r="U2603" t="s">
        <v>1593</v>
      </c>
      <c r="V2603" s="3">
        <v>18199</v>
      </c>
      <c r="W2603">
        <v>87.16</v>
      </c>
      <c r="Z2603">
        <v>38879</v>
      </c>
      <c r="AA2603" t="s">
        <v>91</v>
      </c>
      <c r="AB2603" s="3">
        <v>182128138</v>
      </c>
      <c r="AC2603" s="3">
        <v>188202009</v>
      </c>
      <c r="AD2603">
        <v>87.16</v>
      </c>
      <c r="AE2603" s="5">
        <f t="shared" si="81"/>
        <v>49174597.260000005</v>
      </c>
      <c r="AF2603">
        <v>90.07</v>
      </c>
      <c r="AG2603" s="4">
        <v>0.27</v>
      </c>
      <c r="AH2603" t="s">
        <v>33</v>
      </c>
      <c r="AI2603" t="s">
        <v>52</v>
      </c>
      <c r="AJ2603">
        <v>33.947235999999997</v>
      </c>
      <c r="AK2603">
        <v>-118.08534499999899</v>
      </c>
    </row>
    <row r="2604" spans="1:37" x14ac:dyDescent="0.25">
      <c r="A2604">
        <v>2602</v>
      </c>
      <c r="B2604">
        <v>685</v>
      </c>
      <c r="C2604" t="s">
        <v>1592</v>
      </c>
      <c r="D2604" t="s">
        <v>52</v>
      </c>
      <c r="E2604" t="s">
        <v>31</v>
      </c>
      <c r="F2604" s="2">
        <v>36892</v>
      </c>
      <c r="G2604" s="2">
        <v>40178</v>
      </c>
      <c r="H2604">
        <v>18199</v>
      </c>
      <c r="I2604">
        <v>17911</v>
      </c>
      <c r="J2604">
        <v>332</v>
      </c>
      <c r="K2604">
        <f t="shared" si="80"/>
        <v>2205354820</v>
      </c>
      <c r="L2604">
        <v>289</v>
      </c>
      <c r="M2604">
        <v>266</v>
      </c>
      <c r="N2604" t="s">
        <v>1592</v>
      </c>
      <c r="O2604" t="s">
        <v>1594</v>
      </c>
      <c r="P2604" t="s">
        <v>34</v>
      </c>
      <c r="Q2604" s="6">
        <v>42261</v>
      </c>
      <c r="R2604">
        <v>563</v>
      </c>
      <c r="S2604">
        <v>615</v>
      </c>
      <c r="T2604" t="s">
        <v>55</v>
      </c>
      <c r="U2604" t="s">
        <v>1595</v>
      </c>
      <c r="V2604" s="3">
        <v>18199</v>
      </c>
      <c r="W2604">
        <v>90.7</v>
      </c>
      <c r="Z2604">
        <v>53345</v>
      </c>
      <c r="AA2604" t="s">
        <v>91</v>
      </c>
      <c r="AB2604" s="3">
        <v>183425027</v>
      </c>
      <c r="AC2604" s="3">
        <v>200320423</v>
      </c>
      <c r="AD2604">
        <v>90.71</v>
      </c>
      <c r="AE2604" s="5">
        <f t="shared" si="81"/>
        <v>49524757.290000007</v>
      </c>
      <c r="AF2604">
        <v>99.06</v>
      </c>
      <c r="AG2604" s="4">
        <v>0.27</v>
      </c>
      <c r="AH2604" t="s">
        <v>33</v>
      </c>
      <c r="AI2604" t="s">
        <v>52</v>
      </c>
      <c r="AJ2604">
        <v>33.947235999999997</v>
      </c>
      <c r="AK2604">
        <v>-118.08534499999899</v>
      </c>
    </row>
    <row r="2605" spans="1:37" x14ac:dyDescent="0.25">
      <c r="A2605">
        <v>2603</v>
      </c>
      <c r="B2605">
        <v>685</v>
      </c>
      <c r="C2605" t="s">
        <v>1592</v>
      </c>
      <c r="D2605" t="s">
        <v>52</v>
      </c>
      <c r="E2605" t="s">
        <v>31</v>
      </c>
      <c r="F2605" s="2">
        <v>36892</v>
      </c>
      <c r="G2605" s="2">
        <v>40178</v>
      </c>
      <c r="H2605">
        <v>18199</v>
      </c>
      <c r="I2605">
        <v>17911</v>
      </c>
      <c r="J2605">
        <v>332</v>
      </c>
      <c r="K2605">
        <f t="shared" si="80"/>
        <v>2205354820</v>
      </c>
      <c r="L2605">
        <v>289</v>
      </c>
      <c r="M2605">
        <v>266</v>
      </c>
      <c r="N2605" t="s">
        <v>1592</v>
      </c>
      <c r="O2605" t="s">
        <v>1596</v>
      </c>
      <c r="P2605" t="s">
        <v>34</v>
      </c>
      <c r="Q2605" s="6">
        <v>42230</v>
      </c>
      <c r="R2605">
        <v>584</v>
      </c>
      <c r="S2605">
        <v>643</v>
      </c>
      <c r="T2605" t="s">
        <v>55</v>
      </c>
      <c r="U2605" t="s">
        <v>1595</v>
      </c>
      <c r="V2605" s="3">
        <v>18199</v>
      </c>
      <c r="Z2605">
        <v>38104</v>
      </c>
      <c r="AA2605" t="s">
        <v>91</v>
      </c>
      <c r="AB2605" s="3">
        <v>190287458</v>
      </c>
      <c r="AC2605" s="3">
        <v>209515951</v>
      </c>
      <c r="AD2605">
        <v>87.69</v>
      </c>
      <c r="AE2605" s="5">
        <f t="shared" si="81"/>
        <v>49474739.079999998</v>
      </c>
      <c r="AF2605">
        <v>96.56</v>
      </c>
      <c r="AG2605" s="4">
        <v>0.26</v>
      </c>
      <c r="AH2605" t="s">
        <v>33</v>
      </c>
      <c r="AI2605" t="s">
        <v>52</v>
      </c>
      <c r="AJ2605">
        <v>33.947235999999997</v>
      </c>
      <c r="AK2605">
        <v>-118.08534499999899</v>
      </c>
    </row>
    <row r="2606" spans="1:37" x14ac:dyDescent="0.25">
      <c r="A2606">
        <v>2604</v>
      </c>
      <c r="B2606">
        <v>685</v>
      </c>
      <c r="C2606" t="s">
        <v>1592</v>
      </c>
      <c r="D2606" t="s">
        <v>52</v>
      </c>
      <c r="E2606" t="s">
        <v>31</v>
      </c>
      <c r="F2606" s="2">
        <v>36892</v>
      </c>
      <c r="G2606" s="2">
        <v>40178</v>
      </c>
      <c r="H2606">
        <v>18199</v>
      </c>
      <c r="I2606">
        <v>17911</v>
      </c>
      <c r="J2606">
        <v>332</v>
      </c>
      <c r="K2606">
        <f t="shared" si="80"/>
        <v>2205354820</v>
      </c>
      <c r="L2606">
        <v>289</v>
      </c>
      <c r="M2606">
        <v>266</v>
      </c>
      <c r="N2606" t="s">
        <v>1592</v>
      </c>
      <c r="O2606" t="s">
        <v>1666</v>
      </c>
      <c r="P2606" t="s">
        <v>39</v>
      </c>
      <c r="Q2606" s="6">
        <v>42199</v>
      </c>
      <c r="R2606">
        <v>399</v>
      </c>
      <c r="S2606">
        <v>427</v>
      </c>
      <c r="T2606" t="s">
        <v>55</v>
      </c>
      <c r="U2606" t="s">
        <v>2210</v>
      </c>
      <c r="V2606" s="3">
        <v>18199</v>
      </c>
      <c r="W2606">
        <v>68.900000000000006</v>
      </c>
      <c r="Z2606">
        <v>20615</v>
      </c>
      <c r="AA2606" t="s">
        <v>91</v>
      </c>
      <c r="AB2606" s="3">
        <v>129975617</v>
      </c>
      <c r="AC2606" s="3">
        <v>139291709</v>
      </c>
      <c r="AD2606">
        <v>62.2</v>
      </c>
      <c r="AE2606" s="5">
        <f t="shared" si="81"/>
        <v>35093416.590000004</v>
      </c>
      <c r="AF2606">
        <v>66.66</v>
      </c>
      <c r="AG2606" s="4">
        <v>0.27</v>
      </c>
      <c r="AH2606" t="s">
        <v>33</v>
      </c>
      <c r="AI2606" t="s">
        <v>52</v>
      </c>
      <c r="AJ2606">
        <v>33.947235999999997</v>
      </c>
      <c r="AK2606">
        <v>-118.08534499999899</v>
      </c>
    </row>
    <row r="2607" spans="1:37" x14ac:dyDescent="0.25">
      <c r="A2607">
        <v>2605</v>
      </c>
      <c r="B2607">
        <v>685</v>
      </c>
      <c r="C2607" t="s">
        <v>1592</v>
      </c>
      <c r="D2607" t="s">
        <v>52</v>
      </c>
      <c r="E2607" t="s">
        <v>31</v>
      </c>
      <c r="F2607" s="2">
        <v>36892</v>
      </c>
      <c r="G2607" s="2">
        <v>40178</v>
      </c>
      <c r="H2607">
        <v>18199</v>
      </c>
      <c r="I2607">
        <v>17911</v>
      </c>
      <c r="J2607">
        <v>332</v>
      </c>
      <c r="K2607">
        <f t="shared" si="80"/>
        <v>2205354820</v>
      </c>
      <c r="L2607">
        <v>289</v>
      </c>
      <c r="M2607">
        <v>266</v>
      </c>
      <c r="N2607" t="s">
        <v>1592</v>
      </c>
      <c r="O2607" t="s">
        <v>1597</v>
      </c>
      <c r="P2607" t="s">
        <v>34</v>
      </c>
      <c r="Q2607" s="6">
        <v>42169</v>
      </c>
      <c r="R2607">
        <v>584</v>
      </c>
      <c r="S2607">
        <v>619</v>
      </c>
      <c r="T2607" t="s">
        <v>55</v>
      </c>
      <c r="U2607" t="s">
        <v>1595</v>
      </c>
      <c r="V2607" s="3">
        <v>18199</v>
      </c>
      <c r="Z2607">
        <v>114.8</v>
      </c>
      <c r="AA2607" t="s">
        <v>55</v>
      </c>
      <c r="AB2607" s="3">
        <v>190355887</v>
      </c>
      <c r="AC2607" s="3">
        <v>201855183</v>
      </c>
      <c r="AD2607">
        <v>90.65</v>
      </c>
      <c r="AE2607" s="5">
        <f t="shared" si="81"/>
        <v>49492530.620000005</v>
      </c>
      <c r="AF2607">
        <v>96.13</v>
      </c>
      <c r="AG2607" s="4">
        <v>0.26</v>
      </c>
      <c r="AH2607" t="s">
        <v>33</v>
      </c>
      <c r="AI2607" t="s">
        <v>52</v>
      </c>
      <c r="AJ2607">
        <v>33.947235999999997</v>
      </c>
      <c r="AK2607">
        <v>-118.08534499999899</v>
      </c>
    </row>
    <row r="2608" spans="1:37" x14ac:dyDescent="0.25">
      <c r="A2608">
        <v>2606</v>
      </c>
      <c r="B2608">
        <v>604</v>
      </c>
      <c r="C2608" t="s">
        <v>1598</v>
      </c>
      <c r="D2608" t="s">
        <v>52</v>
      </c>
      <c r="E2608" t="s">
        <v>31</v>
      </c>
      <c r="F2608" s="2">
        <v>33055</v>
      </c>
      <c r="G2608" s="2">
        <v>38533</v>
      </c>
      <c r="H2608">
        <v>155229</v>
      </c>
      <c r="I2608">
        <v>100416</v>
      </c>
      <c r="J2608">
        <v>210</v>
      </c>
      <c r="K2608">
        <f t="shared" si="80"/>
        <v>11898302850</v>
      </c>
      <c r="L2608">
        <v>189</v>
      </c>
      <c r="M2608">
        <v>168</v>
      </c>
      <c r="N2608" t="s">
        <v>1598</v>
      </c>
      <c r="O2608" t="s">
        <v>38</v>
      </c>
      <c r="P2608" t="s">
        <v>39</v>
      </c>
      <c r="Q2608" s="6">
        <v>42050</v>
      </c>
      <c r="R2608" s="3">
        <v>1475</v>
      </c>
      <c r="S2608" s="3">
        <v>1621</v>
      </c>
      <c r="T2608" t="s">
        <v>55</v>
      </c>
      <c r="U2608" t="s">
        <v>2211</v>
      </c>
      <c r="V2608" s="3">
        <v>157015</v>
      </c>
      <c r="W2608">
        <v>85.3</v>
      </c>
      <c r="X2608" t="s">
        <v>2212</v>
      </c>
      <c r="Y2608" t="s">
        <v>2213</v>
      </c>
      <c r="Z2608">
        <v>392.9</v>
      </c>
      <c r="AA2608" t="s">
        <v>55</v>
      </c>
      <c r="AB2608" s="3">
        <v>480630855</v>
      </c>
      <c r="AC2608" s="3">
        <v>528205163</v>
      </c>
      <c r="AD2608">
        <v>85.27</v>
      </c>
      <c r="AE2608" s="5">
        <f t="shared" si="81"/>
        <v>374892066.90000004</v>
      </c>
      <c r="AF2608">
        <v>93.71</v>
      </c>
      <c r="AG2608" s="4">
        <v>0.78</v>
      </c>
      <c r="AH2608" t="s">
        <v>33</v>
      </c>
      <c r="AI2608" t="s">
        <v>52</v>
      </c>
      <c r="AJ2608">
        <v>36.778261000000001</v>
      </c>
      <c r="AK2608">
        <v>-119.41793199999999</v>
      </c>
    </row>
    <row r="2609" spans="1:37" x14ac:dyDescent="0.25">
      <c r="A2609">
        <v>2607</v>
      </c>
      <c r="B2609">
        <v>604</v>
      </c>
      <c r="C2609" t="s">
        <v>1598</v>
      </c>
      <c r="D2609" t="s">
        <v>52</v>
      </c>
      <c r="E2609" t="s">
        <v>31</v>
      </c>
      <c r="F2609" s="2">
        <v>33055</v>
      </c>
      <c r="G2609" s="2">
        <v>38533</v>
      </c>
      <c r="H2609">
        <v>155229</v>
      </c>
      <c r="I2609">
        <v>100416</v>
      </c>
      <c r="J2609">
        <v>210</v>
      </c>
      <c r="K2609">
        <f t="shared" si="80"/>
        <v>11898302850</v>
      </c>
      <c r="L2609">
        <v>189</v>
      </c>
      <c r="M2609">
        <v>168</v>
      </c>
      <c r="N2609" t="s">
        <v>1598</v>
      </c>
      <c r="O2609" t="s">
        <v>38</v>
      </c>
      <c r="P2609" t="s">
        <v>39</v>
      </c>
      <c r="Q2609" s="6">
        <v>42019</v>
      </c>
      <c r="R2609" s="3">
        <v>1309</v>
      </c>
      <c r="S2609" s="3">
        <v>1931</v>
      </c>
      <c r="T2609" t="s">
        <v>55</v>
      </c>
      <c r="U2609" t="s">
        <v>1599</v>
      </c>
      <c r="V2609" s="3">
        <v>156907</v>
      </c>
      <c r="W2609">
        <v>75.900000000000006</v>
      </c>
      <c r="X2609" t="s">
        <v>1600</v>
      </c>
      <c r="Y2609" t="s">
        <v>1601</v>
      </c>
      <c r="Z2609">
        <v>360.1</v>
      </c>
      <c r="AA2609" t="s">
        <v>55</v>
      </c>
      <c r="AB2609" s="3">
        <v>426539518</v>
      </c>
      <c r="AC2609" s="3">
        <v>629219106</v>
      </c>
      <c r="AD2609">
        <v>75.94</v>
      </c>
      <c r="AE2609" s="5">
        <f t="shared" si="81"/>
        <v>371089380.66000003</v>
      </c>
      <c r="AF2609">
        <v>112.03</v>
      </c>
      <c r="AG2609" s="4">
        <v>0.87</v>
      </c>
      <c r="AH2609" t="s">
        <v>33</v>
      </c>
      <c r="AI2609" t="s">
        <v>52</v>
      </c>
      <c r="AJ2609">
        <v>36.778261000000001</v>
      </c>
      <c r="AK2609">
        <v>-119.41793199999999</v>
      </c>
    </row>
    <row r="2610" spans="1:37" x14ac:dyDescent="0.25">
      <c r="A2610">
        <v>2608</v>
      </c>
      <c r="B2610">
        <v>604</v>
      </c>
      <c r="C2610" t="s">
        <v>1598</v>
      </c>
      <c r="D2610" t="s">
        <v>52</v>
      </c>
      <c r="E2610" t="s">
        <v>31</v>
      </c>
      <c r="F2610" s="2">
        <v>33055</v>
      </c>
      <c r="G2610" s="2">
        <v>38533</v>
      </c>
      <c r="H2610">
        <v>155229</v>
      </c>
      <c r="I2610">
        <v>100416</v>
      </c>
      <c r="J2610">
        <v>210</v>
      </c>
      <c r="K2610">
        <f t="shared" si="80"/>
        <v>11898302850</v>
      </c>
      <c r="L2610">
        <v>189</v>
      </c>
      <c r="M2610">
        <v>168</v>
      </c>
      <c r="N2610" t="s">
        <v>1598</v>
      </c>
      <c r="O2610" t="s">
        <v>38</v>
      </c>
      <c r="P2610" t="s">
        <v>39</v>
      </c>
      <c r="Q2610" s="6">
        <v>42352</v>
      </c>
      <c r="R2610" s="3">
        <v>1830</v>
      </c>
      <c r="S2610" s="3">
        <v>1741</v>
      </c>
      <c r="T2610" t="s">
        <v>55</v>
      </c>
      <c r="U2610" t="s">
        <v>1602</v>
      </c>
      <c r="V2610" s="3">
        <v>156898</v>
      </c>
      <c r="W2610">
        <v>94.2</v>
      </c>
      <c r="X2610" t="s">
        <v>1603</v>
      </c>
      <c r="Y2610" t="s">
        <v>1604</v>
      </c>
      <c r="Z2610">
        <v>335.8</v>
      </c>
      <c r="AA2610" t="s">
        <v>55</v>
      </c>
      <c r="AB2610" s="3">
        <v>596308111</v>
      </c>
      <c r="AC2610" s="3">
        <v>567307334</v>
      </c>
      <c r="AD2610">
        <v>94.16</v>
      </c>
      <c r="AE2610" s="5">
        <f t="shared" si="81"/>
        <v>459157245.47000003</v>
      </c>
      <c r="AF2610">
        <v>89.58</v>
      </c>
      <c r="AG2610" s="4">
        <v>0.77</v>
      </c>
      <c r="AH2610" t="s">
        <v>33</v>
      </c>
      <c r="AI2610" t="s">
        <v>52</v>
      </c>
      <c r="AJ2610">
        <v>36.778261000000001</v>
      </c>
      <c r="AK2610">
        <v>-119.41793199999999</v>
      </c>
    </row>
    <row r="2611" spans="1:37" x14ac:dyDescent="0.25">
      <c r="A2611">
        <v>2609</v>
      </c>
      <c r="B2611">
        <v>604</v>
      </c>
      <c r="C2611" t="s">
        <v>1598</v>
      </c>
      <c r="D2611" t="s">
        <v>52</v>
      </c>
      <c r="E2611" t="s">
        <v>31</v>
      </c>
      <c r="F2611" s="2">
        <v>33055</v>
      </c>
      <c r="G2611" s="2">
        <v>38533</v>
      </c>
      <c r="H2611">
        <v>155229</v>
      </c>
      <c r="I2611">
        <v>100416</v>
      </c>
      <c r="J2611">
        <v>210</v>
      </c>
      <c r="K2611">
        <f t="shared" si="80"/>
        <v>11898302850</v>
      </c>
      <c r="L2611">
        <v>189</v>
      </c>
      <c r="M2611">
        <v>168</v>
      </c>
      <c r="N2611" t="s">
        <v>1598</v>
      </c>
      <c r="O2611" t="s">
        <v>38</v>
      </c>
      <c r="P2611" t="s">
        <v>39</v>
      </c>
      <c r="Q2611" s="6">
        <v>42322</v>
      </c>
      <c r="R2611" s="3">
        <v>1914</v>
      </c>
      <c r="S2611" s="3">
        <v>1924</v>
      </c>
      <c r="T2611" t="s">
        <v>55</v>
      </c>
      <c r="U2611" t="s">
        <v>1605</v>
      </c>
      <c r="V2611" s="3">
        <v>156780</v>
      </c>
      <c r="W2611">
        <v>88.1</v>
      </c>
      <c r="X2611" t="s">
        <v>1606</v>
      </c>
      <c r="Y2611" t="s">
        <v>1607</v>
      </c>
      <c r="Z2611">
        <v>569.29999999999995</v>
      </c>
      <c r="AA2611" t="s">
        <v>55</v>
      </c>
      <c r="AB2611" s="3">
        <v>623679631</v>
      </c>
      <c r="AC2611" s="3">
        <v>626938146</v>
      </c>
      <c r="AD2611">
        <v>88.05</v>
      </c>
      <c r="AE2611" s="5">
        <f t="shared" si="81"/>
        <v>411628556.46000004</v>
      </c>
      <c r="AF2611">
        <v>88.51</v>
      </c>
      <c r="AG2611" s="4">
        <v>0.66</v>
      </c>
      <c r="AH2611" t="s">
        <v>33</v>
      </c>
      <c r="AI2611" t="s">
        <v>52</v>
      </c>
      <c r="AJ2611">
        <v>36.778261000000001</v>
      </c>
      <c r="AK2611">
        <v>-119.41793199999999</v>
      </c>
    </row>
    <row r="2612" spans="1:37" x14ac:dyDescent="0.25">
      <c r="A2612">
        <v>2610</v>
      </c>
      <c r="B2612">
        <v>604</v>
      </c>
      <c r="C2612" t="s">
        <v>1598</v>
      </c>
      <c r="D2612" t="s">
        <v>52</v>
      </c>
      <c r="E2612" t="s">
        <v>31</v>
      </c>
      <c r="F2612" s="2">
        <v>33055</v>
      </c>
      <c r="G2612" s="2">
        <v>38533</v>
      </c>
      <c r="H2612">
        <v>155229</v>
      </c>
      <c r="I2612">
        <v>100416</v>
      </c>
      <c r="J2612">
        <v>210</v>
      </c>
      <c r="K2612">
        <f t="shared" si="80"/>
        <v>11898302850</v>
      </c>
      <c r="L2612">
        <v>189</v>
      </c>
      <c r="M2612">
        <v>168</v>
      </c>
      <c r="N2612" t="s">
        <v>1598</v>
      </c>
      <c r="O2612" t="s">
        <v>38</v>
      </c>
      <c r="P2612" t="s">
        <v>39</v>
      </c>
      <c r="Q2612" s="6">
        <v>42291</v>
      </c>
      <c r="R2612" s="3">
        <v>2793</v>
      </c>
      <c r="S2612" s="3">
        <v>2826</v>
      </c>
      <c r="T2612" t="s">
        <v>55</v>
      </c>
      <c r="U2612" t="s">
        <v>1608</v>
      </c>
      <c r="V2612" s="3">
        <v>155941</v>
      </c>
      <c r="W2612">
        <v>120.6</v>
      </c>
      <c r="X2612" t="s">
        <v>1609</v>
      </c>
      <c r="Y2612" t="s">
        <v>1610</v>
      </c>
      <c r="Z2612">
        <v>652.6</v>
      </c>
      <c r="AA2612" t="s">
        <v>55</v>
      </c>
      <c r="AB2612" s="3">
        <v>910103036</v>
      </c>
      <c r="AC2612" s="3">
        <v>920856133</v>
      </c>
      <c r="AD2612">
        <v>120.68</v>
      </c>
      <c r="AE2612" s="5">
        <f t="shared" si="81"/>
        <v>582465943.03999996</v>
      </c>
      <c r="AF2612">
        <v>122.1</v>
      </c>
      <c r="AG2612" s="4">
        <v>0.64</v>
      </c>
      <c r="AH2612" t="s">
        <v>33</v>
      </c>
      <c r="AI2612" t="s">
        <v>52</v>
      </c>
      <c r="AJ2612">
        <v>36.778261000000001</v>
      </c>
      <c r="AK2612">
        <v>-119.41793199999999</v>
      </c>
    </row>
    <row r="2613" spans="1:37" x14ac:dyDescent="0.25">
      <c r="A2613">
        <v>2611</v>
      </c>
      <c r="B2613">
        <v>604</v>
      </c>
      <c r="C2613" t="s">
        <v>1598</v>
      </c>
      <c r="D2613" t="s">
        <v>52</v>
      </c>
      <c r="E2613" t="s">
        <v>31</v>
      </c>
      <c r="F2613" s="2">
        <v>33055</v>
      </c>
      <c r="G2613" s="2">
        <v>38533</v>
      </c>
      <c r="H2613">
        <v>155229</v>
      </c>
      <c r="I2613">
        <v>100416</v>
      </c>
      <c r="J2613">
        <v>210</v>
      </c>
      <c r="K2613">
        <f t="shared" si="80"/>
        <v>11898302850</v>
      </c>
      <c r="L2613">
        <v>189</v>
      </c>
      <c r="M2613">
        <v>168</v>
      </c>
      <c r="N2613" t="s">
        <v>1598</v>
      </c>
      <c r="O2613" t="s">
        <v>38</v>
      </c>
      <c r="P2613" t="s">
        <v>39</v>
      </c>
      <c r="Q2613" s="6">
        <v>42261</v>
      </c>
      <c r="R2613" s="3">
        <v>3002</v>
      </c>
      <c r="S2613" s="3">
        <v>3189</v>
      </c>
      <c r="T2613" t="s">
        <v>55</v>
      </c>
      <c r="U2613" t="s">
        <v>1611</v>
      </c>
      <c r="V2613" s="3">
        <v>155798</v>
      </c>
      <c r="W2613">
        <v>132.30000000000001</v>
      </c>
      <c r="X2613" t="s">
        <v>1612</v>
      </c>
      <c r="Y2613" t="s">
        <v>1613</v>
      </c>
      <c r="Z2613">
        <v>623.5</v>
      </c>
      <c r="AA2613" t="s">
        <v>55</v>
      </c>
      <c r="AB2613" s="3">
        <v>978205984</v>
      </c>
      <c r="AC2613" s="3">
        <v>1039140201</v>
      </c>
      <c r="AD2613">
        <v>132.27000000000001</v>
      </c>
      <c r="AE2613" s="5">
        <f t="shared" si="81"/>
        <v>616269769.91999996</v>
      </c>
      <c r="AF2613">
        <v>140.51</v>
      </c>
      <c r="AG2613" s="4">
        <v>0.63</v>
      </c>
      <c r="AH2613" t="s">
        <v>33</v>
      </c>
      <c r="AI2613" t="s">
        <v>52</v>
      </c>
      <c r="AJ2613">
        <v>36.778261000000001</v>
      </c>
      <c r="AK2613">
        <v>-119.41793199999999</v>
      </c>
    </row>
    <row r="2614" spans="1:37" x14ac:dyDescent="0.25">
      <c r="A2614">
        <v>2612</v>
      </c>
      <c r="B2614">
        <v>604</v>
      </c>
      <c r="C2614" t="s">
        <v>1598</v>
      </c>
      <c r="D2614" t="s">
        <v>52</v>
      </c>
      <c r="E2614" t="s">
        <v>31</v>
      </c>
      <c r="F2614" s="2">
        <v>33055</v>
      </c>
      <c r="G2614" s="2">
        <v>38533</v>
      </c>
      <c r="H2614">
        <v>155229</v>
      </c>
      <c r="I2614">
        <v>100416</v>
      </c>
      <c r="J2614">
        <v>210</v>
      </c>
      <c r="K2614">
        <f t="shared" si="80"/>
        <v>11898302850</v>
      </c>
      <c r="L2614">
        <v>189</v>
      </c>
      <c r="M2614">
        <v>168</v>
      </c>
      <c r="N2614" t="s">
        <v>1598</v>
      </c>
      <c r="O2614" t="s">
        <v>38</v>
      </c>
      <c r="P2614" t="s">
        <v>39</v>
      </c>
      <c r="Q2614" s="6">
        <v>42230</v>
      </c>
      <c r="R2614" s="3">
        <v>2880</v>
      </c>
      <c r="S2614" s="3">
        <v>2991</v>
      </c>
      <c r="T2614" t="s">
        <v>55</v>
      </c>
      <c r="U2614" t="s">
        <v>1614</v>
      </c>
      <c r="V2614" s="3">
        <v>155576</v>
      </c>
      <c r="W2614">
        <v>120.8</v>
      </c>
      <c r="X2614" t="s">
        <v>1615</v>
      </c>
      <c r="Y2614" t="s">
        <v>1616</v>
      </c>
      <c r="Z2614">
        <v>623.20000000000005</v>
      </c>
      <c r="AA2614" t="s">
        <v>55</v>
      </c>
      <c r="AB2614" s="3">
        <v>938452110</v>
      </c>
      <c r="AC2614" s="3">
        <v>974621618</v>
      </c>
      <c r="AD2614">
        <v>120.84</v>
      </c>
      <c r="AE2614" s="5">
        <f t="shared" si="81"/>
        <v>581840308.20000005</v>
      </c>
      <c r="AF2614">
        <v>125.49</v>
      </c>
      <c r="AG2614" s="4">
        <v>0.62</v>
      </c>
      <c r="AH2614" t="s">
        <v>33</v>
      </c>
      <c r="AI2614" t="s">
        <v>52</v>
      </c>
      <c r="AJ2614">
        <v>36.778261000000001</v>
      </c>
      <c r="AK2614">
        <v>-119.41793199999999</v>
      </c>
    </row>
    <row r="2615" spans="1:37" x14ac:dyDescent="0.25">
      <c r="A2615">
        <v>2613</v>
      </c>
      <c r="B2615">
        <v>604</v>
      </c>
      <c r="C2615" t="s">
        <v>1598</v>
      </c>
      <c r="D2615" t="s">
        <v>52</v>
      </c>
      <c r="E2615" t="s">
        <v>31</v>
      </c>
      <c r="F2615" s="2">
        <v>33055</v>
      </c>
      <c r="G2615" s="2">
        <v>38533</v>
      </c>
      <c r="H2615">
        <v>155229</v>
      </c>
      <c r="I2615">
        <v>100416</v>
      </c>
      <c r="J2615">
        <v>210</v>
      </c>
      <c r="K2615">
        <f t="shared" si="80"/>
        <v>11898302850</v>
      </c>
      <c r="L2615">
        <v>189</v>
      </c>
      <c r="M2615">
        <v>168</v>
      </c>
      <c r="N2615" t="s">
        <v>1598</v>
      </c>
      <c r="O2615" t="s">
        <v>38</v>
      </c>
      <c r="P2615" t="s">
        <v>39</v>
      </c>
      <c r="Q2615" s="6">
        <v>42199</v>
      </c>
      <c r="R2615" s="3">
        <v>2984</v>
      </c>
      <c r="S2615" s="3">
        <v>3078</v>
      </c>
      <c r="T2615" t="s">
        <v>55</v>
      </c>
      <c r="U2615" t="s">
        <v>1617</v>
      </c>
      <c r="V2615" s="3">
        <v>155482</v>
      </c>
      <c r="W2615">
        <v>127.5</v>
      </c>
      <c r="X2615" t="s">
        <v>1618</v>
      </c>
      <c r="Y2615" t="s">
        <v>1619</v>
      </c>
      <c r="Z2615">
        <v>586.70000000000005</v>
      </c>
      <c r="AA2615" t="s">
        <v>55</v>
      </c>
      <c r="AB2615" s="3">
        <v>972340658</v>
      </c>
      <c r="AC2615" s="3">
        <v>1002970692</v>
      </c>
      <c r="AD2615">
        <v>127.5</v>
      </c>
      <c r="AE2615" s="5">
        <f t="shared" si="81"/>
        <v>612574614.53999996</v>
      </c>
      <c r="AF2615">
        <v>131.51</v>
      </c>
      <c r="AG2615" s="4">
        <v>0.63</v>
      </c>
      <c r="AH2615" t="s">
        <v>33</v>
      </c>
      <c r="AI2615" t="s">
        <v>52</v>
      </c>
      <c r="AJ2615">
        <v>36.778261000000001</v>
      </c>
      <c r="AK2615">
        <v>-119.41793199999999</v>
      </c>
    </row>
    <row r="2616" spans="1:37" x14ac:dyDescent="0.25">
      <c r="A2616">
        <v>2614</v>
      </c>
      <c r="B2616">
        <v>604</v>
      </c>
      <c r="C2616" t="s">
        <v>1598</v>
      </c>
      <c r="D2616" t="s">
        <v>52</v>
      </c>
      <c r="E2616" t="s">
        <v>31</v>
      </c>
      <c r="F2616" s="2">
        <v>33055</v>
      </c>
      <c r="G2616" s="2">
        <v>38533</v>
      </c>
      <c r="H2616">
        <v>155229</v>
      </c>
      <c r="I2616">
        <v>100416</v>
      </c>
      <c r="J2616">
        <v>210</v>
      </c>
      <c r="K2616">
        <f t="shared" si="80"/>
        <v>11898302850</v>
      </c>
      <c r="L2616">
        <v>189</v>
      </c>
      <c r="M2616">
        <v>168</v>
      </c>
      <c r="N2616" t="s">
        <v>1598</v>
      </c>
      <c r="O2616" t="s">
        <v>38</v>
      </c>
      <c r="P2616" t="s">
        <v>39</v>
      </c>
      <c r="Q2616" s="6">
        <v>42169</v>
      </c>
      <c r="R2616" s="3">
        <v>3088</v>
      </c>
      <c r="S2616" s="3">
        <v>2504</v>
      </c>
      <c r="T2616" t="s">
        <v>55</v>
      </c>
      <c r="U2616" t="s">
        <v>1620</v>
      </c>
      <c r="V2616" s="3">
        <v>155302</v>
      </c>
      <c r="W2616">
        <v>136.30000000000001</v>
      </c>
      <c r="X2616" t="s">
        <v>1621</v>
      </c>
      <c r="Y2616" t="s">
        <v>1622</v>
      </c>
      <c r="Z2616">
        <v>557.6</v>
      </c>
      <c r="AA2616" t="s">
        <v>55</v>
      </c>
      <c r="AB2616" s="3">
        <v>1006229207</v>
      </c>
      <c r="AC2616" s="3">
        <v>815931973</v>
      </c>
      <c r="AD2616">
        <v>136.28</v>
      </c>
      <c r="AE2616" s="5">
        <f t="shared" si="81"/>
        <v>633924400.40999997</v>
      </c>
      <c r="AF2616">
        <v>110.51</v>
      </c>
      <c r="AG2616" s="4">
        <v>0.63</v>
      </c>
      <c r="AH2616" t="s">
        <v>33</v>
      </c>
      <c r="AI2616" t="s">
        <v>52</v>
      </c>
      <c r="AJ2616">
        <v>36.778261000000001</v>
      </c>
      <c r="AK2616">
        <v>-119.41793199999999</v>
      </c>
    </row>
    <row r="2617" spans="1:37" x14ac:dyDescent="0.25">
      <c r="A2617">
        <v>2615</v>
      </c>
      <c r="B2617">
        <v>378</v>
      </c>
      <c r="C2617" t="s">
        <v>1623</v>
      </c>
      <c r="D2617" t="s">
        <v>108</v>
      </c>
      <c r="E2617" t="s">
        <v>31</v>
      </c>
      <c r="F2617" s="2">
        <v>34700</v>
      </c>
      <c r="G2617" s="2">
        <v>38352</v>
      </c>
      <c r="H2617">
        <v>99553</v>
      </c>
      <c r="I2617">
        <v>76603</v>
      </c>
      <c r="J2617">
        <v>148</v>
      </c>
      <c r="K2617">
        <f t="shared" si="80"/>
        <v>5377853060</v>
      </c>
      <c r="L2617">
        <v>134</v>
      </c>
      <c r="M2617">
        <v>119</v>
      </c>
      <c r="N2617" t="s">
        <v>1623</v>
      </c>
      <c r="O2617">
        <v>1</v>
      </c>
      <c r="P2617" t="s">
        <v>39</v>
      </c>
      <c r="Q2617" s="6">
        <v>42050</v>
      </c>
      <c r="R2617">
        <v>815</v>
      </c>
      <c r="S2617">
        <v>753</v>
      </c>
      <c r="T2617" t="s">
        <v>55</v>
      </c>
      <c r="V2617" s="3">
        <v>101103</v>
      </c>
      <c r="W2617">
        <v>91</v>
      </c>
      <c r="AB2617" s="3">
        <v>265568913</v>
      </c>
      <c r="AC2617" s="3">
        <v>245366125</v>
      </c>
      <c r="AD2617">
        <v>91</v>
      </c>
      <c r="AE2617" s="5">
        <f t="shared" si="81"/>
        <v>257601845.60999998</v>
      </c>
      <c r="AF2617">
        <v>84.07</v>
      </c>
      <c r="AG2617" s="4">
        <v>0.97</v>
      </c>
      <c r="AH2617" t="s">
        <v>33</v>
      </c>
      <c r="AI2617" t="s">
        <v>108</v>
      </c>
      <c r="AJ2617">
        <v>34.953034000000002</v>
      </c>
      <c r="AK2617">
        <v>-120.435718999999</v>
      </c>
    </row>
    <row r="2618" spans="1:37" x14ac:dyDescent="0.25">
      <c r="A2618">
        <v>2616</v>
      </c>
      <c r="B2618">
        <v>378</v>
      </c>
      <c r="C2618" t="s">
        <v>1623</v>
      </c>
      <c r="D2618" t="s">
        <v>108</v>
      </c>
      <c r="E2618" t="s">
        <v>31</v>
      </c>
      <c r="F2618" s="2">
        <v>34700</v>
      </c>
      <c r="G2618" s="2">
        <v>38352</v>
      </c>
      <c r="H2618">
        <v>99553</v>
      </c>
      <c r="I2618">
        <v>76603</v>
      </c>
      <c r="J2618">
        <v>148</v>
      </c>
      <c r="K2618">
        <f t="shared" si="80"/>
        <v>5377853060</v>
      </c>
      <c r="L2618">
        <v>134</v>
      </c>
      <c r="M2618">
        <v>119</v>
      </c>
      <c r="N2618" t="s">
        <v>1623</v>
      </c>
      <c r="O2618">
        <v>1</v>
      </c>
      <c r="P2618" t="s">
        <v>39</v>
      </c>
      <c r="Q2618" s="6">
        <v>42019</v>
      </c>
      <c r="R2618">
        <v>896</v>
      </c>
      <c r="S2618">
        <v>782</v>
      </c>
      <c r="T2618" t="s">
        <v>55</v>
      </c>
      <c r="V2618" s="3">
        <v>101103</v>
      </c>
      <c r="W2618">
        <v>90</v>
      </c>
      <c r="AB2618" s="3">
        <v>291962879</v>
      </c>
      <c r="AC2618" s="3">
        <v>254815816</v>
      </c>
      <c r="AD2618">
        <v>90.36</v>
      </c>
      <c r="AE2618" s="5">
        <f t="shared" si="81"/>
        <v>283203992.63</v>
      </c>
      <c r="AF2618">
        <v>78.86</v>
      </c>
      <c r="AG2618" s="4">
        <v>0.97</v>
      </c>
      <c r="AH2618" t="s">
        <v>33</v>
      </c>
      <c r="AI2618" t="s">
        <v>108</v>
      </c>
      <c r="AJ2618">
        <v>34.953034000000002</v>
      </c>
      <c r="AK2618">
        <v>-120.435718999999</v>
      </c>
    </row>
    <row r="2619" spans="1:37" x14ac:dyDescent="0.25">
      <c r="A2619">
        <v>2617</v>
      </c>
      <c r="B2619">
        <v>378</v>
      </c>
      <c r="C2619" t="s">
        <v>1623</v>
      </c>
      <c r="D2619" t="s">
        <v>108</v>
      </c>
      <c r="E2619" t="s">
        <v>31</v>
      </c>
      <c r="F2619" s="2">
        <v>34700</v>
      </c>
      <c r="G2619" s="2">
        <v>38352</v>
      </c>
      <c r="H2619">
        <v>99553</v>
      </c>
      <c r="I2619">
        <v>76603</v>
      </c>
      <c r="J2619">
        <v>148</v>
      </c>
      <c r="K2619">
        <f t="shared" si="80"/>
        <v>5377853060</v>
      </c>
      <c r="L2619">
        <v>134</v>
      </c>
      <c r="M2619">
        <v>119</v>
      </c>
      <c r="N2619" t="s">
        <v>1623</v>
      </c>
      <c r="O2619">
        <v>1</v>
      </c>
      <c r="P2619" t="s">
        <v>39</v>
      </c>
      <c r="Q2619" s="6">
        <v>42352</v>
      </c>
      <c r="R2619">
        <v>768</v>
      </c>
      <c r="S2619">
        <v>985</v>
      </c>
      <c r="T2619" t="s">
        <v>55</v>
      </c>
      <c r="V2619" s="3">
        <v>101103</v>
      </c>
      <c r="W2619">
        <v>78</v>
      </c>
      <c r="AB2619" s="3">
        <v>250253896</v>
      </c>
      <c r="AC2619" s="3">
        <v>320963656</v>
      </c>
      <c r="AD2619">
        <v>78.25</v>
      </c>
      <c r="AE2619" s="5">
        <f t="shared" si="81"/>
        <v>245248818.07999998</v>
      </c>
      <c r="AF2619">
        <v>100.36</v>
      </c>
      <c r="AG2619" s="4">
        <v>0.98</v>
      </c>
      <c r="AH2619" t="s">
        <v>33</v>
      </c>
      <c r="AI2619" t="s">
        <v>108</v>
      </c>
      <c r="AJ2619">
        <v>34.953034000000002</v>
      </c>
      <c r="AK2619">
        <v>-120.435718999999</v>
      </c>
    </row>
    <row r="2620" spans="1:37" x14ac:dyDescent="0.25">
      <c r="A2620">
        <v>2618</v>
      </c>
      <c r="B2620">
        <v>378</v>
      </c>
      <c r="C2620" t="s">
        <v>1623</v>
      </c>
      <c r="D2620" t="s">
        <v>108</v>
      </c>
      <c r="E2620" t="s">
        <v>31</v>
      </c>
      <c r="F2620" s="2">
        <v>34700</v>
      </c>
      <c r="G2620" s="2">
        <v>38352</v>
      </c>
      <c r="H2620">
        <v>99553</v>
      </c>
      <c r="I2620">
        <v>76603</v>
      </c>
      <c r="J2620">
        <v>148</v>
      </c>
      <c r="K2620">
        <f t="shared" si="80"/>
        <v>5377853060</v>
      </c>
      <c r="L2620">
        <v>134</v>
      </c>
      <c r="M2620">
        <v>119</v>
      </c>
      <c r="N2620" t="s">
        <v>1623</v>
      </c>
      <c r="O2620">
        <v>1</v>
      </c>
      <c r="P2620" t="s">
        <v>39</v>
      </c>
      <c r="Q2620" s="6">
        <v>42322</v>
      </c>
      <c r="R2620">
        <v>871</v>
      </c>
      <c r="S2620" s="3">
        <v>1054</v>
      </c>
      <c r="T2620" t="s">
        <v>55</v>
      </c>
      <c r="V2620" s="3">
        <v>101103</v>
      </c>
      <c r="W2620">
        <v>92</v>
      </c>
      <c r="AB2620" s="3">
        <v>283816593</v>
      </c>
      <c r="AC2620" s="3">
        <v>343447404</v>
      </c>
      <c r="AD2620">
        <v>91.7</v>
      </c>
      <c r="AE2620" s="5">
        <f t="shared" si="81"/>
        <v>278140261.13999999</v>
      </c>
      <c r="AF2620">
        <v>110.97</v>
      </c>
      <c r="AG2620" s="4">
        <v>0.98</v>
      </c>
      <c r="AH2620" t="s">
        <v>33</v>
      </c>
      <c r="AI2620" t="s">
        <v>108</v>
      </c>
      <c r="AJ2620">
        <v>34.953034000000002</v>
      </c>
      <c r="AK2620">
        <v>-120.435718999999</v>
      </c>
    </row>
    <row r="2621" spans="1:37" x14ac:dyDescent="0.25">
      <c r="A2621">
        <v>2619</v>
      </c>
      <c r="B2621">
        <v>378</v>
      </c>
      <c r="C2621" t="s">
        <v>1623</v>
      </c>
      <c r="D2621" t="s">
        <v>108</v>
      </c>
      <c r="E2621" t="s">
        <v>31</v>
      </c>
      <c r="F2621" s="2">
        <v>34700</v>
      </c>
      <c r="G2621" s="2">
        <v>38352</v>
      </c>
      <c r="H2621">
        <v>99553</v>
      </c>
      <c r="I2621">
        <v>76603</v>
      </c>
      <c r="J2621">
        <v>148</v>
      </c>
      <c r="K2621">
        <f t="shared" si="80"/>
        <v>5377853060</v>
      </c>
      <c r="L2621">
        <v>134</v>
      </c>
      <c r="M2621">
        <v>119</v>
      </c>
      <c r="N2621" t="s">
        <v>1623</v>
      </c>
      <c r="O2621">
        <v>0</v>
      </c>
      <c r="P2621" t="s">
        <v>34</v>
      </c>
      <c r="Q2621" s="6">
        <v>42291</v>
      </c>
      <c r="R2621" s="3">
        <v>1275</v>
      </c>
      <c r="S2621" s="3">
        <v>1240</v>
      </c>
      <c r="T2621" t="s">
        <v>55</v>
      </c>
      <c r="V2621" s="3">
        <v>101103</v>
      </c>
      <c r="W2621">
        <v>129</v>
      </c>
      <c r="AB2621" s="3">
        <v>415460569</v>
      </c>
      <c r="AC2621" s="3">
        <v>404055769</v>
      </c>
      <c r="AD2621">
        <v>128.58000000000001</v>
      </c>
      <c r="AE2621" s="5">
        <f t="shared" si="81"/>
        <v>402996751.93000001</v>
      </c>
      <c r="AF2621">
        <v>125.05</v>
      </c>
      <c r="AG2621" s="4">
        <v>0.97</v>
      </c>
      <c r="AH2621" t="s">
        <v>33</v>
      </c>
      <c r="AI2621" t="s">
        <v>108</v>
      </c>
      <c r="AJ2621">
        <v>34.953034000000002</v>
      </c>
      <c r="AK2621">
        <v>-120.435718999999</v>
      </c>
    </row>
    <row r="2622" spans="1:37" x14ac:dyDescent="0.25">
      <c r="A2622">
        <v>2620</v>
      </c>
      <c r="B2622">
        <v>378</v>
      </c>
      <c r="C2622" t="s">
        <v>1623</v>
      </c>
      <c r="D2622" t="s">
        <v>108</v>
      </c>
      <c r="E2622" t="s">
        <v>31</v>
      </c>
      <c r="F2622" s="2">
        <v>34700</v>
      </c>
      <c r="G2622" s="2">
        <v>38352</v>
      </c>
      <c r="H2622">
        <v>99553</v>
      </c>
      <c r="I2622">
        <v>76603</v>
      </c>
      <c r="J2622">
        <v>148</v>
      </c>
      <c r="K2622">
        <f t="shared" si="80"/>
        <v>5377853060</v>
      </c>
      <c r="L2622">
        <v>134</v>
      </c>
      <c r="M2622">
        <v>119</v>
      </c>
      <c r="N2622" t="s">
        <v>1623</v>
      </c>
      <c r="O2622" t="s">
        <v>1624</v>
      </c>
      <c r="P2622" t="s">
        <v>34</v>
      </c>
      <c r="Q2622" s="6">
        <v>42261</v>
      </c>
      <c r="R2622" s="3">
        <v>1249</v>
      </c>
      <c r="S2622" s="3">
        <v>1314</v>
      </c>
      <c r="T2622" t="s">
        <v>55</v>
      </c>
      <c r="V2622" s="3">
        <v>101103</v>
      </c>
      <c r="AB2622" s="3">
        <v>406988432</v>
      </c>
      <c r="AC2622" s="3">
        <v>428168775</v>
      </c>
      <c r="AD2622">
        <v>131.5</v>
      </c>
      <c r="AE2622" s="5">
        <f t="shared" si="81"/>
        <v>398848663.36000001</v>
      </c>
      <c r="AF2622">
        <v>138.34</v>
      </c>
      <c r="AG2622" s="4">
        <v>0.98</v>
      </c>
      <c r="AH2622" t="s">
        <v>33</v>
      </c>
      <c r="AI2622" t="s">
        <v>108</v>
      </c>
      <c r="AJ2622">
        <v>34.953034000000002</v>
      </c>
      <c r="AK2622">
        <v>-120.435718999999</v>
      </c>
    </row>
    <row r="2623" spans="1:37" x14ac:dyDescent="0.25">
      <c r="A2623">
        <v>2621</v>
      </c>
      <c r="B2623">
        <v>378</v>
      </c>
      <c r="C2623" t="s">
        <v>1623</v>
      </c>
      <c r="D2623" t="s">
        <v>108</v>
      </c>
      <c r="E2623" t="s">
        <v>31</v>
      </c>
      <c r="F2623" s="2">
        <v>34700</v>
      </c>
      <c r="G2623" s="2">
        <v>38352</v>
      </c>
      <c r="H2623">
        <v>99553</v>
      </c>
      <c r="I2623">
        <v>76603</v>
      </c>
      <c r="J2623">
        <v>148</v>
      </c>
      <c r="K2623">
        <f t="shared" si="80"/>
        <v>5377853060</v>
      </c>
      <c r="L2623">
        <v>134</v>
      </c>
      <c r="M2623">
        <v>119</v>
      </c>
      <c r="N2623" t="s">
        <v>1623</v>
      </c>
      <c r="O2623">
        <v>0</v>
      </c>
      <c r="P2623" t="s">
        <v>34</v>
      </c>
      <c r="Q2623" s="6">
        <v>42230</v>
      </c>
      <c r="R2623" s="3">
        <v>1336</v>
      </c>
      <c r="S2623" s="3">
        <v>1388</v>
      </c>
      <c r="T2623" t="s">
        <v>55</v>
      </c>
      <c r="V2623" s="3">
        <v>101103</v>
      </c>
      <c r="AB2623" s="3">
        <v>435337506</v>
      </c>
      <c r="AC2623" s="3">
        <v>452281781</v>
      </c>
      <c r="AD2623">
        <v>136.12</v>
      </c>
      <c r="AE2623" s="5">
        <f t="shared" si="81"/>
        <v>426630755.88</v>
      </c>
      <c r="AF2623">
        <v>141.41999999999999</v>
      </c>
      <c r="AG2623" s="4">
        <v>0.98</v>
      </c>
      <c r="AH2623" t="s">
        <v>33</v>
      </c>
      <c r="AI2623" t="s">
        <v>108</v>
      </c>
      <c r="AJ2623">
        <v>34.953034000000002</v>
      </c>
      <c r="AK2623">
        <v>-120.435718999999</v>
      </c>
    </row>
    <row r="2624" spans="1:37" x14ac:dyDescent="0.25">
      <c r="A2624">
        <v>2622</v>
      </c>
      <c r="B2624">
        <v>378</v>
      </c>
      <c r="C2624" t="s">
        <v>1623</v>
      </c>
      <c r="D2624" t="s">
        <v>108</v>
      </c>
      <c r="E2624" t="s">
        <v>31</v>
      </c>
      <c r="F2624" s="2">
        <v>34700</v>
      </c>
      <c r="G2624" s="2">
        <v>38352</v>
      </c>
      <c r="H2624">
        <v>99553</v>
      </c>
      <c r="I2624">
        <v>76603</v>
      </c>
      <c r="J2624">
        <v>148</v>
      </c>
      <c r="K2624">
        <f t="shared" si="80"/>
        <v>5377853060</v>
      </c>
      <c r="L2624">
        <v>134</v>
      </c>
      <c r="M2624">
        <v>119</v>
      </c>
      <c r="N2624" t="s">
        <v>1623</v>
      </c>
      <c r="O2624">
        <v>0</v>
      </c>
      <c r="P2624" t="s">
        <v>34</v>
      </c>
      <c r="Q2624" s="6">
        <v>42199</v>
      </c>
      <c r="R2624" s="3">
        <v>1422</v>
      </c>
      <c r="S2624" s="3">
        <v>1453</v>
      </c>
      <c r="T2624" t="s">
        <v>55</v>
      </c>
      <c r="U2624" t="s">
        <v>1625</v>
      </c>
      <c r="V2624" s="3">
        <v>101103</v>
      </c>
      <c r="AB2624" s="3">
        <v>463360729</v>
      </c>
      <c r="AC2624" s="3">
        <v>473462123</v>
      </c>
      <c r="AD2624">
        <v>141.93</v>
      </c>
      <c r="AE2624" s="5">
        <f t="shared" si="81"/>
        <v>444826299.83999997</v>
      </c>
      <c r="AF2624">
        <v>145.02000000000001</v>
      </c>
      <c r="AG2624" s="4">
        <v>0.96</v>
      </c>
      <c r="AH2624" t="s">
        <v>33</v>
      </c>
      <c r="AI2624" t="s">
        <v>108</v>
      </c>
      <c r="AJ2624">
        <v>34.953034000000002</v>
      </c>
      <c r="AK2624">
        <v>-120.435718999999</v>
      </c>
    </row>
    <row r="2625" spans="1:37" x14ac:dyDescent="0.25">
      <c r="A2625">
        <v>2623</v>
      </c>
      <c r="B2625">
        <v>378</v>
      </c>
      <c r="C2625" t="s">
        <v>1623</v>
      </c>
      <c r="D2625" t="s">
        <v>108</v>
      </c>
      <c r="E2625" t="s">
        <v>31</v>
      </c>
      <c r="F2625" s="2">
        <v>34700</v>
      </c>
      <c r="G2625" s="2">
        <v>38352</v>
      </c>
      <c r="H2625">
        <v>99553</v>
      </c>
      <c r="I2625">
        <v>76603</v>
      </c>
      <c r="J2625">
        <v>148</v>
      </c>
      <c r="K2625">
        <f t="shared" si="80"/>
        <v>5377853060</v>
      </c>
      <c r="L2625">
        <v>134</v>
      </c>
      <c r="M2625">
        <v>119</v>
      </c>
      <c r="N2625" t="s">
        <v>1623</v>
      </c>
      <c r="O2625" t="s">
        <v>1624</v>
      </c>
      <c r="P2625" t="s">
        <v>34</v>
      </c>
      <c r="Q2625" s="6">
        <v>42169</v>
      </c>
      <c r="R2625" s="3">
        <v>1364</v>
      </c>
      <c r="S2625" s="3">
        <v>1375</v>
      </c>
      <c r="T2625" t="s">
        <v>55</v>
      </c>
      <c r="U2625" t="s">
        <v>1626</v>
      </c>
      <c r="V2625" s="3">
        <v>101103</v>
      </c>
      <c r="AB2625" s="3">
        <v>444461346</v>
      </c>
      <c r="AC2625" s="3">
        <v>448045712</v>
      </c>
      <c r="AD2625">
        <v>142.13999999999999</v>
      </c>
      <c r="AE2625" s="5">
        <f t="shared" si="81"/>
        <v>431127505.62</v>
      </c>
      <c r="AF2625">
        <v>143.29</v>
      </c>
      <c r="AG2625" s="4">
        <v>0.97</v>
      </c>
      <c r="AH2625" t="s">
        <v>33</v>
      </c>
      <c r="AI2625" t="s">
        <v>108</v>
      </c>
      <c r="AJ2625">
        <v>34.953034000000002</v>
      </c>
      <c r="AK2625">
        <v>-120.435718999999</v>
      </c>
    </row>
    <row r="2626" spans="1:37" x14ac:dyDescent="0.25">
      <c r="A2626">
        <v>2624</v>
      </c>
      <c r="B2626">
        <v>333</v>
      </c>
      <c r="C2626" t="s">
        <v>1627</v>
      </c>
      <c r="D2626" t="s">
        <v>52</v>
      </c>
      <c r="E2626" t="s">
        <v>31</v>
      </c>
      <c r="F2626" s="2">
        <v>35065</v>
      </c>
      <c r="G2626" s="2">
        <v>38717</v>
      </c>
      <c r="H2626">
        <v>91000</v>
      </c>
      <c r="I2626">
        <v>85684</v>
      </c>
      <c r="J2626">
        <v>154</v>
      </c>
      <c r="K2626">
        <f t="shared" si="80"/>
        <v>5115110000</v>
      </c>
      <c r="L2626">
        <v>139</v>
      </c>
      <c r="M2626">
        <v>123</v>
      </c>
      <c r="N2626" t="s">
        <v>1627</v>
      </c>
      <c r="O2626">
        <v>2</v>
      </c>
      <c r="P2626" t="s">
        <v>39</v>
      </c>
      <c r="Q2626" s="6">
        <v>42050</v>
      </c>
      <c r="R2626">
        <v>300</v>
      </c>
      <c r="S2626">
        <v>303</v>
      </c>
      <c r="T2626" t="s">
        <v>40</v>
      </c>
      <c r="V2626" s="3">
        <v>92185</v>
      </c>
      <c r="W2626">
        <v>79.099999999999994</v>
      </c>
      <c r="Z2626">
        <v>3.8</v>
      </c>
      <c r="AA2626" t="s">
        <v>40</v>
      </c>
      <c r="AB2626" s="3">
        <v>300200000</v>
      </c>
      <c r="AC2626" s="3">
        <v>303000000</v>
      </c>
      <c r="AD2626">
        <v>79.09</v>
      </c>
      <c r="AE2626" s="5">
        <f t="shared" si="81"/>
        <v>204136000</v>
      </c>
      <c r="AF2626">
        <v>79.819999999999993</v>
      </c>
      <c r="AG2626" s="4">
        <v>0.68</v>
      </c>
      <c r="AH2626" t="s">
        <v>33</v>
      </c>
      <c r="AI2626" t="s">
        <v>52</v>
      </c>
      <c r="AJ2626">
        <v>34.019453999999897</v>
      </c>
      <c r="AK2626">
        <v>-118.49119099999901</v>
      </c>
    </row>
    <row r="2627" spans="1:37" x14ac:dyDescent="0.25">
      <c r="A2627">
        <v>2625</v>
      </c>
      <c r="B2627">
        <v>333</v>
      </c>
      <c r="C2627" t="s">
        <v>1627</v>
      </c>
      <c r="D2627" t="s">
        <v>52</v>
      </c>
      <c r="E2627" t="s">
        <v>31</v>
      </c>
      <c r="F2627" s="2">
        <v>35065</v>
      </c>
      <c r="G2627" s="2">
        <v>38717</v>
      </c>
      <c r="H2627">
        <v>91000</v>
      </c>
      <c r="I2627">
        <v>85684</v>
      </c>
      <c r="J2627">
        <v>154</v>
      </c>
      <c r="K2627">
        <f t="shared" ref="K2627:K2690" si="82">J2627*H2627*365</f>
        <v>5115110000</v>
      </c>
      <c r="L2627">
        <v>139</v>
      </c>
      <c r="M2627">
        <v>123</v>
      </c>
      <c r="N2627" t="s">
        <v>1627</v>
      </c>
      <c r="O2627">
        <v>2</v>
      </c>
      <c r="P2627" t="s">
        <v>39</v>
      </c>
      <c r="Q2627" s="6">
        <v>42019</v>
      </c>
      <c r="R2627">
        <v>316</v>
      </c>
      <c r="S2627">
        <v>323</v>
      </c>
      <c r="T2627" t="s">
        <v>40</v>
      </c>
      <c r="V2627" s="3">
        <v>92185</v>
      </c>
      <c r="W2627">
        <v>75.2</v>
      </c>
      <c r="Z2627">
        <v>0</v>
      </c>
      <c r="AA2627" t="s">
        <v>40</v>
      </c>
      <c r="AB2627" s="3">
        <v>316100000</v>
      </c>
      <c r="AC2627" s="3">
        <v>323100000</v>
      </c>
      <c r="AD2627">
        <v>75.22</v>
      </c>
      <c r="AE2627" s="5">
        <f t="shared" ref="AE2627:AE2690" si="83">AB2627*AG2627</f>
        <v>214948000.00000003</v>
      </c>
      <c r="AF2627">
        <v>76.88</v>
      </c>
      <c r="AG2627" s="4">
        <v>0.68</v>
      </c>
      <c r="AH2627" t="s">
        <v>33</v>
      </c>
      <c r="AI2627" t="s">
        <v>52</v>
      </c>
      <c r="AJ2627">
        <v>34.019453999999897</v>
      </c>
      <c r="AK2627">
        <v>-118.49119099999901</v>
      </c>
    </row>
    <row r="2628" spans="1:37" x14ac:dyDescent="0.25">
      <c r="A2628">
        <v>2626</v>
      </c>
      <c r="B2628">
        <v>333</v>
      </c>
      <c r="C2628" t="s">
        <v>1627</v>
      </c>
      <c r="D2628" t="s">
        <v>52</v>
      </c>
      <c r="E2628" t="s">
        <v>31</v>
      </c>
      <c r="F2628" s="2">
        <v>35065</v>
      </c>
      <c r="G2628" s="2">
        <v>38717</v>
      </c>
      <c r="H2628">
        <v>91000</v>
      </c>
      <c r="I2628">
        <v>85684</v>
      </c>
      <c r="J2628">
        <v>154</v>
      </c>
      <c r="K2628">
        <f t="shared" si="82"/>
        <v>5115110000</v>
      </c>
      <c r="L2628">
        <v>139</v>
      </c>
      <c r="M2628">
        <v>123</v>
      </c>
      <c r="N2628" t="s">
        <v>1627</v>
      </c>
      <c r="O2628">
        <v>2</v>
      </c>
      <c r="P2628" t="s">
        <v>39</v>
      </c>
      <c r="Q2628" s="6">
        <v>42352</v>
      </c>
      <c r="R2628">
        <v>284</v>
      </c>
      <c r="S2628">
        <v>355</v>
      </c>
      <c r="T2628" t="s">
        <v>40</v>
      </c>
      <c r="V2628" s="3">
        <v>92185</v>
      </c>
      <c r="W2628">
        <v>69.5</v>
      </c>
      <c r="Z2628">
        <v>0.7</v>
      </c>
      <c r="AA2628" t="s">
        <v>40</v>
      </c>
      <c r="AB2628" s="3">
        <v>283600000</v>
      </c>
      <c r="AC2628" s="3">
        <v>355000000</v>
      </c>
      <c r="AD2628">
        <v>69.47</v>
      </c>
      <c r="AE2628" s="5">
        <f t="shared" si="83"/>
        <v>198520000</v>
      </c>
      <c r="AF2628">
        <v>86.96</v>
      </c>
      <c r="AG2628" s="4">
        <v>0.7</v>
      </c>
      <c r="AH2628" t="s">
        <v>33</v>
      </c>
      <c r="AI2628" t="s">
        <v>52</v>
      </c>
      <c r="AJ2628">
        <v>34.019453999999897</v>
      </c>
      <c r="AK2628">
        <v>-118.49119099999901</v>
      </c>
    </row>
    <row r="2629" spans="1:37" x14ac:dyDescent="0.25">
      <c r="A2629">
        <v>2627</v>
      </c>
      <c r="B2629">
        <v>333</v>
      </c>
      <c r="C2629" t="s">
        <v>1627</v>
      </c>
      <c r="D2629" t="s">
        <v>52</v>
      </c>
      <c r="E2629" t="s">
        <v>31</v>
      </c>
      <c r="F2629" s="2">
        <v>35065</v>
      </c>
      <c r="G2629" s="2">
        <v>38717</v>
      </c>
      <c r="H2629">
        <v>91000</v>
      </c>
      <c r="I2629">
        <v>85684</v>
      </c>
      <c r="J2629">
        <v>154</v>
      </c>
      <c r="K2629">
        <f t="shared" si="82"/>
        <v>5115110000</v>
      </c>
      <c r="L2629">
        <v>139</v>
      </c>
      <c r="M2629">
        <v>123</v>
      </c>
      <c r="N2629" t="s">
        <v>1627</v>
      </c>
      <c r="O2629">
        <v>2</v>
      </c>
      <c r="P2629" t="s">
        <v>39</v>
      </c>
      <c r="Q2629" s="6">
        <v>42322</v>
      </c>
      <c r="R2629">
        <v>345</v>
      </c>
      <c r="S2629">
        <v>370</v>
      </c>
      <c r="T2629" t="s">
        <v>40</v>
      </c>
      <c r="V2629" s="3">
        <v>92185</v>
      </c>
      <c r="W2629">
        <v>87.3</v>
      </c>
      <c r="Z2629">
        <v>3.5</v>
      </c>
      <c r="AA2629" t="s">
        <v>40</v>
      </c>
      <c r="AB2629" s="3">
        <v>344700000</v>
      </c>
      <c r="AC2629" s="3">
        <v>370400000</v>
      </c>
      <c r="AD2629">
        <v>87.25</v>
      </c>
      <c r="AE2629" s="5">
        <f t="shared" si="83"/>
        <v>241289999.99999997</v>
      </c>
      <c r="AF2629">
        <v>93.75</v>
      </c>
      <c r="AG2629" s="4">
        <v>0.7</v>
      </c>
      <c r="AH2629" t="s">
        <v>33</v>
      </c>
      <c r="AI2629" t="s">
        <v>52</v>
      </c>
      <c r="AJ2629">
        <v>34.019453999999897</v>
      </c>
      <c r="AK2629">
        <v>-118.49119099999901</v>
      </c>
    </row>
    <row r="2630" spans="1:37" x14ac:dyDescent="0.25">
      <c r="A2630">
        <v>2628</v>
      </c>
      <c r="B2630">
        <v>333</v>
      </c>
      <c r="C2630" t="s">
        <v>1627</v>
      </c>
      <c r="D2630" t="s">
        <v>52</v>
      </c>
      <c r="E2630" t="s">
        <v>31</v>
      </c>
      <c r="F2630" s="2">
        <v>35065</v>
      </c>
      <c r="G2630" s="2">
        <v>38717</v>
      </c>
      <c r="H2630">
        <v>91000</v>
      </c>
      <c r="I2630">
        <v>85684</v>
      </c>
      <c r="J2630">
        <v>154</v>
      </c>
      <c r="K2630">
        <f t="shared" si="82"/>
        <v>5115110000</v>
      </c>
      <c r="L2630">
        <v>139</v>
      </c>
      <c r="M2630">
        <v>123</v>
      </c>
      <c r="N2630" t="s">
        <v>1627</v>
      </c>
      <c r="O2630">
        <v>2</v>
      </c>
      <c r="P2630" t="s">
        <v>39</v>
      </c>
      <c r="Q2630" s="6">
        <v>42291</v>
      </c>
      <c r="R2630">
        <v>404</v>
      </c>
      <c r="S2630">
        <v>409</v>
      </c>
      <c r="T2630" t="s">
        <v>40</v>
      </c>
      <c r="V2630" s="3">
        <v>92185</v>
      </c>
      <c r="W2630">
        <v>99</v>
      </c>
      <c r="Z2630">
        <v>2.9</v>
      </c>
      <c r="AA2630" t="s">
        <v>40</v>
      </c>
      <c r="AB2630" s="3">
        <v>404200000</v>
      </c>
      <c r="AC2630" s="3">
        <v>409200000</v>
      </c>
      <c r="AD2630">
        <v>99.01</v>
      </c>
      <c r="AE2630" s="5">
        <f t="shared" si="83"/>
        <v>282940000</v>
      </c>
      <c r="AF2630">
        <v>100.23</v>
      </c>
      <c r="AG2630" s="4">
        <v>0.7</v>
      </c>
      <c r="AH2630" t="s">
        <v>33</v>
      </c>
      <c r="AI2630" t="s">
        <v>52</v>
      </c>
      <c r="AJ2630">
        <v>34.019453999999897</v>
      </c>
      <c r="AK2630">
        <v>-118.49119099999901</v>
      </c>
    </row>
    <row r="2631" spans="1:37" x14ac:dyDescent="0.25">
      <c r="A2631">
        <v>2629</v>
      </c>
      <c r="B2631">
        <v>333</v>
      </c>
      <c r="C2631" t="s">
        <v>1627</v>
      </c>
      <c r="D2631" t="s">
        <v>52</v>
      </c>
      <c r="E2631" t="s">
        <v>31</v>
      </c>
      <c r="F2631" s="2">
        <v>35065</v>
      </c>
      <c r="G2631" s="2">
        <v>38717</v>
      </c>
      <c r="H2631">
        <v>91000</v>
      </c>
      <c r="I2631">
        <v>85684</v>
      </c>
      <c r="J2631">
        <v>154</v>
      </c>
      <c r="K2631">
        <f t="shared" si="82"/>
        <v>5115110000</v>
      </c>
      <c r="L2631">
        <v>139</v>
      </c>
      <c r="M2631">
        <v>123</v>
      </c>
      <c r="N2631" t="s">
        <v>1627</v>
      </c>
      <c r="O2631" t="s">
        <v>38</v>
      </c>
      <c r="P2631" t="s">
        <v>39</v>
      </c>
      <c r="Q2631" s="6">
        <v>42261</v>
      </c>
      <c r="R2631">
        <v>399</v>
      </c>
      <c r="S2631">
        <v>419</v>
      </c>
      <c r="T2631" t="s">
        <v>40</v>
      </c>
      <c r="U2631" t="s">
        <v>1628</v>
      </c>
      <c r="V2631" s="3">
        <v>92185</v>
      </c>
      <c r="W2631">
        <v>101</v>
      </c>
      <c r="Z2631">
        <v>3</v>
      </c>
      <c r="AA2631" t="s">
        <v>40</v>
      </c>
      <c r="AB2631" s="3">
        <v>398900000</v>
      </c>
      <c r="AC2631" s="3">
        <v>418800000</v>
      </c>
      <c r="AD2631">
        <v>100.97</v>
      </c>
      <c r="AE2631" s="5">
        <f t="shared" si="83"/>
        <v>279230000</v>
      </c>
      <c r="AF2631">
        <v>106</v>
      </c>
      <c r="AG2631" s="4">
        <v>0.7</v>
      </c>
      <c r="AH2631" t="s">
        <v>33</v>
      </c>
      <c r="AI2631" t="s">
        <v>52</v>
      </c>
      <c r="AJ2631">
        <v>34.019453999999897</v>
      </c>
      <c r="AK2631">
        <v>-118.49119099999901</v>
      </c>
    </row>
    <row r="2632" spans="1:37" x14ac:dyDescent="0.25">
      <c r="A2632">
        <v>2630</v>
      </c>
      <c r="B2632">
        <v>333</v>
      </c>
      <c r="C2632" t="s">
        <v>1627</v>
      </c>
      <c r="D2632" t="s">
        <v>52</v>
      </c>
      <c r="E2632" t="s">
        <v>31</v>
      </c>
      <c r="F2632" s="2">
        <v>35065</v>
      </c>
      <c r="G2632" s="2">
        <v>38717</v>
      </c>
      <c r="H2632">
        <v>91000</v>
      </c>
      <c r="I2632">
        <v>85684</v>
      </c>
      <c r="J2632">
        <v>154</v>
      </c>
      <c r="K2632">
        <f t="shared" si="82"/>
        <v>5115110000</v>
      </c>
      <c r="L2632">
        <v>139</v>
      </c>
      <c r="M2632">
        <v>123</v>
      </c>
      <c r="N2632" t="s">
        <v>1627</v>
      </c>
      <c r="O2632">
        <v>2</v>
      </c>
      <c r="P2632" t="s">
        <v>39</v>
      </c>
      <c r="Q2632" s="6">
        <v>42230</v>
      </c>
      <c r="R2632">
        <v>421</v>
      </c>
      <c r="S2632">
        <v>437</v>
      </c>
      <c r="T2632" t="s">
        <v>40</v>
      </c>
      <c r="V2632" s="3">
        <v>92185</v>
      </c>
      <c r="Z2632">
        <v>4.0999999999999996</v>
      </c>
      <c r="AA2632" t="s">
        <v>40</v>
      </c>
      <c r="AB2632" s="3">
        <v>421300000</v>
      </c>
      <c r="AC2632" s="3">
        <v>436900000</v>
      </c>
      <c r="AD2632">
        <v>114.99</v>
      </c>
      <c r="AE2632" s="5">
        <f t="shared" si="83"/>
        <v>328614000</v>
      </c>
      <c r="AF2632">
        <v>119.25</v>
      </c>
      <c r="AG2632" s="4">
        <v>0.78</v>
      </c>
      <c r="AH2632" t="s">
        <v>33</v>
      </c>
      <c r="AI2632" t="s">
        <v>52</v>
      </c>
      <c r="AJ2632">
        <v>34.019453999999897</v>
      </c>
      <c r="AK2632">
        <v>-118.49119099999901</v>
      </c>
    </row>
    <row r="2633" spans="1:37" x14ac:dyDescent="0.25">
      <c r="A2633">
        <v>2631</v>
      </c>
      <c r="B2633">
        <v>333</v>
      </c>
      <c r="C2633" t="s">
        <v>1627</v>
      </c>
      <c r="D2633" t="s">
        <v>52</v>
      </c>
      <c r="E2633" t="s">
        <v>31</v>
      </c>
      <c r="F2633" s="2">
        <v>35065</v>
      </c>
      <c r="G2633" s="2">
        <v>38717</v>
      </c>
      <c r="H2633">
        <v>91000</v>
      </c>
      <c r="I2633">
        <v>85684</v>
      </c>
      <c r="J2633">
        <v>154</v>
      </c>
      <c r="K2633">
        <f t="shared" si="82"/>
        <v>5115110000</v>
      </c>
      <c r="L2633">
        <v>139</v>
      </c>
      <c r="M2633">
        <v>123</v>
      </c>
      <c r="N2633" t="s">
        <v>1627</v>
      </c>
      <c r="O2633" t="s">
        <v>1629</v>
      </c>
      <c r="P2633" t="s">
        <v>39</v>
      </c>
      <c r="Q2633" s="6">
        <v>42199</v>
      </c>
      <c r="R2633">
        <v>436</v>
      </c>
      <c r="S2633">
        <v>436</v>
      </c>
      <c r="T2633" t="s">
        <v>40</v>
      </c>
      <c r="V2633" s="3">
        <v>92185</v>
      </c>
      <c r="Z2633">
        <v>3.7</v>
      </c>
      <c r="AA2633" t="s">
        <v>40</v>
      </c>
      <c r="AB2633" s="3">
        <v>435500000</v>
      </c>
      <c r="AC2633" s="3">
        <v>436000000</v>
      </c>
      <c r="AD2633">
        <v>118.87</v>
      </c>
      <c r="AE2633" s="5">
        <f t="shared" si="83"/>
        <v>339690000</v>
      </c>
      <c r="AF2633">
        <v>119</v>
      </c>
      <c r="AG2633" s="4">
        <v>0.78</v>
      </c>
      <c r="AH2633" t="s">
        <v>33</v>
      </c>
      <c r="AI2633" t="s">
        <v>52</v>
      </c>
      <c r="AJ2633">
        <v>34.019453999999897</v>
      </c>
      <c r="AK2633">
        <v>-118.49119099999901</v>
      </c>
    </row>
    <row r="2634" spans="1:37" x14ac:dyDescent="0.25">
      <c r="A2634">
        <v>2632</v>
      </c>
      <c r="B2634">
        <v>333</v>
      </c>
      <c r="C2634" t="s">
        <v>1627</v>
      </c>
      <c r="D2634" t="s">
        <v>52</v>
      </c>
      <c r="E2634" t="s">
        <v>31</v>
      </c>
      <c r="F2634" s="2">
        <v>35065</v>
      </c>
      <c r="G2634" s="2">
        <v>38717</v>
      </c>
      <c r="H2634">
        <v>91000</v>
      </c>
      <c r="I2634">
        <v>85684</v>
      </c>
      <c r="J2634">
        <v>154</v>
      </c>
      <c r="K2634">
        <f t="shared" si="82"/>
        <v>5115110000</v>
      </c>
      <c r="L2634">
        <v>139</v>
      </c>
      <c r="M2634">
        <v>123</v>
      </c>
      <c r="N2634" t="s">
        <v>1627</v>
      </c>
      <c r="O2634" t="s">
        <v>1630</v>
      </c>
      <c r="P2634" t="s">
        <v>39</v>
      </c>
      <c r="Q2634" s="6">
        <v>42169</v>
      </c>
      <c r="R2634">
        <v>417</v>
      </c>
      <c r="S2634">
        <v>410</v>
      </c>
      <c r="T2634" t="s">
        <v>40</v>
      </c>
      <c r="V2634" s="3">
        <v>92185</v>
      </c>
      <c r="Z2634">
        <v>3.3</v>
      </c>
      <c r="AA2634" t="s">
        <v>40</v>
      </c>
      <c r="AB2634" s="3">
        <v>416600000</v>
      </c>
      <c r="AC2634" s="3">
        <v>409800000</v>
      </c>
      <c r="AD2634">
        <v>120.51</v>
      </c>
      <c r="AE2634" s="5">
        <f t="shared" si="83"/>
        <v>333280000</v>
      </c>
      <c r="AF2634">
        <v>118.54</v>
      </c>
      <c r="AG2634" s="4">
        <v>0.8</v>
      </c>
      <c r="AH2634" t="s">
        <v>33</v>
      </c>
      <c r="AI2634" t="s">
        <v>52</v>
      </c>
      <c r="AJ2634">
        <v>34.019453999999897</v>
      </c>
      <c r="AK2634">
        <v>-118.49119099999901</v>
      </c>
    </row>
    <row r="2635" spans="1:37" x14ac:dyDescent="0.25">
      <c r="A2635">
        <v>2633</v>
      </c>
      <c r="B2635">
        <v>315</v>
      </c>
      <c r="C2635" t="s">
        <v>1631</v>
      </c>
      <c r="D2635" t="s">
        <v>100</v>
      </c>
      <c r="E2635" t="s">
        <v>53</v>
      </c>
      <c r="F2635" s="2">
        <v>34700</v>
      </c>
      <c r="G2635" s="2">
        <v>38352</v>
      </c>
      <c r="H2635">
        <v>163436</v>
      </c>
      <c r="I2635">
        <v>142779</v>
      </c>
      <c r="J2635">
        <v>144</v>
      </c>
      <c r="K2635">
        <f t="shared" si="82"/>
        <v>8590196160</v>
      </c>
      <c r="L2635">
        <v>136</v>
      </c>
      <c r="M2635">
        <v>127</v>
      </c>
      <c r="N2635" t="s">
        <v>1631</v>
      </c>
      <c r="O2635" t="s">
        <v>1641</v>
      </c>
      <c r="P2635" t="s">
        <v>39</v>
      </c>
      <c r="Q2635" s="6">
        <v>42050</v>
      </c>
      <c r="R2635" s="3">
        <v>326702416</v>
      </c>
      <c r="S2635" s="3">
        <v>375588310</v>
      </c>
      <c r="T2635" t="s">
        <v>32</v>
      </c>
      <c r="V2635" s="3">
        <v>170093</v>
      </c>
      <c r="W2635">
        <v>52</v>
      </c>
      <c r="X2635" t="s">
        <v>1633</v>
      </c>
      <c r="Y2635" t="s">
        <v>1635</v>
      </c>
      <c r="AB2635" s="3">
        <v>326702416</v>
      </c>
      <c r="AC2635" s="3">
        <v>375588310</v>
      </c>
      <c r="AD2635">
        <v>52.13</v>
      </c>
      <c r="AE2635" s="5">
        <f t="shared" si="83"/>
        <v>248293836.16</v>
      </c>
      <c r="AF2635">
        <v>59.94</v>
      </c>
      <c r="AG2635" s="4">
        <v>0.76</v>
      </c>
      <c r="AH2635" t="s">
        <v>33</v>
      </c>
      <c r="AI2635" t="s">
        <v>100</v>
      </c>
      <c r="AJ2635">
        <v>38.440428999999902</v>
      </c>
      <c r="AK2635">
        <v>-122.714055</v>
      </c>
    </row>
    <row r="2636" spans="1:37" x14ac:dyDescent="0.25">
      <c r="A2636">
        <v>2634</v>
      </c>
      <c r="B2636">
        <v>315</v>
      </c>
      <c r="C2636" t="s">
        <v>1631</v>
      </c>
      <c r="D2636" t="s">
        <v>100</v>
      </c>
      <c r="E2636" t="s">
        <v>53</v>
      </c>
      <c r="F2636" s="2">
        <v>34700</v>
      </c>
      <c r="G2636" s="2">
        <v>38352</v>
      </c>
      <c r="H2636">
        <v>163436</v>
      </c>
      <c r="I2636">
        <v>142779</v>
      </c>
      <c r="J2636">
        <v>144</v>
      </c>
      <c r="K2636">
        <f t="shared" si="82"/>
        <v>8590196160</v>
      </c>
      <c r="L2636">
        <v>136</v>
      </c>
      <c r="M2636">
        <v>127</v>
      </c>
      <c r="N2636" t="s">
        <v>1631</v>
      </c>
      <c r="O2636" t="s">
        <v>1632</v>
      </c>
      <c r="P2636" t="s">
        <v>39</v>
      </c>
      <c r="Q2636" s="6">
        <v>42019</v>
      </c>
      <c r="R2636" s="3">
        <v>331360000</v>
      </c>
      <c r="S2636" s="3">
        <v>438665146</v>
      </c>
      <c r="T2636" t="s">
        <v>32</v>
      </c>
      <c r="V2636" s="3">
        <v>170093</v>
      </c>
      <c r="W2636">
        <v>49</v>
      </c>
      <c r="X2636" t="s">
        <v>1633</v>
      </c>
      <c r="Y2636" t="s">
        <v>1634</v>
      </c>
      <c r="AB2636" s="3">
        <v>331360000</v>
      </c>
      <c r="AC2636" s="3">
        <v>438665146</v>
      </c>
      <c r="AD2636">
        <v>49.02</v>
      </c>
      <c r="AE2636" s="5">
        <f t="shared" si="83"/>
        <v>258460800</v>
      </c>
      <c r="AF2636">
        <v>64.89</v>
      </c>
      <c r="AG2636" s="4">
        <v>0.78</v>
      </c>
      <c r="AH2636" t="s">
        <v>33</v>
      </c>
      <c r="AI2636" t="s">
        <v>100</v>
      </c>
      <c r="AJ2636">
        <v>38.440428999999902</v>
      </c>
      <c r="AK2636">
        <v>-122.714055</v>
      </c>
    </row>
    <row r="2637" spans="1:37" x14ac:dyDescent="0.25">
      <c r="A2637">
        <v>2635</v>
      </c>
      <c r="B2637">
        <v>315</v>
      </c>
      <c r="C2637" t="s">
        <v>1631</v>
      </c>
      <c r="D2637" t="s">
        <v>100</v>
      </c>
      <c r="E2637" t="s">
        <v>53</v>
      </c>
      <c r="F2637" s="2">
        <v>34700</v>
      </c>
      <c r="G2637" s="2">
        <v>38352</v>
      </c>
      <c r="H2637">
        <v>163436</v>
      </c>
      <c r="I2637">
        <v>142779</v>
      </c>
      <c r="J2637">
        <v>144</v>
      </c>
      <c r="K2637">
        <f t="shared" si="82"/>
        <v>8590196160</v>
      </c>
      <c r="L2637">
        <v>136</v>
      </c>
      <c r="M2637">
        <v>127</v>
      </c>
      <c r="N2637" t="s">
        <v>1631</v>
      </c>
      <c r="O2637" t="s">
        <v>1632</v>
      </c>
      <c r="P2637" t="s">
        <v>39</v>
      </c>
      <c r="Q2637" s="6">
        <v>42352</v>
      </c>
      <c r="R2637" s="3">
        <v>392290259</v>
      </c>
      <c r="S2637" s="3">
        <v>511526234</v>
      </c>
      <c r="T2637" t="s">
        <v>32</v>
      </c>
      <c r="V2637" s="3">
        <v>170093</v>
      </c>
      <c r="W2637">
        <v>56</v>
      </c>
      <c r="X2637" t="s">
        <v>1633</v>
      </c>
      <c r="Y2637" t="s">
        <v>1635</v>
      </c>
      <c r="AB2637" s="3">
        <v>392290259</v>
      </c>
      <c r="AC2637" s="3">
        <v>511526234</v>
      </c>
      <c r="AD2637">
        <v>55.8</v>
      </c>
      <c r="AE2637" s="5">
        <f t="shared" si="83"/>
        <v>294217694.25</v>
      </c>
      <c r="AF2637">
        <v>72.760000000000005</v>
      </c>
      <c r="AG2637" s="4">
        <v>0.75</v>
      </c>
      <c r="AH2637" t="s">
        <v>33</v>
      </c>
      <c r="AI2637" t="s">
        <v>100</v>
      </c>
      <c r="AJ2637">
        <v>38.440428999999902</v>
      </c>
      <c r="AK2637">
        <v>-122.714055</v>
      </c>
    </row>
    <row r="2638" spans="1:37" x14ac:dyDescent="0.25">
      <c r="A2638">
        <v>2636</v>
      </c>
      <c r="B2638">
        <v>315</v>
      </c>
      <c r="C2638" t="s">
        <v>1631</v>
      </c>
      <c r="D2638" t="s">
        <v>100</v>
      </c>
      <c r="E2638" t="s">
        <v>53</v>
      </c>
      <c r="F2638" s="2">
        <v>34700</v>
      </c>
      <c r="G2638" s="2">
        <v>38352</v>
      </c>
      <c r="H2638">
        <v>163436</v>
      </c>
      <c r="I2638">
        <v>142779</v>
      </c>
      <c r="J2638">
        <v>144</v>
      </c>
      <c r="K2638">
        <f t="shared" si="82"/>
        <v>8590196160</v>
      </c>
      <c r="L2638">
        <v>136</v>
      </c>
      <c r="M2638">
        <v>127</v>
      </c>
      <c r="N2638" t="s">
        <v>1631</v>
      </c>
      <c r="O2638" t="s">
        <v>1632</v>
      </c>
      <c r="P2638" t="s">
        <v>39</v>
      </c>
      <c r="Q2638" s="6">
        <v>42322</v>
      </c>
      <c r="R2638" s="3">
        <v>343867098</v>
      </c>
      <c r="S2638" s="3">
        <v>486628234</v>
      </c>
      <c r="T2638" t="s">
        <v>32</v>
      </c>
      <c r="U2638" t="s">
        <v>1636</v>
      </c>
      <c r="V2638" s="3">
        <v>170093</v>
      </c>
      <c r="W2638">
        <v>49</v>
      </c>
      <c r="X2638" t="s">
        <v>1637</v>
      </c>
      <c r="Y2638" t="s">
        <v>1638</v>
      </c>
      <c r="AB2638" s="3">
        <v>343867098</v>
      </c>
      <c r="AC2638" s="3">
        <v>486628234</v>
      </c>
      <c r="AD2638">
        <v>48.52</v>
      </c>
      <c r="AE2638" s="5">
        <f t="shared" si="83"/>
        <v>247584310.56</v>
      </c>
      <c r="AF2638">
        <v>68.66</v>
      </c>
      <c r="AG2638" s="4">
        <v>0.72</v>
      </c>
      <c r="AH2638" t="s">
        <v>33</v>
      </c>
      <c r="AI2638" t="s">
        <v>100</v>
      </c>
      <c r="AJ2638">
        <v>38.440428999999902</v>
      </c>
      <c r="AK2638">
        <v>-122.714055</v>
      </c>
    </row>
    <row r="2639" spans="1:37" x14ac:dyDescent="0.25">
      <c r="A2639">
        <v>2637</v>
      </c>
      <c r="B2639">
        <v>315</v>
      </c>
      <c r="C2639" t="s">
        <v>1631</v>
      </c>
      <c r="D2639" t="s">
        <v>100</v>
      </c>
      <c r="E2639" t="s">
        <v>53</v>
      </c>
      <c r="F2639" s="2">
        <v>34700</v>
      </c>
      <c r="G2639" s="2">
        <v>38352</v>
      </c>
      <c r="H2639">
        <v>163436</v>
      </c>
      <c r="I2639">
        <v>142779</v>
      </c>
      <c r="J2639">
        <v>144</v>
      </c>
      <c r="K2639">
        <f t="shared" si="82"/>
        <v>8590196160</v>
      </c>
      <c r="L2639">
        <v>136</v>
      </c>
      <c r="M2639">
        <v>127</v>
      </c>
      <c r="N2639" t="s">
        <v>1631</v>
      </c>
      <c r="O2639">
        <v>1</v>
      </c>
      <c r="P2639" t="s">
        <v>39</v>
      </c>
      <c r="Q2639" s="6">
        <v>42291</v>
      </c>
      <c r="R2639" s="3">
        <v>492011720</v>
      </c>
      <c r="S2639" s="3">
        <v>725805260</v>
      </c>
      <c r="T2639" t="s">
        <v>32</v>
      </c>
      <c r="U2639" t="s">
        <v>1639</v>
      </c>
      <c r="V2639" s="3">
        <v>170093</v>
      </c>
      <c r="W2639">
        <v>64</v>
      </c>
      <c r="X2639" t="s">
        <v>1640</v>
      </c>
      <c r="Y2639" t="s">
        <v>1638</v>
      </c>
      <c r="AB2639" s="3">
        <v>492011720</v>
      </c>
      <c r="AC2639" s="3">
        <v>725805260</v>
      </c>
      <c r="AD2639">
        <v>64.38</v>
      </c>
      <c r="AE2639" s="5">
        <f t="shared" si="83"/>
        <v>339488086.79999995</v>
      </c>
      <c r="AF2639">
        <v>94.98</v>
      </c>
      <c r="AG2639" s="4">
        <v>0.69</v>
      </c>
      <c r="AH2639" t="s">
        <v>33</v>
      </c>
      <c r="AI2639" t="s">
        <v>100</v>
      </c>
      <c r="AJ2639">
        <v>38.440428999999902</v>
      </c>
      <c r="AK2639">
        <v>-122.714055</v>
      </c>
    </row>
    <row r="2640" spans="1:37" x14ac:dyDescent="0.25">
      <c r="A2640">
        <v>2638</v>
      </c>
      <c r="B2640">
        <v>315</v>
      </c>
      <c r="C2640" t="s">
        <v>1631</v>
      </c>
      <c r="D2640" t="s">
        <v>100</v>
      </c>
      <c r="E2640" t="s">
        <v>53</v>
      </c>
      <c r="F2640" s="2">
        <v>34700</v>
      </c>
      <c r="G2640" s="2">
        <v>38352</v>
      </c>
      <c r="H2640">
        <v>163436</v>
      </c>
      <c r="I2640">
        <v>142779</v>
      </c>
      <c r="J2640">
        <v>144</v>
      </c>
      <c r="K2640">
        <f t="shared" si="82"/>
        <v>8590196160</v>
      </c>
      <c r="L2640">
        <v>136</v>
      </c>
      <c r="M2640">
        <v>127</v>
      </c>
      <c r="N2640" t="s">
        <v>1631</v>
      </c>
      <c r="O2640" t="s">
        <v>1641</v>
      </c>
      <c r="P2640" t="s">
        <v>39</v>
      </c>
      <c r="Q2640" s="6">
        <v>42261</v>
      </c>
      <c r="R2640" s="3">
        <v>639349253</v>
      </c>
      <c r="S2640" s="3">
        <v>694288510</v>
      </c>
      <c r="T2640" t="s">
        <v>32</v>
      </c>
      <c r="U2640" t="s">
        <v>1642</v>
      </c>
      <c r="V2640" s="3">
        <v>170093</v>
      </c>
      <c r="W2640">
        <v>86</v>
      </c>
      <c r="AB2640" s="3">
        <v>639349253</v>
      </c>
      <c r="AC2640" s="3">
        <v>694288510</v>
      </c>
      <c r="AD2640">
        <v>86.45</v>
      </c>
      <c r="AE2640" s="5">
        <f t="shared" si="83"/>
        <v>441150984.56999999</v>
      </c>
      <c r="AF2640">
        <v>93.88</v>
      </c>
      <c r="AG2640" s="4">
        <v>0.69</v>
      </c>
      <c r="AH2640" t="s">
        <v>33</v>
      </c>
      <c r="AI2640" t="s">
        <v>100</v>
      </c>
      <c r="AJ2640">
        <v>38.440428999999902</v>
      </c>
      <c r="AK2640">
        <v>-122.714055</v>
      </c>
    </row>
    <row r="2641" spans="1:37" x14ac:dyDescent="0.25">
      <c r="A2641">
        <v>2639</v>
      </c>
      <c r="B2641">
        <v>315</v>
      </c>
      <c r="C2641" t="s">
        <v>1631</v>
      </c>
      <c r="D2641" t="s">
        <v>100</v>
      </c>
      <c r="E2641" t="s">
        <v>53</v>
      </c>
      <c r="F2641" s="2">
        <v>34700</v>
      </c>
      <c r="G2641" s="2">
        <v>38352</v>
      </c>
      <c r="H2641">
        <v>163436</v>
      </c>
      <c r="I2641">
        <v>142779</v>
      </c>
      <c r="J2641">
        <v>144</v>
      </c>
      <c r="K2641">
        <f t="shared" si="82"/>
        <v>8590196160</v>
      </c>
      <c r="L2641">
        <v>136</v>
      </c>
      <c r="M2641">
        <v>127</v>
      </c>
      <c r="N2641" t="s">
        <v>1631</v>
      </c>
      <c r="O2641" t="s">
        <v>1643</v>
      </c>
      <c r="P2641" t="s">
        <v>39</v>
      </c>
      <c r="Q2641" s="6">
        <v>42230</v>
      </c>
      <c r="R2641" s="3">
        <v>580628381</v>
      </c>
      <c r="S2641" s="3">
        <v>701906695</v>
      </c>
      <c r="T2641" t="s">
        <v>32</v>
      </c>
      <c r="V2641" s="3">
        <v>170093</v>
      </c>
      <c r="X2641" t="s">
        <v>1644</v>
      </c>
      <c r="Y2641" t="s">
        <v>1645</v>
      </c>
      <c r="AB2641" s="3">
        <v>580628381</v>
      </c>
      <c r="AC2641" s="3">
        <v>701906695</v>
      </c>
      <c r="AD2641">
        <v>73.78</v>
      </c>
      <c r="AE2641" s="5">
        <f t="shared" si="83"/>
        <v>389021015.27000004</v>
      </c>
      <c r="AF2641">
        <v>89.19</v>
      </c>
      <c r="AG2641" s="4">
        <v>0.67</v>
      </c>
      <c r="AH2641" t="s">
        <v>33</v>
      </c>
      <c r="AI2641" t="s">
        <v>100</v>
      </c>
      <c r="AJ2641">
        <v>38.440428999999902</v>
      </c>
      <c r="AK2641">
        <v>-122.714055</v>
      </c>
    </row>
    <row r="2642" spans="1:37" x14ac:dyDescent="0.25">
      <c r="A2642">
        <v>2640</v>
      </c>
      <c r="B2642">
        <v>315</v>
      </c>
      <c r="C2642" t="s">
        <v>1631</v>
      </c>
      <c r="D2642" t="s">
        <v>100</v>
      </c>
      <c r="E2642" t="s">
        <v>53</v>
      </c>
      <c r="F2642" s="2">
        <v>34700</v>
      </c>
      <c r="G2642" s="2">
        <v>38352</v>
      </c>
      <c r="H2642">
        <v>163436</v>
      </c>
      <c r="I2642">
        <v>142779</v>
      </c>
      <c r="J2642">
        <v>144</v>
      </c>
      <c r="K2642">
        <f t="shared" si="82"/>
        <v>8590196160</v>
      </c>
      <c r="L2642">
        <v>136</v>
      </c>
      <c r="M2642">
        <v>127</v>
      </c>
      <c r="N2642" t="s">
        <v>1631</v>
      </c>
      <c r="O2642" t="s">
        <v>1643</v>
      </c>
      <c r="P2642" t="s">
        <v>39</v>
      </c>
      <c r="Q2642" s="6">
        <v>42199</v>
      </c>
      <c r="R2642" s="3">
        <v>741853428</v>
      </c>
      <c r="S2642" s="3">
        <v>864389151</v>
      </c>
      <c r="T2642" t="s">
        <v>32</v>
      </c>
      <c r="V2642" s="3">
        <v>170093</v>
      </c>
      <c r="X2642" t="s">
        <v>1644</v>
      </c>
      <c r="Y2642" t="s">
        <v>1646</v>
      </c>
      <c r="Z2642">
        <v>7</v>
      </c>
      <c r="AA2642" t="s">
        <v>40</v>
      </c>
      <c r="AB2642" s="3">
        <v>741853428</v>
      </c>
      <c r="AC2642" s="3">
        <v>864389151</v>
      </c>
      <c r="AD2642">
        <v>99.89</v>
      </c>
      <c r="AE2642" s="5">
        <f t="shared" si="83"/>
        <v>526715933.88</v>
      </c>
      <c r="AF2642">
        <v>116.39</v>
      </c>
      <c r="AG2642" s="4">
        <v>0.71</v>
      </c>
      <c r="AH2642" t="s">
        <v>33</v>
      </c>
      <c r="AI2642" t="s">
        <v>100</v>
      </c>
      <c r="AJ2642">
        <v>38.440428999999902</v>
      </c>
      <c r="AK2642">
        <v>-122.714055</v>
      </c>
    </row>
    <row r="2643" spans="1:37" x14ac:dyDescent="0.25">
      <c r="A2643">
        <v>2641</v>
      </c>
      <c r="B2643">
        <v>315</v>
      </c>
      <c r="C2643" t="s">
        <v>1631</v>
      </c>
      <c r="D2643" t="s">
        <v>100</v>
      </c>
      <c r="E2643" t="s">
        <v>53</v>
      </c>
      <c r="F2643" s="2">
        <v>34700</v>
      </c>
      <c r="G2643" s="2">
        <v>38352</v>
      </c>
      <c r="H2643">
        <v>163436</v>
      </c>
      <c r="I2643">
        <v>142779</v>
      </c>
      <c r="J2643">
        <v>144</v>
      </c>
      <c r="K2643">
        <f t="shared" si="82"/>
        <v>8590196160</v>
      </c>
      <c r="L2643">
        <v>136</v>
      </c>
      <c r="M2643">
        <v>127</v>
      </c>
      <c r="N2643" t="s">
        <v>1631</v>
      </c>
      <c r="O2643" t="s">
        <v>1643</v>
      </c>
      <c r="P2643" t="s">
        <v>39</v>
      </c>
      <c r="Q2643" s="6">
        <v>42169</v>
      </c>
      <c r="R2643" s="3">
        <v>599410818</v>
      </c>
      <c r="S2643" s="3">
        <v>655669334</v>
      </c>
      <c r="T2643" t="s">
        <v>32</v>
      </c>
      <c r="V2643" s="3">
        <v>170093</v>
      </c>
      <c r="X2643" t="s">
        <v>1647</v>
      </c>
      <c r="Y2643" t="s">
        <v>1648</v>
      </c>
      <c r="AB2643" s="3">
        <v>599410818</v>
      </c>
      <c r="AC2643" s="3">
        <v>655669334</v>
      </c>
      <c r="AD2643">
        <v>83.4</v>
      </c>
      <c r="AE2643" s="5">
        <f t="shared" si="83"/>
        <v>425581680.77999997</v>
      </c>
      <c r="AF2643">
        <v>91.23</v>
      </c>
      <c r="AG2643" s="4">
        <v>0.71</v>
      </c>
      <c r="AH2643" t="s">
        <v>33</v>
      </c>
      <c r="AI2643" t="s">
        <v>100</v>
      </c>
      <c r="AJ2643">
        <v>38.440428999999902</v>
      </c>
      <c r="AK2643">
        <v>-122.714055</v>
      </c>
    </row>
    <row r="2644" spans="1:37" x14ac:dyDescent="0.25">
      <c r="A2644">
        <v>2642</v>
      </c>
      <c r="B2644">
        <v>547</v>
      </c>
      <c r="C2644" t="s">
        <v>1649</v>
      </c>
      <c r="D2644" t="s">
        <v>108</v>
      </c>
      <c r="E2644" t="s">
        <v>31</v>
      </c>
      <c r="F2644" s="2">
        <v>34700</v>
      </c>
      <c r="G2644" s="2">
        <v>38334</v>
      </c>
      <c r="H2644">
        <v>10309</v>
      </c>
      <c r="I2644">
        <v>9539</v>
      </c>
      <c r="J2644">
        <v>180</v>
      </c>
      <c r="K2644">
        <f t="shared" si="82"/>
        <v>677301300</v>
      </c>
      <c r="L2644">
        <v>162</v>
      </c>
      <c r="M2644">
        <v>144</v>
      </c>
      <c r="N2644" t="s">
        <v>1649</v>
      </c>
      <c r="O2644">
        <v>1</v>
      </c>
      <c r="P2644" t="s">
        <v>39</v>
      </c>
      <c r="Q2644" s="6">
        <v>42050</v>
      </c>
      <c r="R2644" s="3">
        <v>23798020</v>
      </c>
      <c r="S2644" s="3">
        <v>24634272</v>
      </c>
      <c r="T2644" t="s">
        <v>32</v>
      </c>
      <c r="U2644" t="s">
        <v>2214</v>
      </c>
      <c r="V2644" s="3">
        <v>10309</v>
      </c>
      <c r="W2644">
        <v>56.8</v>
      </c>
      <c r="Z2644">
        <v>1545957</v>
      </c>
      <c r="AA2644" t="s">
        <v>32</v>
      </c>
      <c r="AB2644" s="3">
        <v>23798020</v>
      </c>
      <c r="AC2644" s="3">
        <v>24634272</v>
      </c>
      <c r="AD2644">
        <v>56.89</v>
      </c>
      <c r="AE2644" s="5">
        <f t="shared" si="83"/>
        <v>16420633.799999999</v>
      </c>
      <c r="AF2644">
        <v>58.89</v>
      </c>
      <c r="AG2644" s="4">
        <v>0.69</v>
      </c>
      <c r="AH2644" t="s">
        <v>33</v>
      </c>
      <c r="AI2644" t="s">
        <v>108</v>
      </c>
      <c r="AJ2644">
        <v>37.053696000000002</v>
      </c>
      <c r="AK2644">
        <v>-122.009511</v>
      </c>
    </row>
    <row r="2645" spans="1:37" x14ac:dyDescent="0.25">
      <c r="A2645">
        <v>2643</v>
      </c>
      <c r="B2645">
        <v>547</v>
      </c>
      <c r="C2645" t="s">
        <v>1649</v>
      </c>
      <c r="D2645" t="s">
        <v>108</v>
      </c>
      <c r="E2645" t="s">
        <v>31</v>
      </c>
      <c r="F2645" s="2">
        <v>34700</v>
      </c>
      <c r="G2645" s="2">
        <v>38334</v>
      </c>
      <c r="H2645">
        <v>10309</v>
      </c>
      <c r="I2645">
        <v>9539</v>
      </c>
      <c r="J2645">
        <v>180</v>
      </c>
      <c r="K2645">
        <f t="shared" si="82"/>
        <v>677301300</v>
      </c>
      <c r="L2645">
        <v>162</v>
      </c>
      <c r="M2645">
        <v>144</v>
      </c>
      <c r="N2645" t="s">
        <v>1649</v>
      </c>
      <c r="O2645">
        <v>1</v>
      </c>
      <c r="P2645" t="s">
        <v>39</v>
      </c>
      <c r="Q2645" s="6">
        <v>42019</v>
      </c>
      <c r="R2645" s="3">
        <v>25411480</v>
      </c>
      <c r="S2645" s="3">
        <v>33160052</v>
      </c>
      <c r="T2645" t="s">
        <v>32</v>
      </c>
      <c r="U2645" t="s">
        <v>1650</v>
      </c>
      <c r="V2645" s="3">
        <v>10309</v>
      </c>
      <c r="W2645">
        <v>55</v>
      </c>
      <c r="Z2645">
        <v>635420</v>
      </c>
      <c r="AA2645" t="s">
        <v>32</v>
      </c>
      <c r="AB2645" s="3">
        <v>25411480</v>
      </c>
      <c r="AC2645" s="3">
        <v>33160052</v>
      </c>
      <c r="AD2645">
        <v>54.87</v>
      </c>
      <c r="AE2645" s="5">
        <f t="shared" si="83"/>
        <v>17533921.199999999</v>
      </c>
      <c r="AF2645">
        <v>71.599999999999994</v>
      </c>
      <c r="AG2645" s="4">
        <v>0.69</v>
      </c>
      <c r="AH2645" t="s">
        <v>33</v>
      </c>
      <c r="AI2645" t="s">
        <v>108</v>
      </c>
      <c r="AJ2645">
        <v>37.053696000000002</v>
      </c>
      <c r="AK2645">
        <v>-122.009511</v>
      </c>
    </row>
    <row r="2646" spans="1:37" x14ac:dyDescent="0.25">
      <c r="A2646">
        <v>2644</v>
      </c>
      <c r="B2646">
        <v>547</v>
      </c>
      <c r="C2646" t="s">
        <v>1649</v>
      </c>
      <c r="D2646" t="s">
        <v>108</v>
      </c>
      <c r="E2646" t="s">
        <v>31</v>
      </c>
      <c r="F2646" s="2">
        <v>34700</v>
      </c>
      <c r="G2646" s="2">
        <v>38334</v>
      </c>
      <c r="H2646">
        <v>10309</v>
      </c>
      <c r="I2646">
        <v>9539</v>
      </c>
      <c r="J2646">
        <v>180</v>
      </c>
      <c r="K2646">
        <f t="shared" si="82"/>
        <v>677301300</v>
      </c>
      <c r="L2646">
        <v>162</v>
      </c>
      <c r="M2646">
        <v>144</v>
      </c>
      <c r="N2646" t="s">
        <v>1649</v>
      </c>
      <c r="O2646">
        <v>1</v>
      </c>
      <c r="P2646" t="s">
        <v>39</v>
      </c>
      <c r="Q2646" s="6">
        <v>42352</v>
      </c>
      <c r="R2646" s="3">
        <v>23972712</v>
      </c>
      <c r="S2646" s="3">
        <v>31938784</v>
      </c>
      <c r="T2646" t="s">
        <v>32</v>
      </c>
      <c r="U2646" t="s">
        <v>1651</v>
      </c>
      <c r="V2646" s="3">
        <v>10309</v>
      </c>
      <c r="W2646">
        <v>52</v>
      </c>
      <c r="Z2646">
        <v>236228</v>
      </c>
      <c r="AA2646" t="s">
        <v>32</v>
      </c>
      <c r="AB2646" s="3">
        <v>23972712</v>
      </c>
      <c r="AC2646" s="3">
        <v>31938784</v>
      </c>
      <c r="AD2646">
        <v>51.76</v>
      </c>
      <c r="AE2646" s="5">
        <f t="shared" si="83"/>
        <v>16541171.279999999</v>
      </c>
      <c r="AF2646">
        <v>68.959999999999994</v>
      </c>
      <c r="AG2646" s="4">
        <v>0.69</v>
      </c>
      <c r="AH2646" t="s">
        <v>33</v>
      </c>
      <c r="AI2646" t="s">
        <v>108</v>
      </c>
      <c r="AJ2646">
        <v>37.053696000000002</v>
      </c>
      <c r="AK2646">
        <v>-122.009511</v>
      </c>
    </row>
    <row r="2647" spans="1:37" x14ac:dyDescent="0.25">
      <c r="A2647">
        <v>2645</v>
      </c>
      <c r="B2647">
        <v>547</v>
      </c>
      <c r="C2647" t="s">
        <v>1649</v>
      </c>
      <c r="D2647" t="s">
        <v>108</v>
      </c>
      <c r="E2647" t="s">
        <v>31</v>
      </c>
      <c r="F2647" s="2">
        <v>34700</v>
      </c>
      <c r="G2647" s="2">
        <v>38334</v>
      </c>
      <c r="H2647">
        <v>10309</v>
      </c>
      <c r="I2647">
        <v>9539</v>
      </c>
      <c r="J2647">
        <v>180</v>
      </c>
      <c r="K2647">
        <f t="shared" si="82"/>
        <v>677301300</v>
      </c>
      <c r="L2647">
        <v>162</v>
      </c>
      <c r="M2647">
        <v>144</v>
      </c>
      <c r="N2647" t="s">
        <v>1649</v>
      </c>
      <c r="O2647">
        <v>1</v>
      </c>
      <c r="Q2647" s="6">
        <v>42322</v>
      </c>
      <c r="R2647" s="3">
        <v>25906809</v>
      </c>
      <c r="S2647" s="3">
        <v>34829540</v>
      </c>
      <c r="T2647" t="s">
        <v>32</v>
      </c>
      <c r="U2647" t="s">
        <v>1652</v>
      </c>
      <c r="V2647" s="3">
        <v>10309</v>
      </c>
      <c r="W2647">
        <v>58</v>
      </c>
      <c r="Z2647">
        <v>1131988</v>
      </c>
      <c r="AA2647" t="s">
        <v>32</v>
      </c>
      <c r="AB2647" s="3">
        <v>25906809</v>
      </c>
      <c r="AC2647" s="3">
        <v>34829540</v>
      </c>
      <c r="AD2647">
        <v>57.8</v>
      </c>
      <c r="AE2647" s="5">
        <f t="shared" si="83"/>
        <v>17875698.209999997</v>
      </c>
      <c r="AF2647">
        <v>77.709999999999994</v>
      </c>
      <c r="AG2647" s="4">
        <v>0.69</v>
      </c>
      <c r="AH2647" t="s">
        <v>33</v>
      </c>
      <c r="AI2647" t="s">
        <v>108</v>
      </c>
      <c r="AJ2647">
        <v>37.053696000000002</v>
      </c>
      <c r="AK2647">
        <v>-122.009511</v>
      </c>
    </row>
    <row r="2648" spans="1:37" x14ac:dyDescent="0.25">
      <c r="A2648">
        <v>2646</v>
      </c>
      <c r="B2648">
        <v>547</v>
      </c>
      <c r="C2648" t="s">
        <v>1649</v>
      </c>
      <c r="D2648" t="s">
        <v>108</v>
      </c>
      <c r="E2648" t="s">
        <v>31</v>
      </c>
      <c r="F2648" s="2">
        <v>34700</v>
      </c>
      <c r="G2648" s="2">
        <v>38334</v>
      </c>
      <c r="H2648">
        <v>10309</v>
      </c>
      <c r="I2648">
        <v>9539</v>
      </c>
      <c r="J2648">
        <v>180</v>
      </c>
      <c r="K2648">
        <f t="shared" si="82"/>
        <v>677301300</v>
      </c>
      <c r="L2648">
        <v>162</v>
      </c>
      <c r="M2648">
        <v>144</v>
      </c>
      <c r="N2648" t="s">
        <v>1649</v>
      </c>
      <c r="O2648">
        <v>1</v>
      </c>
      <c r="P2648" t="s">
        <v>39</v>
      </c>
      <c r="Q2648" s="6">
        <v>42291</v>
      </c>
      <c r="R2648" s="3">
        <v>35309544</v>
      </c>
      <c r="S2648" s="3">
        <v>42168952</v>
      </c>
      <c r="T2648" t="s">
        <v>32</v>
      </c>
      <c r="U2648" t="s">
        <v>1653</v>
      </c>
      <c r="V2648" s="3">
        <v>10309</v>
      </c>
      <c r="W2648">
        <v>76</v>
      </c>
      <c r="Z2648">
        <v>5282253</v>
      </c>
      <c r="AA2648" t="s">
        <v>32</v>
      </c>
      <c r="AB2648" s="3">
        <v>35309544</v>
      </c>
      <c r="AC2648" s="3">
        <v>42168952</v>
      </c>
      <c r="AD2648">
        <v>76.239999999999995</v>
      </c>
      <c r="AE2648" s="5">
        <f t="shared" si="83"/>
        <v>24363585.359999999</v>
      </c>
      <c r="AF2648">
        <v>91.05</v>
      </c>
      <c r="AG2648" s="4">
        <v>0.69</v>
      </c>
      <c r="AH2648" t="s">
        <v>33</v>
      </c>
      <c r="AI2648" t="s">
        <v>108</v>
      </c>
      <c r="AJ2648">
        <v>37.053696000000002</v>
      </c>
      <c r="AK2648">
        <v>-122.009511</v>
      </c>
    </row>
    <row r="2649" spans="1:37" x14ac:dyDescent="0.25">
      <c r="A2649">
        <v>2647</v>
      </c>
      <c r="B2649">
        <v>547</v>
      </c>
      <c r="C2649" t="s">
        <v>1649</v>
      </c>
      <c r="D2649" t="s">
        <v>108</v>
      </c>
      <c r="E2649" t="s">
        <v>31</v>
      </c>
      <c r="F2649" s="2">
        <v>34700</v>
      </c>
      <c r="G2649" s="2">
        <v>38334</v>
      </c>
      <c r="H2649">
        <v>10309</v>
      </c>
      <c r="I2649">
        <v>9539</v>
      </c>
      <c r="J2649">
        <v>180</v>
      </c>
      <c r="K2649">
        <f t="shared" si="82"/>
        <v>677301300</v>
      </c>
      <c r="L2649">
        <v>162</v>
      </c>
      <c r="M2649">
        <v>144</v>
      </c>
      <c r="N2649" t="s">
        <v>1649</v>
      </c>
      <c r="O2649">
        <v>1</v>
      </c>
      <c r="Q2649" s="6">
        <v>42261</v>
      </c>
      <c r="R2649" s="3">
        <v>36307436</v>
      </c>
      <c r="S2649" s="3">
        <v>45405600</v>
      </c>
      <c r="T2649" t="s">
        <v>32</v>
      </c>
      <c r="U2649" t="s">
        <v>1654</v>
      </c>
      <c r="V2649" s="3">
        <v>10309</v>
      </c>
      <c r="W2649">
        <v>81</v>
      </c>
      <c r="Z2649">
        <v>6176224</v>
      </c>
      <c r="AA2649" t="s">
        <v>32</v>
      </c>
      <c r="AB2649" s="3">
        <v>36307436</v>
      </c>
      <c r="AC2649" s="3">
        <v>45405600</v>
      </c>
      <c r="AD2649">
        <v>81</v>
      </c>
      <c r="AE2649" s="5">
        <f t="shared" si="83"/>
        <v>25052130.84</v>
      </c>
      <c r="AF2649">
        <v>101.3</v>
      </c>
      <c r="AG2649" s="4">
        <v>0.69</v>
      </c>
      <c r="AH2649" t="s">
        <v>33</v>
      </c>
      <c r="AI2649" t="s">
        <v>108</v>
      </c>
      <c r="AJ2649">
        <v>37.053696000000002</v>
      </c>
      <c r="AK2649">
        <v>-122.009511</v>
      </c>
    </row>
    <row r="2650" spans="1:37" x14ac:dyDescent="0.25">
      <c r="A2650">
        <v>2648</v>
      </c>
      <c r="B2650">
        <v>547</v>
      </c>
      <c r="C2650" t="s">
        <v>1649</v>
      </c>
      <c r="D2650" t="s">
        <v>108</v>
      </c>
      <c r="E2650" t="s">
        <v>31</v>
      </c>
      <c r="F2650" s="2">
        <v>34700</v>
      </c>
      <c r="G2650" s="2">
        <v>38334</v>
      </c>
      <c r="H2650">
        <v>10309</v>
      </c>
      <c r="I2650">
        <v>9539</v>
      </c>
      <c r="J2650">
        <v>180</v>
      </c>
      <c r="K2650">
        <f t="shared" si="82"/>
        <v>677301300</v>
      </c>
      <c r="L2650">
        <v>162</v>
      </c>
      <c r="M2650">
        <v>144</v>
      </c>
      <c r="N2650" t="s">
        <v>1649</v>
      </c>
      <c r="O2650" t="s">
        <v>96</v>
      </c>
      <c r="P2650" t="s">
        <v>39</v>
      </c>
      <c r="Q2650" s="6">
        <v>42230</v>
      </c>
      <c r="R2650" s="3">
        <v>41167578</v>
      </c>
      <c r="S2650" s="3">
        <v>50673980</v>
      </c>
      <c r="T2650" t="s">
        <v>32</v>
      </c>
      <c r="V2650" s="3">
        <v>10309</v>
      </c>
      <c r="Z2650">
        <v>8542111</v>
      </c>
      <c r="AA2650" t="s">
        <v>32</v>
      </c>
      <c r="AB2650" s="3">
        <v>41167578</v>
      </c>
      <c r="AC2650" s="3">
        <v>50673980</v>
      </c>
      <c r="AD2650">
        <v>109.5</v>
      </c>
      <c r="AE2650" s="5">
        <f t="shared" si="83"/>
        <v>34992441.299999997</v>
      </c>
      <c r="AF2650">
        <v>134.78</v>
      </c>
      <c r="AG2650" s="4">
        <v>0.85</v>
      </c>
      <c r="AH2650" t="s">
        <v>33</v>
      </c>
      <c r="AI2650" t="s">
        <v>108</v>
      </c>
      <c r="AJ2650">
        <v>37.053696000000002</v>
      </c>
      <c r="AK2650">
        <v>-122.009511</v>
      </c>
    </row>
    <row r="2651" spans="1:37" x14ac:dyDescent="0.25">
      <c r="A2651">
        <v>2649</v>
      </c>
      <c r="B2651">
        <v>547</v>
      </c>
      <c r="C2651" t="s">
        <v>1649</v>
      </c>
      <c r="D2651" t="s">
        <v>108</v>
      </c>
      <c r="E2651" t="s">
        <v>31</v>
      </c>
      <c r="F2651" s="2">
        <v>34700</v>
      </c>
      <c r="G2651" s="2">
        <v>38334</v>
      </c>
      <c r="H2651">
        <v>10309</v>
      </c>
      <c r="I2651">
        <v>9539</v>
      </c>
      <c r="J2651">
        <v>180</v>
      </c>
      <c r="K2651">
        <f t="shared" si="82"/>
        <v>677301300</v>
      </c>
      <c r="L2651">
        <v>162</v>
      </c>
      <c r="M2651">
        <v>144</v>
      </c>
      <c r="N2651" t="s">
        <v>1649</v>
      </c>
      <c r="O2651">
        <v>1</v>
      </c>
      <c r="P2651" t="s">
        <v>39</v>
      </c>
      <c r="Q2651" s="6">
        <v>42199</v>
      </c>
      <c r="R2651" s="3">
        <v>41984256</v>
      </c>
      <c r="S2651" s="3">
        <v>49168452</v>
      </c>
      <c r="T2651" t="s">
        <v>32</v>
      </c>
      <c r="V2651" s="3">
        <v>10309</v>
      </c>
      <c r="Z2651">
        <v>9911697</v>
      </c>
      <c r="AA2651" t="s">
        <v>32</v>
      </c>
      <c r="AB2651" s="3">
        <v>41984256</v>
      </c>
      <c r="AC2651" s="3">
        <v>49168452</v>
      </c>
      <c r="AD2651">
        <v>84.08</v>
      </c>
      <c r="AE2651" s="5">
        <f t="shared" si="83"/>
        <v>26869923.84</v>
      </c>
      <c r="AF2651">
        <v>98.47</v>
      </c>
      <c r="AG2651" s="4">
        <v>0.64</v>
      </c>
      <c r="AH2651" t="s">
        <v>33</v>
      </c>
      <c r="AI2651" t="s">
        <v>108</v>
      </c>
      <c r="AJ2651">
        <v>37.053696000000002</v>
      </c>
      <c r="AK2651">
        <v>-122.009511</v>
      </c>
    </row>
    <row r="2652" spans="1:37" x14ac:dyDescent="0.25">
      <c r="A2652">
        <v>2650</v>
      </c>
      <c r="B2652">
        <v>632</v>
      </c>
      <c r="C2652" t="s">
        <v>1655</v>
      </c>
      <c r="D2652" t="s">
        <v>52</v>
      </c>
      <c r="E2652" t="s">
        <v>53</v>
      </c>
      <c r="F2652" s="2">
        <v>34881</v>
      </c>
      <c r="G2652" s="2">
        <v>38533</v>
      </c>
      <c r="H2652">
        <v>25561</v>
      </c>
      <c r="I2652">
        <v>24373</v>
      </c>
      <c r="J2652">
        <v>152</v>
      </c>
      <c r="K2652">
        <f t="shared" si="82"/>
        <v>1418124280</v>
      </c>
      <c r="L2652">
        <v>146</v>
      </c>
      <c r="M2652">
        <v>140</v>
      </c>
      <c r="N2652" t="s">
        <v>1655</v>
      </c>
      <c r="O2652" t="s">
        <v>1666</v>
      </c>
      <c r="P2652" t="s">
        <v>39</v>
      </c>
      <c r="Q2652" s="6">
        <v>42050</v>
      </c>
      <c r="R2652">
        <v>222</v>
      </c>
      <c r="S2652">
        <v>227</v>
      </c>
      <c r="T2652" t="s">
        <v>55</v>
      </c>
      <c r="U2652" t="s">
        <v>1658</v>
      </c>
      <c r="V2652" s="3">
        <v>24168</v>
      </c>
      <c r="W2652">
        <v>43.89</v>
      </c>
      <c r="X2652" t="s">
        <v>1656</v>
      </c>
      <c r="Y2652" t="s">
        <v>2215</v>
      </c>
      <c r="Z2652">
        <v>0</v>
      </c>
      <c r="AB2652" s="3">
        <v>72339017</v>
      </c>
      <c r="AC2652" s="3">
        <v>73968274</v>
      </c>
      <c r="AD2652">
        <v>47.04</v>
      </c>
      <c r="AE2652" s="5">
        <f t="shared" si="83"/>
        <v>31829167.48</v>
      </c>
      <c r="AF2652">
        <v>48.09</v>
      </c>
      <c r="AG2652" s="4">
        <v>0.44</v>
      </c>
      <c r="AH2652" t="s">
        <v>33</v>
      </c>
      <c r="AI2652" t="s">
        <v>52</v>
      </c>
      <c r="AJ2652">
        <v>33.741405999999998</v>
      </c>
      <c r="AK2652">
        <v>-118.104787</v>
      </c>
    </row>
    <row r="2653" spans="1:37" x14ac:dyDescent="0.25">
      <c r="A2653">
        <v>2651</v>
      </c>
      <c r="B2653">
        <v>632</v>
      </c>
      <c r="C2653" t="s">
        <v>1655</v>
      </c>
      <c r="D2653" t="s">
        <v>52</v>
      </c>
      <c r="E2653" t="s">
        <v>53</v>
      </c>
      <c r="F2653" s="2">
        <v>34881</v>
      </c>
      <c r="G2653" s="2">
        <v>38533</v>
      </c>
      <c r="H2653">
        <v>25561</v>
      </c>
      <c r="I2653">
        <v>24373</v>
      </c>
      <c r="J2653">
        <v>152</v>
      </c>
      <c r="K2653">
        <f t="shared" si="82"/>
        <v>1418124280</v>
      </c>
      <c r="L2653">
        <v>146</v>
      </c>
      <c r="M2653">
        <v>140</v>
      </c>
      <c r="N2653" t="s">
        <v>1655</v>
      </c>
      <c r="O2653" t="s">
        <v>1666</v>
      </c>
      <c r="P2653" t="s">
        <v>39</v>
      </c>
      <c r="Q2653" s="6">
        <v>42019</v>
      </c>
      <c r="R2653">
        <v>203</v>
      </c>
      <c r="S2653">
        <v>241</v>
      </c>
      <c r="T2653" t="s">
        <v>55</v>
      </c>
      <c r="U2653" t="s">
        <v>1656</v>
      </c>
      <c r="V2653" s="3">
        <v>24168</v>
      </c>
      <c r="W2653">
        <v>40.14</v>
      </c>
      <c r="X2653" t="s">
        <v>1656</v>
      </c>
      <c r="Y2653" t="s">
        <v>1658</v>
      </c>
      <c r="Z2653">
        <v>0</v>
      </c>
      <c r="AB2653" s="3">
        <v>66147840</v>
      </c>
      <c r="AC2653" s="3">
        <v>78530194</v>
      </c>
      <c r="AD2653">
        <v>38.85</v>
      </c>
      <c r="AE2653" s="5">
        <f t="shared" si="83"/>
        <v>29105049.600000001</v>
      </c>
      <c r="AF2653">
        <v>46.12</v>
      </c>
      <c r="AG2653" s="4">
        <v>0.44</v>
      </c>
      <c r="AH2653" t="s">
        <v>33</v>
      </c>
      <c r="AI2653" t="s">
        <v>52</v>
      </c>
      <c r="AJ2653">
        <v>33.741405999999998</v>
      </c>
      <c r="AK2653">
        <v>-118.104787</v>
      </c>
    </row>
    <row r="2654" spans="1:37" x14ac:dyDescent="0.25">
      <c r="A2654">
        <v>2652</v>
      </c>
      <c r="B2654">
        <v>632</v>
      </c>
      <c r="C2654" t="s">
        <v>1655</v>
      </c>
      <c r="D2654" t="s">
        <v>52</v>
      </c>
      <c r="E2654" t="s">
        <v>53</v>
      </c>
      <c r="F2654" s="2">
        <v>34881</v>
      </c>
      <c r="G2654" s="2">
        <v>38533</v>
      </c>
      <c r="H2654">
        <v>25561</v>
      </c>
      <c r="I2654">
        <v>24373</v>
      </c>
      <c r="J2654">
        <v>152</v>
      </c>
      <c r="K2654">
        <f t="shared" si="82"/>
        <v>1418124280</v>
      </c>
      <c r="L2654">
        <v>146</v>
      </c>
      <c r="M2654">
        <v>140</v>
      </c>
      <c r="N2654" t="s">
        <v>1655</v>
      </c>
      <c r="O2654" t="s">
        <v>182</v>
      </c>
      <c r="P2654" t="s">
        <v>39</v>
      </c>
      <c r="Q2654" s="6">
        <v>42352</v>
      </c>
      <c r="R2654">
        <v>203</v>
      </c>
      <c r="S2654">
        <v>241</v>
      </c>
      <c r="T2654" t="s">
        <v>55</v>
      </c>
      <c r="U2654" t="s">
        <v>1656</v>
      </c>
      <c r="V2654" s="3">
        <v>24168</v>
      </c>
      <c r="W2654">
        <v>40.14</v>
      </c>
      <c r="X2654" t="s">
        <v>1657</v>
      </c>
      <c r="Y2654" t="s">
        <v>1658</v>
      </c>
      <c r="Z2654">
        <v>0</v>
      </c>
      <c r="AB2654" s="3">
        <v>66147840</v>
      </c>
      <c r="AC2654" s="3">
        <v>78530194</v>
      </c>
      <c r="AD2654">
        <v>38.85</v>
      </c>
      <c r="AE2654" s="5">
        <f t="shared" si="83"/>
        <v>29105049.600000001</v>
      </c>
      <c r="AF2654">
        <v>46.12</v>
      </c>
      <c r="AG2654" s="4">
        <v>0.44</v>
      </c>
      <c r="AH2654" t="s">
        <v>33</v>
      </c>
      <c r="AI2654" t="s">
        <v>52</v>
      </c>
      <c r="AJ2654">
        <v>33.741405999999998</v>
      </c>
      <c r="AK2654">
        <v>-118.104787</v>
      </c>
    </row>
    <row r="2655" spans="1:37" x14ac:dyDescent="0.25">
      <c r="A2655">
        <v>2653</v>
      </c>
      <c r="B2655">
        <v>632</v>
      </c>
      <c r="C2655" t="s">
        <v>1655</v>
      </c>
      <c r="D2655" t="s">
        <v>52</v>
      </c>
      <c r="E2655" t="s">
        <v>53</v>
      </c>
      <c r="F2655" s="2">
        <v>34881</v>
      </c>
      <c r="G2655" s="2">
        <v>38533</v>
      </c>
      <c r="H2655">
        <v>25561</v>
      </c>
      <c r="I2655">
        <v>24373</v>
      </c>
      <c r="J2655">
        <v>152</v>
      </c>
      <c r="K2655">
        <f t="shared" si="82"/>
        <v>1418124280</v>
      </c>
      <c r="L2655">
        <v>146</v>
      </c>
      <c r="M2655">
        <v>140</v>
      </c>
      <c r="N2655" t="s">
        <v>1655</v>
      </c>
      <c r="O2655" t="s">
        <v>1659</v>
      </c>
      <c r="P2655" t="s">
        <v>39</v>
      </c>
      <c r="Q2655" s="6">
        <v>42322</v>
      </c>
      <c r="R2655">
        <v>275</v>
      </c>
      <c r="S2655">
        <v>273</v>
      </c>
      <c r="T2655" t="s">
        <v>55</v>
      </c>
      <c r="U2655" t="s">
        <v>1660</v>
      </c>
      <c r="V2655" s="3">
        <v>24168</v>
      </c>
      <c r="W2655">
        <v>54.38</v>
      </c>
      <c r="X2655" t="s">
        <v>1661</v>
      </c>
      <c r="Y2655" t="s">
        <v>1662</v>
      </c>
      <c r="Z2655">
        <v>0</v>
      </c>
      <c r="AB2655" s="3">
        <v>89609142</v>
      </c>
      <c r="AC2655" s="3">
        <v>88957440</v>
      </c>
      <c r="AD2655">
        <v>54.38</v>
      </c>
      <c r="AE2655" s="5">
        <f t="shared" si="83"/>
        <v>39428022.479999997</v>
      </c>
      <c r="AF2655">
        <v>53.98</v>
      </c>
      <c r="AG2655" s="4">
        <v>0.44</v>
      </c>
      <c r="AH2655" t="s">
        <v>33</v>
      </c>
      <c r="AI2655" t="s">
        <v>52</v>
      </c>
      <c r="AJ2655">
        <v>33.741405999999998</v>
      </c>
      <c r="AK2655">
        <v>-118.104787</v>
      </c>
    </row>
    <row r="2656" spans="1:37" x14ac:dyDescent="0.25">
      <c r="A2656">
        <v>2654</v>
      </c>
      <c r="B2656">
        <v>632</v>
      </c>
      <c r="C2656" t="s">
        <v>1655</v>
      </c>
      <c r="D2656" t="s">
        <v>52</v>
      </c>
      <c r="E2656" t="s">
        <v>53</v>
      </c>
      <c r="F2656" s="2">
        <v>34881</v>
      </c>
      <c r="G2656" s="2">
        <v>38533</v>
      </c>
      <c r="H2656">
        <v>25561</v>
      </c>
      <c r="I2656">
        <v>24373</v>
      </c>
      <c r="J2656">
        <v>152</v>
      </c>
      <c r="K2656">
        <f t="shared" si="82"/>
        <v>1418124280</v>
      </c>
      <c r="L2656">
        <v>146</v>
      </c>
      <c r="M2656">
        <v>140</v>
      </c>
      <c r="N2656" t="s">
        <v>1655</v>
      </c>
      <c r="O2656" t="s">
        <v>182</v>
      </c>
      <c r="P2656" t="s">
        <v>39</v>
      </c>
      <c r="Q2656" s="6">
        <v>42291</v>
      </c>
      <c r="R2656">
        <v>330</v>
      </c>
      <c r="S2656">
        <v>347</v>
      </c>
      <c r="T2656" t="s">
        <v>55</v>
      </c>
      <c r="U2656" t="s">
        <v>1663</v>
      </c>
      <c r="V2656" s="3">
        <v>25561</v>
      </c>
      <c r="W2656">
        <v>65.25</v>
      </c>
      <c r="X2656" t="s">
        <v>1664</v>
      </c>
      <c r="Y2656" t="s">
        <v>1665</v>
      </c>
      <c r="AB2656" s="3">
        <v>107530971</v>
      </c>
      <c r="AC2656" s="3">
        <v>113070445</v>
      </c>
      <c r="AD2656">
        <v>59.71</v>
      </c>
      <c r="AE2656" s="5">
        <f t="shared" si="83"/>
        <v>47313627.240000002</v>
      </c>
      <c r="AF2656">
        <v>62.79</v>
      </c>
      <c r="AG2656" s="4">
        <v>0.44</v>
      </c>
      <c r="AH2656" t="s">
        <v>33</v>
      </c>
      <c r="AI2656" t="s">
        <v>52</v>
      </c>
      <c r="AJ2656">
        <v>33.741405999999998</v>
      </c>
      <c r="AK2656">
        <v>-118.104787</v>
      </c>
    </row>
    <row r="2657" spans="1:37" x14ac:dyDescent="0.25">
      <c r="A2657">
        <v>2655</v>
      </c>
      <c r="B2657">
        <v>632</v>
      </c>
      <c r="C2657" t="s">
        <v>1655</v>
      </c>
      <c r="D2657" t="s">
        <v>52</v>
      </c>
      <c r="E2657" t="s">
        <v>53</v>
      </c>
      <c r="F2657" s="2">
        <v>34881</v>
      </c>
      <c r="G2657" s="2">
        <v>38533</v>
      </c>
      <c r="H2657">
        <v>25561</v>
      </c>
      <c r="I2657">
        <v>24373</v>
      </c>
      <c r="J2657">
        <v>152</v>
      </c>
      <c r="K2657">
        <f t="shared" si="82"/>
        <v>1418124280</v>
      </c>
      <c r="L2657">
        <v>146</v>
      </c>
      <c r="M2657">
        <v>140</v>
      </c>
      <c r="N2657" t="s">
        <v>1655</v>
      </c>
      <c r="O2657" t="s">
        <v>1666</v>
      </c>
      <c r="P2657" t="s">
        <v>39</v>
      </c>
      <c r="Q2657" s="6">
        <v>42261</v>
      </c>
      <c r="R2657">
        <v>229</v>
      </c>
      <c r="S2657">
        <v>275</v>
      </c>
      <c r="T2657" t="s">
        <v>55</v>
      </c>
      <c r="U2657" t="s">
        <v>1656</v>
      </c>
      <c r="V2657" s="3">
        <v>24168</v>
      </c>
      <c r="W2657">
        <v>45.28</v>
      </c>
      <c r="X2657" t="s">
        <v>1667</v>
      </c>
      <c r="Y2657" t="s">
        <v>1665</v>
      </c>
      <c r="AB2657" s="3">
        <v>74619977</v>
      </c>
      <c r="AC2657" s="3">
        <v>89609142</v>
      </c>
      <c r="AD2657">
        <v>45.28</v>
      </c>
      <c r="AE2657" s="5">
        <f t="shared" si="83"/>
        <v>32832789.879999999</v>
      </c>
      <c r="AF2657">
        <v>54.38</v>
      </c>
      <c r="AG2657" s="4">
        <v>0.44</v>
      </c>
      <c r="AH2657" t="s">
        <v>33</v>
      </c>
      <c r="AI2657" t="s">
        <v>52</v>
      </c>
      <c r="AJ2657">
        <v>33.741405999999998</v>
      </c>
      <c r="AK2657">
        <v>-118.104787</v>
      </c>
    </row>
    <row r="2658" spans="1:37" x14ac:dyDescent="0.25">
      <c r="A2658">
        <v>2656</v>
      </c>
      <c r="B2658">
        <v>632</v>
      </c>
      <c r="C2658" t="s">
        <v>1655</v>
      </c>
      <c r="D2658" t="s">
        <v>52</v>
      </c>
      <c r="E2658" t="s">
        <v>53</v>
      </c>
      <c r="F2658" s="2">
        <v>34881</v>
      </c>
      <c r="G2658" s="2">
        <v>38533</v>
      </c>
      <c r="H2658">
        <v>25561</v>
      </c>
      <c r="I2658">
        <v>24373</v>
      </c>
      <c r="J2658">
        <v>152</v>
      </c>
      <c r="K2658">
        <f t="shared" si="82"/>
        <v>1418124280</v>
      </c>
      <c r="L2658">
        <v>146</v>
      </c>
      <c r="M2658">
        <v>140</v>
      </c>
      <c r="N2658" t="s">
        <v>1655</v>
      </c>
      <c r="O2658" t="s">
        <v>1666</v>
      </c>
      <c r="P2658" t="s">
        <v>39</v>
      </c>
      <c r="Q2658" s="6">
        <v>42230</v>
      </c>
      <c r="R2658">
        <v>377</v>
      </c>
      <c r="S2658">
        <v>398</v>
      </c>
      <c r="T2658" t="s">
        <v>55</v>
      </c>
      <c r="U2658" t="s">
        <v>1668</v>
      </c>
      <c r="V2658" s="3">
        <v>24168</v>
      </c>
      <c r="X2658" t="s">
        <v>1669</v>
      </c>
      <c r="Y2658" t="s">
        <v>1665</v>
      </c>
      <c r="AB2658" s="3">
        <v>122845988</v>
      </c>
      <c r="AC2658" s="3">
        <v>129688868</v>
      </c>
      <c r="AD2658">
        <v>72.150000000000006</v>
      </c>
      <c r="AE2658" s="5">
        <f t="shared" si="83"/>
        <v>54052234.719999999</v>
      </c>
      <c r="AF2658">
        <v>76.16</v>
      </c>
      <c r="AG2658" s="4">
        <v>0.44</v>
      </c>
      <c r="AH2658" t="s">
        <v>33</v>
      </c>
      <c r="AI2658" t="s">
        <v>52</v>
      </c>
      <c r="AJ2658">
        <v>33.741405999999998</v>
      </c>
      <c r="AK2658">
        <v>-118.104787</v>
      </c>
    </row>
    <row r="2659" spans="1:37" x14ac:dyDescent="0.25">
      <c r="A2659">
        <v>2657</v>
      </c>
      <c r="B2659">
        <v>632</v>
      </c>
      <c r="C2659" t="s">
        <v>1655</v>
      </c>
      <c r="D2659" t="s">
        <v>52</v>
      </c>
      <c r="E2659" t="s">
        <v>53</v>
      </c>
      <c r="F2659" s="2">
        <v>34881</v>
      </c>
      <c r="G2659" s="2">
        <v>38533</v>
      </c>
      <c r="H2659">
        <v>25561</v>
      </c>
      <c r="I2659">
        <v>24373</v>
      </c>
      <c r="J2659">
        <v>152</v>
      </c>
      <c r="K2659">
        <f t="shared" si="82"/>
        <v>1418124280</v>
      </c>
      <c r="L2659">
        <v>146</v>
      </c>
      <c r="M2659">
        <v>140</v>
      </c>
      <c r="N2659" t="s">
        <v>1655</v>
      </c>
      <c r="O2659" t="s">
        <v>182</v>
      </c>
      <c r="P2659" t="s">
        <v>39</v>
      </c>
      <c r="Q2659" s="6">
        <v>42199</v>
      </c>
      <c r="R2659">
        <v>397</v>
      </c>
      <c r="S2659">
        <v>397</v>
      </c>
      <c r="T2659" t="s">
        <v>55</v>
      </c>
      <c r="U2659" t="s">
        <v>1670</v>
      </c>
      <c r="V2659" s="3">
        <v>24168</v>
      </c>
      <c r="X2659" t="s">
        <v>1664</v>
      </c>
      <c r="Y2659" t="s">
        <v>1665</v>
      </c>
      <c r="AB2659" s="3">
        <v>129363017</v>
      </c>
      <c r="AC2659" s="3">
        <v>129363017</v>
      </c>
      <c r="AD2659">
        <v>75.97</v>
      </c>
      <c r="AE2659" s="5">
        <f t="shared" si="83"/>
        <v>56919727.479999997</v>
      </c>
      <c r="AF2659">
        <v>75.97</v>
      </c>
      <c r="AG2659" s="4">
        <v>0.44</v>
      </c>
      <c r="AH2659" t="s">
        <v>33</v>
      </c>
      <c r="AI2659" t="s">
        <v>52</v>
      </c>
      <c r="AJ2659">
        <v>33.741405999999998</v>
      </c>
      <c r="AK2659">
        <v>-118.104787</v>
      </c>
    </row>
    <row r="2660" spans="1:37" x14ac:dyDescent="0.25">
      <c r="A2660">
        <v>2658</v>
      </c>
      <c r="B2660">
        <v>632</v>
      </c>
      <c r="C2660" t="s">
        <v>1655</v>
      </c>
      <c r="D2660" t="s">
        <v>52</v>
      </c>
      <c r="E2660" t="s">
        <v>53</v>
      </c>
      <c r="F2660" s="2">
        <v>34881</v>
      </c>
      <c r="G2660" s="2">
        <v>38533</v>
      </c>
      <c r="H2660">
        <v>25561</v>
      </c>
      <c r="I2660">
        <v>24373</v>
      </c>
      <c r="J2660">
        <v>152</v>
      </c>
      <c r="K2660">
        <f t="shared" si="82"/>
        <v>1418124280</v>
      </c>
      <c r="L2660">
        <v>146</v>
      </c>
      <c r="M2660">
        <v>140</v>
      </c>
      <c r="N2660" t="s">
        <v>1655</v>
      </c>
      <c r="O2660" t="s">
        <v>182</v>
      </c>
      <c r="P2660" t="s">
        <v>39</v>
      </c>
      <c r="Q2660" s="6">
        <v>42169</v>
      </c>
      <c r="R2660">
        <v>392</v>
      </c>
      <c r="S2660">
        <v>379</v>
      </c>
      <c r="T2660" t="s">
        <v>55</v>
      </c>
      <c r="U2660" t="s">
        <v>1671</v>
      </c>
      <c r="V2660" s="3">
        <v>24168</v>
      </c>
      <c r="X2660" t="s">
        <v>1661</v>
      </c>
      <c r="Y2660" t="s">
        <v>1662</v>
      </c>
      <c r="AB2660" s="3">
        <v>127733759</v>
      </c>
      <c r="AC2660" s="3">
        <v>123497691</v>
      </c>
      <c r="AD2660">
        <v>77.52</v>
      </c>
      <c r="AE2660" s="5">
        <f t="shared" si="83"/>
        <v>56202853.960000001</v>
      </c>
      <c r="AF2660">
        <v>74.95</v>
      </c>
      <c r="AG2660" s="4">
        <v>0.44</v>
      </c>
      <c r="AH2660" t="s">
        <v>33</v>
      </c>
      <c r="AI2660" t="s">
        <v>52</v>
      </c>
      <c r="AJ2660">
        <v>33.741405999999998</v>
      </c>
      <c r="AK2660">
        <v>-118.104787</v>
      </c>
    </row>
    <row r="2661" spans="1:37" x14ac:dyDescent="0.25">
      <c r="A2661">
        <v>2659</v>
      </c>
      <c r="B2661">
        <v>692</v>
      </c>
      <c r="C2661" t="s">
        <v>1672</v>
      </c>
      <c r="D2661" t="s">
        <v>52</v>
      </c>
      <c r="E2661" t="s">
        <v>31</v>
      </c>
      <c r="F2661" s="2">
        <v>36161</v>
      </c>
      <c r="G2661" s="2">
        <v>39813</v>
      </c>
      <c r="H2661">
        <v>6641</v>
      </c>
      <c r="I2661">
        <v>6461</v>
      </c>
      <c r="J2661">
        <v>466</v>
      </c>
      <c r="K2661">
        <f t="shared" si="82"/>
        <v>1129567690</v>
      </c>
      <c r="L2661">
        <v>419</v>
      </c>
      <c r="M2661">
        <v>373</v>
      </c>
      <c r="N2661" t="s">
        <v>1672</v>
      </c>
      <c r="O2661">
        <v>1</v>
      </c>
      <c r="P2661" t="s">
        <v>39</v>
      </c>
      <c r="Q2661" s="6">
        <v>42050</v>
      </c>
      <c r="R2661">
        <v>177</v>
      </c>
      <c r="S2661">
        <v>192</v>
      </c>
      <c r="T2661" t="s">
        <v>55</v>
      </c>
      <c r="V2661" s="3">
        <v>6641</v>
      </c>
      <c r="W2661">
        <v>291.7</v>
      </c>
      <c r="AA2661" t="s">
        <v>55</v>
      </c>
      <c r="AB2661" s="3">
        <v>57708288</v>
      </c>
      <c r="AC2661" s="3">
        <v>62465719</v>
      </c>
      <c r="AD2661">
        <v>310.35000000000002</v>
      </c>
      <c r="AE2661" s="5">
        <f t="shared" si="83"/>
        <v>57708288</v>
      </c>
      <c r="AF2661">
        <v>335.93</v>
      </c>
      <c r="AG2661" s="4">
        <v>1</v>
      </c>
      <c r="AH2661" t="s">
        <v>33</v>
      </c>
      <c r="AI2661" t="s">
        <v>52</v>
      </c>
      <c r="AJ2661">
        <v>36.778261000000001</v>
      </c>
      <c r="AK2661">
        <v>-119.41793199999999</v>
      </c>
    </row>
    <row r="2662" spans="1:37" x14ac:dyDescent="0.25">
      <c r="A2662">
        <v>2660</v>
      </c>
      <c r="B2662">
        <v>692</v>
      </c>
      <c r="C2662" t="s">
        <v>1672</v>
      </c>
      <c r="D2662" t="s">
        <v>52</v>
      </c>
      <c r="E2662" t="s">
        <v>31</v>
      </c>
      <c r="F2662" s="2">
        <v>36161</v>
      </c>
      <c r="G2662" s="2">
        <v>39813</v>
      </c>
      <c r="H2662">
        <v>6641</v>
      </c>
      <c r="I2662">
        <v>6461</v>
      </c>
      <c r="J2662">
        <v>466</v>
      </c>
      <c r="K2662">
        <f t="shared" si="82"/>
        <v>1129567690</v>
      </c>
      <c r="L2662">
        <v>419</v>
      </c>
      <c r="M2662">
        <v>373</v>
      </c>
      <c r="N2662" t="s">
        <v>1672</v>
      </c>
      <c r="O2662">
        <v>1</v>
      </c>
      <c r="P2662" t="s">
        <v>39</v>
      </c>
      <c r="Q2662" s="6">
        <v>42019</v>
      </c>
      <c r="R2662">
        <v>159</v>
      </c>
      <c r="S2662">
        <v>250</v>
      </c>
      <c r="T2662" t="s">
        <v>55</v>
      </c>
      <c r="U2662" t="s">
        <v>1673</v>
      </c>
      <c r="V2662" s="3">
        <v>6641</v>
      </c>
      <c r="W2662">
        <v>130</v>
      </c>
      <c r="AB2662" s="3">
        <v>51810377</v>
      </c>
      <c r="AC2662" s="3">
        <v>81462857</v>
      </c>
      <c r="AD2662">
        <v>236.56</v>
      </c>
      <c r="AE2662" s="5">
        <f t="shared" si="83"/>
        <v>48701754.379999995</v>
      </c>
      <c r="AF2662">
        <v>371.96</v>
      </c>
      <c r="AG2662" s="4">
        <v>0.94</v>
      </c>
      <c r="AH2662" t="s">
        <v>33</v>
      </c>
      <c r="AI2662" t="s">
        <v>52</v>
      </c>
      <c r="AJ2662">
        <v>36.778261000000001</v>
      </c>
      <c r="AK2662">
        <v>-119.41793199999999</v>
      </c>
    </row>
    <row r="2663" spans="1:37" x14ac:dyDescent="0.25">
      <c r="A2663">
        <v>2661</v>
      </c>
      <c r="B2663">
        <v>692</v>
      </c>
      <c r="C2663" t="s">
        <v>1672</v>
      </c>
      <c r="D2663" t="s">
        <v>52</v>
      </c>
      <c r="E2663" t="s">
        <v>31</v>
      </c>
      <c r="F2663" s="2">
        <v>36161</v>
      </c>
      <c r="G2663" s="2">
        <v>39813</v>
      </c>
      <c r="H2663">
        <v>6641</v>
      </c>
      <c r="I2663">
        <v>6461</v>
      </c>
      <c r="J2663">
        <v>466</v>
      </c>
      <c r="K2663">
        <f t="shared" si="82"/>
        <v>1129567690</v>
      </c>
      <c r="L2663">
        <v>419</v>
      </c>
      <c r="M2663">
        <v>373</v>
      </c>
      <c r="N2663" t="s">
        <v>1672</v>
      </c>
      <c r="O2663">
        <v>1</v>
      </c>
      <c r="P2663" t="s">
        <v>39</v>
      </c>
      <c r="Q2663" s="6">
        <v>42352</v>
      </c>
      <c r="R2663">
        <v>147</v>
      </c>
      <c r="S2663">
        <v>223</v>
      </c>
      <c r="T2663" t="s">
        <v>55</v>
      </c>
      <c r="U2663" t="s">
        <v>1674</v>
      </c>
      <c r="V2663" s="3">
        <v>6641</v>
      </c>
      <c r="W2663">
        <v>195</v>
      </c>
      <c r="AB2663" s="3">
        <v>47900160</v>
      </c>
      <c r="AC2663" s="3">
        <v>72664868</v>
      </c>
      <c r="AD2663">
        <v>218.71</v>
      </c>
      <c r="AE2663" s="5">
        <f t="shared" si="83"/>
        <v>45026150.399999999</v>
      </c>
      <c r="AF2663">
        <v>331.79</v>
      </c>
      <c r="AG2663" s="4">
        <v>0.94</v>
      </c>
      <c r="AH2663" t="s">
        <v>33</v>
      </c>
      <c r="AI2663" t="s">
        <v>52</v>
      </c>
      <c r="AJ2663">
        <v>36.778261000000001</v>
      </c>
      <c r="AK2663">
        <v>-119.41793199999999</v>
      </c>
    </row>
    <row r="2664" spans="1:37" x14ac:dyDescent="0.25">
      <c r="A2664">
        <v>2662</v>
      </c>
      <c r="B2664">
        <v>692</v>
      </c>
      <c r="C2664" t="s">
        <v>1672</v>
      </c>
      <c r="D2664" t="s">
        <v>52</v>
      </c>
      <c r="E2664" t="s">
        <v>31</v>
      </c>
      <c r="F2664" s="2">
        <v>36161</v>
      </c>
      <c r="G2664" s="2">
        <v>39813</v>
      </c>
      <c r="H2664">
        <v>6641</v>
      </c>
      <c r="I2664">
        <v>6461</v>
      </c>
      <c r="J2664">
        <v>466</v>
      </c>
      <c r="K2664">
        <f t="shared" si="82"/>
        <v>1129567690</v>
      </c>
      <c r="L2664">
        <v>419</v>
      </c>
      <c r="M2664">
        <v>373</v>
      </c>
      <c r="N2664" t="s">
        <v>1672</v>
      </c>
      <c r="O2664">
        <v>1</v>
      </c>
      <c r="P2664" t="s">
        <v>39</v>
      </c>
      <c r="Q2664" s="6">
        <v>42322</v>
      </c>
      <c r="R2664">
        <v>238</v>
      </c>
      <c r="S2664">
        <v>250</v>
      </c>
      <c r="T2664" t="s">
        <v>55</v>
      </c>
      <c r="U2664" t="s">
        <v>1675</v>
      </c>
      <c r="V2664" s="3">
        <v>6641</v>
      </c>
      <c r="W2664">
        <v>310</v>
      </c>
      <c r="AB2664" s="3">
        <v>77552640</v>
      </c>
      <c r="AC2664" s="3">
        <v>81462857</v>
      </c>
      <c r="AD2664">
        <v>365.91</v>
      </c>
      <c r="AE2664" s="5">
        <f t="shared" si="83"/>
        <v>72899481.599999994</v>
      </c>
      <c r="AF2664">
        <v>384.36</v>
      </c>
      <c r="AG2664" s="4">
        <v>0.94</v>
      </c>
      <c r="AH2664" t="s">
        <v>33</v>
      </c>
      <c r="AI2664" t="s">
        <v>52</v>
      </c>
      <c r="AJ2664">
        <v>36.778261000000001</v>
      </c>
      <c r="AK2664">
        <v>-119.41793199999999</v>
      </c>
    </row>
    <row r="2665" spans="1:37" x14ac:dyDescent="0.25">
      <c r="A2665">
        <v>2663</v>
      </c>
      <c r="B2665">
        <v>692</v>
      </c>
      <c r="C2665" t="s">
        <v>1672</v>
      </c>
      <c r="D2665" t="s">
        <v>52</v>
      </c>
      <c r="E2665" t="s">
        <v>31</v>
      </c>
      <c r="F2665" s="2">
        <v>36161</v>
      </c>
      <c r="G2665" s="2">
        <v>39813</v>
      </c>
      <c r="H2665">
        <v>6641</v>
      </c>
      <c r="I2665">
        <v>6461</v>
      </c>
      <c r="J2665">
        <v>466</v>
      </c>
      <c r="K2665">
        <f t="shared" si="82"/>
        <v>1129567690</v>
      </c>
      <c r="L2665">
        <v>419</v>
      </c>
      <c r="M2665">
        <v>373</v>
      </c>
      <c r="N2665" t="s">
        <v>1672</v>
      </c>
      <c r="O2665">
        <v>1</v>
      </c>
      <c r="P2665" t="s">
        <v>39</v>
      </c>
      <c r="Q2665" s="6">
        <v>42291</v>
      </c>
      <c r="R2665">
        <v>245</v>
      </c>
      <c r="S2665">
        <v>245</v>
      </c>
      <c r="T2665" t="s">
        <v>55</v>
      </c>
      <c r="U2665" t="s">
        <v>1676</v>
      </c>
      <c r="V2665" s="3">
        <v>6641</v>
      </c>
      <c r="W2665">
        <v>388</v>
      </c>
      <c r="AB2665" s="3">
        <v>79833600</v>
      </c>
      <c r="AC2665" s="3">
        <v>79833600</v>
      </c>
      <c r="AD2665">
        <v>364.52</v>
      </c>
      <c r="AE2665" s="5">
        <f t="shared" si="83"/>
        <v>75043584</v>
      </c>
      <c r="AF2665">
        <v>364.52</v>
      </c>
      <c r="AG2665" s="4">
        <v>0.94</v>
      </c>
      <c r="AH2665" t="s">
        <v>33</v>
      </c>
      <c r="AI2665" t="s">
        <v>52</v>
      </c>
      <c r="AJ2665">
        <v>36.778261000000001</v>
      </c>
      <c r="AK2665">
        <v>-119.41793199999999</v>
      </c>
    </row>
    <row r="2666" spans="1:37" x14ac:dyDescent="0.25">
      <c r="A2666">
        <v>2664</v>
      </c>
      <c r="B2666">
        <v>692</v>
      </c>
      <c r="C2666" t="s">
        <v>1672</v>
      </c>
      <c r="D2666" t="s">
        <v>52</v>
      </c>
      <c r="E2666" t="s">
        <v>31</v>
      </c>
      <c r="F2666" s="2">
        <v>36161</v>
      </c>
      <c r="G2666" s="2">
        <v>39813</v>
      </c>
      <c r="H2666">
        <v>6641</v>
      </c>
      <c r="I2666">
        <v>6461</v>
      </c>
      <c r="J2666">
        <v>466</v>
      </c>
      <c r="K2666">
        <f t="shared" si="82"/>
        <v>1129567690</v>
      </c>
      <c r="L2666">
        <v>419</v>
      </c>
      <c r="M2666">
        <v>373</v>
      </c>
      <c r="N2666" t="s">
        <v>1672</v>
      </c>
      <c r="O2666" t="s">
        <v>96</v>
      </c>
      <c r="P2666" t="s">
        <v>39</v>
      </c>
      <c r="Q2666" s="6">
        <v>42261</v>
      </c>
      <c r="R2666">
        <v>318</v>
      </c>
      <c r="S2666">
        <v>358</v>
      </c>
      <c r="T2666" t="s">
        <v>55</v>
      </c>
      <c r="V2666" s="3">
        <v>6641</v>
      </c>
      <c r="W2666">
        <v>520</v>
      </c>
      <c r="AB2666" s="3">
        <v>103620754</v>
      </c>
      <c r="AC2666" s="3">
        <v>116654811</v>
      </c>
      <c r="AD2666">
        <v>520.11</v>
      </c>
      <c r="AE2666" s="5">
        <f t="shared" si="83"/>
        <v>103620754</v>
      </c>
      <c r="AF2666">
        <v>585.53</v>
      </c>
      <c r="AG2666" s="4">
        <v>1</v>
      </c>
      <c r="AH2666" t="s">
        <v>33</v>
      </c>
      <c r="AI2666" t="s">
        <v>52</v>
      </c>
      <c r="AJ2666">
        <v>36.778261000000001</v>
      </c>
      <c r="AK2666">
        <v>-119.41793199999999</v>
      </c>
    </row>
    <row r="2667" spans="1:37" x14ac:dyDescent="0.25">
      <c r="A2667">
        <v>2665</v>
      </c>
      <c r="B2667">
        <v>692</v>
      </c>
      <c r="C2667" t="s">
        <v>1672</v>
      </c>
      <c r="D2667" t="s">
        <v>52</v>
      </c>
      <c r="E2667" t="s">
        <v>31</v>
      </c>
      <c r="F2667" s="2">
        <v>36161</v>
      </c>
      <c r="G2667" s="2">
        <v>39813</v>
      </c>
      <c r="H2667">
        <v>6641</v>
      </c>
      <c r="I2667">
        <v>6461</v>
      </c>
      <c r="J2667">
        <v>466</v>
      </c>
      <c r="K2667">
        <f t="shared" si="82"/>
        <v>1129567690</v>
      </c>
      <c r="L2667">
        <v>419</v>
      </c>
      <c r="M2667">
        <v>373</v>
      </c>
      <c r="N2667" t="s">
        <v>1672</v>
      </c>
      <c r="O2667">
        <v>1</v>
      </c>
      <c r="P2667" t="s">
        <v>39</v>
      </c>
      <c r="Q2667" s="6">
        <v>42230</v>
      </c>
      <c r="R2667">
        <v>334</v>
      </c>
      <c r="S2667">
        <v>347</v>
      </c>
      <c r="T2667" t="s">
        <v>55</v>
      </c>
      <c r="V2667" s="3">
        <v>6641</v>
      </c>
      <c r="AB2667" s="3">
        <v>108801791</v>
      </c>
      <c r="AC2667" s="3">
        <v>112972690</v>
      </c>
      <c r="AD2667">
        <v>528.49</v>
      </c>
      <c r="AE2667" s="5">
        <f t="shared" si="83"/>
        <v>108801791</v>
      </c>
      <c r="AF2667">
        <v>548.75</v>
      </c>
      <c r="AG2667" s="4">
        <v>1</v>
      </c>
      <c r="AH2667" t="s">
        <v>33</v>
      </c>
      <c r="AI2667" t="s">
        <v>52</v>
      </c>
      <c r="AJ2667">
        <v>36.778261000000001</v>
      </c>
      <c r="AK2667">
        <v>-119.41793199999999</v>
      </c>
    </row>
    <row r="2668" spans="1:37" x14ac:dyDescent="0.25">
      <c r="A2668">
        <v>2666</v>
      </c>
      <c r="B2668">
        <v>692</v>
      </c>
      <c r="C2668" t="s">
        <v>1672</v>
      </c>
      <c r="D2668" t="s">
        <v>52</v>
      </c>
      <c r="E2668" t="s">
        <v>31</v>
      </c>
      <c r="F2668" s="2">
        <v>36161</v>
      </c>
      <c r="G2668" s="2">
        <v>39813</v>
      </c>
      <c r="H2668">
        <v>6641</v>
      </c>
      <c r="I2668">
        <v>6461</v>
      </c>
      <c r="J2668">
        <v>466</v>
      </c>
      <c r="K2668">
        <f t="shared" si="82"/>
        <v>1129567690</v>
      </c>
      <c r="L2668">
        <v>419</v>
      </c>
      <c r="M2668">
        <v>373</v>
      </c>
      <c r="N2668" t="s">
        <v>1672</v>
      </c>
      <c r="O2668">
        <v>1</v>
      </c>
      <c r="P2668" t="s">
        <v>39</v>
      </c>
      <c r="Q2668" s="6">
        <v>42199</v>
      </c>
      <c r="R2668">
        <v>359</v>
      </c>
      <c r="S2668">
        <v>347</v>
      </c>
      <c r="T2668" t="s">
        <v>55</v>
      </c>
      <c r="V2668" s="3">
        <v>6641</v>
      </c>
      <c r="AB2668" s="3">
        <v>116882907</v>
      </c>
      <c r="AC2668" s="3">
        <v>112972690</v>
      </c>
      <c r="AD2668">
        <v>567.75</v>
      </c>
      <c r="AE2668" s="5">
        <f t="shared" si="83"/>
        <v>116882907</v>
      </c>
      <c r="AF2668">
        <v>548.75</v>
      </c>
      <c r="AG2668" s="4">
        <v>1</v>
      </c>
      <c r="AH2668" t="s">
        <v>33</v>
      </c>
      <c r="AI2668" t="s">
        <v>52</v>
      </c>
      <c r="AJ2668">
        <v>36.778261000000001</v>
      </c>
      <c r="AK2668">
        <v>-119.41793199999999</v>
      </c>
    </row>
    <row r="2669" spans="1:37" x14ac:dyDescent="0.25">
      <c r="A2669">
        <v>2667</v>
      </c>
      <c r="B2669">
        <v>692</v>
      </c>
      <c r="C2669" t="s">
        <v>1672</v>
      </c>
      <c r="D2669" t="s">
        <v>52</v>
      </c>
      <c r="E2669" t="s">
        <v>31</v>
      </c>
      <c r="F2669" s="2">
        <v>36161</v>
      </c>
      <c r="G2669" s="2">
        <v>39813</v>
      </c>
      <c r="H2669">
        <v>6641</v>
      </c>
      <c r="I2669">
        <v>6461</v>
      </c>
      <c r="J2669">
        <v>466</v>
      </c>
      <c r="K2669">
        <f t="shared" si="82"/>
        <v>1129567690</v>
      </c>
      <c r="L2669">
        <v>419</v>
      </c>
      <c r="M2669">
        <v>373</v>
      </c>
      <c r="N2669" t="s">
        <v>1672</v>
      </c>
      <c r="O2669">
        <v>1</v>
      </c>
      <c r="P2669" t="s">
        <v>39</v>
      </c>
      <c r="Q2669" s="6">
        <v>42169</v>
      </c>
      <c r="R2669">
        <v>323</v>
      </c>
      <c r="S2669">
        <v>335</v>
      </c>
      <c r="T2669" t="s">
        <v>55</v>
      </c>
      <c r="V2669" s="3">
        <v>6641</v>
      </c>
      <c r="AB2669" s="3">
        <v>105119670</v>
      </c>
      <c r="AC2669" s="3">
        <v>109192813</v>
      </c>
      <c r="AD2669">
        <v>527.63</v>
      </c>
      <c r="AE2669" s="5">
        <f t="shared" si="83"/>
        <v>105119670</v>
      </c>
      <c r="AF2669">
        <v>548.07000000000005</v>
      </c>
      <c r="AG2669" s="4">
        <v>1</v>
      </c>
      <c r="AH2669" t="s">
        <v>33</v>
      </c>
      <c r="AI2669" t="s">
        <v>52</v>
      </c>
      <c r="AJ2669">
        <v>36.778261000000001</v>
      </c>
      <c r="AK2669">
        <v>-119.41793199999999</v>
      </c>
    </row>
    <row r="2670" spans="1:37" x14ac:dyDescent="0.25">
      <c r="A2670">
        <v>2668</v>
      </c>
      <c r="B2670">
        <v>364</v>
      </c>
      <c r="C2670" t="s">
        <v>1677</v>
      </c>
      <c r="D2670" t="s">
        <v>116</v>
      </c>
      <c r="E2670" t="s">
        <v>31</v>
      </c>
      <c r="F2670" s="2">
        <v>35796</v>
      </c>
      <c r="G2670" s="2">
        <v>39083</v>
      </c>
      <c r="H2670">
        <v>18488</v>
      </c>
      <c r="I2670">
        <v>14619</v>
      </c>
      <c r="J2670">
        <v>279</v>
      </c>
      <c r="K2670">
        <f t="shared" si="82"/>
        <v>1882725480</v>
      </c>
      <c r="L2670">
        <v>251</v>
      </c>
      <c r="M2670">
        <v>223</v>
      </c>
      <c r="N2670" t="s">
        <v>1677</v>
      </c>
      <c r="O2670">
        <v>3</v>
      </c>
      <c r="P2670" t="s">
        <v>39</v>
      </c>
      <c r="Q2670" s="6">
        <v>42050</v>
      </c>
      <c r="R2670">
        <v>68</v>
      </c>
      <c r="S2670">
        <v>75</v>
      </c>
      <c r="T2670" t="s">
        <v>40</v>
      </c>
      <c r="U2670" t="s">
        <v>2216</v>
      </c>
      <c r="V2670" s="3">
        <v>18488</v>
      </c>
      <c r="W2670">
        <v>122</v>
      </c>
      <c r="AB2670" s="3">
        <v>68000000</v>
      </c>
      <c r="AC2670" s="3">
        <v>75000000</v>
      </c>
      <c r="AD2670">
        <v>89.32</v>
      </c>
      <c r="AE2670" s="5">
        <f t="shared" si="83"/>
        <v>46240000</v>
      </c>
      <c r="AF2670">
        <v>98.52</v>
      </c>
      <c r="AG2670" s="4">
        <v>0.68</v>
      </c>
      <c r="AH2670" t="s">
        <v>33</v>
      </c>
      <c r="AI2670" t="s">
        <v>116</v>
      </c>
      <c r="AJ2670">
        <v>35.500514000000003</v>
      </c>
      <c r="AK2670">
        <v>-119.271776</v>
      </c>
    </row>
    <row r="2671" spans="1:37" x14ac:dyDescent="0.25">
      <c r="A2671">
        <v>2669</v>
      </c>
      <c r="B2671">
        <v>364</v>
      </c>
      <c r="C2671" t="s">
        <v>1677</v>
      </c>
      <c r="D2671" t="s">
        <v>116</v>
      </c>
      <c r="E2671" t="s">
        <v>31</v>
      </c>
      <c r="F2671" s="2">
        <v>35796</v>
      </c>
      <c r="G2671" s="2">
        <v>39083</v>
      </c>
      <c r="H2671">
        <v>18488</v>
      </c>
      <c r="I2671">
        <v>14619</v>
      </c>
      <c r="J2671">
        <v>279</v>
      </c>
      <c r="K2671">
        <f t="shared" si="82"/>
        <v>1882725480</v>
      </c>
      <c r="L2671">
        <v>251</v>
      </c>
      <c r="M2671">
        <v>223</v>
      </c>
      <c r="N2671" t="s">
        <v>1677</v>
      </c>
      <c r="O2671">
        <v>3</v>
      </c>
      <c r="P2671" t="s">
        <v>39</v>
      </c>
      <c r="Q2671" s="6">
        <v>42019</v>
      </c>
      <c r="R2671">
        <v>67</v>
      </c>
      <c r="S2671">
        <v>95</v>
      </c>
      <c r="T2671" t="s">
        <v>40</v>
      </c>
      <c r="U2671" t="s">
        <v>1678</v>
      </c>
      <c r="V2671" s="3">
        <v>18488</v>
      </c>
      <c r="W2671">
        <v>120</v>
      </c>
      <c r="AB2671" s="3">
        <v>67000000</v>
      </c>
      <c r="AC2671" s="3">
        <v>95000000</v>
      </c>
      <c r="AD2671">
        <v>99.37</v>
      </c>
      <c r="AE2671" s="5">
        <f t="shared" si="83"/>
        <v>56950000</v>
      </c>
      <c r="AF2671">
        <v>140.88999999999999</v>
      </c>
      <c r="AG2671" s="4">
        <v>0.85</v>
      </c>
      <c r="AH2671" t="s">
        <v>33</v>
      </c>
      <c r="AI2671" t="s">
        <v>116</v>
      </c>
      <c r="AJ2671">
        <v>35.500514000000003</v>
      </c>
      <c r="AK2671">
        <v>-119.271776</v>
      </c>
    </row>
    <row r="2672" spans="1:37" x14ac:dyDescent="0.25">
      <c r="A2672">
        <v>2670</v>
      </c>
      <c r="B2672">
        <v>364</v>
      </c>
      <c r="C2672" t="s">
        <v>1677</v>
      </c>
      <c r="D2672" t="s">
        <v>116</v>
      </c>
      <c r="E2672" t="s">
        <v>31</v>
      </c>
      <c r="F2672" s="2">
        <v>35796</v>
      </c>
      <c r="G2672" s="2">
        <v>39083</v>
      </c>
      <c r="H2672">
        <v>18488</v>
      </c>
      <c r="I2672">
        <v>14619</v>
      </c>
      <c r="J2672">
        <v>279</v>
      </c>
      <c r="K2672">
        <f t="shared" si="82"/>
        <v>1882725480</v>
      </c>
      <c r="L2672">
        <v>251</v>
      </c>
      <c r="M2672">
        <v>223</v>
      </c>
      <c r="N2672" t="s">
        <v>1677</v>
      </c>
      <c r="O2672">
        <v>3</v>
      </c>
      <c r="P2672" t="s">
        <v>39</v>
      </c>
      <c r="Q2672" s="6">
        <v>42352</v>
      </c>
      <c r="R2672">
        <v>61</v>
      </c>
      <c r="S2672">
        <v>84</v>
      </c>
      <c r="T2672" t="s">
        <v>40</v>
      </c>
      <c r="U2672" t="s">
        <v>1679</v>
      </c>
      <c r="V2672" s="3">
        <v>18488</v>
      </c>
      <c r="W2672">
        <v>78</v>
      </c>
      <c r="AB2672" s="3">
        <v>61000000</v>
      </c>
      <c r="AC2672" s="3">
        <v>84000000</v>
      </c>
      <c r="AD2672">
        <v>74.5</v>
      </c>
      <c r="AE2672" s="5">
        <f t="shared" si="83"/>
        <v>42700000</v>
      </c>
      <c r="AF2672">
        <v>102.59</v>
      </c>
      <c r="AG2672" s="4">
        <v>0.7</v>
      </c>
      <c r="AH2672" t="s">
        <v>33</v>
      </c>
      <c r="AI2672" t="s">
        <v>116</v>
      </c>
      <c r="AJ2672">
        <v>35.500514000000003</v>
      </c>
      <c r="AK2672">
        <v>-119.271776</v>
      </c>
    </row>
    <row r="2673" spans="1:37" x14ac:dyDescent="0.25">
      <c r="A2673">
        <v>2671</v>
      </c>
      <c r="B2673">
        <v>364</v>
      </c>
      <c r="C2673" t="s">
        <v>1677</v>
      </c>
      <c r="D2673" t="s">
        <v>116</v>
      </c>
      <c r="E2673" t="s">
        <v>31</v>
      </c>
      <c r="F2673" s="2">
        <v>35796</v>
      </c>
      <c r="G2673" s="2">
        <v>39083</v>
      </c>
      <c r="H2673">
        <v>18488</v>
      </c>
      <c r="I2673">
        <v>14619</v>
      </c>
      <c r="J2673">
        <v>279</v>
      </c>
      <c r="K2673">
        <f t="shared" si="82"/>
        <v>1882725480</v>
      </c>
      <c r="L2673">
        <v>251</v>
      </c>
      <c r="M2673">
        <v>223</v>
      </c>
      <c r="N2673" t="s">
        <v>1677</v>
      </c>
      <c r="O2673">
        <v>3</v>
      </c>
      <c r="P2673" t="s">
        <v>34</v>
      </c>
      <c r="Q2673" s="6">
        <v>42322</v>
      </c>
      <c r="R2673">
        <v>91</v>
      </c>
      <c r="S2673">
        <v>96</v>
      </c>
      <c r="T2673" t="s">
        <v>40</v>
      </c>
      <c r="U2673" t="s">
        <v>1680</v>
      </c>
      <c r="V2673" s="3">
        <v>18488</v>
      </c>
      <c r="W2673">
        <v>114</v>
      </c>
      <c r="AB2673" s="3">
        <v>91000000</v>
      </c>
      <c r="AC2673" s="3">
        <v>96000000</v>
      </c>
      <c r="AD2673">
        <v>114.85</v>
      </c>
      <c r="AE2673" s="5">
        <f t="shared" si="83"/>
        <v>63699999.999999993</v>
      </c>
      <c r="AF2673">
        <v>121.16</v>
      </c>
      <c r="AG2673" s="4">
        <v>0.7</v>
      </c>
      <c r="AH2673" t="s">
        <v>33</v>
      </c>
      <c r="AI2673" t="s">
        <v>116</v>
      </c>
      <c r="AJ2673">
        <v>35.500514000000003</v>
      </c>
      <c r="AK2673">
        <v>-119.271776</v>
      </c>
    </row>
    <row r="2674" spans="1:37" x14ac:dyDescent="0.25">
      <c r="A2674">
        <v>2672</v>
      </c>
      <c r="B2674">
        <v>364</v>
      </c>
      <c r="C2674" t="s">
        <v>1677</v>
      </c>
      <c r="D2674" t="s">
        <v>116</v>
      </c>
      <c r="E2674" t="s">
        <v>31</v>
      </c>
      <c r="F2674" s="2">
        <v>35796</v>
      </c>
      <c r="G2674" s="2">
        <v>39083</v>
      </c>
      <c r="H2674">
        <v>18488</v>
      </c>
      <c r="I2674">
        <v>14619</v>
      </c>
      <c r="J2674">
        <v>279</v>
      </c>
      <c r="K2674">
        <f t="shared" si="82"/>
        <v>1882725480</v>
      </c>
      <c r="L2674">
        <v>251</v>
      </c>
      <c r="M2674">
        <v>223</v>
      </c>
      <c r="N2674" t="s">
        <v>1677</v>
      </c>
      <c r="O2674">
        <v>3</v>
      </c>
      <c r="P2674" t="s">
        <v>34</v>
      </c>
      <c r="Q2674" s="6">
        <v>42291</v>
      </c>
      <c r="R2674">
        <v>135</v>
      </c>
      <c r="S2674">
        <v>151</v>
      </c>
      <c r="T2674" t="s">
        <v>40</v>
      </c>
      <c r="U2674" t="s">
        <v>1681</v>
      </c>
      <c r="V2674" s="3">
        <v>18488</v>
      </c>
      <c r="W2674">
        <v>163</v>
      </c>
      <c r="AB2674" s="3">
        <v>135000000</v>
      </c>
      <c r="AC2674" s="3">
        <v>151000000</v>
      </c>
      <c r="AD2674">
        <v>146.04</v>
      </c>
      <c r="AE2674" s="5">
        <f t="shared" si="83"/>
        <v>83700000</v>
      </c>
      <c r="AF2674">
        <v>163.35</v>
      </c>
      <c r="AG2674" s="4">
        <v>0.62</v>
      </c>
      <c r="AH2674" t="s">
        <v>33</v>
      </c>
      <c r="AI2674" t="s">
        <v>116</v>
      </c>
      <c r="AJ2674">
        <v>35.500514000000003</v>
      </c>
      <c r="AK2674">
        <v>-119.271776</v>
      </c>
    </row>
    <row r="2675" spans="1:37" x14ac:dyDescent="0.25">
      <c r="A2675">
        <v>2673</v>
      </c>
      <c r="B2675">
        <v>364</v>
      </c>
      <c r="C2675" t="s">
        <v>1677</v>
      </c>
      <c r="D2675" t="s">
        <v>116</v>
      </c>
      <c r="E2675" t="s">
        <v>31</v>
      </c>
      <c r="F2675" s="2">
        <v>35796</v>
      </c>
      <c r="G2675" s="2">
        <v>39083</v>
      </c>
      <c r="H2675">
        <v>18488</v>
      </c>
      <c r="I2675">
        <v>14619</v>
      </c>
      <c r="J2675">
        <v>279</v>
      </c>
      <c r="K2675">
        <f t="shared" si="82"/>
        <v>1882725480</v>
      </c>
      <c r="L2675">
        <v>251</v>
      </c>
      <c r="M2675">
        <v>223</v>
      </c>
      <c r="N2675" t="s">
        <v>1677</v>
      </c>
      <c r="O2675">
        <v>3</v>
      </c>
      <c r="P2675" t="s">
        <v>39</v>
      </c>
      <c r="Q2675" s="6">
        <v>42261</v>
      </c>
      <c r="R2675">
        <v>161</v>
      </c>
      <c r="S2675">
        <v>184</v>
      </c>
      <c r="T2675" t="s">
        <v>40</v>
      </c>
      <c r="U2675" t="s">
        <v>1682</v>
      </c>
      <c r="V2675" s="3">
        <v>18488</v>
      </c>
      <c r="W2675">
        <v>182</v>
      </c>
      <c r="AB2675" s="3">
        <v>161000000</v>
      </c>
      <c r="AC2675" s="3">
        <v>184000000</v>
      </c>
      <c r="AD2675">
        <v>182.88</v>
      </c>
      <c r="AE2675" s="5">
        <f t="shared" si="83"/>
        <v>101430000</v>
      </c>
      <c r="AF2675">
        <v>209</v>
      </c>
      <c r="AG2675" s="4">
        <v>0.63</v>
      </c>
      <c r="AH2675" t="s">
        <v>33</v>
      </c>
      <c r="AI2675" t="s">
        <v>116</v>
      </c>
      <c r="AJ2675">
        <v>35.500514000000003</v>
      </c>
      <c r="AK2675">
        <v>-119.271776</v>
      </c>
    </row>
    <row r="2676" spans="1:37" x14ac:dyDescent="0.25">
      <c r="A2676">
        <v>2674</v>
      </c>
      <c r="B2676">
        <v>364</v>
      </c>
      <c r="C2676" t="s">
        <v>1677</v>
      </c>
      <c r="D2676" t="s">
        <v>116</v>
      </c>
      <c r="E2676" t="s">
        <v>31</v>
      </c>
      <c r="F2676" s="2">
        <v>35796</v>
      </c>
      <c r="G2676" s="2">
        <v>39083</v>
      </c>
      <c r="H2676">
        <v>18488</v>
      </c>
      <c r="I2676">
        <v>14619</v>
      </c>
      <c r="J2676">
        <v>279</v>
      </c>
      <c r="K2676">
        <f t="shared" si="82"/>
        <v>1882725480</v>
      </c>
      <c r="L2676">
        <v>251</v>
      </c>
      <c r="M2676">
        <v>223</v>
      </c>
      <c r="N2676" t="s">
        <v>1677</v>
      </c>
      <c r="O2676">
        <v>3</v>
      </c>
      <c r="P2676" t="s">
        <v>34</v>
      </c>
      <c r="Q2676" s="6">
        <v>42230</v>
      </c>
      <c r="R2676">
        <v>167</v>
      </c>
      <c r="S2676">
        <v>217</v>
      </c>
      <c r="T2676" t="s">
        <v>40</v>
      </c>
      <c r="U2676" t="s">
        <v>1683</v>
      </c>
      <c r="V2676" s="3">
        <v>18488</v>
      </c>
      <c r="W2676">
        <v>242</v>
      </c>
      <c r="AB2676" s="3">
        <v>167000000</v>
      </c>
      <c r="AC2676" s="3">
        <v>217000000</v>
      </c>
      <c r="AD2676">
        <v>233.11</v>
      </c>
      <c r="AE2676" s="5">
        <f t="shared" si="83"/>
        <v>133600000</v>
      </c>
      <c r="AF2676">
        <v>302.89999999999998</v>
      </c>
      <c r="AG2676" s="4">
        <v>0.8</v>
      </c>
      <c r="AH2676" t="s">
        <v>33</v>
      </c>
      <c r="AI2676" t="s">
        <v>116</v>
      </c>
      <c r="AJ2676">
        <v>35.500514000000003</v>
      </c>
      <c r="AK2676">
        <v>-119.271776</v>
      </c>
    </row>
    <row r="2677" spans="1:37" x14ac:dyDescent="0.25">
      <c r="A2677">
        <v>2675</v>
      </c>
      <c r="B2677">
        <v>364</v>
      </c>
      <c r="C2677" t="s">
        <v>1677</v>
      </c>
      <c r="D2677" t="s">
        <v>116</v>
      </c>
      <c r="E2677" t="s">
        <v>31</v>
      </c>
      <c r="F2677" s="2">
        <v>35796</v>
      </c>
      <c r="G2677" s="2">
        <v>39083</v>
      </c>
      <c r="H2677">
        <v>18488</v>
      </c>
      <c r="I2677">
        <v>14619</v>
      </c>
      <c r="J2677">
        <v>279</v>
      </c>
      <c r="K2677">
        <f t="shared" si="82"/>
        <v>1882725480</v>
      </c>
      <c r="L2677">
        <v>251</v>
      </c>
      <c r="M2677">
        <v>223</v>
      </c>
      <c r="N2677" t="s">
        <v>1677</v>
      </c>
      <c r="O2677">
        <v>3</v>
      </c>
      <c r="P2677" t="s">
        <v>34</v>
      </c>
      <c r="Q2677" s="6">
        <v>42199</v>
      </c>
      <c r="R2677">
        <v>204</v>
      </c>
      <c r="S2677">
        <v>239</v>
      </c>
      <c r="T2677" t="s">
        <v>40</v>
      </c>
      <c r="U2677" t="s">
        <v>1684</v>
      </c>
      <c r="V2677" s="3">
        <v>18488</v>
      </c>
      <c r="W2677">
        <v>302</v>
      </c>
      <c r="AB2677" s="3">
        <v>204000000</v>
      </c>
      <c r="AC2677" s="3">
        <v>239000000</v>
      </c>
      <c r="AD2677">
        <v>291.87</v>
      </c>
      <c r="AE2677" s="5">
        <f t="shared" si="83"/>
        <v>167280000</v>
      </c>
      <c r="AF2677">
        <v>341.95</v>
      </c>
      <c r="AG2677" s="4">
        <v>0.82</v>
      </c>
      <c r="AH2677" t="s">
        <v>33</v>
      </c>
      <c r="AI2677" t="s">
        <v>116</v>
      </c>
      <c r="AJ2677">
        <v>35.500514000000003</v>
      </c>
      <c r="AK2677">
        <v>-119.271776</v>
      </c>
    </row>
    <row r="2678" spans="1:37" x14ac:dyDescent="0.25">
      <c r="A2678">
        <v>2676</v>
      </c>
      <c r="B2678">
        <v>364</v>
      </c>
      <c r="C2678" t="s">
        <v>1677</v>
      </c>
      <c r="D2678" t="s">
        <v>116</v>
      </c>
      <c r="E2678" t="s">
        <v>31</v>
      </c>
      <c r="F2678" s="2">
        <v>35796</v>
      </c>
      <c r="G2678" s="2">
        <v>39083</v>
      </c>
      <c r="H2678">
        <v>18488</v>
      </c>
      <c r="I2678">
        <v>14619</v>
      </c>
      <c r="J2678">
        <v>279</v>
      </c>
      <c r="K2678">
        <f t="shared" si="82"/>
        <v>1882725480</v>
      </c>
      <c r="L2678">
        <v>251</v>
      </c>
      <c r="M2678">
        <v>223</v>
      </c>
      <c r="N2678" t="s">
        <v>1677</v>
      </c>
      <c r="O2678">
        <v>3</v>
      </c>
      <c r="P2678" t="s">
        <v>34</v>
      </c>
      <c r="Q2678" s="6">
        <v>42169</v>
      </c>
      <c r="R2678">
        <v>200</v>
      </c>
      <c r="S2678">
        <v>209</v>
      </c>
      <c r="T2678" t="s">
        <v>40</v>
      </c>
      <c r="U2678" t="s">
        <v>1685</v>
      </c>
      <c r="V2678" s="3">
        <v>18488</v>
      </c>
      <c r="W2678">
        <v>265</v>
      </c>
      <c r="AB2678" s="3">
        <v>200000000</v>
      </c>
      <c r="AC2678" s="3">
        <v>209000000</v>
      </c>
      <c r="AD2678">
        <v>241.6</v>
      </c>
      <c r="AE2678" s="5">
        <f t="shared" si="83"/>
        <v>134000000.00000001</v>
      </c>
      <c r="AF2678">
        <v>252.47</v>
      </c>
      <c r="AG2678" s="4">
        <v>0.67</v>
      </c>
      <c r="AH2678" t="s">
        <v>33</v>
      </c>
      <c r="AI2678" t="s">
        <v>116</v>
      </c>
      <c r="AJ2678">
        <v>35.500514000000003</v>
      </c>
      <c r="AK2678">
        <v>-119.271776</v>
      </c>
    </row>
    <row r="2679" spans="1:37" x14ac:dyDescent="0.25">
      <c r="A2679">
        <v>2677</v>
      </c>
      <c r="B2679">
        <v>724</v>
      </c>
      <c r="C2679" t="s">
        <v>1686</v>
      </c>
      <c r="D2679" t="s">
        <v>52</v>
      </c>
      <c r="E2679" t="s">
        <v>31</v>
      </c>
      <c r="F2679" s="2">
        <v>36342</v>
      </c>
      <c r="G2679" s="2">
        <v>39994</v>
      </c>
      <c r="H2679">
        <v>11100</v>
      </c>
      <c r="I2679">
        <v>10860</v>
      </c>
      <c r="J2679">
        <v>262</v>
      </c>
      <c r="K2679">
        <f t="shared" si="82"/>
        <v>1061493000</v>
      </c>
      <c r="L2679">
        <v>236</v>
      </c>
      <c r="M2679">
        <v>210</v>
      </c>
      <c r="N2679" t="s">
        <v>1686</v>
      </c>
      <c r="O2679">
        <v>3</v>
      </c>
      <c r="P2679" t="s">
        <v>39</v>
      </c>
      <c r="Q2679" s="6">
        <v>42050</v>
      </c>
      <c r="R2679">
        <v>137</v>
      </c>
      <c r="S2679">
        <v>162</v>
      </c>
      <c r="T2679" t="s">
        <v>55</v>
      </c>
      <c r="U2679" t="s">
        <v>2217</v>
      </c>
      <c r="V2679" s="3">
        <v>10971</v>
      </c>
      <c r="W2679">
        <v>166.97</v>
      </c>
      <c r="X2679" t="s">
        <v>1688</v>
      </c>
      <c r="Y2679" t="s">
        <v>2218</v>
      </c>
      <c r="AB2679" s="3">
        <v>44785020</v>
      </c>
      <c r="AC2679" s="3">
        <v>52879170</v>
      </c>
      <c r="AD2679">
        <v>141.41999999999999</v>
      </c>
      <c r="AE2679" s="5">
        <f t="shared" si="83"/>
        <v>43441469.399999999</v>
      </c>
      <c r="AF2679">
        <v>166.98</v>
      </c>
      <c r="AG2679" s="4">
        <v>0.97</v>
      </c>
      <c r="AH2679" t="s">
        <v>33</v>
      </c>
      <c r="AI2679" t="s">
        <v>52</v>
      </c>
      <c r="AJ2679">
        <v>34.161673</v>
      </c>
      <c r="AK2679">
        <v>-118.052846</v>
      </c>
    </row>
    <row r="2680" spans="1:37" x14ac:dyDescent="0.25">
      <c r="A2680">
        <v>2678</v>
      </c>
      <c r="B2680">
        <v>724</v>
      </c>
      <c r="C2680" t="s">
        <v>1686</v>
      </c>
      <c r="D2680" t="s">
        <v>52</v>
      </c>
      <c r="E2680" t="s">
        <v>31</v>
      </c>
      <c r="F2680" s="2">
        <v>36342</v>
      </c>
      <c r="G2680" s="2">
        <v>39994</v>
      </c>
      <c r="H2680">
        <v>11100</v>
      </c>
      <c r="I2680">
        <v>10860</v>
      </c>
      <c r="J2680">
        <v>262</v>
      </c>
      <c r="K2680">
        <f t="shared" si="82"/>
        <v>1061493000</v>
      </c>
      <c r="L2680">
        <v>236</v>
      </c>
      <c r="M2680">
        <v>210</v>
      </c>
      <c r="N2680" t="s">
        <v>1686</v>
      </c>
      <c r="O2680">
        <v>3</v>
      </c>
      <c r="P2680" t="s">
        <v>39</v>
      </c>
      <c r="Q2680" s="6">
        <v>42019</v>
      </c>
      <c r="R2680">
        <v>134</v>
      </c>
      <c r="S2680">
        <v>160</v>
      </c>
      <c r="T2680" t="s">
        <v>55</v>
      </c>
      <c r="U2680" t="s">
        <v>1687</v>
      </c>
      <c r="V2680" s="3">
        <v>10971</v>
      </c>
      <c r="W2680">
        <v>124.43</v>
      </c>
      <c r="X2680" t="s">
        <v>1688</v>
      </c>
      <c r="Y2680" t="s">
        <v>1689</v>
      </c>
      <c r="AB2680" s="3">
        <v>43628248</v>
      </c>
      <c r="AC2680" s="3">
        <v>52106902</v>
      </c>
      <c r="AD2680">
        <v>124.43</v>
      </c>
      <c r="AE2680" s="5">
        <f t="shared" si="83"/>
        <v>42319400.560000002</v>
      </c>
      <c r="AF2680">
        <v>148.61000000000001</v>
      </c>
      <c r="AG2680" s="4">
        <v>0.97</v>
      </c>
      <c r="AH2680" t="s">
        <v>33</v>
      </c>
      <c r="AI2680" t="s">
        <v>52</v>
      </c>
      <c r="AJ2680">
        <v>34.161673</v>
      </c>
      <c r="AK2680">
        <v>-118.052846</v>
      </c>
    </row>
    <row r="2681" spans="1:37" x14ac:dyDescent="0.25">
      <c r="A2681">
        <v>2679</v>
      </c>
      <c r="B2681">
        <v>724</v>
      </c>
      <c r="C2681" t="s">
        <v>1686</v>
      </c>
      <c r="D2681" t="s">
        <v>52</v>
      </c>
      <c r="E2681" t="s">
        <v>31</v>
      </c>
      <c r="F2681" s="2">
        <v>36342</v>
      </c>
      <c r="G2681" s="2">
        <v>39994</v>
      </c>
      <c r="H2681">
        <v>11100</v>
      </c>
      <c r="I2681">
        <v>10860</v>
      </c>
      <c r="J2681">
        <v>262</v>
      </c>
      <c r="K2681">
        <f t="shared" si="82"/>
        <v>1061493000</v>
      </c>
      <c r="L2681">
        <v>236</v>
      </c>
      <c r="M2681">
        <v>210</v>
      </c>
      <c r="N2681" t="s">
        <v>1686</v>
      </c>
      <c r="O2681">
        <v>3</v>
      </c>
      <c r="P2681" t="s">
        <v>39</v>
      </c>
      <c r="Q2681" s="6">
        <v>42352</v>
      </c>
      <c r="R2681">
        <v>119</v>
      </c>
      <c r="S2681">
        <v>163</v>
      </c>
      <c r="T2681" t="s">
        <v>55</v>
      </c>
      <c r="U2681" t="s">
        <v>1690</v>
      </c>
      <c r="V2681" s="3">
        <v>10971</v>
      </c>
      <c r="W2681">
        <v>110</v>
      </c>
      <c r="X2681" t="s">
        <v>1688</v>
      </c>
      <c r="Y2681" t="s">
        <v>1689</v>
      </c>
      <c r="AB2681" s="3">
        <v>38776320</v>
      </c>
      <c r="AC2681" s="3">
        <v>53113783</v>
      </c>
      <c r="AD2681">
        <v>110.59</v>
      </c>
      <c r="AE2681" s="5">
        <f t="shared" si="83"/>
        <v>37613030.399999999</v>
      </c>
      <c r="AF2681">
        <v>151.49</v>
      </c>
      <c r="AG2681" s="4">
        <v>0.97</v>
      </c>
      <c r="AH2681" t="s">
        <v>33</v>
      </c>
      <c r="AI2681" t="s">
        <v>52</v>
      </c>
      <c r="AJ2681">
        <v>34.161673</v>
      </c>
      <c r="AK2681">
        <v>-118.052846</v>
      </c>
    </row>
    <row r="2682" spans="1:37" x14ac:dyDescent="0.25">
      <c r="A2682">
        <v>2680</v>
      </c>
      <c r="B2682">
        <v>724</v>
      </c>
      <c r="C2682" t="s">
        <v>1686</v>
      </c>
      <c r="D2682" t="s">
        <v>52</v>
      </c>
      <c r="E2682" t="s">
        <v>31</v>
      </c>
      <c r="F2682" s="2">
        <v>36342</v>
      </c>
      <c r="G2682" s="2">
        <v>39994</v>
      </c>
      <c r="H2682">
        <v>11100</v>
      </c>
      <c r="I2682">
        <v>10860</v>
      </c>
      <c r="J2682">
        <v>262</v>
      </c>
      <c r="K2682">
        <f t="shared" si="82"/>
        <v>1061493000</v>
      </c>
      <c r="L2682">
        <v>236</v>
      </c>
      <c r="M2682">
        <v>210</v>
      </c>
      <c r="N2682" t="s">
        <v>1686</v>
      </c>
      <c r="O2682">
        <v>3</v>
      </c>
      <c r="P2682" t="s">
        <v>39</v>
      </c>
      <c r="Q2682" s="6">
        <v>42322</v>
      </c>
      <c r="R2682">
        <v>169</v>
      </c>
      <c r="S2682">
        <v>190</v>
      </c>
      <c r="T2682" t="s">
        <v>55</v>
      </c>
      <c r="U2682" t="s">
        <v>1691</v>
      </c>
      <c r="V2682" s="3">
        <v>10971</v>
      </c>
      <c r="W2682">
        <v>162.47</v>
      </c>
      <c r="Y2682" t="s">
        <v>1692</v>
      </c>
      <c r="AB2682" s="3">
        <v>55068891</v>
      </c>
      <c r="AC2682" s="3">
        <v>61748845</v>
      </c>
      <c r="AD2682">
        <v>162.30000000000001</v>
      </c>
      <c r="AE2682" s="5">
        <f t="shared" si="83"/>
        <v>53416824.269999996</v>
      </c>
      <c r="AF2682">
        <v>181.98</v>
      </c>
      <c r="AG2682" s="4">
        <v>0.97</v>
      </c>
      <c r="AH2682" t="s">
        <v>33</v>
      </c>
      <c r="AI2682" t="s">
        <v>52</v>
      </c>
      <c r="AJ2682">
        <v>34.161673</v>
      </c>
      <c r="AK2682">
        <v>-118.052846</v>
      </c>
    </row>
    <row r="2683" spans="1:37" x14ac:dyDescent="0.25">
      <c r="A2683">
        <v>2681</v>
      </c>
      <c r="B2683">
        <v>724</v>
      </c>
      <c r="C2683" t="s">
        <v>1686</v>
      </c>
      <c r="D2683" t="s">
        <v>52</v>
      </c>
      <c r="E2683" t="s">
        <v>31</v>
      </c>
      <c r="F2683" s="2">
        <v>36342</v>
      </c>
      <c r="G2683" s="2">
        <v>39994</v>
      </c>
      <c r="H2683">
        <v>11100</v>
      </c>
      <c r="I2683">
        <v>10860</v>
      </c>
      <c r="J2683">
        <v>262</v>
      </c>
      <c r="K2683">
        <f t="shared" si="82"/>
        <v>1061493000</v>
      </c>
      <c r="L2683">
        <v>236</v>
      </c>
      <c r="M2683">
        <v>210</v>
      </c>
      <c r="N2683" t="s">
        <v>1686</v>
      </c>
      <c r="O2683">
        <v>3</v>
      </c>
      <c r="P2683" t="s">
        <v>39</v>
      </c>
      <c r="Q2683" s="6">
        <v>42291</v>
      </c>
      <c r="R2683">
        <v>201</v>
      </c>
      <c r="S2683">
        <v>217</v>
      </c>
      <c r="T2683" t="s">
        <v>55</v>
      </c>
      <c r="U2683" t="s">
        <v>1693</v>
      </c>
      <c r="V2683" s="3">
        <v>10971</v>
      </c>
      <c r="W2683">
        <v>187</v>
      </c>
      <c r="Y2683" t="s">
        <v>1694</v>
      </c>
      <c r="AB2683" s="3">
        <v>65496137</v>
      </c>
      <c r="AC2683" s="3">
        <v>70709760</v>
      </c>
      <c r="AD2683">
        <v>186.8</v>
      </c>
      <c r="AE2683" s="5">
        <f t="shared" si="83"/>
        <v>63531252.890000001</v>
      </c>
      <c r="AF2683">
        <v>201.67</v>
      </c>
      <c r="AG2683" s="4">
        <v>0.97</v>
      </c>
      <c r="AH2683" t="s">
        <v>33</v>
      </c>
      <c r="AI2683" t="s">
        <v>52</v>
      </c>
      <c r="AJ2683">
        <v>34.161673</v>
      </c>
      <c r="AK2683">
        <v>-118.052846</v>
      </c>
    </row>
    <row r="2684" spans="1:37" x14ac:dyDescent="0.25">
      <c r="A2684">
        <v>2682</v>
      </c>
      <c r="B2684">
        <v>724</v>
      </c>
      <c r="C2684" t="s">
        <v>1686</v>
      </c>
      <c r="D2684" t="s">
        <v>52</v>
      </c>
      <c r="E2684" t="s">
        <v>31</v>
      </c>
      <c r="F2684" s="2">
        <v>36342</v>
      </c>
      <c r="G2684" s="2">
        <v>39994</v>
      </c>
      <c r="H2684">
        <v>11100</v>
      </c>
      <c r="I2684">
        <v>10860</v>
      </c>
      <c r="J2684">
        <v>262</v>
      </c>
      <c r="K2684">
        <f t="shared" si="82"/>
        <v>1061493000</v>
      </c>
      <c r="L2684">
        <v>236</v>
      </c>
      <c r="M2684">
        <v>210</v>
      </c>
      <c r="N2684" t="s">
        <v>1686</v>
      </c>
      <c r="O2684">
        <v>3</v>
      </c>
      <c r="P2684" t="s">
        <v>39</v>
      </c>
      <c r="Q2684" s="6">
        <v>42261</v>
      </c>
      <c r="R2684">
        <v>212</v>
      </c>
      <c r="S2684">
        <v>245</v>
      </c>
      <c r="T2684" t="s">
        <v>55</v>
      </c>
      <c r="U2684" t="s">
        <v>1695</v>
      </c>
      <c r="V2684" s="3">
        <v>10971</v>
      </c>
      <c r="W2684">
        <v>203</v>
      </c>
      <c r="Y2684" t="s">
        <v>1696</v>
      </c>
      <c r="AB2684" s="3">
        <v>69080503</v>
      </c>
      <c r="AC2684" s="3">
        <v>79833600</v>
      </c>
      <c r="AD2684">
        <v>203.59</v>
      </c>
      <c r="AE2684" s="5">
        <f t="shared" si="83"/>
        <v>67008087.909999996</v>
      </c>
      <c r="AF2684">
        <v>235.28</v>
      </c>
      <c r="AG2684" s="4">
        <v>0.97</v>
      </c>
      <c r="AH2684" t="s">
        <v>33</v>
      </c>
      <c r="AI2684" t="s">
        <v>52</v>
      </c>
      <c r="AJ2684">
        <v>34.161673</v>
      </c>
      <c r="AK2684">
        <v>-118.052846</v>
      </c>
    </row>
    <row r="2685" spans="1:37" x14ac:dyDescent="0.25">
      <c r="A2685">
        <v>2683</v>
      </c>
      <c r="B2685">
        <v>724</v>
      </c>
      <c r="C2685" t="s">
        <v>1686</v>
      </c>
      <c r="D2685" t="s">
        <v>52</v>
      </c>
      <c r="E2685" t="s">
        <v>31</v>
      </c>
      <c r="F2685" s="2">
        <v>36342</v>
      </c>
      <c r="G2685" s="2">
        <v>39994</v>
      </c>
      <c r="H2685">
        <v>11100</v>
      </c>
      <c r="I2685">
        <v>10860</v>
      </c>
      <c r="J2685">
        <v>262</v>
      </c>
      <c r="K2685">
        <f t="shared" si="82"/>
        <v>1061493000</v>
      </c>
      <c r="L2685">
        <v>236</v>
      </c>
      <c r="M2685">
        <v>210</v>
      </c>
      <c r="N2685" t="s">
        <v>1686</v>
      </c>
      <c r="O2685">
        <v>3</v>
      </c>
      <c r="P2685" t="s">
        <v>39</v>
      </c>
      <c r="Q2685" s="6">
        <v>42230</v>
      </c>
      <c r="R2685">
        <v>75</v>
      </c>
      <c r="S2685">
        <v>82</v>
      </c>
      <c r="T2685" t="s">
        <v>40</v>
      </c>
      <c r="U2685" t="s">
        <v>1697</v>
      </c>
      <c r="V2685" s="3">
        <v>10971</v>
      </c>
      <c r="X2685" t="s">
        <v>1060</v>
      </c>
      <c r="Y2685" t="s">
        <v>1698</v>
      </c>
      <c r="AB2685" s="3">
        <v>75050000</v>
      </c>
      <c r="AC2685" s="3">
        <v>81900000</v>
      </c>
      <c r="AD2685">
        <v>214.05</v>
      </c>
      <c r="AE2685" s="5">
        <f t="shared" si="83"/>
        <v>72798500</v>
      </c>
      <c r="AF2685">
        <v>233.59</v>
      </c>
      <c r="AG2685" s="4">
        <v>0.97</v>
      </c>
      <c r="AH2685" t="s">
        <v>33</v>
      </c>
      <c r="AI2685" t="s">
        <v>52</v>
      </c>
      <c r="AJ2685">
        <v>34.161673</v>
      </c>
      <c r="AK2685">
        <v>-118.052846</v>
      </c>
    </row>
    <row r="2686" spans="1:37" x14ac:dyDescent="0.25">
      <c r="A2686">
        <v>2684</v>
      </c>
      <c r="B2686">
        <v>724</v>
      </c>
      <c r="C2686" t="s">
        <v>1686</v>
      </c>
      <c r="D2686" t="s">
        <v>52</v>
      </c>
      <c r="E2686" t="s">
        <v>31</v>
      </c>
      <c r="F2686" s="2">
        <v>36342</v>
      </c>
      <c r="G2686" s="2">
        <v>39994</v>
      </c>
      <c r="H2686">
        <v>11100</v>
      </c>
      <c r="I2686">
        <v>10860</v>
      </c>
      <c r="J2686">
        <v>262</v>
      </c>
      <c r="K2686">
        <f t="shared" si="82"/>
        <v>1061493000</v>
      </c>
      <c r="L2686">
        <v>236</v>
      </c>
      <c r="M2686">
        <v>210</v>
      </c>
      <c r="N2686" t="s">
        <v>1686</v>
      </c>
      <c r="O2686">
        <v>2</v>
      </c>
      <c r="P2686" t="s">
        <v>34</v>
      </c>
      <c r="Q2686" s="6">
        <v>42199</v>
      </c>
      <c r="R2686">
        <v>80</v>
      </c>
      <c r="S2686">
        <v>82</v>
      </c>
      <c r="T2686" t="s">
        <v>40</v>
      </c>
      <c r="U2686" t="s">
        <v>1699</v>
      </c>
      <c r="V2686" s="3">
        <v>11100</v>
      </c>
      <c r="AB2686" s="3">
        <v>79630000</v>
      </c>
      <c r="AC2686" s="3">
        <v>81740000</v>
      </c>
      <c r="AD2686">
        <v>224.47</v>
      </c>
      <c r="AE2686" s="5">
        <f t="shared" si="83"/>
        <v>77241100</v>
      </c>
      <c r="AF2686">
        <v>230.42</v>
      </c>
      <c r="AG2686" s="4">
        <v>0.97</v>
      </c>
      <c r="AH2686" t="s">
        <v>33</v>
      </c>
      <c r="AI2686" t="s">
        <v>52</v>
      </c>
      <c r="AJ2686">
        <v>34.161673</v>
      </c>
      <c r="AK2686">
        <v>-118.052846</v>
      </c>
    </row>
    <row r="2687" spans="1:37" x14ac:dyDescent="0.25">
      <c r="A2687">
        <v>2685</v>
      </c>
      <c r="B2687">
        <v>724</v>
      </c>
      <c r="C2687" t="s">
        <v>1686</v>
      </c>
      <c r="D2687" t="s">
        <v>52</v>
      </c>
      <c r="E2687" t="s">
        <v>31</v>
      </c>
      <c r="F2687" s="2">
        <v>36342</v>
      </c>
      <c r="G2687" s="2">
        <v>39994</v>
      </c>
      <c r="H2687">
        <v>11100</v>
      </c>
      <c r="I2687">
        <v>10860</v>
      </c>
      <c r="J2687">
        <v>262</v>
      </c>
      <c r="K2687">
        <f t="shared" si="82"/>
        <v>1061493000</v>
      </c>
      <c r="L2687">
        <v>236</v>
      </c>
      <c r="M2687">
        <v>210</v>
      </c>
      <c r="N2687" t="s">
        <v>1686</v>
      </c>
      <c r="O2687">
        <v>2</v>
      </c>
      <c r="P2687" t="s">
        <v>39</v>
      </c>
      <c r="Q2687" s="6">
        <v>42169</v>
      </c>
      <c r="R2687">
        <v>75</v>
      </c>
      <c r="S2687">
        <v>82</v>
      </c>
      <c r="T2687" t="s">
        <v>40</v>
      </c>
      <c r="U2687" t="s">
        <v>1700</v>
      </c>
      <c r="V2687" s="3">
        <v>10917</v>
      </c>
      <c r="AB2687" s="3">
        <v>75060000</v>
      </c>
      <c r="AC2687" s="3">
        <v>82110000</v>
      </c>
      <c r="AD2687">
        <v>222.31</v>
      </c>
      <c r="AE2687" s="5">
        <f t="shared" si="83"/>
        <v>72808200</v>
      </c>
      <c r="AF2687">
        <v>243.19</v>
      </c>
      <c r="AG2687" s="4">
        <v>0.97</v>
      </c>
      <c r="AH2687" t="s">
        <v>33</v>
      </c>
      <c r="AI2687" t="s">
        <v>52</v>
      </c>
      <c r="AJ2687">
        <v>34.161673</v>
      </c>
      <c r="AK2687">
        <v>-118.052846</v>
      </c>
    </row>
    <row r="2688" spans="1:37" x14ac:dyDescent="0.25">
      <c r="A2688">
        <v>2686</v>
      </c>
      <c r="B2688">
        <v>359</v>
      </c>
      <c r="C2688" t="s">
        <v>1701</v>
      </c>
      <c r="D2688" t="s">
        <v>108</v>
      </c>
      <c r="E2688" t="s">
        <v>53</v>
      </c>
      <c r="F2688" s="2">
        <v>35796</v>
      </c>
      <c r="G2688" s="2">
        <v>39447</v>
      </c>
      <c r="H2688">
        <v>16729</v>
      </c>
      <c r="I2688">
        <v>13454</v>
      </c>
      <c r="J2688">
        <v>143</v>
      </c>
      <c r="K2688">
        <f t="shared" si="82"/>
        <v>873170155</v>
      </c>
      <c r="L2688">
        <v>130</v>
      </c>
      <c r="M2688">
        <v>117</v>
      </c>
      <c r="N2688" t="s">
        <v>1701</v>
      </c>
      <c r="O2688" t="s">
        <v>112</v>
      </c>
      <c r="P2688" t="s">
        <v>39</v>
      </c>
      <c r="Q2688" s="6">
        <v>42050</v>
      </c>
      <c r="R2688" s="3">
        <v>43030700</v>
      </c>
      <c r="S2688" s="3">
        <v>41688100</v>
      </c>
      <c r="T2688" t="s">
        <v>32</v>
      </c>
      <c r="U2688" t="s">
        <v>2219</v>
      </c>
      <c r="V2688" s="3">
        <v>16729</v>
      </c>
      <c r="W2688">
        <v>71.680000000000007</v>
      </c>
      <c r="AB2688" s="3">
        <v>43030700</v>
      </c>
      <c r="AC2688" s="3">
        <v>41688100</v>
      </c>
      <c r="AD2688">
        <v>71.650000000000006</v>
      </c>
      <c r="AE2688" s="5">
        <f t="shared" si="83"/>
        <v>33563946</v>
      </c>
      <c r="AF2688">
        <v>69.42</v>
      </c>
      <c r="AG2688" s="4">
        <v>0.78</v>
      </c>
      <c r="AH2688" t="s">
        <v>33</v>
      </c>
      <c r="AI2688" t="s">
        <v>108</v>
      </c>
      <c r="AJ2688">
        <v>36.424686999999999</v>
      </c>
      <c r="AK2688">
        <v>-121.326319</v>
      </c>
    </row>
    <row r="2689" spans="1:37" x14ac:dyDescent="0.25">
      <c r="A2689">
        <v>2687</v>
      </c>
      <c r="B2689">
        <v>359</v>
      </c>
      <c r="C2689" t="s">
        <v>1701</v>
      </c>
      <c r="D2689" t="s">
        <v>108</v>
      </c>
      <c r="E2689" t="s">
        <v>53</v>
      </c>
      <c r="F2689" s="2">
        <v>35796</v>
      </c>
      <c r="G2689" s="2">
        <v>39447</v>
      </c>
      <c r="H2689">
        <v>16729</v>
      </c>
      <c r="I2689">
        <v>13454</v>
      </c>
      <c r="J2689">
        <v>143</v>
      </c>
      <c r="K2689">
        <f t="shared" si="82"/>
        <v>873170155</v>
      </c>
      <c r="L2689">
        <v>130</v>
      </c>
      <c r="M2689">
        <v>117</v>
      </c>
      <c r="N2689" t="s">
        <v>1701</v>
      </c>
      <c r="O2689" t="s">
        <v>112</v>
      </c>
      <c r="P2689" t="s">
        <v>39</v>
      </c>
      <c r="Q2689" s="6">
        <v>42019</v>
      </c>
      <c r="R2689" s="3">
        <v>38136200</v>
      </c>
      <c r="S2689" s="3">
        <v>54072000</v>
      </c>
      <c r="T2689" t="s">
        <v>32</v>
      </c>
      <c r="U2689" t="s">
        <v>1702</v>
      </c>
      <c r="V2689" s="3">
        <v>16729</v>
      </c>
      <c r="W2689">
        <v>57.73</v>
      </c>
      <c r="X2689" t="s">
        <v>1703</v>
      </c>
      <c r="AB2689" s="3">
        <v>38136200</v>
      </c>
      <c r="AC2689" s="3">
        <v>54072000</v>
      </c>
      <c r="AD2689">
        <v>55.81</v>
      </c>
      <c r="AE2689" s="5">
        <f t="shared" si="83"/>
        <v>28983512</v>
      </c>
      <c r="AF2689">
        <v>79.13</v>
      </c>
      <c r="AG2689" s="4">
        <v>0.76</v>
      </c>
      <c r="AH2689" t="s">
        <v>33</v>
      </c>
      <c r="AI2689" t="s">
        <v>108</v>
      </c>
      <c r="AJ2689">
        <v>36.424686999999999</v>
      </c>
      <c r="AK2689">
        <v>-121.326319</v>
      </c>
    </row>
    <row r="2690" spans="1:37" x14ac:dyDescent="0.25">
      <c r="A2690">
        <v>2688</v>
      </c>
      <c r="B2690">
        <v>359</v>
      </c>
      <c r="C2690" t="s">
        <v>1701</v>
      </c>
      <c r="D2690" t="s">
        <v>108</v>
      </c>
      <c r="E2690" t="s">
        <v>53</v>
      </c>
      <c r="F2690" s="2">
        <v>35796</v>
      </c>
      <c r="G2690" s="2">
        <v>39447</v>
      </c>
      <c r="H2690">
        <v>16729</v>
      </c>
      <c r="I2690">
        <v>13454</v>
      </c>
      <c r="J2690">
        <v>143</v>
      </c>
      <c r="K2690">
        <f t="shared" si="82"/>
        <v>873170155</v>
      </c>
      <c r="L2690">
        <v>130</v>
      </c>
      <c r="M2690">
        <v>117</v>
      </c>
      <c r="N2690" t="s">
        <v>1701</v>
      </c>
      <c r="O2690" t="s">
        <v>112</v>
      </c>
      <c r="P2690" t="s">
        <v>39</v>
      </c>
      <c r="Q2690" s="6">
        <v>42352</v>
      </c>
      <c r="R2690" s="3">
        <v>38936400</v>
      </c>
      <c r="S2690" s="3">
        <v>50228100</v>
      </c>
      <c r="T2690" t="s">
        <v>32</v>
      </c>
      <c r="V2690" s="3">
        <v>16729</v>
      </c>
      <c r="W2690">
        <v>58</v>
      </c>
      <c r="AB2690" s="3">
        <v>38936400</v>
      </c>
      <c r="AC2690" s="3">
        <v>50228100</v>
      </c>
      <c r="AD2690">
        <v>57.81</v>
      </c>
      <c r="AE2690" s="5">
        <f t="shared" si="83"/>
        <v>29981028</v>
      </c>
      <c r="AF2690">
        <v>74.58</v>
      </c>
      <c r="AG2690" s="4">
        <v>0.77</v>
      </c>
      <c r="AH2690" t="s">
        <v>33</v>
      </c>
      <c r="AI2690" t="s">
        <v>108</v>
      </c>
      <c r="AJ2690">
        <v>36.424686999999999</v>
      </c>
      <c r="AK2690">
        <v>-121.326319</v>
      </c>
    </row>
    <row r="2691" spans="1:37" x14ac:dyDescent="0.25">
      <c r="A2691">
        <v>2689</v>
      </c>
      <c r="B2691">
        <v>359</v>
      </c>
      <c r="C2691" t="s">
        <v>1701</v>
      </c>
      <c r="D2691" t="s">
        <v>108</v>
      </c>
      <c r="E2691" t="s">
        <v>53</v>
      </c>
      <c r="F2691" s="2">
        <v>35796</v>
      </c>
      <c r="G2691" s="2">
        <v>39447</v>
      </c>
      <c r="H2691">
        <v>16729</v>
      </c>
      <c r="I2691">
        <v>13454</v>
      </c>
      <c r="J2691">
        <v>143</v>
      </c>
      <c r="K2691">
        <f t="shared" ref="K2691:K2754" si="84">J2691*H2691*365</f>
        <v>873170155</v>
      </c>
      <c r="L2691">
        <v>130</v>
      </c>
      <c r="M2691">
        <v>117</v>
      </c>
      <c r="N2691" t="s">
        <v>1701</v>
      </c>
      <c r="O2691" t="s">
        <v>1704</v>
      </c>
      <c r="P2691" t="s">
        <v>34</v>
      </c>
      <c r="Q2691" s="6">
        <v>42322</v>
      </c>
      <c r="R2691" s="3">
        <v>47223400</v>
      </c>
      <c r="S2691" s="3">
        <v>54569700</v>
      </c>
      <c r="T2691" t="s">
        <v>32</v>
      </c>
      <c r="V2691" s="3">
        <v>16729</v>
      </c>
      <c r="W2691">
        <v>73</v>
      </c>
      <c r="AB2691" s="3">
        <v>47223400</v>
      </c>
      <c r="AC2691" s="3">
        <v>54569700</v>
      </c>
      <c r="AD2691">
        <v>73.39</v>
      </c>
      <c r="AE2691" s="5">
        <f t="shared" ref="AE2691:AE2754" si="85">AB2691*AG2691</f>
        <v>36834252</v>
      </c>
      <c r="AF2691">
        <v>84.81</v>
      </c>
      <c r="AG2691" s="4">
        <v>0.78</v>
      </c>
      <c r="AH2691" t="s">
        <v>33</v>
      </c>
      <c r="AI2691" t="s">
        <v>108</v>
      </c>
      <c r="AJ2691">
        <v>36.424686999999999</v>
      </c>
      <c r="AK2691">
        <v>-121.326319</v>
      </c>
    </row>
    <row r="2692" spans="1:37" x14ac:dyDescent="0.25">
      <c r="A2692">
        <v>2690</v>
      </c>
      <c r="B2692">
        <v>359</v>
      </c>
      <c r="C2692" t="s">
        <v>1701</v>
      </c>
      <c r="D2692" t="s">
        <v>108</v>
      </c>
      <c r="E2692" t="s">
        <v>53</v>
      </c>
      <c r="F2692" s="2">
        <v>35796</v>
      </c>
      <c r="G2692" s="2">
        <v>39447</v>
      </c>
      <c r="H2692">
        <v>16729</v>
      </c>
      <c r="I2692">
        <v>13454</v>
      </c>
      <c r="J2692">
        <v>143</v>
      </c>
      <c r="K2692">
        <f t="shared" si="84"/>
        <v>873170155</v>
      </c>
      <c r="L2692">
        <v>130</v>
      </c>
      <c r="M2692">
        <v>117</v>
      </c>
      <c r="N2692" t="s">
        <v>1701</v>
      </c>
      <c r="O2692" t="s">
        <v>96</v>
      </c>
      <c r="P2692" t="s">
        <v>34</v>
      </c>
      <c r="Q2692" s="6">
        <v>42291</v>
      </c>
      <c r="R2692" s="3">
        <v>65219700</v>
      </c>
      <c r="S2692" s="3">
        <v>70382800</v>
      </c>
      <c r="T2692" t="s">
        <v>32</v>
      </c>
      <c r="V2692" s="3">
        <v>16729</v>
      </c>
      <c r="W2692">
        <v>110</v>
      </c>
      <c r="AB2692" s="3">
        <v>65219700</v>
      </c>
      <c r="AC2692" s="3">
        <v>70382800</v>
      </c>
      <c r="AD2692">
        <v>111.93</v>
      </c>
      <c r="AE2692" s="5">
        <f t="shared" si="85"/>
        <v>58045533</v>
      </c>
      <c r="AF2692">
        <v>120.79</v>
      </c>
      <c r="AG2692" s="4">
        <v>0.89</v>
      </c>
      <c r="AH2692" t="s">
        <v>33</v>
      </c>
      <c r="AI2692" t="s">
        <v>108</v>
      </c>
      <c r="AJ2692">
        <v>36.424686999999999</v>
      </c>
      <c r="AK2692">
        <v>-121.326319</v>
      </c>
    </row>
    <row r="2693" spans="1:37" x14ac:dyDescent="0.25">
      <c r="A2693">
        <v>2691</v>
      </c>
      <c r="B2693">
        <v>359</v>
      </c>
      <c r="C2693" t="s">
        <v>1701</v>
      </c>
      <c r="D2693" t="s">
        <v>108</v>
      </c>
      <c r="E2693" t="s">
        <v>53</v>
      </c>
      <c r="F2693" s="2">
        <v>35796</v>
      </c>
      <c r="G2693" s="2">
        <v>39447</v>
      </c>
      <c r="H2693">
        <v>16729</v>
      </c>
      <c r="I2693">
        <v>13454</v>
      </c>
      <c r="J2693">
        <v>143</v>
      </c>
      <c r="K2693">
        <f t="shared" si="84"/>
        <v>873170155</v>
      </c>
      <c r="L2693">
        <v>130</v>
      </c>
      <c r="M2693">
        <v>117</v>
      </c>
      <c r="N2693" t="s">
        <v>1701</v>
      </c>
      <c r="O2693" t="s">
        <v>96</v>
      </c>
      <c r="P2693" t="s">
        <v>34</v>
      </c>
      <c r="Q2693" s="6">
        <v>42261</v>
      </c>
      <c r="R2693" s="3">
        <v>65963900</v>
      </c>
      <c r="S2693" s="3">
        <v>68827000</v>
      </c>
      <c r="T2693" t="s">
        <v>32</v>
      </c>
      <c r="V2693" s="3">
        <v>16729</v>
      </c>
      <c r="W2693">
        <v>100</v>
      </c>
      <c r="AB2693" s="3">
        <v>65963900</v>
      </c>
      <c r="AC2693" s="3">
        <v>68827000</v>
      </c>
      <c r="AD2693">
        <v>101.21</v>
      </c>
      <c r="AE2693" s="5">
        <f t="shared" si="85"/>
        <v>50792203</v>
      </c>
      <c r="AF2693">
        <v>105.6</v>
      </c>
      <c r="AG2693" s="4">
        <v>0.77</v>
      </c>
      <c r="AH2693" t="s">
        <v>33</v>
      </c>
      <c r="AI2693" t="s">
        <v>108</v>
      </c>
      <c r="AJ2693">
        <v>36.424686999999999</v>
      </c>
      <c r="AK2693">
        <v>-121.326319</v>
      </c>
    </row>
    <row r="2694" spans="1:37" x14ac:dyDescent="0.25">
      <c r="A2694">
        <v>2692</v>
      </c>
      <c r="B2694">
        <v>359</v>
      </c>
      <c r="C2694" t="s">
        <v>1701</v>
      </c>
      <c r="D2694" t="s">
        <v>108</v>
      </c>
      <c r="E2694" t="s">
        <v>53</v>
      </c>
      <c r="F2694" s="2">
        <v>35796</v>
      </c>
      <c r="G2694" s="2">
        <v>39447</v>
      </c>
      <c r="H2694">
        <v>16729</v>
      </c>
      <c r="I2694">
        <v>13454</v>
      </c>
      <c r="J2694">
        <v>143</v>
      </c>
      <c r="K2694">
        <f t="shared" si="84"/>
        <v>873170155</v>
      </c>
      <c r="L2694">
        <v>130</v>
      </c>
      <c r="M2694">
        <v>117</v>
      </c>
      <c r="N2694" t="s">
        <v>1701</v>
      </c>
      <c r="O2694" t="s">
        <v>96</v>
      </c>
      <c r="P2694" t="s">
        <v>34</v>
      </c>
      <c r="Q2694" s="6">
        <v>42230</v>
      </c>
      <c r="R2694" s="3">
        <v>76115400</v>
      </c>
      <c r="S2694" s="3">
        <v>78125800</v>
      </c>
      <c r="T2694" t="s">
        <v>32</v>
      </c>
      <c r="U2694" t="s">
        <v>1705</v>
      </c>
      <c r="V2694" s="3">
        <v>16729</v>
      </c>
      <c r="AB2694" s="3">
        <v>76115400</v>
      </c>
      <c r="AC2694" s="3">
        <v>78125800</v>
      </c>
      <c r="AD2694">
        <v>121.82</v>
      </c>
      <c r="AE2694" s="5">
        <f t="shared" si="85"/>
        <v>63175782</v>
      </c>
      <c r="AF2694">
        <v>125.04</v>
      </c>
      <c r="AG2694" s="4">
        <v>0.83</v>
      </c>
      <c r="AH2694" t="s">
        <v>33</v>
      </c>
      <c r="AI2694" t="s">
        <v>108</v>
      </c>
      <c r="AJ2694">
        <v>36.424686999999999</v>
      </c>
      <c r="AK2694">
        <v>-121.326319</v>
      </c>
    </row>
    <row r="2695" spans="1:37" x14ac:dyDescent="0.25">
      <c r="A2695">
        <v>2693</v>
      </c>
      <c r="B2695">
        <v>359</v>
      </c>
      <c r="C2695" t="s">
        <v>1701</v>
      </c>
      <c r="D2695" t="s">
        <v>108</v>
      </c>
      <c r="E2695" t="s">
        <v>53</v>
      </c>
      <c r="F2695" s="2">
        <v>35796</v>
      </c>
      <c r="G2695" s="2">
        <v>39447</v>
      </c>
      <c r="H2695">
        <v>16729</v>
      </c>
      <c r="I2695">
        <v>13454</v>
      </c>
      <c r="J2695">
        <v>143</v>
      </c>
      <c r="K2695">
        <f t="shared" si="84"/>
        <v>873170155</v>
      </c>
      <c r="L2695">
        <v>130</v>
      </c>
      <c r="M2695">
        <v>117</v>
      </c>
      <c r="N2695" t="s">
        <v>1701</v>
      </c>
      <c r="O2695" t="s">
        <v>96</v>
      </c>
      <c r="P2695" t="s">
        <v>34</v>
      </c>
      <c r="Q2695" s="6">
        <v>42199</v>
      </c>
      <c r="R2695" s="3">
        <v>78998100</v>
      </c>
      <c r="S2695" s="3">
        <v>82211400</v>
      </c>
      <c r="T2695" t="s">
        <v>32</v>
      </c>
      <c r="U2695" t="s">
        <v>1706</v>
      </c>
      <c r="V2695" s="3">
        <v>16729</v>
      </c>
      <c r="AB2695" s="3">
        <v>78998100</v>
      </c>
      <c r="AC2695" s="3">
        <v>82211400</v>
      </c>
      <c r="AD2695">
        <v>126.43</v>
      </c>
      <c r="AE2695" s="5">
        <f t="shared" si="85"/>
        <v>65568423</v>
      </c>
      <c r="AF2695">
        <v>131.58000000000001</v>
      </c>
      <c r="AG2695" s="4">
        <v>0.83</v>
      </c>
      <c r="AH2695" t="s">
        <v>33</v>
      </c>
      <c r="AI2695" t="s">
        <v>108</v>
      </c>
      <c r="AJ2695">
        <v>36.424686999999999</v>
      </c>
      <c r="AK2695">
        <v>-121.326319</v>
      </c>
    </row>
    <row r="2696" spans="1:37" x14ac:dyDescent="0.25">
      <c r="A2696">
        <v>2694</v>
      </c>
      <c r="B2696">
        <v>359</v>
      </c>
      <c r="C2696" t="s">
        <v>1701</v>
      </c>
      <c r="D2696" t="s">
        <v>108</v>
      </c>
      <c r="E2696" t="s">
        <v>53</v>
      </c>
      <c r="F2696" s="2">
        <v>35796</v>
      </c>
      <c r="G2696" s="2">
        <v>39447</v>
      </c>
      <c r="H2696">
        <v>16729</v>
      </c>
      <c r="I2696">
        <v>13454</v>
      </c>
      <c r="J2696">
        <v>143</v>
      </c>
      <c r="K2696">
        <f t="shared" si="84"/>
        <v>873170155</v>
      </c>
      <c r="L2696">
        <v>130</v>
      </c>
      <c r="M2696">
        <v>117</v>
      </c>
      <c r="N2696" t="s">
        <v>1701</v>
      </c>
      <c r="O2696" t="s">
        <v>96</v>
      </c>
      <c r="P2696" t="s">
        <v>34</v>
      </c>
      <c r="Q2696" s="6">
        <v>42169</v>
      </c>
      <c r="R2696" s="3">
        <v>78161700</v>
      </c>
      <c r="S2696" s="3">
        <v>81466400</v>
      </c>
      <c r="T2696" t="s">
        <v>32</v>
      </c>
      <c r="U2696" t="s">
        <v>1706</v>
      </c>
      <c r="V2696" s="3">
        <v>16729</v>
      </c>
      <c r="AB2696" s="3">
        <v>78161700</v>
      </c>
      <c r="AC2696" s="3">
        <v>81466400</v>
      </c>
      <c r="AD2696">
        <v>129.26</v>
      </c>
      <c r="AE2696" s="5">
        <f t="shared" si="85"/>
        <v>64874211</v>
      </c>
      <c r="AF2696">
        <v>134.72999999999999</v>
      </c>
      <c r="AG2696" s="4">
        <v>0.83</v>
      </c>
      <c r="AH2696" t="s">
        <v>33</v>
      </c>
      <c r="AI2696" t="s">
        <v>108</v>
      </c>
      <c r="AJ2696">
        <v>36.424686999999999</v>
      </c>
      <c r="AK2696">
        <v>-121.326319</v>
      </c>
    </row>
    <row r="2697" spans="1:37" x14ac:dyDescent="0.25">
      <c r="A2697">
        <v>2695</v>
      </c>
      <c r="B2697">
        <v>694</v>
      </c>
      <c r="C2697" t="s">
        <v>1707</v>
      </c>
      <c r="D2697" t="s">
        <v>36</v>
      </c>
      <c r="E2697" t="s">
        <v>31</v>
      </c>
      <c r="F2697" s="2">
        <v>34700</v>
      </c>
      <c r="G2697" s="2">
        <v>38352</v>
      </c>
      <c r="H2697">
        <v>11426</v>
      </c>
      <c r="I2697">
        <v>10050</v>
      </c>
      <c r="J2697">
        <v>216</v>
      </c>
      <c r="K2697">
        <f t="shared" si="84"/>
        <v>900825840</v>
      </c>
      <c r="L2697">
        <v>195</v>
      </c>
      <c r="M2697">
        <v>173</v>
      </c>
      <c r="N2697" t="s">
        <v>1707</v>
      </c>
      <c r="O2697" t="s">
        <v>38</v>
      </c>
      <c r="P2697" t="s">
        <v>39</v>
      </c>
      <c r="Q2697" s="6">
        <v>42050</v>
      </c>
      <c r="R2697">
        <v>100</v>
      </c>
      <c r="S2697">
        <v>97</v>
      </c>
      <c r="T2697" t="s">
        <v>55</v>
      </c>
      <c r="U2697" t="s">
        <v>2220</v>
      </c>
      <c r="V2697" s="3">
        <v>11426</v>
      </c>
      <c r="W2697">
        <v>69.900000000000006</v>
      </c>
      <c r="AB2697" s="3">
        <v>32422217</v>
      </c>
      <c r="AC2697" s="3">
        <v>31575003</v>
      </c>
      <c r="AD2697">
        <v>69.930000000000007</v>
      </c>
      <c r="AE2697" s="5">
        <f t="shared" si="85"/>
        <v>22371329.729999997</v>
      </c>
      <c r="AF2697">
        <v>68.099999999999994</v>
      </c>
      <c r="AG2697" s="4">
        <v>0.69</v>
      </c>
      <c r="AH2697" t="s">
        <v>33</v>
      </c>
      <c r="AI2697" t="s">
        <v>36</v>
      </c>
      <c r="AJ2697">
        <v>38.291859000000002</v>
      </c>
      <c r="AK2697">
        <v>-122.45803600000001</v>
      </c>
    </row>
    <row r="2698" spans="1:37" x14ac:dyDescent="0.25">
      <c r="A2698">
        <v>2696</v>
      </c>
      <c r="B2698">
        <v>694</v>
      </c>
      <c r="C2698" t="s">
        <v>1707</v>
      </c>
      <c r="D2698" t="s">
        <v>36</v>
      </c>
      <c r="E2698" t="s">
        <v>31</v>
      </c>
      <c r="F2698" s="2">
        <v>34700</v>
      </c>
      <c r="G2698" s="2">
        <v>38352</v>
      </c>
      <c r="H2698">
        <v>11426</v>
      </c>
      <c r="I2698">
        <v>10050</v>
      </c>
      <c r="J2698">
        <v>216</v>
      </c>
      <c r="K2698">
        <f t="shared" si="84"/>
        <v>900825840</v>
      </c>
      <c r="L2698">
        <v>195</v>
      </c>
      <c r="M2698">
        <v>173</v>
      </c>
      <c r="N2698" t="s">
        <v>1707</v>
      </c>
      <c r="O2698" t="s">
        <v>38</v>
      </c>
      <c r="P2698" t="s">
        <v>39</v>
      </c>
      <c r="Q2698" s="6">
        <v>42019</v>
      </c>
      <c r="R2698">
        <v>89</v>
      </c>
      <c r="S2698">
        <v>180</v>
      </c>
      <c r="T2698" t="s">
        <v>55</v>
      </c>
      <c r="U2698" t="s">
        <v>1708</v>
      </c>
      <c r="V2698" s="3">
        <v>11426</v>
      </c>
      <c r="W2698">
        <v>56.4</v>
      </c>
      <c r="AB2698" s="3">
        <v>28935607</v>
      </c>
      <c r="AC2698" s="3">
        <v>58783597</v>
      </c>
      <c r="AD2698">
        <v>56.37</v>
      </c>
      <c r="AE2698" s="5">
        <f t="shared" si="85"/>
        <v>19965568.829999998</v>
      </c>
      <c r="AF2698">
        <v>114.51</v>
      </c>
      <c r="AG2698" s="4">
        <v>0.69</v>
      </c>
      <c r="AH2698" t="s">
        <v>33</v>
      </c>
      <c r="AI2698" t="s">
        <v>36</v>
      </c>
      <c r="AJ2698">
        <v>38.291859000000002</v>
      </c>
      <c r="AK2698">
        <v>-122.45803600000001</v>
      </c>
    </row>
    <row r="2699" spans="1:37" x14ac:dyDescent="0.25">
      <c r="A2699">
        <v>2697</v>
      </c>
      <c r="B2699">
        <v>694</v>
      </c>
      <c r="C2699" t="s">
        <v>1707</v>
      </c>
      <c r="D2699" t="s">
        <v>36</v>
      </c>
      <c r="E2699" t="s">
        <v>31</v>
      </c>
      <c r="F2699" s="2">
        <v>34700</v>
      </c>
      <c r="G2699" s="2">
        <v>38352</v>
      </c>
      <c r="H2699">
        <v>11426</v>
      </c>
      <c r="I2699">
        <v>10050</v>
      </c>
      <c r="J2699">
        <v>216</v>
      </c>
      <c r="K2699">
        <f t="shared" si="84"/>
        <v>900825840</v>
      </c>
      <c r="L2699">
        <v>195</v>
      </c>
      <c r="M2699">
        <v>173</v>
      </c>
      <c r="N2699" t="s">
        <v>1707</v>
      </c>
      <c r="O2699" t="s">
        <v>38</v>
      </c>
      <c r="P2699" t="s">
        <v>39</v>
      </c>
      <c r="Q2699" s="6">
        <v>42352</v>
      </c>
      <c r="R2699">
        <v>105</v>
      </c>
      <c r="S2699">
        <v>108</v>
      </c>
      <c r="T2699" t="s">
        <v>55</v>
      </c>
      <c r="V2699" s="3">
        <v>11426</v>
      </c>
      <c r="W2699">
        <v>67.400000000000006</v>
      </c>
      <c r="AB2699" s="3">
        <v>34116644</v>
      </c>
      <c r="AC2699" s="3">
        <v>35224539</v>
      </c>
      <c r="AD2699">
        <v>67.42</v>
      </c>
      <c r="AE2699" s="5">
        <f t="shared" si="85"/>
        <v>23881650.799999997</v>
      </c>
      <c r="AF2699">
        <v>69.61</v>
      </c>
      <c r="AG2699" s="4">
        <v>0.7</v>
      </c>
      <c r="AH2699" t="s">
        <v>33</v>
      </c>
      <c r="AI2699" t="s">
        <v>36</v>
      </c>
      <c r="AJ2699">
        <v>38.291859000000002</v>
      </c>
      <c r="AK2699">
        <v>-122.45803600000001</v>
      </c>
    </row>
    <row r="2700" spans="1:37" x14ac:dyDescent="0.25">
      <c r="A2700">
        <v>2698</v>
      </c>
      <c r="B2700">
        <v>694</v>
      </c>
      <c r="C2700" t="s">
        <v>1707</v>
      </c>
      <c r="D2700" t="s">
        <v>36</v>
      </c>
      <c r="E2700" t="s">
        <v>31</v>
      </c>
      <c r="F2700" s="2">
        <v>34700</v>
      </c>
      <c r="G2700" s="2">
        <v>38352</v>
      </c>
      <c r="H2700">
        <v>11426</v>
      </c>
      <c r="I2700">
        <v>10050</v>
      </c>
      <c r="J2700">
        <v>216</v>
      </c>
      <c r="K2700">
        <f t="shared" si="84"/>
        <v>900825840</v>
      </c>
      <c r="L2700">
        <v>195</v>
      </c>
      <c r="M2700">
        <v>173</v>
      </c>
      <c r="N2700" t="s">
        <v>1707</v>
      </c>
      <c r="O2700" t="s">
        <v>38</v>
      </c>
      <c r="P2700" t="s">
        <v>39</v>
      </c>
      <c r="Q2700" s="6">
        <v>42322</v>
      </c>
      <c r="R2700">
        <v>105</v>
      </c>
      <c r="S2700">
        <v>150</v>
      </c>
      <c r="T2700" t="s">
        <v>55</v>
      </c>
      <c r="V2700" s="3">
        <v>11426</v>
      </c>
      <c r="W2700">
        <v>100.1</v>
      </c>
      <c r="AB2700" s="3">
        <v>34279570</v>
      </c>
      <c r="AC2700" s="3">
        <v>49008055</v>
      </c>
      <c r="AD2700">
        <v>70</v>
      </c>
      <c r="AE2700" s="5">
        <f t="shared" si="85"/>
        <v>23995699</v>
      </c>
      <c r="AF2700">
        <v>100.08</v>
      </c>
      <c r="AG2700" s="4">
        <v>0.7</v>
      </c>
      <c r="AH2700" t="s">
        <v>33</v>
      </c>
      <c r="AI2700" t="s">
        <v>36</v>
      </c>
      <c r="AJ2700">
        <v>38.291859000000002</v>
      </c>
      <c r="AK2700">
        <v>-122.45803600000001</v>
      </c>
    </row>
    <row r="2701" spans="1:37" x14ac:dyDescent="0.25">
      <c r="A2701">
        <v>2699</v>
      </c>
      <c r="B2701">
        <v>694</v>
      </c>
      <c r="C2701" t="s">
        <v>1707</v>
      </c>
      <c r="D2701" t="s">
        <v>36</v>
      </c>
      <c r="E2701" t="s">
        <v>31</v>
      </c>
      <c r="F2701" s="2">
        <v>34700</v>
      </c>
      <c r="G2701" s="2">
        <v>38352</v>
      </c>
      <c r="H2701">
        <v>11426</v>
      </c>
      <c r="I2701">
        <v>10050</v>
      </c>
      <c r="J2701">
        <v>216</v>
      </c>
      <c r="K2701">
        <f t="shared" si="84"/>
        <v>900825840</v>
      </c>
      <c r="L2701">
        <v>195</v>
      </c>
      <c r="M2701">
        <v>173</v>
      </c>
      <c r="N2701" t="s">
        <v>1707</v>
      </c>
      <c r="O2701" t="s">
        <v>38</v>
      </c>
      <c r="P2701" t="s">
        <v>39</v>
      </c>
      <c r="Q2701" s="6">
        <v>42291</v>
      </c>
      <c r="R2701">
        <v>180</v>
      </c>
      <c r="S2701">
        <v>256</v>
      </c>
      <c r="T2701" t="s">
        <v>55</v>
      </c>
      <c r="U2701" t="s">
        <v>1709</v>
      </c>
      <c r="V2701" s="3">
        <v>11426</v>
      </c>
      <c r="W2701">
        <v>122.56</v>
      </c>
      <c r="AB2701" s="3">
        <v>58666291</v>
      </c>
      <c r="AC2701" s="3">
        <v>83551564</v>
      </c>
      <c r="AD2701">
        <v>122.56</v>
      </c>
      <c r="AE2701" s="5">
        <f t="shared" si="85"/>
        <v>43413055.339999996</v>
      </c>
      <c r="AF2701">
        <v>174.55</v>
      </c>
      <c r="AG2701" s="4">
        <v>0.74</v>
      </c>
      <c r="AH2701" t="s">
        <v>33</v>
      </c>
      <c r="AI2701" t="s">
        <v>36</v>
      </c>
      <c r="AJ2701">
        <v>38.291859000000002</v>
      </c>
      <c r="AK2701">
        <v>-122.45803600000001</v>
      </c>
    </row>
    <row r="2702" spans="1:37" x14ac:dyDescent="0.25">
      <c r="A2702">
        <v>2700</v>
      </c>
      <c r="B2702">
        <v>694</v>
      </c>
      <c r="C2702" t="s">
        <v>1707</v>
      </c>
      <c r="D2702" t="s">
        <v>36</v>
      </c>
      <c r="E2702" t="s">
        <v>31</v>
      </c>
      <c r="F2702" s="2">
        <v>34700</v>
      </c>
      <c r="G2702" s="2">
        <v>38352</v>
      </c>
      <c r="H2702">
        <v>11426</v>
      </c>
      <c r="I2702">
        <v>10050</v>
      </c>
      <c r="J2702">
        <v>216</v>
      </c>
      <c r="K2702">
        <f t="shared" si="84"/>
        <v>900825840</v>
      </c>
      <c r="L2702">
        <v>195</v>
      </c>
      <c r="M2702">
        <v>173</v>
      </c>
      <c r="N2702" t="s">
        <v>1707</v>
      </c>
      <c r="O2702" t="s">
        <v>38</v>
      </c>
      <c r="P2702" t="s">
        <v>39</v>
      </c>
      <c r="Q2702" s="6">
        <v>42261</v>
      </c>
      <c r="R2702">
        <v>233</v>
      </c>
      <c r="S2702">
        <v>227</v>
      </c>
      <c r="T2702" t="s">
        <v>55</v>
      </c>
      <c r="U2702" t="s">
        <v>1710</v>
      </c>
      <c r="V2702" s="3">
        <v>11426</v>
      </c>
      <c r="W2702">
        <v>147.80000000000001</v>
      </c>
      <c r="AB2702" s="3">
        <v>75825627</v>
      </c>
      <c r="AC2702" s="3">
        <v>74000859</v>
      </c>
      <c r="AD2702">
        <v>147.77000000000001</v>
      </c>
      <c r="AE2702" s="5">
        <f t="shared" si="85"/>
        <v>50803170.090000004</v>
      </c>
      <c r="AF2702">
        <v>144.21</v>
      </c>
      <c r="AG2702" s="4">
        <v>0.67</v>
      </c>
      <c r="AH2702" t="s">
        <v>33</v>
      </c>
      <c r="AI2702" t="s">
        <v>36</v>
      </c>
      <c r="AJ2702">
        <v>38.291859000000002</v>
      </c>
      <c r="AK2702">
        <v>-122.45803600000001</v>
      </c>
    </row>
    <row r="2703" spans="1:37" x14ac:dyDescent="0.25">
      <c r="A2703">
        <v>2701</v>
      </c>
      <c r="B2703">
        <v>694</v>
      </c>
      <c r="C2703" t="s">
        <v>1707</v>
      </c>
      <c r="D2703" t="s">
        <v>36</v>
      </c>
      <c r="E2703" t="s">
        <v>31</v>
      </c>
      <c r="F2703" s="2">
        <v>34700</v>
      </c>
      <c r="G2703" s="2">
        <v>38352</v>
      </c>
      <c r="H2703">
        <v>11426</v>
      </c>
      <c r="I2703">
        <v>10050</v>
      </c>
      <c r="J2703">
        <v>216</v>
      </c>
      <c r="K2703">
        <f t="shared" si="84"/>
        <v>900825840</v>
      </c>
      <c r="L2703">
        <v>195</v>
      </c>
      <c r="M2703">
        <v>173</v>
      </c>
      <c r="N2703" t="s">
        <v>1707</v>
      </c>
      <c r="O2703" t="s">
        <v>38</v>
      </c>
      <c r="P2703" t="s">
        <v>39</v>
      </c>
      <c r="Q2703" s="6">
        <v>42230</v>
      </c>
      <c r="R2703">
        <v>195</v>
      </c>
      <c r="S2703">
        <v>236</v>
      </c>
      <c r="T2703" t="s">
        <v>55</v>
      </c>
      <c r="V2703" s="3">
        <v>11579</v>
      </c>
      <c r="AB2703" s="3">
        <v>63541028</v>
      </c>
      <c r="AC2703" s="3">
        <v>76998692</v>
      </c>
      <c r="AD2703">
        <v>127.45</v>
      </c>
      <c r="AE2703" s="5">
        <f t="shared" si="85"/>
        <v>45749540.159999996</v>
      </c>
      <c r="AF2703">
        <v>154.44999999999999</v>
      </c>
      <c r="AG2703" s="4">
        <v>0.72</v>
      </c>
      <c r="AH2703" t="s">
        <v>33</v>
      </c>
      <c r="AI2703" t="s">
        <v>36</v>
      </c>
      <c r="AJ2703">
        <v>38.291859000000002</v>
      </c>
      <c r="AK2703">
        <v>-122.45803600000001</v>
      </c>
    </row>
    <row r="2704" spans="1:37" x14ac:dyDescent="0.25">
      <c r="A2704">
        <v>2702</v>
      </c>
      <c r="B2704">
        <v>694</v>
      </c>
      <c r="C2704" t="s">
        <v>1707</v>
      </c>
      <c r="D2704" t="s">
        <v>36</v>
      </c>
      <c r="E2704" t="s">
        <v>31</v>
      </c>
      <c r="F2704" s="2">
        <v>34700</v>
      </c>
      <c r="G2704" s="2">
        <v>38352</v>
      </c>
      <c r="H2704">
        <v>11426</v>
      </c>
      <c r="I2704">
        <v>10050</v>
      </c>
      <c r="J2704">
        <v>216</v>
      </c>
      <c r="K2704">
        <f t="shared" si="84"/>
        <v>900825840</v>
      </c>
      <c r="L2704">
        <v>195</v>
      </c>
      <c r="M2704">
        <v>173</v>
      </c>
      <c r="N2704" t="s">
        <v>1707</v>
      </c>
      <c r="O2704" t="s">
        <v>96</v>
      </c>
      <c r="P2704" t="s">
        <v>34</v>
      </c>
      <c r="Q2704" s="6">
        <v>42199</v>
      </c>
      <c r="R2704">
        <v>277</v>
      </c>
      <c r="S2704">
        <v>304</v>
      </c>
      <c r="T2704" t="s">
        <v>55</v>
      </c>
      <c r="U2704" t="s">
        <v>1711</v>
      </c>
      <c r="V2704" s="3">
        <v>11426</v>
      </c>
      <c r="AB2704" s="3">
        <v>90163090</v>
      </c>
      <c r="AC2704" s="3">
        <v>98961078</v>
      </c>
      <c r="AD2704">
        <v>152.72999999999999</v>
      </c>
      <c r="AE2704" s="5">
        <f t="shared" si="85"/>
        <v>54097854</v>
      </c>
      <c r="AF2704">
        <v>167.63</v>
      </c>
      <c r="AG2704" s="4">
        <v>0.6</v>
      </c>
      <c r="AH2704" t="s">
        <v>33</v>
      </c>
      <c r="AI2704" t="s">
        <v>36</v>
      </c>
      <c r="AJ2704">
        <v>38.291859000000002</v>
      </c>
      <c r="AK2704">
        <v>-122.45803600000001</v>
      </c>
    </row>
    <row r="2705" spans="1:37" x14ac:dyDescent="0.25">
      <c r="A2705">
        <v>2703</v>
      </c>
      <c r="B2705">
        <v>694</v>
      </c>
      <c r="C2705" t="s">
        <v>1707</v>
      </c>
      <c r="D2705" t="s">
        <v>36</v>
      </c>
      <c r="E2705" t="s">
        <v>31</v>
      </c>
      <c r="F2705" s="2">
        <v>34700</v>
      </c>
      <c r="G2705" s="2">
        <v>38352</v>
      </c>
      <c r="H2705">
        <v>11426</v>
      </c>
      <c r="I2705">
        <v>10050</v>
      </c>
      <c r="J2705">
        <v>216</v>
      </c>
      <c r="K2705">
        <f t="shared" si="84"/>
        <v>900825840</v>
      </c>
      <c r="L2705">
        <v>195</v>
      </c>
      <c r="M2705">
        <v>173</v>
      </c>
      <c r="N2705" t="s">
        <v>1707</v>
      </c>
      <c r="O2705" t="s">
        <v>96</v>
      </c>
      <c r="P2705" t="s">
        <v>34</v>
      </c>
      <c r="Q2705" s="6">
        <v>42169</v>
      </c>
      <c r="R2705">
        <v>235</v>
      </c>
      <c r="S2705">
        <v>232</v>
      </c>
      <c r="T2705" t="s">
        <v>55</v>
      </c>
      <c r="U2705" t="s">
        <v>1711</v>
      </c>
      <c r="V2705" s="3">
        <v>11426</v>
      </c>
      <c r="AB2705" s="3">
        <v>76412160</v>
      </c>
      <c r="AC2705" s="3">
        <v>75695286</v>
      </c>
      <c r="AD2705">
        <v>167.19</v>
      </c>
      <c r="AE2705" s="5">
        <f t="shared" si="85"/>
        <v>57309120</v>
      </c>
      <c r="AF2705">
        <v>165.62</v>
      </c>
      <c r="AG2705" s="4">
        <v>0.75</v>
      </c>
      <c r="AH2705" t="s">
        <v>33</v>
      </c>
      <c r="AI2705" t="s">
        <v>36</v>
      </c>
      <c r="AJ2705">
        <v>38.291859000000002</v>
      </c>
      <c r="AK2705">
        <v>-122.45803600000001</v>
      </c>
    </row>
    <row r="2706" spans="1:37" x14ac:dyDescent="0.25">
      <c r="A2706">
        <v>2704</v>
      </c>
      <c r="B2706">
        <v>455</v>
      </c>
      <c r="C2706" t="s">
        <v>1712</v>
      </c>
      <c r="D2706" t="s">
        <v>108</v>
      </c>
      <c r="E2706" t="s">
        <v>53</v>
      </c>
      <c r="F2706" s="2">
        <v>36892</v>
      </c>
      <c r="G2706" s="2">
        <v>40543</v>
      </c>
      <c r="H2706">
        <v>37720</v>
      </c>
      <c r="I2706">
        <v>38015</v>
      </c>
      <c r="J2706">
        <v>118</v>
      </c>
      <c r="K2706">
        <f t="shared" si="84"/>
        <v>1624600400</v>
      </c>
      <c r="L2706">
        <v>118</v>
      </c>
      <c r="M2706">
        <v>115</v>
      </c>
      <c r="N2706" t="s">
        <v>1712</v>
      </c>
      <c r="O2706">
        <v>3</v>
      </c>
      <c r="P2706" t="s">
        <v>39</v>
      </c>
      <c r="Q2706" s="6">
        <v>42050</v>
      </c>
      <c r="R2706">
        <v>68</v>
      </c>
      <c r="S2706">
        <v>81</v>
      </c>
      <c r="T2706" t="s">
        <v>40</v>
      </c>
      <c r="U2706" t="s">
        <v>2221</v>
      </c>
      <c r="V2706" s="3">
        <v>37720</v>
      </c>
      <c r="W2706">
        <v>44</v>
      </c>
      <c r="AB2706" s="3">
        <v>68375000</v>
      </c>
      <c r="AC2706" s="3">
        <v>80932000</v>
      </c>
      <c r="AD2706">
        <v>49.2</v>
      </c>
      <c r="AE2706" s="5">
        <f t="shared" si="85"/>
        <v>51965000</v>
      </c>
      <c r="AF2706">
        <v>58.24</v>
      </c>
      <c r="AG2706" s="4">
        <v>0.76</v>
      </c>
      <c r="AH2706" t="s">
        <v>33</v>
      </c>
      <c r="AI2706" t="s">
        <v>108</v>
      </c>
      <c r="AJ2706">
        <v>36.778261000000001</v>
      </c>
      <c r="AK2706">
        <v>-119.41793199999999</v>
      </c>
    </row>
    <row r="2707" spans="1:37" x14ac:dyDescent="0.25">
      <c r="A2707">
        <v>2705</v>
      </c>
      <c r="B2707">
        <v>455</v>
      </c>
      <c r="C2707" t="s">
        <v>1712</v>
      </c>
      <c r="D2707" t="s">
        <v>108</v>
      </c>
      <c r="E2707" t="s">
        <v>53</v>
      </c>
      <c r="F2707" s="2">
        <v>36892</v>
      </c>
      <c r="G2707" s="2">
        <v>40543</v>
      </c>
      <c r="H2707">
        <v>37720</v>
      </c>
      <c r="I2707">
        <v>38015</v>
      </c>
      <c r="J2707">
        <v>118</v>
      </c>
      <c r="K2707">
        <f t="shared" si="84"/>
        <v>1624600400</v>
      </c>
      <c r="L2707">
        <v>118</v>
      </c>
      <c r="M2707">
        <v>115</v>
      </c>
      <c r="N2707" t="s">
        <v>1712</v>
      </c>
      <c r="O2707">
        <v>3</v>
      </c>
      <c r="P2707" t="s">
        <v>39</v>
      </c>
      <c r="Q2707" s="6">
        <v>42019</v>
      </c>
      <c r="R2707">
        <v>76</v>
      </c>
      <c r="S2707">
        <v>84</v>
      </c>
      <c r="T2707" t="s">
        <v>40</v>
      </c>
      <c r="U2707" t="s">
        <v>1713</v>
      </c>
      <c r="V2707" s="3">
        <v>37720</v>
      </c>
      <c r="W2707">
        <v>51</v>
      </c>
      <c r="AB2707" s="3">
        <v>76287000</v>
      </c>
      <c r="AC2707" s="3">
        <v>84297000</v>
      </c>
      <c r="AD2707">
        <v>50.89</v>
      </c>
      <c r="AE2707" s="5">
        <f t="shared" si="85"/>
        <v>59503860</v>
      </c>
      <c r="AF2707">
        <v>56.23</v>
      </c>
      <c r="AG2707" s="4">
        <v>0.78</v>
      </c>
      <c r="AH2707" t="s">
        <v>33</v>
      </c>
      <c r="AI2707" t="s">
        <v>108</v>
      </c>
      <c r="AJ2707">
        <v>36.778261000000001</v>
      </c>
      <c r="AK2707">
        <v>-119.41793199999999</v>
      </c>
    </row>
    <row r="2708" spans="1:37" x14ac:dyDescent="0.25">
      <c r="A2708">
        <v>2706</v>
      </c>
      <c r="B2708">
        <v>455</v>
      </c>
      <c r="C2708" t="s">
        <v>1712</v>
      </c>
      <c r="D2708" t="s">
        <v>108</v>
      </c>
      <c r="E2708" t="s">
        <v>53</v>
      </c>
      <c r="F2708" s="2">
        <v>36892</v>
      </c>
      <c r="G2708" s="2">
        <v>40543</v>
      </c>
      <c r="H2708">
        <v>37720</v>
      </c>
      <c r="I2708">
        <v>38015</v>
      </c>
      <c r="J2708">
        <v>118</v>
      </c>
      <c r="K2708">
        <f t="shared" si="84"/>
        <v>1624600400</v>
      </c>
      <c r="L2708">
        <v>118</v>
      </c>
      <c r="M2708">
        <v>115</v>
      </c>
      <c r="N2708" t="s">
        <v>1712</v>
      </c>
      <c r="O2708">
        <v>3</v>
      </c>
      <c r="P2708" t="s">
        <v>39</v>
      </c>
      <c r="Q2708" s="6">
        <v>42352</v>
      </c>
      <c r="R2708">
        <v>72</v>
      </c>
      <c r="S2708">
        <v>97</v>
      </c>
      <c r="T2708" t="s">
        <v>40</v>
      </c>
      <c r="U2708" t="s">
        <v>1713</v>
      </c>
      <c r="V2708" s="3">
        <v>37720</v>
      </c>
      <c r="W2708">
        <v>47</v>
      </c>
      <c r="AB2708" s="3">
        <v>72371000</v>
      </c>
      <c r="AC2708" s="3">
        <v>96619000</v>
      </c>
      <c r="AD2708">
        <v>47.04</v>
      </c>
      <c r="AE2708" s="5">
        <f t="shared" si="85"/>
        <v>55001960</v>
      </c>
      <c r="AF2708">
        <v>62.8</v>
      </c>
      <c r="AG2708" s="4">
        <v>0.76</v>
      </c>
      <c r="AH2708" t="s">
        <v>33</v>
      </c>
      <c r="AI2708" t="s">
        <v>108</v>
      </c>
      <c r="AJ2708">
        <v>36.778261000000001</v>
      </c>
      <c r="AK2708">
        <v>-119.41793199999999</v>
      </c>
    </row>
    <row r="2709" spans="1:37" x14ac:dyDescent="0.25">
      <c r="A2709">
        <v>2707</v>
      </c>
      <c r="B2709">
        <v>455</v>
      </c>
      <c r="C2709" t="s">
        <v>1712</v>
      </c>
      <c r="D2709" t="s">
        <v>108</v>
      </c>
      <c r="E2709" t="s">
        <v>53</v>
      </c>
      <c r="F2709" s="2">
        <v>36892</v>
      </c>
      <c r="G2709" s="2">
        <v>40543</v>
      </c>
      <c r="H2709">
        <v>37720</v>
      </c>
      <c r="I2709">
        <v>38015</v>
      </c>
      <c r="J2709">
        <v>118</v>
      </c>
      <c r="K2709">
        <f t="shared" si="84"/>
        <v>1624600400</v>
      </c>
      <c r="L2709">
        <v>118</v>
      </c>
      <c r="M2709">
        <v>115</v>
      </c>
      <c r="N2709" t="s">
        <v>1712</v>
      </c>
      <c r="O2709">
        <v>3</v>
      </c>
      <c r="P2709" t="s">
        <v>39</v>
      </c>
      <c r="Q2709" s="6">
        <v>42322</v>
      </c>
      <c r="R2709">
        <v>76</v>
      </c>
      <c r="S2709">
        <v>100</v>
      </c>
      <c r="T2709" t="s">
        <v>40</v>
      </c>
      <c r="U2709" t="s">
        <v>1713</v>
      </c>
      <c r="V2709" s="3">
        <v>37720</v>
      </c>
      <c r="W2709">
        <v>47</v>
      </c>
      <c r="AB2709" s="3">
        <v>75601000</v>
      </c>
      <c r="AC2709" s="3">
        <v>99957000</v>
      </c>
      <c r="AD2709">
        <v>48.77</v>
      </c>
      <c r="AE2709" s="5">
        <f t="shared" si="85"/>
        <v>55188730</v>
      </c>
      <c r="AF2709">
        <v>64.48</v>
      </c>
      <c r="AG2709" s="4">
        <v>0.73</v>
      </c>
      <c r="AH2709" t="s">
        <v>33</v>
      </c>
      <c r="AI2709" t="s">
        <v>108</v>
      </c>
      <c r="AJ2709">
        <v>36.778261000000001</v>
      </c>
      <c r="AK2709">
        <v>-119.41793199999999</v>
      </c>
    </row>
    <row r="2710" spans="1:37" x14ac:dyDescent="0.25">
      <c r="A2710">
        <v>2708</v>
      </c>
      <c r="B2710">
        <v>455</v>
      </c>
      <c r="C2710" t="s">
        <v>1712</v>
      </c>
      <c r="D2710" t="s">
        <v>108</v>
      </c>
      <c r="E2710" t="s">
        <v>53</v>
      </c>
      <c r="F2710" s="2">
        <v>36892</v>
      </c>
      <c r="G2710" s="2">
        <v>40543</v>
      </c>
      <c r="H2710">
        <v>37720</v>
      </c>
      <c r="I2710">
        <v>38015</v>
      </c>
      <c r="J2710">
        <v>118</v>
      </c>
      <c r="K2710">
        <f t="shared" si="84"/>
        <v>1624600400</v>
      </c>
      <c r="L2710">
        <v>118</v>
      </c>
      <c r="M2710">
        <v>115</v>
      </c>
      <c r="N2710" t="s">
        <v>1712</v>
      </c>
      <c r="O2710">
        <v>3</v>
      </c>
      <c r="P2710" t="s">
        <v>39</v>
      </c>
      <c r="Q2710" s="6">
        <v>42291</v>
      </c>
      <c r="R2710">
        <v>95</v>
      </c>
      <c r="S2710">
        <v>121</v>
      </c>
      <c r="T2710" t="s">
        <v>40</v>
      </c>
      <c r="U2710" t="s">
        <v>1713</v>
      </c>
      <c r="V2710" s="3">
        <v>37720</v>
      </c>
      <c r="W2710">
        <v>56</v>
      </c>
      <c r="AB2710" s="3">
        <v>94965000</v>
      </c>
      <c r="AC2710" s="3">
        <v>121335000</v>
      </c>
      <c r="AD2710">
        <v>56.04</v>
      </c>
      <c r="AE2710" s="5">
        <f t="shared" si="85"/>
        <v>65525849.999999993</v>
      </c>
      <c r="AF2710">
        <v>71.599999999999994</v>
      </c>
      <c r="AG2710" s="4">
        <v>0.69</v>
      </c>
      <c r="AH2710" t="s">
        <v>33</v>
      </c>
      <c r="AI2710" t="s">
        <v>108</v>
      </c>
      <c r="AJ2710">
        <v>36.778261000000001</v>
      </c>
      <c r="AK2710">
        <v>-119.41793199999999</v>
      </c>
    </row>
    <row r="2711" spans="1:37" x14ac:dyDescent="0.25">
      <c r="A2711">
        <v>2709</v>
      </c>
      <c r="B2711">
        <v>455</v>
      </c>
      <c r="C2711" t="s">
        <v>1712</v>
      </c>
      <c r="D2711" t="s">
        <v>108</v>
      </c>
      <c r="E2711" t="s">
        <v>53</v>
      </c>
      <c r="F2711" s="2">
        <v>36892</v>
      </c>
      <c r="G2711" s="2">
        <v>40543</v>
      </c>
      <c r="H2711">
        <v>37720</v>
      </c>
      <c r="I2711">
        <v>38015</v>
      </c>
      <c r="J2711">
        <v>118</v>
      </c>
      <c r="K2711">
        <f t="shared" si="84"/>
        <v>1624600400</v>
      </c>
      <c r="L2711">
        <v>118</v>
      </c>
      <c r="M2711">
        <v>115</v>
      </c>
      <c r="N2711" t="s">
        <v>1712</v>
      </c>
      <c r="O2711">
        <v>3</v>
      </c>
      <c r="P2711" t="s">
        <v>39</v>
      </c>
      <c r="Q2711" s="6">
        <v>42261</v>
      </c>
      <c r="R2711">
        <v>97</v>
      </c>
      <c r="S2711">
        <v>131</v>
      </c>
      <c r="T2711" t="s">
        <v>40</v>
      </c>
      <c r="U2711" t="s">
        <v>1713</v>
      </c>
      <c r="V2711" s="3">
        <v>37720</v>
      </c>
      <c r="W2711">
        <v>60</v>
      </c>
      <c r="AB2711" s="3">
        <v>97426000</v>
      </c>
      <c r="AC2711" s="3">
        <v>130727000</v>
      </c>
      <c r="AD2711">
        <v>60.27</v>
      </c>
      <c r="AE2711" s="5">
        <f t="shared" si="85"/>
        <v>68198200</v>
      </c>
      <c r="AF2711">
        <v>80.87</v>
      </c>
      <c r="AG2711" s="4">
        <v>0.7</v>
      </c>
      <c r="AH2711" t="s">
        <v>33</v>
      </c>
      <c r="AI2711" t="s">
        <v>108</v>
      </c>
      <c r="AJ2711">
        <v>36.778261000000001</v>
      </c>
      <c r="AK2711">
        <v>-119.41793199999999</v>
      </c>
    </row>
    <row r="2712" spans="1:37" x14ac:dyDescent="0.25">
      <c r="A2712">
        <v>2710</v>
      </c>
      <c r="B2712">
        <v>455</v>
      </c>
      <c r="C2712" t="s">
        <v>1712</v>
      </c>
      <c r="D2712" t="s">
        <v>108</v>
      </c>
      <c r="E2712" t="s">
        <v>53</v>
      </c>
      <c r="F2712" s="2">
        <v>36892</v>
      </c>
      <c r="G2712" s="2">
        <v>40543</v>
      </c>
      <c r="H2712">
        <v>37720</v>
      </c>
      <c r="I2712">
        <v>38015</v>
      </c>
      <c r="J2712">
        <v>118</v>
      </c>
      <c r="K2712">
        <f t="shared" si="84"/>
        <v>1624600400</v>
      </c>
      <c r="L2712">
        <v>118</v>
      </c>
      <c r="M2712">
        <v>115</v>
      </c>
      <c r="N2712" t="s">
        <v>1712</v>
      </c>
      <c r="O2712">
        <v>3</v>
      </c>
      <c r="P2712" t="s">
        <v>39</v>
      </c>
      <c r="Q2712" s="6">
        <v>42230</v>
      </c>
      <c r="R2712">
        <v>108</v>
      </c>
      <c r="S2712">
        <v>145</v>
      </c>
      <c r="T2712" t="s">
        <v>40</v>
      </c>
      <c r="U2712" t="s">
        <v>1713</v>
      </c>
      <c r="V2712" s="3">
        <v>37720</v>
      </c>
      <c r="W2712">
        <v>64</v>
      </c>
      <c r="AB2712" s="3">
        <v>108081000</v>
      </c>
      <c r="AC2712" s="3">
        <v>145040000</v>
      </c>
      <c r="AD2712">
        <v>63.78</v>
      </c>
      <c r="AE2712" s="5">
        <f t="shared" si="85"/>
        <v>74575890</v>
      </c>
      <c r="AF2712">
        <v>85.59</v>
      </c>
      <c r="AG2712" s="4">
        <v>0.69</v>
      </c>
      <c r="AH2712" t="s">
        <v>33</v>
      </c>
      <c r="AI2712" t="s">
        <v>108</v>
      </c>
      <c r="AJ2712">
        <v>36.778261000000001</v>
      </c>
      <c r="AK2712">
        <v>-119.41793199999999</v>
      </c>
    </row>
    <row r="2713" spans="1:37" x14ac:dyDescent="0.25">
      <c r="A2713">
        <v>2711</v>
      </c>
      <c r="B2713">
        <v>455</v>
      </c>
      <c r="C2713" t="s">
        <v>1712</v>
      </c>
      <c r="D2713" t="s">
        <v>108</v>
      </c>
      <c r="E2713" t="s">
        <v>53</v>
      </c>
      <c r="F2713" s="2">
        <v>36892</v>
      </c>
      <c r="G2713" s="2">
        <v>40543</v>
      </c>
      <c r="H2713">
        <v>37720</v>
      </c>
      <c r="I2713">
        <v>38015</v>
      </c>
      <c r="J2713">
        <v>118</v>
      </c>
      <c r="K2713">
        <f t="shared" si="84"/>
        <v>1624600400</v>
      </c>
      <c r="L2713">
        <v>118</v>
      </c>
      <c r="M2713">
        <v>115</v>
      </c>
      <c r="N2713" t="s">
        <v>1712</v>
      </c>
      <c r="O2713">
        <v>3</v>
      </c>
      <c r="P2713" t="s">
        <v>39</v>
      </c>
      <c r="Q2713" s="6">
        <v>42199</v>
      </c>
      <c r="R2713">
        <v>118</v>
      </c>
      <c r="S2713">
        <v>149</v>
      </c>
      <c r="T2713" t="s">
        <v>40</v>
      </c>
      <c r="U2713" t="s">
        <v>1713</v>
      </c>
      <c r="V2713" s="3">
        <v>37720</v>
      </c>
      <c r="W2713">
        <v>68</v>
      </c>
      <c r="AB2713" s="3">
        <v>118280000</v>
      </c>
      <c r="AC2713" s="3">
        <v>148645000</v>
      </c>
      <c r="AD2713">
        <v>68.78</v>
      </c>
      <c r="AE2713" s="5">
        <f t="shared" si="85"/>
        <v>80430400</v>
      </c>
      <c r="AF2713">
        <v>86.44</v>
      </c>
      <c r="AG2713" s="4">
        <v>0.68</v>
      </c>
      <c r="AH2713" t="s">
        <v>33</v>
      </c>
      <c r="AI2713" t="s">
        <v>108</v>
      </c>
      <c r="AJ2713">
        <v>36.778261000000001</v>
      </c>
      <c r="AK2713">
        <v>-119.41793199999999</v>
      </c>
    </row>
    <row r="2714" spans="1:37" x14ac:dyDescent="0.25">
      <c r="A2714">
        <v>2712</v>
      </c>
      <c r="B2714">
        <v>455</v>
      </c>
      <c r="C2714" t="s">
        <v>1712</v>
      </c>
      <c r="D2714" t="s">
        <v>108</v>
      </c>
      <c r="E2714" t="s">
        <v>53</v>
      </c>
      <c r="F2714" s="2">
        <v>36892</v>
      </c>
      <c r="G2714" s="2">
        <v>40543</v>
      </c>
      <c r="H2714">
        <v>37720</v>
      </c>
      <c r="I2714">
        <v>38015</v>
      </c>
      <c r="J2714">
        <v>118</v>
      </c>
      <c r="K2714">
        <f t="shared" si="84"/>
        <v>1624600400</v>
      </c>
      <c r="L2714">
        <v>118</v>
      </c>
      <c r="M2714">
        <v>115</v>
      </c>
      <c r="N2714" t="s">
        <v>1712</v>
      </c>
      <c r="O2714">
        <v>3</v>
      </c>
      <c r="P2714" t="s">
        <v>39</v>
      </c>
      <c r="Q2714" s="6">
        <v>42169</v>
      </c>
      <c r="R2714">
        <v>116</v>
      </c>
      <c r="S2714">
        <v>139</v>
      </c>
      <c r="T2714" t="s">
        <v>40</v>
      </c>
      <c r="U2714" t="s">
        <v>1713</v>
      </c>
      <c r="V2714" s="3">
        <v>37720</v>
      </c>
      <c r="W2714">
        <v>72</v>
      </c>
      <c r="AB2714" s="3">
        <v>115503000</v>
      </c>
      <c r="AC2714" s="3">
        <v>139074000</v>
      </c>
      <c r="AD2714">
        <v>72.47</v>
      </c>
      <c r="AE2714" s="5">
        <f t="shared" si="85"/>
        <v>82007130</v>
      </c>
      <c r="AF2714">
        <v>87.26</v>
      </c>
      <c r="AG2714" s="4">
        <v>0.71</v>
      </c>
      <c r="AH2714" t="s">
        <v>33</v>
      </c>
      <c r="AI2714" t="s">
        <v>108</v>
      </c>
      <c r="AJ2714">
        <v>36.778261000000001</v>
      </c>
      <c r="AK2714">
        <v>-119.41793199999999</v>
      </c>
    </row>
    <row r="2715" spans="1:37" x14ac:dyDescent="0.25">
      <c r="A2715">
        <v>2713</v>
      </c>
      <c r="B2715">
        <v>624</v>
      </c>
      <c r="C2715" t="s">
        <v>1714</v>
      </c>
      <c r="D2715" t="s">
        <v>52</v>
      </c>
      <c r="E2715" t="s">
        <v>31</v>
      </c>
      <c r="F2715" s="2">
        <v>33055</v>
      </c>
      <c r="G2715" s="2">
        <v>38533</v>
      </c>
      <c r="H2715">
        <v>38641</v>
      </c>
      <c r="I2715">
        <v>35214</v>
      </c>
      <c r="J2715">
        <v>186</v>
      </c>
      <c r="K2715">
        <f t="shared" si="84"/>
        <v>2623337490</v>
      </c>
      <c r="L2715">
        <v>168</v>
      </c>
      <c r="M2715">
        <v>149</v>
      </c>
      <c r="N2715" t="s">
        <v>1714</v>
      </c>
      <c r="O2715" t="s">
        <v>1715</v>
      </c>
      <c r="P2715" t="s">
        <v>39</v>
      </c>
      <c r="Q2715" s="6">
        <v>42050</v>
      </c>
      <c r="R2715">
        <v>368</v>
      </c>
      <c r="S2715">
        <v>411</v>
      </c>
      <c r="T2715" t="s">
        <v>55</v>
      </c>
      <c r="U2715" t="s">
        <v>1716</v>
      </c>
      <c r="V2715" s="3">
        <v>34816</v>
      </c>
      <c r="W2715">
        <v>81.3</v>
      </c>
      <c r="X2715" t="s">
        <v>2222</v>
      </c>
      <c r="Z2715">
        <v>42.9</v>
      </c>
      <c r="AA2715" t="s">
        <v>55</v>
      </c>
      <c r="AB2715" s="3">
        <v>120043666</v>
      </c>
      <c r="AC2715" s="3">
        <v>133924936</v>
      </c>
      <c r="AD2715">
        <v>81.64</v>
      </c>
      <c r="AE2715" s="5">
        <f t="shared" si="85"/>
        <v>79228819.560000002</v>
      </c>
      <c r="AF2715">
        <v>91.08</v>
      </c>
      <c r="AG2715" s="4">
        <v>0.66</v>
      </c>
      <c r="AH2715" t="s">
        <v>33</v>
      </c>
      <c r="AI2715" t="s">
        <v>52</v>
      </c>
      <c r="AJ2715">
        <v>36.778261000000001</v>
      </c>
      <c r="AK2715">
        <v>-119.41793199999999</v>
      </c>
    </row>
    <row r="2716" spans="1:37" x14ac:dyDescent="0.25">
      <c r="A2716">
        <v>2714</v>
      </c>
      <c r="B2716">
        <v>624</v>
      </c>
      <c r="C2716" t="s">
        <v>1714</v>
      </c>
      <c r="D2716" t="s">
        <v>52</v>
      </c>
      <c r="E2716" t="s">
        <v>31</v>
      </c>
      <c r="F2716" s="2">
        <v>33055</v>
      </c>
      <c r="G2716" s="2">
        <v>38533</v>
      </c>
      <c r="H2716">
        <v>38641</v>
      </c>
      <c r="I2716">
        <v>35214</v>
      </c>
      <c r="J2716">
        <v>186</v>
      </c>
      <c r="K2716">
        <f t="shared" si="84"/>
        <v>2623337490</v>
      </c>
      <c r="L2716">
        <v>168</v>
      </c>
      <c r="M2716">
        <v>149</v>
      </c>
      <c r="N2716" t="s">
        <v>1714</v>
      </c>
      <c r="O2716" t="s">
        <v>1715</v>
      </c>
      <c r="P2716" t="s">
        <v>39</v>
      </c>
      <c r="Q2716" s="6">
        <v>42019</v>
      </c>
      <c r="R2716">
        <v>380</v>
      </c>
      <c r="S2716">
        <v>419</v>
      </c>
      <c r="T2716" t="s">
        <v>55</v>
      </c>
      <c r="U2716" t="s">
        <v>1716</v>
      </c>
      <c r="V2716" s="3">
        <v>34816</v>
      </c>
      <c r="W2716">
        <v>75.7</v>
      </c>
      <c r="X2716" t="s">
        <v>1717</v>
      </c>
      <c r="Z2716">
        <v>15.9</v>
      </c>
      <c r="AA2716" t="s">
        <v>55</v>
      </c>
      <c r="AB2716" s="3">
        <v>123888713</v>
      </c>
      <c r="AC2716" s="3">
        <v>136531748</v>
      </c>
      <c r="AD2716">
        <v>76.099999999999994</v>
      </c>
      <c r="AE2716" s="5">
        <f t="shared" si="85"/>
        <v>81766550.579999998</v>
      </c>
      <c r="AF2716">
        <v>83.87</v>
      </c>
      <c r="AG2716" s="4">
        <v>0.66</v>
      </c>
      <c r="AH2716" t="s">
        <v>33</v>
      </c>
      <c r="AI2716" t="s">
        <v>52</v>
      </c>
      <c r="AJ2716">
        <v>36.778261000000001</v>
      </c>
      <c r="AK2716">
        <v>-119.41793199999999</v>
      </c>
    </row>
    <row r="2717" spans="1:37" x14ac:dyDescent="0.25">
      <c r="A2717">
        <v>2715</v>
      </c>
      <c r="B2717">
        <v>624</v>
      </c>
      <c r="C2717" t="s">
        <v>1714</v>
      </c>
      <c r="D2717" t="s">
        <v>52</v>
      </c>
      <c r="E2717" t="s">
        <v>31</v>
      </c>
      <c r="F2717" s="2">
        <v>33055</v>
      </c>
      <c r="G2717" s="2">
        <v>38533</v>
      </c>
      <c r="H2717">
        <v>38641</v>
      </c>
      <c r="I2717">
        <v>35214</v>
      </c>
      <c r="J2717">
        <v>186</v>
      </c>
      <c r="K2717">
        <f t="shared" si="84"/>
        <v>2623337490</v>
      </c>
      <c r="L2717">
        <v>168</v>
      </c>
      <c r="M2717">
        <v>149</v>
      </c>
      <c r="N2717" t="s">
        <v>1714</v>
      </c>
      <c r="O2717" t="s">
        <v>1718</v>
      </c>
      <c r="P2717" t="s">
        <v>39</v>
      </c>
      <c r="Q2717" s="6">
        <v>42352</v>
      </c>
      <c r="R2717">
        <v>351</v>
      </c>
      <c r="S2717">
        <v>480</v>
      </c>
      <c r="T2717" t="s">
        <v>55</v>
      </c>
      <c r="U2717" t="s">
        <v>1716</v>
      </c>
      <c r="V2717" s="3">
        <v>34816</v>
      </c>
      <c r="W2717">
        <v>69.900000000000006</v>
      </c>
      <c r="X2717" t="s">
        <v>1717</v>
      </c>
      <c r="Z2717">
        <v>15.77</v>
      </c>
      <c r="AA2717" t="s">
        <v>55</v>
      </c>
      <c r="AB2717" s="3">
        <v>114308681</v>
      </c>
      <c r="AC2717" s="3">
        <v>156408685</v>
      </c>
      <c r="AD2717">
        <v>70.22</v>
      </c>
      <c r="AE2717" s="5">
        <f t="shared" si="85"/>
        <v>75443729.460000008</v>
      </c>
      <c r="AF2717">
        <v>96.08</v>
      </c>
      <c r="AG2717" s="4">
        <v>0.66</v>
      </c>
      <c r="AH2717" t="s">
        <v>33</v>
      </c>
      <c r="AI2717" t="s">
        <v>52</v>
      </c>
      <c r="AJ2717">
        <v>36.778261000000001</v>
      </c>
      <c r="AK2717">
        <v>-119.41793199999999</v>
      </c>
    </row>
    <row r="2718" spans="1:37" x14ac:dyDescent="0.25">
      <c r="A2718">
        <v>2716</v>
      </c>
      <c r="B2718">
        <v>624</v>
      </c>
      <c r="C2718" t="s">
        <v>1714</v>
      </c>
      <c r="D2718" t="s">
        <v>52</v>
      </c>
      <c r="E2718" t="s">
        <v>31</v>
      </c>
      <c r="F2718" s="2">
        <v>33055</v>
      </c>
      <c r="G2718" s="2">
        <v>38533</v>
      </c>
      <c r="H2718">
        <v>38641</v>
      </c>
      <c r="I2718">
        <v>35214</v>
      </c>
      <c r="J2718">
        <v>186</v>
      </c>
      <c r="K2718">
        <f t="shared" si="84"/>
        <v>2623337490</v>
      </c>
      <c r="L2718">
        <v>168</v>
      </c>
      <c r="M2718">
        <v>149</v>
      </c>
      <c r="N2718" t="s">
        <v>1714</v>
      </c>
      <c r="O2718" t="s">
        <v>1715</v>
      </c>
      <c r="P2718" t="s">
        <v>39</v>
      </c>
      <c r="Q2718" s="6">
        <v>42322</v>
      </c>
      <c r="R2718">
        <v>498</v>
      </c>
      <c r="S2718">
        <v>503</v>
      </c>
      <c r="T2718" t="s">
        <v>55</v>
      </c>
      <c r="U2718" t="s">
        <v>1716</v>
      </c>
      <c r="V2718" s="3">
        <v>34816</v>
      </c>
      <c r="W2718">
        <v>101.9</v>
      </c>
      <c r="X2718" t="s">
        <v>1719</v>
      </c>
      <c r="Z2718">
        <v>54.2</v>
      </c>
      <c r="AA2718" t="s">
        <v>55</v>
      </c>
      <c r="AB2718" s="3">
        <v>162274011</v>
      </c>
      <c r="AC2718" s="3">
        <v>163838097</v>
      </c>
      <c r="AD2718">
        <v>103.01</v>
      </c>
      <c r="AE2718" s="5">
        <f t="shared" si="85"/>
        <v>107100847.26000001</v>
      </c>
      <c r="AF2718">
        <v>104</v>
      </c>
      <c r="AG2718" s="4">
        <v>0.66</v>
      </c>
      <c r="AH2718" t="s">
        <v>33</v>
      </c>
      <c r="AI2718" t="s">
        <v>52</v>
      </c>
      <c r="AJ2718">
        <v>36.778261000000001</v>
      </c>
      <c r="AK2718">
        <v>-119.41793199999999</v>
      </c>
    </row>
    <row r="2719" spans="1:37" x14ac:dyDescent="0.25">
      <c r="A2719">
        <v>2717</v>
      </c>
      <c r="B2719">
        <v>624</v>
      </c>
      <c r="C2719" t="s">
        <v>1714</v>
      </c>
      <c r="D2719" t="s">
        <v>52</v>
      </c>
      <c r="E2719" t="s">
        <v>31</v>
      </c>
      <c r="F2719" s="2">
        <v>33055</v>
      </c>
      <c r="G2719" s="2">
        <v>38533</v>
      </c>
      <c r="H2719">
        <v>38641</v>
      </c>
      <c r="I2719">
        <v>35214</v>
      </c>
      <c r="J2719">
        <v>186</v>
      </c>
      <c r="K2719">
        <f t="shared" si="84"/>
        <v>2623337490</v>
      </c>
      <c r="L2719">
        <v>168</v>
      </c>
      <c r="M2719">
        <v>149</v>
      </c>
      <c r="N2719" t="s">
        <v>1714</v>
      </c>
      <c r="O2719" t="s">
        <v>1715</v>
      </c>
      <c r="P2719" t="s">
        <v>39</v>
      </c>
      <c r="Q2719" s="6">
        <v>42291</v>
      </c>
      <c r="R2719">
        <v>581</v>
      </c>
      <c r="S2719">
        <v>590</v>
      </c>
      <c r="T2719" t="s">
        <v>55</v>
      </c>
      <c r="U2719" t="s">
        <v>1720</v>
      </c>
      <c r="V2719" s="3">
        <v>34816</v>
      </c>
      <c r="W2719">
        <v>115.8</v>
      </c>
      <c r="X2719" t="s">
        <v>1717</v>
      </c>
      <c r="Z2719">
        <v>94.13</v>
      </c>
      <c r="AA2719" t="s">
        <v>55</v>
      </c>
      <c r="AB2719" s="3">
        <v>189417435</v>
      </c>
      <c r="AC2719" s="3">
        <v>192317512</v>
      </c>
      <c r="AD2719">
        <v>116.36</v>
      </c>
      <c r="AE2719" s="5">
        <f t="shared" si="85"/>
        <v>125015507.10000001</v>
      </c>
      <c r="AF2719">
        <v>118.14</v>
      </c>
      <c r="AG2719" s="4">
        <v>0.66</v>
      </c>
      <c r="AH2719" t="s">
        <v>33</v>
      </c>
      <c r="AI2719" t="s">
        <v>52</v>
      </c>
      <c r="AJ2719">
        <v>36.778261000000001</v>
      </c>
      <c r="AK2719">
        <v>-119.41793199999999</v>
      </c>
    </row>
    <row r="2720" spans="1:37" x14ac:dyDescent="0.25">
      <c r="A2720">
        <v>2718</v>
      </c>
      <c r="B2720">
        <v>624</v>
      </c>
      <c r="C2720" t="s">
        <v>1714</v>
      </c>
      <c r="D2720" t="s">
        <v>52</v>
      </c>
      <c r="E2720" t="s">
        <v>31</v>
      </c>
      <c r="F2720" s="2">
        <v>33055</v>
      </c>
      <c r="G2720" s="2">
        <v>38533</v>
      </c>
      <c r="H2720">
        <v>38641</v>
      </c>
      <c r="I2720">
        <v>35214</v>
      </c>
      <c r="J2720">
        <v>186</v>
      </c>
      <c r="K2720">
        <f t="shared" si="84"/>
        <v>2623337490</v>
      </c>
      <c r="L2720">
        <v>168</v>
      </c>
      <c r="M2720">
        <v>149</v>
      </c>
      <c r="N2720" t="s">
        <v>1714</v>
      </c>
      <c r="O2720" t="s">
        <v>1715</v>
      </c>
      <c r="P2720" t="s">
        <v>39</v>
      </c>
      <c r="Q2720" s="6">
        <v>42261</v>
      </c>
      <c r="R2720">
        <v>608</v>
      </c>
      <c r="S2720">
        <v>640</v>
      </c>
      <c r="T2720" t="s">
        <v>55</v>
      </c>
      <c r="U2720" t="s">
        <v>1721</v>
      </c>
      <c r="V2720" s="3">
        <v>34816</v>
      </c>
      <c r="W2720">
        <v>125.7</v>
      </c>
      <c r="X2720" t="s">
        <v>1722</v>
      </c>
      <c r="Z2720">
        <v>98.35</v>
      </c>
      <c r="AA2720" t="s">
        <v>55</v>
      </c>
      <c r="AB2720" s="3">
        <v>197987327</v>
      </c>
      <c r="AC2720" s="3">
        <v>208381988</v>
      </c>
      <c r="AD2720">
        <v>125.68</v>
      </c>
      <c r="AE2720" s="5">
        <f t="shared" si="85"/>
        <v>130671635.82000001</v>
      </c>
      <c r="AF2720">
        <v>132.27000000000001</v>
      </c>
      <c r="AG2720" s="4">
        <v>0.66</v>
      </c>
      <c r="AH2720" t="s">
        <v>33</v>
      </c>
      <c r="AI2720" t="s">
        <v>52</v>
      </c>
      <c r="AJ2720">
        <v>36.778261000000001</v>
      </c>
      <c r="AK2720">
        <v>-119.41793199999999</v>
      </c>
    </row>
    <row r="2721" spans="1:37" x14ac:dyDescent="0.25">
      <c r="A2721">
        <v>2719</v>
      </c>
      <c r="B2721">
        <v>624</v>
      </c>
      <c r="C2721" t="s">
        <v>1714</v>
      </c>
      <c r="D2721" t="s">
        <v>52</v>
      </c>
      <c r="E2721" t="s">
        <v>31</v>
      </c>
      <c r="F2721" s="2">
        <v>33055</v>
      </c>
      <c r="G2721" s="2">
        <v>38533</v>
      </c>
      <c r="H2721">
        <v>38641</v>
      </c>
      <c r="I2721">
        <v>35214</v>
      </c>
      <c r="J2721">
        <v>186</v>
      </c>
      <c r="K2721">
        <f t="shared" si="84"/>
        <v>2623337490</v>
      </c>
      <c r="L2721">
        <v>168</v>
      </c>
      <c r="M2721">
        <v>149</v>
      </c>
      <c r="N2721" t="s">
        <v>1714</v>
      </c>
      <c r="O2721" t="s">
        <v>1715</v>
      </c>
      <c r="P2721" t="s">
        <v>39</v>
      </c>
      <c r="Q2721" s="6">
        <v>42230</v>
      </c>
      <c r="R2721">
        <v>645</v>
      </c>
      <c r="S2721">
        <v>677</v>
      </c>
      <c r="T2721" t="s">
        <v>55</v>
      </c>
      <c r="U2721" t="s">
        <v>1723</v>
      </c>
      <c r="V2721" s="3">
        <v>34861</v>
      </c>
      <c r="X2721" t="s">
        <v>1724</v>
      </c>
      <c r="Z2721">
        <v>91.2</v>
      </c>
      <c r="AA2721" t="s">
        <v>55</v>
      </c>
      <c r="AB2721" s="3">
        <v>210206756</v>
      </c>
      <c r="AC2721" s="3">
        <v>220666586</v>
      </c>
      <c r="AD2721">
        <v>117.1</v>
      </c>
      <c r="AE2721" s="5">
        <f t="shared" si="85"/>
        <v>126124053.59999999</v>
      </c>
      <c r="AF2721">
        <v>122.92</v>
      </c>
      <c r="AG2721" s="4">
        <v>0.6</v>
      </c>
      <c r="AH2721" t="s">
        <v>33</v>
      </c>
      <c r="AI2721" t="s">
        <v>52</v>
      </c>
      <c r="AJ2721">
        <v>36.778261000000001</v>
      </c>
      <c r="AK2721">
        <v>-119.41793199999999</v>
      </c>
    </row>
    <row r="2722" spans="1:37" x14ac:dyDescent="0.25">
      <c r="A2722">
        <v>2720</v>
      </c>
      <c r="B2722">
        <v>624</v>
      </c>
      <c r="C2722" t="s">
        <v>1714</v>
      </c>
      <c r="D2722" t="s">
        <v>52</v>
      </c>
      <c r="E2722" t="s">
        <v>31</v>
      </c>
      <c r="F2722" s="2">
        <v>33055</v>
      </c>
      <c r="G2722" s="2">
        <v>38533</v>
      </c>
      <c r="H2722">
        <v>38641</v>
      </c>
      <c r="I2722">
        <v>35214</v>
      </c>
      <c r="J2722">
        <v>186</v>
      </c>
      <c r="K2722">
        <f t="shared" si="84"/>
        <v>2623337490</v>
      </c>
      <c r="L2722">
        <v>168</v>
      </c>
      <c r="M2722">
        <v>149</v>
      </c>
      <c r="N2722" t="s">
        <v>1714</v>
      </c>
      <c r="O2722" t="s">
        <v>1715</v>
      </c>
      <c r="P2722" t="s">
        <v>39</v>
      </c>
      <c r="Q2722" s="6">
        <v>42199</v>
      </c>
      <c r="R2722">
        <v>673</v>
      </c>
      <c r="S2722">
        <v>678</v>
      </c>
      <c r="T2722" t="s">
        <v>55</v>
      </c>
      <c r="U2722" t="s">
        <v>1725</v>
      </c>
      <c r="V2722" s="3">
        <v>34816</v>
      </c>
      <c r="X2722" t="s">
        <v>1726</v>
      </c>
      <c r="Z2722">
        <v>109.7</v>
      </c>
      <c r="AA2722" t="s">
        <v>55</v>
      </c>
      <c r="AB2722" s="3">
        <v>219298010</v>
      </c>
      <c r="AC2722" s="3">
        <v>220862097</v>
      </c>
      <c r="AD2722">
        <v>122.32</v>
      </c>
      <c r="AE2722" s="5">
        <f t="shared" si="85"/>
        <v>131578806</v>
      </c>
      <c r="AF2722">
        <v>123.19</v>
      </c>
      <c r="AG2722" s="4">
        <v>0.6</v>
      </c>
      <c r="AH2722" t="s">
        <v>33</v>
      </c>
      <c r="AI2722" t="s">
        <v>52</v>
      </c>
      <c r="AJ2722">
        <v>36.778261000000001</v>
      </c>
      <c r="AK2722">
        <v>-119.41793199999999</v>
      </c>
    </row>
    <row r="2723" spans="1:37" x14ac:dyDescent="0.25">
      <c r="A2723">
        <v>2721</v>
      </c>
      <c r="B2723">
        <v>624</v>
      </c>
      <c r="C2723" t="s">
        <v>1714</v>
      </c>
      <c r="D2723" t="s">
        <v>52</v>
      </c>
      <c r="E2723" t="s">
        <v>31</v>
      </c>
      <c r="F2723" s="2">
        <v>33055</v>
      </c>
      <c r="G2723" s="2">
        <v>38533</v>
      </c>
      <c r="H2723">
        <v>38641</v>
      </c>
      <c r="I2723">
        <v>35214</v>
      </c>
      <c r="J2723">
        <v>186</v>
      </c>
      <c r="K2723">
        <f t="shared" si="84"/>
        <v>2623337490</v>
      </c>
      <c r="L2723">
        <v>168</v>
      </c>
      <c r="M2723">
        <v>149</v>
      </c>
      <c r="N2723" t="s">
        <v>1714</v>
      </c>
      <c r="O2723" t="s">
        <v>1715</v>
      </c>
      <c r="P2723" t="s">
        <v>39</v>
      </c>
      <c r="Q2723" s="6">
        <v>42169</v>
      </c>
      <c r="R2723">
        <v>652</v>
      </c>
      <c r="S2723">
        <v>635</v>
      </c>
      <c r="T2723" t="s">
        <v>55</v>
      </c>
      <c r="U2723" t="s">
        <v>1727</v>
      </c>
      <c r="V2723" s="3">
        <v>34816</v>
      </c>
      <c r="X2723" t="s">
        <v>1728</v>
      </c>
      <c r="Z2723">
        <v>228.6</v>
      </c>
      <c r="AA2723" t="s">
        <v>55</v>
      </c>
      <c r="AB2723" s="3">
        <v>212389960</v>
      </c>
      <c r="AC2723" s="3">
        <v>206915656</v>
      </c>
      <c r="AD2723">
        <v>127.7</v>
      </c>
      <c r="AE2723" s="5">
        <f t="shared" si="85"/>
        <v>133805674.8</v>
      </c>
      <c r="AF2723">
        <v>124.41</v>
      </c>
      <c r="AG2723" s="4">
        <v>0.63</v>
      </c>
      <c r="AH2723" t="s">
        <v>33</v>
      </c>
      <c r="AI2723" t="s">
        <v>52</v>
      </c>
      <c r="AJ2723">
        <v>36.778261000000001</v>
      </c>
      <c r="AK2723">
        <v>-119.41793199999999</v>
      </c>
    </row>
    <row r="2724" spans="1:37" x14ac:dyDescent="0.25">
      <c r="A2724">
        <v>2722</v>
      </c>
      <c r="B2724">
        <v>721</v>
      </c>
      <c r="C2724" t="s">
        <v>1729</v>
      </c>
      <c r="D2724" t="s">
        <v>213</v>
      </c>
      <c r="E2724" t="s">
        <v>31</v>
      </c>
      <c r="F2724" s="2">
        <v>36161</v>
      </c>
      <c r="G2724" s="2">
        <v>39813</v>
      </c>
      <c r="H2724">
        <v>16346</v>
      </c>
      <c r="I2724">
        <v>15812</v>
      </c>
      <c r="J2724">
        <v>276</v>
      </c>
      <c r="K2724">
        <f t="shared" si="84"/>
        <v>1646696040</v>
      </c>
      <c r="L2724">
        <v>248</v>
      </c>
      <c r="M2724">
        <v>221</v>
      </c>
      <c r="N2724" t="s">
        <v>1729</v>
      </c>
      <c r="O2724">
        <v>1</v>
      </c>
      <c r="P2724" t="s">
        <v>34</v>
      </c>
      <c r="Q2724" s="6">
        <v>42019</v>
      </c>
      <c r="R2724">
        <v>67</v>
      </c>
      <c r="S2724">
        <v>69</v>
      </c>
      <c r="T2724" t="s">
        <v>40</v>
      </c>
      <c r="V2724" s="3">
        <v>16346</v>
      </c>
      <c r="W2724">
        <v>136</v>
      </c>
      <c r="AB2724" s="3">
        <v>67000000</v>
      </c>
      <c r="AC2724" s="3">
        <v>69000000</v>
      </c>
      <c r="AD2724">
        <v>132.22</v>
      </c>
      <c r="AE2724" s="5">
        <f t="shared" si="85"/>
        <v>67000000</v>
      </c>
      <c r="AF2724">
        <v>136.16999999999999</v>
      </c>
      <c r="AG2724" s="4">
        <v>1</v>
      </c>
      <c r="AH2724" t="s">
        <v>33</v>
      </c>
      <c r="AI2724" t="s">
        <v>213</v>
      </c>
      <c r="AJ2724">
        <v>36.778261000000001</v>
      </c>
      <c r="AK2724">
        <v>-119.41793199999999</v>
      </c>
    </row>
    <row r="2725" spans="1:37" x14ac:dyDescent="0.25">
      <c r="A2725">
        <v>2723</v>
      </c>
      <c r="B2725">
        <v>721</v>
      </c>
      <c r="C2725" t="s">
        <v>1729</v>
      </c>
      <c r="D2725" t="s">
        <v>213</v>
      </c>
      <c r="E2725" t="s">
        <v>31</v>
      </c>
      <c r="F2725" s="2">
        <v>36161</v>
      </c>
      <c r="G2725" s="2">
        <v>39813</v>
      </c>
      <c r="H2725">
        <v>16346</v>
      </c>
      <c r="I2725">
        <v>15812</v>
      </c>
      <c r="J2725">
        <v>276</v>
      </c>
      <c r="K2725">
        <f t="shared" si="84"/>
        <v>1646696040</v>
      </c>
      <c r="L2725">
        <v>248</v>
      </c>
      <c r="M2725">
        <v>221</v>
      </c>
      <c r="N2725" t="s">
        <v>1729</v>
      </c>
      <c r="O2725">
        <v>1</v>
      </c>
      <c r="P2725" t="s">
        <v>34</v>
      </c>
      <c r="Q2725" s="6">
        <v>42352</v>
      </c>
      <c r="R2725">
        <v>64</v>
      </c>
      <c r="S2725">
        <v>84</v>
      </c>
      <c r="T2725" t="s">
        <v>40</v>
      </c>
      <c r="V2725" s="3">
        <v>16346</v>
      </c>
      <c r="W2725">
        <v>130</v>
      </c>
      <c r="AB2725" s="3">
        <v>64000000</v>
      </c>
      <c r="AC2725" s="3">
        <v>84000000</v>
      </c>
      <c r="AD2725">
        <v>126.3</v>
      </c>
      <c r="AE2725" s="5">
        <f t="shared" si="85"/>
        <v>64000000</v>
      </c>
      <c r="AF2725">
        <v>165.77</v>
      </c>
      <c r="AG2725" s="4">
        <v>1</v>
      </c>
      <c r="AH2725" t="s">
        <v>33</v>
      </c>
      <c r="AI2725" t="s">
        <v>213</v>
      </c>
      <c r="AJ2725">
        <v>36.778261000000001</v>
      </c>
      <c r="AK2725">
        <v>-119.41793199999999</v>
      </c>
    </row>
    <row r="2726" spans="1:37" x14ac:dyDescent="0.25">
      <c r="A2726">
        <v>2724</v>
      </c>
      <c r="B2726">
        <v>721</v>
      </c>
      <c r="C2726" t="s">
        <v>1729</v>
      </c>
      <c r="D2726" t="s">
        <v>213</v>
      </c>
      <c r="E2726" t="s">
        <v>31</v>
      </c>
      <c r="F2726" s="2">
        <v>36161</v>
      </c>
      <c r="G2726" s="2">
        <v>39813</v>
      </c>
      <c r="H2726">
        <v>16346</v>
      </c>
      <c r="I2726">
        <v>15812</v>
      </c>
      <c r="J2726">
        <v>276</v>
      </c>
      <c r="K2726">
        <f t="shared" si="84"/>
        <v>1646696040</v>
      </c>
      <c r="L2726">
        <v>248</v>
      </c>
      <c r="M2726">
        <v>221</v>
      </c>
      <c r="N2726" t="s">
        <v>1729</v>
      </c>
      <c r="O2726">
        <v>2</v>
      </c>
      <c r="P2726" t="s">
        <v>34</v>
      </c>
      <c r="Q2726" s="6">
        <v>42322</v>
      </c>
      <c r="R2726">
        <v>84</v>
      </c>
      <c r="S2726">
        <v>113</v>
      </c>
      <c r="T2726" t="s">
        <v>40</v>
      </c>
      <c r="V2726" s="3">
        <v>16346</v>
      </c>
      <c r="W2726">
        <v>185</v>
      </c>
      <c r="AB2726" s="3">
        <v>84000000</v>
      </c>
      <c r="AC2726" s="3">
        <v>113000000</v>
      </c>
      <c r="AD2726">
        <v>171.3</v>
      </c>
      <c r="AE2726" s="5">
        <f t="shared" si="85"/>
        <v>84000000</v>
      </c>
      <c r="AF2726">
        <v>230.43</v>
      </c>
      <c r="AG2726" s="4">
        <v>1</v>
      </c>
      <c r="AH2726" t="s">
        <v>33</v>
      </c>
      <c r="AI2726" t="s">
        <v>213</v>
      </c>
      <c r="AJ2726">
        <v>36.778261000000001</v>
      </c>
      <c r="AK2726">
        <v>-119.41793199999999</v>
      </c>
    </row>
    <row r="2727" spans="1:37" x14ac:dyDescent="0.25">
      <c r="A2727">
        <v>2725</v>
      </c>
      <c r="B2727">
        <v>721</v>
      </c>
      <c r="C2727" t="s">
        <v>1729</v>
      </c>
      <c r="D2727" t="s">
        <v>213</v>
      </c>
      <c r="E2727" t="s">
        <v>31</v>
      </c>
      <c r="F2727" s="2">
        <v>36161</v>
      </c>
      <c r="G2727" s="2">
        <v>39813</v>
      </c>
      <c r="H2727">
        <v>16346</v>
      </c>
      <c r="I2727">
        <v>15812</v>
      </c>
      <c r="J2727">
        <v>276</v>
      </c>
      <c r="K2727">
        <f t="shared" si="84"/>
        <v>1646696040</v>
      </c>
      <c r="L2727">
        <v>248</v>
      </c>
      <c r="M2727">
        <v>221</v>
      </c>
      <c r="N2727" t="s">
        <v>1729</v>
      </c>
      <c r="O2727">
        <v>2</v>
      </c>
      <c r="P2727" t="s">
        <v>34</v>
      </c>
      <c r="Q2727" s="6">
        <v>42291</v>
      </c>
      <c r="R2727">
        <v>140</v>
      </c>
      <c r="S2727">
        <v>168</v>
      </c>
      <c r="T2727" t="s">
        <v>40</v>
      </c>
      <c r="V2727" s="3">
        <v>16346</v>
      </c>
      <c r="W2727">
        <v>311</v>
      </c>
      <c r="AB2727" s="3">
        <v>139700000</v>
      </c>
      <c r="AC2727" s="3">
        <v>167900000</v>
      </c>
      <c r="AD2727">
        <v>275.69</v>
      </c>
      <c r="AE2727" s="5">
        <f t="shared" si="85"/>
        <v>139700000</v>
      </c>
      <c r="AF2727">
        <v>331.34</v>
      </c>
      <c r="AG2727" s="4">
        <v>1</v>
      </c>
      <c r="AH2727" t="s">
        <v>33</v>
      </c>
      <c r="AI2727" t="s">
        <v>213</v>
      </c>
      <c r="AJ2727">
        <v>36.778261000000001</v>
      </c>
      <c r="AK2727">
        <v>-119.41793199999999</v>
      </c>
    </row>
    <row r="2728" spans="1:37" x14ac:dyDescent="0.25">
      <c r="A2728">
        <v>2726</v>
      </c>
      <c r="B2728">
        <v>721</v>
      </c>
      <c r="C2728" t="s">
        <v>1729</v>
      </c>
      <c r="D2728" t="s">
        <v>213</v>
      </c>
      <c r="E2728" t="s">
        <v>31</v>
      </c>
      <c r="F2728" s="2">
        <v>36161</v>
      </c>
      <c r="G2728" s="2">
        <v>39813</v>
      </c>
      <c r="H2728">
        <v>16346</v>
      </c>
      <c r="I2728">
        <v>15812</v>
      </c>
      <c r="J2728">
        <v>276</v>
      </c>
      <c r="K2728">
        <f t="shared" si="84"/>
        <v>1646696040</v>
      </c>
      <c r="L2728">
        <v>248</v>
      </c>
      <c r="M2728">
        <v>221</v>
      </c>
      <c r="N2728" t="s">
        <v>1729</v>
      </c>
      <c r="O2728">
        <v>3</v>
      </c>
      <c r="P2728" t="s">
        <v>39</v>
      </c>
      <c r="Q2728" s="6">
        <v>42261</v>
      </c>
      <c r="R2728">
        <v>192</v>
      </c>
      <c r="S2728">
        <v>195</v>
      </c>
      <c r="T2728" t="s">
        <v>40</v>
      </c>
      <c r="V2728" s="3">
        <v>16346</v>
      </c>
      <c r="W2728">
        <v>384</v>
      </c>
      <c r="AB2728" s="3">
        <v>192000000</v>
      </c>
      <c r="AC2728" s="3">
        <v>195000000</v>
      </c>
      <c r="AD2728">
        <v>391.53</v>
      </c>
      <c r="AE2728" s="5">
        <f t="shared" si="85"/>
        <v>192000000</v>
      </c>
      <c r="AF2728">
        <v>397.65</v>
      </c>
      <c r="AG2728" s="4">
        <v>1</v>
      </c>
      <c r="AH2728" t="s">
        <v>33</v>
      </c>
      <c r="AI2728" t="s">
        <v>213</v>
      </c>
      <c r="AJ2728">
        <v>36.778261000000001</v>
      </c>
      <c r="AK2728">
        <v>-119.41793199999999</v>
      </c>
    </row>
    <row r="2729" spans="1:37" x14ac:dyDescent="0.25">
      <c r="A2729">
        <v>2727</v>
      </c>
      <c r="B2729">
        <v>721</v>
      </c>
      <c r="C2729" t="s">
        <v>1729</v>
      </c>
      <c r="D2729" t="s">
        <v>213</v>
      </c>
      <c r="E2729" t="s">
        <v>31</v>
      </c>
      <c r="F2729" s="2">
        <v>36161</v>
      </c>
      <c r="G2729" s="2">
        <v>39813</v>
      </c>
      <c r="H2729">
        <v>16346</v>
      </c>
      <c r="I2729">
        <v>15812</v>
      </c>
      <c r="J2729">
        <v>276</v>
      </c>
      <c r="K2729">
        <f t="shared" si="84"/>
        <v>1646696040</v>
      </c>
      <c r="L2729">
        <v>248</v>
      </c>
      <c r="M2729">
        <v>221</v>
      </c>
      <c r="N2729" t="s">
        <v>1729</v>
      </c>
      <c r="O2729">
        <v>2</v>
      </c>
      <c r="P2729" t="s">
        <v>39</v>
      </c>
      <c r="Q2729" s="6">
        <v>42230</v>
      </c>
      <c r="R2729">
        <v>234</v>
      </c>
      <c r="S2729">
        <v>264</v>
      </c>
      <c r="T2729" t="s">
        <v>40</v>
      </c>
      <c r="V2729" s="3">
        <v>16346</v>
      </c>
      <c r="AB2729" s="3">
        <v>234000000</v>
      </c>
      <c r="AC2729" s="3">
        <v>264000000</v>
      </c>
      <c r="AD2729">
        <v>461.79</v>
      </c>
      <c r="AE2729" s="5">
        <f t="shared" si="85"/>
        <v>234000000</v>
      </c>
      <c r="AF2729">
        <v>520.99</v>
      </c>
      <c r="AG2729" s="4">
        <v>1</v>
      </c>
      <c r="AH2729" t="s">
        <v>33</v>
      </c>
      <c r="AI2729" t="s">
        <v>213</v>
      </c>
      <c r="AJ2729">
        <v>36.778261000000001</v>
      </c>
      <c r="AK2729">
        <v>-119.41793199999999</v>
      </c>
    </row>
    <row r="2730" spans="1:37" x14ac:dyDescent="0.25">
      <c r="A2730">
        <v>2728</v>
      </c>
      <c r="B2730">
        <v>721</v>
      </c>
      <c r="C2730" t="s">
        <v>1729</v>
      </c>
      <c r="D2730" t="s">
        <v>213</v>
      </c>
      <c r="E2730" t="s">
        <v>31</v>
      </c>
      <c r="F2730" s="2">
        <v>36161</v>
      </c>
      <c r="G2730" s="2">
        <v>39813</v>
      </c>
      <c r="H2730">
        <v>16346</v>
      </c>
      <c r="I2730">
        <v>15812</v>
      </c>
      <c r="J2730">
        <v>276</v>
      </c>
      <c r="K2730">
        <f t="shared" si="84"/>
        <v>1646696040</v>
      </c>
      <c r="L2730">
        <v>248</v>
      </c>
      <c r="M2730">
        <v>221</v>
      </c>
      <c r="N2730" t="s">
        <v>1729</v>
      </c>
      <c r="O2730">
        <v>4</v>
      </c>
      <c r="P2730" t="s">
        <v>39</v>
      </c>
      <c r="Q2730" s="6">
        <v>42199</v>
      </c>
      <c r="R2730">
        <v>275</v>
      </c>
      <c r="S2730">
        <v>295</v>
      </c>
      <c r="T2730" t="s">
        <v>40</v>
      </c>
      <c r="V2730" s="3">
        <v>16346</v>
      </c>
      <c r="AB2730" s="3">
        <v>274600000</v>
      </c>
      <c r="AC2730" s="3">
        <v>294500000</v>
      </c>
      <c r="AD2730">
        <v>541.91</v>
      </c>
      <c r="AE2730" s="5">
        <f t="shared" si="85"/>
        <v>274600000</v>
      </c>
      <c r="AF2730">
        <v>581.17999999999995</v>
      </c>
      <c r="AG2730" s="4">
        <v>1</v>
      </c>
      <c r="AH2730" t="s">
        <v>33</v>
      </c>
      <c r="AI2730" t="s">
        <v>213</v>
      </c>
      <c r="AJ2730">
        <v>36.778261000000001</v>
      </c>
      <c r="AK2730">
        <v>-119.41793199999999</v>
      </c>
    </row>
    <row r="2731" spans="1:37" x14ac:dyDescent="0.25">
      <c r="A2731">
        <v>2729</v>
      </c>
      <c r="B2731">
        <v>721</v>
      </c>
      <c r="C2731" t="s">
        <v>1729</v>
      </c>
      <c r="D2731" t="s">
        <v>213</v>
      </c>
      <c r="E2731" t="s">
        <v>31</v>
      </c>
      <c r="F2731" s="2">
        <v>36161</v>
      </c>
      <c r="G2731" s="2">
        <v>39813</v>
      </c>
      <c r="H2731">
        <v>16346</v>
      </c>
      <c r="I2731">
        <v>15812</v>
      </c>
      <c r="J2731">
        <v>276</v>
      </c>
      <c r="K2731">
        <f t="shared" si="84"/>
        <v>1646696040</v>
      </c>
      <c r="L2731">
        <v>248</v>
      </c>
      <c r="M2731">
        <v>221</v>
      </c>
      <c r="N2731" t="s">
        <v>1729</v>
      </c>
      <c r="O2731">
        <v>1</v>
      </c>
      <c r="P2731" t="s">
        <v>39</v>
      </c>
      <c r="Q2731" s="6">
        <v>42169</v>
      </c>
      <c r="R2731">
        <v>237</v>
      </c>
      <c r="S2731">
        <v>248</v>
      </c>
      <c r="T2731" t="s">
        <v>40</v>
      </c>
      <c r="V2731" s="3">
        <v>16346</v>
      </c>
      <c r="AB2731" s="3">
        <v>236800000</v>
      </c>
      <c r="AC2731" s="3">
        <v>248000000</v>
      </c>
      <c r="AD2731">
        <v>482.89</v>
      </c>
      <c r="AE2731" s="5">
        <f t="shared" si="85"/>
        <v>236800000</v>
      </c>
      <c r="AF2731">
        <v>505.73</v>
      </c>
      <c r="AG2731" s="4">
        <v>1</v>
      </c>
      <c r="AH2731" t="s">
        <v>33</v>
      </c>
      <c r="AI2731" t="s">
        <v>213</v>
      </c>
      <c r="AJ2731">
        <v>36.778261000000001</v>
      </c>
      <c r="AK2731">
        <v>-119.41793199999999</v>
      </c>
    </row>
    <row r="2732" spans="1:37" x14ac:dyDescent="0.25">
      <c r="A2732">
        <v>2730</v>
      </c>
      <c r="B2732">
        <v>460</v>
      </c>
      <c r="C2732" t="s">
        <v>1730</v>
      </c>
      <c r="D2732" t="s">
        <v>52</v>
      </c>
      <c r="E2732" t="s">
        <v>53</v>
      </c>
      <c r="F2732" s="2">
        <v>36892</v>
      </c>
      <c r="G2732" s="2">
        <v>40179</v>
      </c>
      <c r="H2732">
        <v>102832</v>
      </c>
      <c r="I2732">
        <v>95150</v>
      </c>
      <c r="J2732">
        <v>97</v>
      </c>
      <c r="K2732">
        <f t="shared" si="84"/>
        <v>3640766960</v>
      </c>
      <c r="L2732">
        <v>97</v>
      </c>
      <c r="M2732">
        <v>97</v>
      </c>
      <c r="N2732" t="s">
        <v>1730</v>
      </c>
      <c r="O2732" t="s">
        <v>1274</v>
      </c>
      <c r="P2732" t="s">
        <v>39</v>
      </c>
      <c r="Q2732" s="6">
        <v>42050</v>
      </c>
      <c r="R2732">
        <v>492</v>
      </c>
      <c r="S2732">
        <v>601</v>
      </c>
      <c r="T2732" t="s">
        <v>55</v>
      </c>
      <c r="V2732" s="3">
        <v>95115</v>
      </c>
      <c r="W2732">
        <v>54</v>
      </c>
      <c r="AB2732" s="3">
        <v>160462277</v>
      </c>
      <c r="AC2732" s="3">
        <v>195696592</v>
      </c>
      <c r="AD2732">
        <v>54.23</v>
      </c>
      <c r="AE2732" s="5">
        <f t="shared" si="85"/>
        <v>144416049.30000001</v>
      </c>
      <c r="AF2732">
        <v>66.13</v>
      </c>
      <c r="AG2732" s="4">
        <v>0.9</v>
      </c>
      <c r="AH2732" t="s">
        <v>33</v>
      </c>
      <c r="AI2732" t="s">
        <v>52</v>
      </c>
      <c r="AJ2732">
        <v>33.954737000000002</v>
      </c>
      <c r="AK2732">
        <v>-118.212015999999</v>
      </c>
    </row>
    <row r="2733" spans="1:37" x14ac:dyDescent="0.25">
      <c r="A2733">
        <v>2731</v>
      </c>
      <c r="B2733">
        <v>460</v>
      </c>
      <c r="C2733" t="s">
        <v>1730</v>
      </c>
      <c r="D2733" t="s">
        <v>52</v>
      </c>
      <c r="E2733" t="s">
        <v>53</v>
      </c>
      <c r="F2733" s="2">
        <v>36892</v>
      </c>
      <c r="G2733" s="2">
        <v>40179</v>
      </c>
      <c r="H2733">
        <v>102832</v>
      </c>
      <c r="I2733">
        <v>95150</v>
      </c>
      <c r="J2733">
        <v>97</v>
      </c>
      <c r="K2733">
        <f t="shared" si="84"/>
        <v>3640766960</v>
      </c>
      <c r="L2733">
        <v>97</v>
      </c>
      <c r="M2733">
        <v>97</v>
      </c>
      <c r="N2733" t="s">
        <v>1730</v>
      </c>
      <c r="O2733" t="s">
        <v>1271</v>
      </c>
      <c r="P2733" t="s">
        <v>39</v>
      </c>
      <c r="Q2733" s="6">
        <v>42019</v>
      </c>
      <c r="R2733">
        <v>761</v>
      </c>
      <c r="S2733">
        <v>615</v>
      </c>
      <c r="T2733" t="s">
        <v>55</v>
      </c>
      <c r="V2733" s="3">
        <v>95115</v>
      </c>
      <c r="W2733">
        <v>78.2</v>
      </c>
      <c r="AB2733" s="3">
        <v>247956643</v>
      </c>
      <c r="AC2733" s="3">
        <v>200323682</v>
      </c>
      <c r="AD2733">
        <v>75.680000000000007</v>
      </c>
      <c r="AE2733" s="5">
        <f t="shared" si="85"/>
        <v>223160978.70000002</v>
      </c>
      <c r="AF2733">
        <v>61.15</v>
      </c>
      <c r="AG2733" s="4">
        <v>0.9</v>
      </c>
      <c r="AH2733" t="s">
        <v>33</v>
      </c>
      <c r="AI2733" t="s">
        <v>52</v>
      </c>
      <c r="AJ2733">
        <v>33.954737000000002</v>
      </c>
      <c r="AK2733">
        <v>-118.212015999999</v>
      </c>
    </row>
    <row r="2734" spans="1:37" x14ac:dyDescent="0.25">
      <c r="A2734">
        <v>2732</v>
      </c>
      <c r="B2734">
        <v>460</v>
      </c>
      <c r="C2734" t="s">
        <v>1730</v>
      </c>
      <c r="D2734" t="s">
        <v>52</v>
      </c>
      <c r="E2734" t="s">
        <v>53</v>
      </c>
      <c r="F2734" s="2">
        <v>36892</v>
      </c>
      <c r="G2734" s="2">
        <v>40179</v>
      </c>
      <c r="H2734">
        <v>102832</v>
      </c>
      <c r="I2734">
        <v>95150</v>
      </c>
      <c r="J2734">
        <v>97</v>
      </c>
      <c r="K2734">
        <f t="shared" si="84"/>
        <v>3640766960</v>
      </c>
      <c r="L2734">
        <v>97</v>
      </c>
      <c r="M2734">
        <v>97</v>
      </c>
      <c r="N2734" t="s">
        <v>1730</v>
      </c>
      <c r="O2734" t="s">
        <v>1271</v>
      </c>
      <c r="P2734" t="s">
        <v>39</v>
      </c>
      <c r="Q2734" s="6">
        <v>42352</v>
      </c>
      <c r="R2734">
        <v>557</v>
      </c>
      <c r="S2734">
        <v>587</v>
      </c>
      <c r="T2734" t="s">
        <v>55</v>
      </c>
      <c r="V2734" s="3">
        <v>95115</v>
      </c>
      <c r="W2734">
        <v>55.39</v>
      </c>
      <c r="AB2734" s="3">
        <v>181482952</v>
      </c>
      <c r="AC2734" s="3">
        <v>191349733</v>
      </c>
      <c r="AD2734">
        <v>61.55</v>
      </c>
      <c r="AE2734" s="5">
        <f t="shared" si="85"/>
        <v>181482952</v>
      </c>
      <c r="AF2734">
        <v>64.900000000000006</v>
      </c>
      <c r="AG2734" s="4">
        <v>1</v>
      </c>
      <c r="AH2734" t="s">
        <v>33</v>
      </c>
      <c r="AI2734" t="s">
        <v>52</v>
      </c>
      <c r="AJ2734">
        <v>33.954737000000002</v>
      </c>
      <c r="AK2734">
        <v>-118.212015999999</v>
      </c>
    </row>
    <row r="2735" spans="1:37" x14ac:dyDescent="0.25">
      <c r="A2735">
        <v>2733</v>
      </c>
      <c r="B2735">
        <v>460</v>
      </c>
      <c r="C2735" t="s">
        <v>1730</v>
      </c>
      <c r="D2735" t="s">
        <v>52</v>
      </c>
      <c r="E2735" t="s">
        <v>53</v>
      </c>
      <c r="F2735" s="2">
        <v>36892</v>
      </c>
      <c r="G2735" s="2">
        <v>40179</v>
      </c>
      <c r="H2735">
        <v>102832</v>
      </c>
      <c r="I2735">
        <v>95150</v>
      </c>
      <c r="J2735">
        <v>97</v>
      </c>
      <c r="K2735">
        <f t="shared" si="84"/>
        <v>3640766960</v>
      </c>
      <c r="L2735">
        <v>97</v>
      </c>
      <c r="M2735">
        <v>97</v>
      </c>
      <c r="N2735" t="s">
        <v>1730</v>
      </c>
      <c r="O2735" t="s">
        <v>1271</v>
      </c>
      <c r="P2735" t="s">
        <v>39</v>
      </c>
      <c r="Q2735" s="6">
        <v>42322</v>
      </c>
      <c r="R2735">
        <v>678</v>
      </c>
      <c r="S2735">
        <v>671</v>
      </c>
      <c r="T2735" t="s">
        <v>55</v>
      </c>
      <c r="V2735" s="3">
        <v>102832</v>
      </c>
      <c r="W2735">
        <v>64</v>
      </c>
      <c r="AB2735" s="3">
        <v>220852322</v>
      </c>
      <c r="AC2735" s="3">
        <v>218633273</v>
      </c>
      <c r="AD2735">
        <v>64.430000000000007</v>
      </c>
      <c r="AE2735" s="5">
        <f t="shared" si="85"/>
        <v>198767089.80000001</v>
      </c>
      <c r="AF2735">
        <v>63.78</v>
      </c>
      <c r="AG2735" s="4">
        <v>0.9</v>
      </c>
      <c r="AH2735" t="s">
        <v>33</v>
      </c>
      <c r="AI2735" t="s">
        <v>52</v>
      </c>
      <c r="AJ2735">
        <v>33.954737000000002</v>
      </c>
      <c r="AK2735">
        <v>-118.212015999999</v>
      </c>
    </row>
    <row r="2736" spans="1:37" x14ac:dyDescent="0.25">
      <c r="A2736">
        <v>2734</v>
      </c>
      <c r="B2736">
        <v>460</v>
      </c>
      <c r="C2736" t="s">
        <v>1730</v>
      </c>
      <c r="D2736" t="s">
        <v>52</v>
      </c>
      <c r="E2736" t="s">
        <v>53</v>
      </c>
      <c r="F2736" s="2">
        <v>36892</v>
      </c>
      <c r="G2736" s="2">
        <v>40179</v>
      </c>
      <c r="H2736">
        <v>102832</v>
      </c>
      <c r="I2736">
        <v>95150</v>
      </c>
      <c r="J2736">
        <v>97</v>
      </c>
      <c r="K2736">
        <f t="shared" si="84"/>
        <v>3640766960</v>
      </c>
      <c r="L2736">
        <v>97</v>
      </c>
      <c r="M2736">
        <v>97</v>
      </c>
      <c r="N2736" t="s">
        <v>1730</v>
      </c>
      <c r="O2736" t="s">
        <v>1271</v>
      </c>
      <c r="P2736" t="s">
        <v>39</v>
      </c>
      <c r="Q2736" s="6">
        <v>42291</v>
      </c>
      <c r="R2736">
        <v>744</v>
      </c>
      <c r="S2736">
        <v>722</v>
      </c>
      <c r="T2736" t="s">
        <v>55</v>
      </c>
      <c r="V2736" s="3">
        <v>102832</v>
      </c>
      <c r="W2736">
        <v>70.680000000000007</v>
      </c>
      <c r="AB2736" s="3">
        <v>242312897</v>
      </c>
      <c r="AC2736" s="3">
        <v>235157199</v>
      </c>
      <c r="AD2736">
        <v>68.41</v>
      </c>
      <c r="AE2736" s="5">
        <f t="shared" si="85"/>
        <v>218081607.30000001</v>
      </c>
      <c r="AF2736">
        <v>66.39</v>
      </c>
      <c r="AG2736" s="4">
        <v>0.9</v>
      </c>
      <c r="AH2736" t="s">
        <v>33</v>
      </c>
      <c r="AI2736" t="s">
        <v>52</v>
      </c>
      <c r="AJ2736">
        <v>33.954737000000002</v>
      </c>
      <c r="AK2736">
        <v>-118.212015999999</v>
      </c>
    </row>
    <row r="2737" spans="1:37" x14ac:dyDescent="0.25">
      <c r="A2737">
        <v>2735</v>
      </c>
      <c r="B2737">
        <v>460</v>
      </c>
      <c r="C2737" t="s">
        <v>1730</v>
      </c>
      <c r="D2737" t="s">
        <v>52</v>
      </c>
      <c r="E2737" t="s">
        <v>53</v>
      </c>
      <c r="F2737" s="2">
        <v>36892</v>
      </c>
      <c r="G2737" s="2">
        <v>40179</v>
      </c>
      <c r="H2737">
        <v>102832</v>
      </c>
      <c r="I2737">
        <v>95150</v>
      </c>
      <c r="J2737">
        <v>97</v>
      </c>
      <c r="K2737">
        <f t="shared" si="84"/>
        <v>3640766960</v>
      </c>
      <c r="L2737">
        <v>97</v>
      </c>
      <c r="M2737">
        <v>97</v>
      </c>
      <c r="N2737" t="s">
        <v>1730</v>
      </c>
      <c r="O2737" t="s">
        <v>1271</v>
      </c>
      <c r="P2737" t="s">
        <v>39</v>
      </c>
      <c r="Q2737" s="6">
        <v>42261</v>
      </c>
      <c r="R2737">
        <v>699</v>
      </c>
      <c r="S2737">
        <v>823</v>
      </c>
      <c r="T2737" t="s">
        <v>55</v>
      </c>
      <c r="V2737" s="3">
        <v>102832</v>
      </c>
      <c r="W2737">
        <v>66</v>
      </c>
      <c r="AA2737" t="s">
        <v>55</v>
      </c>
      <c r="AB2737" s="3">
        <v>227812508</v>
      </c>
      <c r="AC2737" s="3">
        <v>268319099</v>
      </c>
      <c r="AD2737">
        <v>66.459999999999994</v>
      </c>
      <c r="AE2737" s="5">
        <f t="shared" si="85"/>
        <v>205031257.20000002</v>
      </c>
      <c r="AF2737">
        <v>78.28</v>
      </c>
      <c r="AG2737" s="4">
        <v>0.9</v>
      </c>
      <c r="AH2737" t="s">
        <v>33</v>
      </c>
      <c r="AI2737" t="s">
        <v>52</v>
      </c>
      <c r="AJ2737">
        <v>33.954737000000002</v>
      </c>
      <c r="AK2737">
        <v>-118.212015999999</v>
      </c>
    </row>
    <row r="2738" spans="1:37" x14ac:dyDescent="0.25">
      <c r="A2738">
        <v>2736</v>
      </c>
      <c r="B2738">
        <v>460</v>
      </c>
      <c r="C2738" t="s">
        <v>1730</v>
      </c>
      <c r="D2738" t="s">
        <v>52</v>
      </c>
      <c r="E2738" t="s">
        <v>53</v>
      </c>
      <c r="F2738" s="2">
        <v>36892</v>
      </c>
      <c r="G2738" s="2">
        <v>40179</v>
      </c>
      <c r="H2738">
        <v>102832</v>
      </c>
      <c r="I2738">
        <v>95150</v>
      </c>
      <c r="J2738">
        <v>97</v>
      </c>
      <c r="K2738">
        <f t="shared" si="84"/>
        <v>3640766960</v>
      </c>
      <c r="L2738">
        <v>97</v>
      </c>
      <c r="M2738">
        <v>97</v>
      </c>
      <c r="N2738" t="s">
        <v>1730</v>
      </c>
      <c r="O2738" t="s">
        <v>1731</v>
      </c>
      <c r="P2738" t="s">
        <v>39</v>
      </c>
      <c r="Q2738" s="6">
        <v>42230</v>
      </c>
      <c r="R2738">
        <v>760</v>
      </c>
      <c r="S2738">
        <v>745</v>
      </c>
      <c r="T2738" t="s">
        <v>55</v>
      </c>
      <c r="V2738" s="3">
        <v>102832</v>
      </c>
      <c r="AB2738" s="3">
        <v>247780684</v>
      </c>
      <c r="AC2738" s="3">
        <v>242827742</v>
      </c>
      <c r="AD2738">
        <v>69.959999999999994</v>
      </c>
      <c r="AE2738" s="5">
        <f t="shared" si="85"/>
        <v>223002615.59999999</v>
      </c>
      <c r="AF2738">
        <v>68.56</v>
      </c>
      <c r="AG2738" s="4">
        <v>0.9</v>
      </c>
      <c r="AH2738" t="s">
        <v>33</v>
      </c>
      <c r="AI2738" t="s">
        <v>52</v>
      </c>
      <c r="AJ2738">
        <v>33.954737000000002</v>
      </c>
      <c r="AK2738">
        <v>-118.212015999999</v>
      </c>
    </row>
    <row r="2739" spans="1:37" x14ac:dyDescent="0.25">
      <c r="A2739">
        <v>2737</v>
      </c>
      <c r="B2739">
        <v>460</v>
      </c>
      <c r="C2739" t="s">
        <v>1730</v>
      </c>
      <c r="D2739" t="s">
        <v>52</v>
      </c>
      <c r="E2739" t="s">
        <v>53</v>
      </c>
      <c r="F2739" s="2">
        <v>36892</v>
      </c>
      <c r="G2739" s="2">
        <v>40179</v>
      </c>
      <c r="H2739">
        <v>102832</v>
      </c>
      <c r="I2739">
        <v>95150</v>
      </c>
      <c r="J2739">
        <v>97</v>
      </c>
      <c r="K2739">
        <f t="shared" si="84"/>
        <v>3640766960</v>
      </c>
      <c r="L2739">
        <v>97</v>
      </c>
      <c r="M2739">
        <v>97</v>
      </c>
      <c r="N2739" t="s">
        <v>1730</v>
      </c>
      <c r="O2739" t="s">
        <v>1732</v>
      </c>
      <c r="P2739" t="s">
        <v>39</v>
      </c>
      <c r="Q2739" s="6">
        <v>42199</v>
      </c>
      <c r="R2739">
        <v>745</v>
      </c>
      <c r="S2739">
        <v>774</v>
      </c>
      <c r="T2739" t="s">
        <v>55</v>
      </c>
      <c r="V2739" s="3">
        <v>95115</v>
      </c>
      <c r="Z2739">
        <v>222.7</v>
      </c>
      <c r="AA2739" t="s">
        <v>55</v>
      </c>
      <c r="AB2739" s="3">
        <v>242785381</v>
      </c>
      <c r="AC2739" s="3">
        <v>252046079</v>
      </c>
      <c r="AD2739">
        <v>74.11</v>
      </c>
      <c r="AE2739" s="5">
        <f t="shared" si="85"/>
        <v>218506842.90000001</v>
      </c>
      <c r="AF2739">
        <v>76.930000000000007</v>
      </c>
      <c r="AG2739" s="4">
        <v>0.9</v>
      </c>
      <c r="AH2739" t="s">
        <v>33</v>
      </c>
      <c r="AI2739" t="s">
        <v>52</v>
      </c>
      <c r="AJ2739">
        <v>33.954737000000002</v>
      </c>
      <c r="AK2739">
        <v>-118.212015999999</v>
      </c>
    </row>
    <row r="2740" spans="1:37" x14ac:dyDescent="0.25">
      <c r="A2740">
        <v>2738</v>
      </c>
      <c r="B2740">
        <v>460</v>
      </c>
      <c r="C2740" t="s">
        <v>1730</v>
      </c>
      <c r="D2740" t="s">
        <v>52</v>
      </c>
      <c r="E2740" t="s">
        <v>53</v>
      </c>
      <c r="F2740" s="2">
        <v>36892</v>
      </c>
      <c r="G2740" s="2">
        <v>40179</v>
      </c>
      <c r="H2740">
        <v>102832</v>
      </c>
      <c r="I2740">
        <v>95150</v>
      </c>
      <c r="J2740">
        <v>97</v>
      </c>
      <c r="K2740">
        <f t="shared" si="84"/>
        <v>3640766960</v>
      </c>
      <c r="L2740">
        <v>97</v>
      </c>
      <c r="M2740">
        <v>97</v>
      </c>
      <c r="N2740" t="s">
        <v>1730</v>
      </c>
      <c r="O2740" t="s">
        <v>1733</v>
      </c>
      <c r="P2740" t="s">
        <v>39</v>
      </c>
      <c r="Q2740" s="6">
        <v>42169</v>
      </c>
      <c r="R2740">
        <v>756</v>
      </c>
      <c r="S2740">
        <v>805</v>
      </c>
      <c r="T2740" t="s">
        <v>55</v>
      </c>
      <c r="V2740" s="3">
        <v>95115</v>
      </c>
      <c r="Z2740">
        <v>202.7</v>
      </c>
      <c r="AA2740" t="s">
        <v>55</v>
      </c>
      <c r="AB2740" s="3">
        <v>246184012</v>
      </c>
      <c r="AC2740" s="3">
        <v>262342984</v>
      </c>
      <c r="AD2740">
        <v>77.650000000000006</v>
      </c>
      <c r="AE2740" s="5">
        <f t="shared" si="85"/>
        <v>221565610.80000001</v>
      </c>
      <c r="AF2740">
        <v>82.74</v>
      </c>
      <c r="AG2740" s="4">
        <v>0.9</v>
      </c>
      <c r="AH2740" t="s">
        <v>33</v>
      </c>
      <c r="AI2740" t="s">
        <v>52</v>
      </c>
      <c r="AJ2740">
        <v>33.954737000000002</v>
      </c>
      <c r="AK2740">
        <v>-118.212015999999</v>
      </c>
    </row>
    <row r="2741" spans="1:37" x14ac:dyDescent="0.25">
      <c r="A2741">
        <v>2739</v>
      </c>
      <c r="B2741">
        <v>752</v>
      </c>
      <c r="C2741" t="s">
        <v>1734</v>
      </c>
      <c r="D2741" t="s">
        <v>52</v>
      </c>
      <c r="E2741" t="s">
        <v>31</v>
      </c>
      <c r="F2741" s="2">
        <v>34700</v>
      </c>
      <c r="G2741" s="2">
        <v>38352</v>
      </c>
      <c r="H2741">
        <v>25899</v>
      </c>
      <c r="I2741">
        <v>24573</v>
      </c>
      <c r="J2741">
        <v>182</v>
      </c>
      <c r="K2741">
        <f t="shared" si="84"/>
        <v>1720470570</v>
      </c>
      <c r="L2741">
        <v>164</v>
      </c>
      <c r="M2741">
        <v>146</v>
      </c>
      <c r="N2741" t="s">
        <v>1734</v>
      </c>
      <c r="O2741" t="s">
        <v>2223</v>
      </c>
      <c r="P2741" t="s">
        <v>39</v>
      </c>
      <c r="Q2741" s="6">
        <v>42050</v>
      </c>
      <c r="R2741">
        <v>256</v>
      </c>
      <c r="S2741">
        <v>282</v>
      </c>
      <c r="T2741" t="s">
        <v>55</v>
      </c>
      <c r="V2741" s="3">
        <v>25899</v>
      </c>
      <c r="W2741">
        <v>81</v>
      </c>
      <c r="AB2741" s="3">
        <v>83417965</v>
      </c>
      <c r="AC2741" s="3">
        <v>91890102</v>
      </c>
      <c r="AD2741">
        <v>88.57</v>
      </c>
      <c r="AE2741" s="5">
        <f t="shared" si="85"/>
        <v>64231833.050000004</v>
      </c>
      <c r="AF2741">
        <v>97.57</v>
      </c>
      <c r="AG2741" s="4">
        <v>0.77</v>
      </c>
      <c r="AH2741" t="s">
        <v>33</v>
      </c>
      <c r="AI2741" t="s">
        <v>52</v>
      </c>
      <c r="AJ2741">
        <v>34.116120000000002</v>
      </c>
      <c r="AK2741">
        <v>-118.15034900000001</v>
      </c>
    </row>
    <row r="2742" spans="1:37" x14ac:dyDescent="0.25">
      <c r="A2742">
        <v>2740</v>
      </c>
      <c r="B2742">
        <v>752</v>
      </c>
      <c r="C2742" t="s">
        <v>1734</v>
      </c>
      <c r="D2742" t="s">
        <v>52</v>
      </c>
      <c r="E2742" t="s">
        <v>31</v>
      </c>
      <c r="F2742" s="2">
        <v>34700</v>
      </c>
      <c r="G2742" s="2">
        <v>38352</v>
      </c>
      <c r="H2742">
        <v>25899</v>
      </c>
      <c r="I2742">
        <v>24573</v>
      </c>
      <c r="J2742">
        <v>182</v>
      </c>
      <c r="K2742">
        <f t="shared" si="84"/>
        <v>1720470570</v>
      </c>
      <c r="L2742">
        <v>164</v>
      </c>
      <c r="M2742">
        <v>146</v>
      </c>
      <c r="N2742" t="s">
        <v>1734</v>
      </c>
      <c r="O2742" t="s">
        <v>1735</v>
      </c>
      <c r="P2742" t="s">
        <v>39</v>
      </c>
      <c r="Q2742" s="6">
        <v>42019</v>
      </c>
      <c r="R2742">
        <v>253</v>
      </c>
      <c r="S2742">
        <v>354</v>
      </c>
      <c r="T2742" t="s">
        <v>55</v>
      </c>
      <c r="V2742" s="3">
        <v>25899</v>
      </c>
      <c r="W2742">
        <v>71</v>
      </c>
      <c r="AB2742" s="3">
        <v>82440411</v>
      </c>
      <c r="AC2742" s="3">
        <v>115351405</v>
      </c>
      <c r="AD2742">
        <v>70.849999999999994</v>
      </c>
      <c r="AE2742" s="5">
        <f t="shared" si="85"/>
        <v>56883883.589999996</v>
      </c>
      <c r="AF2742">
        <v>99.14</v>
      </c>
      <c r="AG2742" s="4">
        <v>0.69</v>
      </c>
      <c r="AH2742" t="s">
        <v>33</v>
      </c>
      <c r="AI2742" t="s">
        <v>52</v>
      </c>
      <c r="AJ2742">
        <v>34.116120000000002</v>
      </c>
      <c r="AK2742">
        <v>-118.15034900000001</v>
      </c>
    </row>
    <row r="2743" spans="1:37" x14ac:dyDescent="0.25">
      <c r="A2743">
        <v>2741</v>
      </c>
      <c r="B2743">
        <v>752</v>
      </c>
      <c r="C2743" t="s">
        <v>1734</v>
      </c>
      <c r="D2743" t="s">
        <v>52</v>
      </c>
      <c r="E2743" t="s">
        <v>31</v>
      </c>
      <c r="F2743" s="2">
        <v>34700</v>
      </c>
      <c r="G2743" s="2">
        <v>38352</v>
      </c>
      <c r="H2743">
        <v>25899</v>
      </c>
      <c r="I2743">
        <v>24573</v>
      </c>
      <c r="J2743">
        <v>182</v>
      </c>
      <c r="K2743">
        <f t="shared" si="84"/>
        <v>1720470570</v>
      </c>
      <c r="L2743">
        <v>164</v>
      </c>
      <c r="M2743">
        <v>146</v>
      </c>
      <c r="N2743" t="s">
        <v>1734</v>
      </c>
      <c r="O2743" t="s">
        <v>1736</v>
      </c>
      <c r="P2743" t="s">
        <v>39</v>
      </c>
      <c r="Q2743" s="6">
        <v>42322</v>
      </c>
      <c r="R2743">
        <v>320</v>
      </c>
      <c r="S2743">
        <v>348</v>
      </c>
      <c r="T2743" t="s">
        <v>55</v>
      </c>
      <c r="V2743" s="3">
        <v>25899</v>
      </c>
      <c r="W2743">
        <v>115</v>
      </c>
      <c r="AB2743" s="3">
        <v>104272457</v>
      </c>
      <c r="AC2743" s="3">
        <v>113396297</v>
      </c>
      <c r="AD2743">
        <v>93.94</v>
      </c>
      <c r="AE2743" s="5">
        <f t="shared" si="85"/>
        <v>72990719.899999991</v>
      </c>
      <c r="AF2743">
        <v>102.16</v>
      </c>
      <c r="AG2743" s="4">
        <v>0.7</v>
      </c>
      <c r="AH2743" t="s">
        <v>33</v>
      </c>
      <c r="AI2743" t="s">
        <v>52</v>
      </c>
      <c r="AJ2743">
        <v>34.116120000000002</v>
      </c>
      <c r="AK2743">
        <v>-118.15034900000001</v>
      </c>
    </row>
    <row r="2744" spans="1:37" x14ac:dyDescent="0.25">
      <c r="A2744">
        <v>2742</v>
      </c>
      <c r="B2744">
        <v>752</v>
      </c>
      <c r="C2744" t="s">
        <v>1734</v>
      </c>
      <c r="D2744" t="s">
        <v>52</v>
      </c>
      <c r="E2744" t="s">
        <v>31</v>
      </c>
      <c r="F2744" s="2">
        <v>34700</v>
      </c>
      <c r="G2744" s="2">
        <v>38352</v>
      </c>
      <c r="H2744">
        <v>25899</v>
      </c>
      <c r="I2744">
        <v>24573</v>
      </c>
      <c r="J2744">
        <v>182</v>
      </c>
      <c r="K2744">
        <f t="shared" si="84"/>
        <v>1720470570</v>
      </c>
      <c r="L2744">
        <v>164</v>
      </c>
      <c r="M2744">
        <v>146</v>
      </c>
      <c r="N2744" t="s">
        <v>1734</v>
      </c>
      <c r="O2744" t="s">
        <v>1736</v>
      </c>
      <c r="P2744" t="s">
        <v>39</v>
      </c>
      <c r="Q2744" s="6">
        <v>42291</v>
      </c>
      <c r="R2744">
        <v>378</v>
      </c>
      <c r="S2744">
        <v>414</v>
      </c>
      <c r="T2744" t="s">
        <v>55</v>
      </c>
      <c r="V2744" s="3">
        <v>25899</v>
      </c>
      <c r="W2744">
        <v>130</v>
      </c>
      <c r="AB2744" s="3">
        <v>123171839</v>
      </c>
      <c r="AC2744" s="3">
        <v>134902491</v>
      </c>
      <c r="AD2744">
        <v>122.73</v>
      </c>
      <c r="AE2744" s="5">
        <f t="shared" si="85"/>
        <v>98537471.200000003</v>
      </c>
      <c r="AF2744">
        <v>134.41999999999999</v>
      </c>
      <c r="AG2744" s="4">
        <v>0.8</v>
      </c>
      <c r="AH2744" t="s">
        <v>33</v>
      </c>
      <c r="AI2744" t="s">
        <v>52</v>
      </c>
      <c r="AJ2744">
        <v>34.116120000000002</v>
      </c>
      <c r="AK2744">
        <v>-118.15034900000001</v>
      </c>
    </row>
    <row r="2745" spans="1:37" x14ac:dyDescent="0.25">
      <c r="A2745">
        <v>2743</v>
      </c>
      <c r="B2745">
        <v>752</v>
      </c>
      <c r="C2745" t="s">
        <v>1734</v>
      </c>
      <c r="D2745" t="s">
        <v>52</v>
      </c>
      <c r="E2745" t="s">
        <v>31</v>
      </c>
      <c r="F2745" s="2">
        <v>34700</v>
      </c>
      <c r="G2745" s="2">
        <v>38352</v>
      </c>
      <c r="H2745">
        <v>25899</v>
      </c>
      <c r="I2745">
        <v>24573</v>
      </c>
      <c r="J2745">
        <v>182</v>
      </c>
      <c r="K2745">
        <f t="shared" si="84"/>
        <v>1720470570</v>
      </c>
      <c r="L2745">
        <v>164</v>
      </c>
      <c r="M2745">
        <v>146</v>
      </c>
      <c r="N2745" t="s">
        <v>1734</v>
      </c>
      <c r="O2745" t="s">
        <v>208</v>
      </c>
      <c r="P2745" t="s">
        <v>39</v>
      </c>
      <c r="Q2745" s="6">
        <v>42261</v>
      </c>
      <c r="R2745">
        <v>396</v>
      </c>
      <c r="S2745">
        <v>461</v>
      </c>
      <c r="T2745" t="s">
        <v>55</v>
      </c>
      <c r="V2745" s="3">
        <v>25899</v>
      </c>
      <c r="AB2745" s="3">
        <v>129037165</v>
      </c>
      <c r="AC2745" s="3">
        <v>150217508</v>
      </c>
      <c r="AD2745">
        <v>166.08</v>
      </c>
      <c r="AE2745" s="5">
        <f t="shared" si="85"/>
        <v>129037165</v>
      </c>
      <c r="AF2745">
        <v>193.34</v>
      </c>
      <c r="AG2745" s="4">
        <v>1</v>
      </c>
      <c r="AH2745" t="s">
        <v>33</v>
      </c>
      <c r="AI2745" t="s">
        <v>52</v>
      </c>
      <c r="AJ2745">
        <v>34.116120000000002</v>
      </c>
      <c r="AK2745">
        <v>-118.15034900000001</v>
      </c>
    </row>
    <row r="2746" spans="1:37" x14ac:dyDescent="0.25">
      <c r="A2746">
        <v>2744</v>
      </c>
      <c r="B2746">
        <v>752</v>
      </c>
      <c r="C2746" t="s">
        <v>1734</v>
      </c>
      <c r="D2746" t="s">
        <v>52</v>
      </c>
      <c r="E2746" t="s">
        <v>31</v>
      </c>
      <c r="F2746" s="2">
        <v>34700</v>
      </c>
      <c r="G2746" s="2">
        <v>38352</v>
      </c>
      <c r="H2746">
        <v>25899</v>
      </c>
      <c r="I2746">
        <v>24573</v>
      </c>
      <c r="J2746">
        <v>182</v>
      </c>
      <c r="K2746">
        <f t="shared" si="84"/>
        <v>1720470570</v>
      </c>
      <c r="L2746">
        <v>164</v>
      </c>
      <c r="M2746">
        <v>146</v>
      </c>
      <c r="N2746" t="s">
        <v>1734</v>
      </c>
      <c r="O2746" t="s">
        <v>1737</v>
      </c>
      <c r="P2746" t="s">
        <v>39</v>
      </c>
      <c r="Q2746" s="6">
        <v>42230</v>
      </c>
      <c r="R2746">
        <v>428</v>
      </c>
      <c r="S2746">
        <v>470</v>
      </c>
      <c r="T2746" t="s">
        <v>55</v>
      </c>
      <c r="V2746" s="3">
        <v>25899</v>
      </c>
      <c r="AB2746" s="3">
        <v>139464411</v>
      </c>
      <c r="AC2746" s="3">
        <v>153150171</v>
      </c>
      <c r="AD2746">
        <v>173.71</v>
      </c>
      <c r="AE2746" s="5">
        <f t="shared" si="85"/>
        <v>139464411</v>
      </c>
      <c r="AF2746">
        <v>190.75</v>
      </c>
      <c r="AG2746" s="4">
        <v>1</v>
      </c>
      <c r="AH2746" t="s">
        <v>33</v>
      </c>
      <c r="AI2746" t="s">
        <v>52</v>
      </c>
      <c r="AJ2746">
        <v>34.116120000000002</v>
      </c>
      <c r="AK2746">
        <v>-118.15034900000001</v>
      </c>
    </row>
    <row r="2747" spans="1:37" x14ac:dyDescent="0.25">
      <c r="A2747">
        <v>2745</v>
      </c>
      <c r="B2747">
        <v>752</v>
      </c>
      <c r="C2747" t="s">
        <v>1734</v>
      </c>
      <c r="D2747" t="s">
        <v>52</v>
      </c>
      <c r="E2747" t="s">
        <v>31</v>
      </c>
      <c r="F2747" s="2">
        <v>34700</v>
      </c>
      <c r="G2747" s="2">
        <v>38352</v>
      </c>
      <c r="H2747">
        <v>25899</v>
      </c>
      <c r="I2747">
        <v>24573</v>
      </c>
      <c r="J2747">
        <v>182</v>
      </c>
      <c r="K2747">
        <f t="shared" si="84"/>
        <v>1720470570</v>
      </c>
      <c r="L2747">
        <v>164</v>
      </c>
      <c r="M2747">
        <v>146</v>
      </c>
      <c r="N2747" t="s">
        <v>1734</v>
      </c>
      <c r="O2747" t="s">
        <v>96</v>
      </c>
      <c r="P2747" t="s">
        <v>39</v>
      </c>
      <c r="Q2747" s="6">
        <v>42199</v>
      </c>
      <c r="R2747">
        <v>427</v>
      </c>
      <c r="S2747">
        <v>456</v>
      </c>
      <c r="T2747" t="s">
        <v>55</v>
      </c>
      <c r="V2747" s="3">
        <v>25899</v>
      </c>
      <c r="AB2747" s="3">
        <v>139138559</v>
      </c>
      <c r="AC2747" s="3">
        <v>148588251</v>
      </c>
      <c r="AD2747">
        <v>173.3</v>
      </c>
      <c r="AE2747" s="5">
        <f t="shared" si="85"/>
        <v>139138559</v>
      </c>
      <c r="AF2747">
        <v>185.07</v>
      </c>
      <c r="AG2747" s="4">
        <v>1</v>
      </c>
      <c r="AH2747" t="s">
        <v>33</v>
      </c>
      <c r="AI2747" t="s">
        <v>52</v>
      </c>
      <c r="AJ2747">
        <v>34.116120000000002</v>
      </c>
      <c r="AK2747">
        <v>-118.15034900000001</v>
      </c>
    </row>
    <row r="2748" spans="1:37" x14ac:dyDescent="0.25">
      <c r="A2748">
        <v>2746</v>
      </c>
      <c r="B2748">
        <v>752</v>
      </c>
      <c r="C2748" t="s">
        <v>1734</v>
      </c>
      <c r="D2748" t="s">
        <v>52</v>
      </c>
      <c r="E2748" t="s">
        <v>31</v>
      </c>
      <c r="F2748" s="2">
        <v>34700</v>
      </c>
      <c r="G2748" s="2">
        <v>38352</v>
      </c>
      <c r="H2748">
        <v>25899</v>
      </c>
      <c r="I2748">
        <v>24573</v>
      </c>
      <c r="J2748">
        <v>182</v>
      </c>
      <c r="K2748">
        <f t="shared" si="84"/>
        <v>1720470570</v>
      </c>
      <c r="L2748">
        <v>164</v>
      </c>
      <c r="M2748">
        <v>146</v>
      </c>
      <c r="N2748" t="s">
        <v>1734</v>
      </c>
      <c r="O2748" t="s">
        <v>96</v>
      </c>
      <c r="P2748" t="s">
        <v>39</v>
      </c>
      <c r="Q2748" s="6">
        <v>42169</v>
      </c>
      <c r="R2748">
        <v>412</v>
      </c>
      <c r="S2748">
        <v>422</v>
      </c>
      <c r="T2748" t="s">
        <v>55</v>
      </c>
      <c r="V2748" s="3">
        <v>25899</v>
      </c>
      <c r="AB2748" s="3">
        <v>134250788</v>
      </c>
      <c r="AC2748" s="3">
        <v>137509302</v>
      </c>
      <c r="AD2748">
        <v>172.79</v>
      </c>
      <c r="AE2748" s="5">
        <f t="shared" si="85"/>
        <v>134250788</v>
      </c>
      <c r="AF2748">
        <v>176.98</v>
      </c>
      <c r="AG2748" s="4">
        <v>1</v>
      </c>
      <c r="AH2748" t="s">
        <v>33</v>
      </c>
      <c r="AI2748" t="s">
        <v>52</v>
      </c>
      <c r="AJ2748">
        <v>34.116120000000002</v>
      </c>
      <c r="AK2748">
        <v>-118.15034900000001</v>
      </c>
    </row>
    <row r="2749" spans="1:37" x14ac:dyDescent="0.25">
      <c r="A2749">
        <v>2747</v>
      </c>
      <c r="B2749">
        <v>353</v>
      </c>
      <c r="C2749" t="s">
        <v>1738</v>
      </c>
      <c r="D2749" t="s">
        <v>1146</v>
      </c>
      <c r="E2749" t="s">
        <v>53</v>
      </c>
      <c r="F2749" s="2">
        <v>36161</v>
      </c>
      <c r="G2749" s="2">
        <v>39448</v>
      </c>
      <c r="H2749">
        <v>33124</v>
      </c>
      <c r="I2749">
        <v>33632</v>
      </c>
      <c r="J2749">
        <v>201</v>
      </c>
      <c r="K2749">
        <f t="shared" si="84"/>
        <v>2430142260</v>
      </c>
      <c r="L2749">
        <v>173</v>
      </c>
      <c r="M2749">
        <v>164</v>
      </c>
      <c r="N2749" t="s">
        <v>1738</v>
      </c>
      <c r="O2749">
        <v>1</v>
      </c>
      <c r="P2749" t="s">
        <v>39</v>
      </c>
      <c r="Q2749" s="6">
        <v>42050</v>
      </c>
      <c r="R2749">
        <v>99</v>
      </c>
      <c r="S2749">
        <v>107</v>
      </c>
      <c r="T2749" t="s">
        <v>40</v>
      </c>
      <c r="U2749" t="s">
        <v>2224</v>
      </c>
      <c r="V2749" s="3">
        <v>33124</v>
      </c>
      <c r="W2749">
        <v>213</v>
      </c>
      <c r="AB2749" s="3">
        <v>98830000</v>
      </c>
      <c r="AC2749" s="3">
        <v>107000000</v>
      </c>
      <c r="AD2749">
        <v>85.25</v>
      </c>
      <c r="AE2749" s="5">
        <f t="shared" si="85"/>
        <v>79064000</v>
      </c>
      <c r="AF2749">
        <v>92.29</v>
      </c>
      <c r="AG2749" s="4">
        <v>0.8</v>
      </c>
      <c r="AH2749" t="s">
        <v>33</v>
      </c>
      <c r="AI2749" t="s">
        <v>1146</v>
      </c>
      <c r="AJ2749">
        <v>39.166547999999999</v>
      </c>
      <c r="AK2749">
        <v>-120.148294999999</v>
      </c>
    </row>
    <row r="2750" spans="1:37" x14ac:dyDescent="0.25">
      <c r="A2750">
        <v>2748</v>
      </c>
      <c r="B2750">
        <v>353</v>
      </c>
      <c r="C2750" t="s">
        <v>1738</v>
      </c>
      <c r="D2750" t="s">
        <v>1146</v>
      </c>
      <c r="E2750" t="s">
        <v>53</v>
      </c>
      <c r="F2750" s="2">
        <v>36161</v>
      </c>
      <c r="G2750" s="2">
        <v>39448</v>
      </c>
      <c r="H2750">
        <v>33124</v>
      </c>
      <c r="I2750">
        <v>33632</v>
      </c>
      <c r="J2750">
        <v>201</v>
      </c>
      <c r="K2750">
        <f t="shared" si="84"/>
        <v>2430142260</v>
      </c>
      <c r="L2750">
        <v>173</v>
      </c>
      <c r="M2750">
        <v>164</v>
      </c>
      <c r="N2750" t="s">
        <v>1738</v>
      </c>
      <c r="O2750">
        <v>1</v>
      </c>
      <c r="P2750" t="s">
        <v>39</v>
      </c>
      <c r="Q2750" s="6">
        <v>42019</v>
      </c>
      <c r="R2750">
        <v>129</v>
      </c>
      <c r="S2750">
        <v>129</v>
      </c>
      <c r="T2750" t="s">
        <v>40</v>
      </c>
      <c r="U2750" t="s">
        <v>1739</v>
      </c>
      <c r="V2750" s="3">
        <v>33124</v>
      </c>
      <c r="W2750">
        <v>250</v>
      </c>
      <c r="AB2750" s="3">
        <v>129100000</v>
      </c>
      <c r="AC2750" s="3">
        <v>129000000</v>
      </c>
      <c r="AD2750">
        <v>100.58</v>
      </c>
      <c r="AE2750" s="5">
        <f t="shared" si="85"/>
        <v>103280000</v>
      </c>
      <c r="AF2750">
        <v>100.5</v>
      </c>
      <c r="AG2750" s="4">
        <v>0.8</v>
      </c>
      <c r="AH2750" t="s">
        <v>33</v>
      </c>
      <c r="AI2750" t="s">
        <v>1146</v>
      </c>
      <c r="AJ2750">
        <v>39.166547999999999</v>
      </c>
      <c r="AK2750">
        <v>-120.148294999999</v>
      </c>
    </row>
    <row r="2751" spans="1:37" x14ac:dyDescent="0.25">
      <c r="A2751">
        <v>2749</v>
      </c>
      <c r="B2751">
        <v>353</v>
      </c>
      <c r="C2751" t="s">
        <v>1738</v>
      </c>
      <c r="D2751" t="s">
        <v>1146</v>
      </c>
      <c r="E2751" t="s">
        <v>53</v>
      </c>
      <c r="F2751" s="2">
        <v>36161</v>
      </c>
      <c r="G2751" s="2">
        <v>39448</v>
      </c>
      <c r="H2751">
        <v>33124</v>
      </c>
      <c r="I2751">
        <v>33632</v>
      </c>
      <c r="J2751">
        <v>201</v>
      </c>
      <c r="K2751">
        <f t="shared" si="84"/>
        <v>2430142260</v>
      </c>
      <c r="L2751">
        <v>173</v>
      </c>
      <c r="M2751">
        <v>164</v>
      </c>
      <c r="N2751" t="s">
        <v>1738</v>
      </c>
      <c r="O2751">
        <v>1</v>
      </c>
      <c r="P2751" t="s">
        <v>39</v>
      </c>
      <c r="Q2751" s="6">
        <v>42352</v>
      </c>
      <c r="R2751">
        <v>117</v>
      </c>
      <c r="S2751">
        <v>144</v>
      </c>
      <c r="T2751" t="s">
        <v>40</v>
      </c>
      <c r="U2751" t="s">
        <v>1740</v>
      </c>
      <c r="V2751" s="3">
        <v>33124</v>
      </c>
      <c r="W2751">
        <v>255</v>
      </c>
      <c r="AB2751" s="3">
        <v>116524000</v>
      </c>
      <c r="AC2751" s="3">
        <v>144366000</v>
      </c>
      <c r="AD2751">
        <v>102.13</v>
      </c>
      <c r="AE2751" s="5">
        <f t="shared" si="85"/>
        <v>104871600</v>
      </c>
      <c r="AF2751">
        <v>126.53</v>
      </c>
      <c r="AG2751" s="4">
        <v>0.9</v>
      </c>
      <c r="AH2751" t="s">
        <v>33</v>
      </c>
      <c r="AI2751" t="s">
        <v>1146</v>
      </c>
      <c r="AJ2751">
        <v>39.166547999999999</v>
      </c>
      <c r="AK2751">
        <v>-120.148294999999</v>
      </c>
    </row>
    <row r="2752" spans="1:37" x14ac:dyDescent="0.25">
      <c r="A2752">
        <v>2750</v>
      </c>
      <c r="B2752">
        <v>353</v>
      </c>
      <c r="C2752" t="s">
        <v>1738</v>
      </c>
      <c r="D2752" t="s">
        <v>1146</v>
      </c>
      <c r="E2752" t="s">
        <v>53</v>
      </c>
      <c r="F2752" s="2">
        <v>36161</v>
      </c>
      <c r="G2752" s="2">
        <v>39448</v>
      </c>
      <c r="H2752">
        <v>33124</v>
      </c>
      <c r="I2752">
        <v>33632</v>
      </c>
      <c r="J2752">
        <v>201</v>
      </c>
      <c r="K2752">
        <f t="shared" si="84"/>
        <v>2430142260</v>
      </c>
      <c r="L2752">
        <v>173</v>
      </c>
      <c r="M2752">
        <v>164</v>
      </c>
      <c r="N2752" t="s">
        <v>1738</v>
      </c>
      <c r="O2752">
        <v>1</v>
      </c>
      <c r="P2752" t="s">
        <v>39</v>
      </c>
      <c r="Q2752" s="6">
        <v>42322</v>
      </c>
      <c r="R2752">
        <v>97</v>
      </c>
      <c r="S2752">
        <v>99</v>
      </c>
      <c r="T2752" t="s">
        <v>40</v>
      </c>
      <c r="U2752" t="s">
        <v>1741</v>
      </c>
      <c r="V2752" s="3">
        <v>33124</v>
      </c>
      <c r="W2752">
        <v>220.34</v>
      </c>
      <c r="AB2752" s="3">
        <v>97315000</v>
      </c>
      <c r="AC2752" s="3">
        <v>99000000</v>
      </c>
      <c r="AD2752">
        <v>88.14</v>
      </c>
      <c r="AE2752" s="5">
        <f t="shared" si="85"/>
        <v>87583500</v>
      </c>
      <c r="AF2752">
        <v>89.66</v>
      </c>
      <c r="AG2752" s="4">
        <v>0.9</v>
      </c>
      <c r="AH2752" t="s">
        <v>33</v>
      </c>
      <c r="AI2752" t="s">
        <v>1146</v>
      </c>
      <c r="AJ2752">
        <v>39.166547999999999</v>
      </c>
      <c r="AK2752">
        <v>-120.148294999999</v>
      </c>
    </row>
    <row r="2753" spans="1:37" x14ac:dyDescent="0.25">
      <c r="A2753">
        <v>2751</v>
      </c>
      <c r="B2753">
        <v>353</v>
      </c>
      <c r="C2753" t="s">
        <v>1738</v>
      </c>
      <c r="D2753" t="s">
        <v>1146</v>
      </c>
      <c r="E2753" t="s">
        <v>53</v>
      </c>
      <c r="F2753" s="2">
        <v>36161</v>
      </c>
      <c r="G2753" s="2">
        <v>39448</v>
      </c>
      <c r="H2753">
        <v>33124</v>
      </c>
      <c r="I2753">
        <v>33632</v>
      </c>
      <c r="J2753">
        <v>201</v>
      </c>
      <c r="K2753">
        <f t="shared" si="84"/>
        <v>2430142260</v>
      </c>
      <c r="L2753">
        <v>173</v>
      </c>
      <c r="M2753">
        <v>164</v>
      </c>
      <c r="N2753" t="s">
        <v>1738</v>
      </c>
      <c r="O2753">
        <v>1</v>
      </c>
      <c r="P2753" t="s">
        <v>39</v>
      </c>
      <c r="Q2753" s="6">
        <v>42291</v>
      </c>
      <c r="R2753">
        <v>140</v>
      </c>
      <c r="S2753">
        <v>140</v>
      </c>
      <c r="T2753" t="s">
        <v>40</v>
      </c>
      <c r="V2753" s="3">
        <v>33124</v>
      </c>
      <c r="X2753" t="s">
        <v>1742</v>
      </c>
      <c r="Y2753" t="s">
        <v>1743</v>
      </c>
      <c r="AB2753" s="3">
        <v>140082000</v>
      </c>
      <c r="AC2753" s="3">
        <v>140469000</v>
      </c>
      <c r="AD2753">
        <v>129.6</v>
      </c>
      <c r="AE2753" s="5">
        <f t="shared" si="85"/>
        <v>133077900</v>
      </c>
      <c r="AF2753">
        <v>129.96</v>
      </c>
      <c r="AG2753" s="4">
        <v>0.95</v>
      </c>
      <c r="AH2753" t="s">
        <v>33</v>
      </c>
      <c r="AI2753" t="s">
        <v>1146</v>
      </c>
      <c r="AJ2753">
        <v>39.166547999999999</v>
      </c>
      <c r="AK2753">
        <v>-120.148294999999</v>
      </c>
    </row>
    <row r="2754" spans="1:37" x14ac:dyDescent="0.25">
      <c r="A2754">
        <v>2752</v>
      </c>
      <c r="B2754">
        <v>353</v>
      </c>
      <c r="C2754" t="s">
        <v>1738</v>
      </c>
      <c r="D2754" t="s">
        <v>1146</v>
      </c>
      <c r="E2754" t="s">
        <v>53</v>
      </c>
      <c r="F2754" s="2">
        <v>36161</v>
      </c>
      <c r="G2754" s="2">
        <v>39448</v>
      </c>
      <c r="H2754">
        <v>33124</v>
      </c>
      <c r="I2754">
        <v>33632</v>
      </c>
      <c r="J2754">
        <v>201</v>
      </c>
      <c r="K2754">
        <f t="shared" si="84"/>
        <v>2430142260</v>
      </c>
      <c r="L2754">
        <v>173</v>
      </c>
      <c r="M2754">
        <v>164</v>
      </c>
      <c r="N2754" t="s">
        <v>1738</v>
      </c>
      <c r="O2754">
        <v>2</v>
      </c>
      <c r="P2754" t="s">
        <v>39</v>
      </c>
      <c r="Q2754" s="6">
        <v>42261</v>
      </c>
      <c r="R2754">
        <v>209</v>
      </c>
      <c r="S2754">
        <v>224</v>
      </c>
      <c r="T2754" t="s">
        <v>40</v>
      </c>
      <c r="U2754" t="s">
        <v>1744</v>
      </c>
      <c r="V2754" s="3">
        <v>33124</v>
      </c>
      <c r="AB2754" s="3">
        <v>208963000</v>
      </c>
      <c r="AC2754" s="3">
        <v>223840000</v>
      </c>
      <c r="AD2754">
        <v>189.26</v>
      </c>
      <c r="AE2754" s="5">
        <f t="shared" si="85"/>
        <v>188066700</v>
      </c>
      <c r="AF2754">
        <v>202.73</v>
      </c>
      <c r="AG2754" s="4">
        <v>0.9</v>
      </c>
      <c r="AH2754" t="s">
        <v>33</v>
      </c>
      <c r="AI2754" t="s">
        <v>1146</v>
      </c>
      <c r="AJ2754">
        <v>39.166547999999999</v>
      </c>
      <c r="AK2754">
        <v>-120.148294999999</v>
      </c>
    </row>
    <row r="2755" spans="1:37" x14ac:dyDescent="0.25">
      <c r="A2755">
        <v>2753</v>
      </c>
      <c r="B2755">
        <v>353</v>
      </c>
      <c r="C2755" t="s">
        <v>1738</v>
      </c>
      <c r="D2755" t="s">
        <v>1146</v>
      </c>
      <c r="E2755" t="s">
        <v>53</v>
      </c>
      <c r="F2755" s="2">
        <v>36161</v>
      </c>
      <c r="G2755" s="2">
        <v>39448</v>
      </c>
      <c r="H2755">
        <v>33124</v>
      </c>
      <c r="I2755">
        <v>33632</v>
      </c>
      <c r="J2755">
        <v>201</v>
      </c>
      <c r="K2755">
        <f t="shared" ref="K2755:K2818" si="86">J2755*H2755*365</f>
        <v>2430142260</v>
      </c>
      <c r="L2755">
        <v>173</v>
      </c>
      <c r="M2755">
        <v>164</v>
      </c>
      <c r="N2755" t="s">
        <v>1738</v>
      </c>
      <c r="O2755">
        <v>2</v>
      </c>
      <c r="P2755" t="s">
        <v>39</v>
      </c>
      <c r="Q2755" s="6">
        <v>42230</v>
      </c>
      <c r="R2755">
        <v>237</v>
      </c>
      <c r="S2755">
        <v>273</v>
      </c>
      <c r="T2755" t="s">
        <v>40</v>
      </c>
      <c r="U2755" t="s">
        <v>1745</v>
      </c>
      <c r="V2755" s="3">
        <v>30500</v>
      </c>
      <c r="AB2755" s="3">
        <v>237210000</v>
      </c>
      <c r="AC2755" s="3">
        <v>272780000</v>
      </c>
      <c r="AD2755">
        <v>235.83</v>
      </c>
      <c r="AE2755" s="5">
        <f t="shared" ref="AE2755:AE2818" si="87">AB2755*AG2755</f>
        <v>222977400</v>
      </c>
      <c r="AF2755">
        <v>271.19</v>
      </c>
      <c r="AG2755" s="4">
        <v>0.94</v>
      </c>
      <c r="AH2755" t="s">
        <v>33</v>
      </c>
      <c r="AI2755" t="s">
        <v>1146</v>
      </c>
      <c r="AJ2755">
        <v>39.166547999999999</v>
      </c>
      <c r="AK2755">
        <v>-120.148294999999</v>
      </c>
    </row>
    <row r="2756" spans="1:37" x14ac:dyDescent="0.25">
      <c r="A2756">
        <v>2754</v>
      </c>
      <c r="B2756">
        <v>353</v>
      </c>
      <c r="C2756" t="s">
        <v>1738</v>
      </c>
      <c r="D2756" t="s">
        <v>1146</v>
      </c>
      <c r="E2756" t="s">
        <v>53</v>
      </c>
      <c r="F2756" s="2">
        <v>36161</v>
      </c>
      <c r="G2756" s="2">
        <v>39448</v>
      </c>
      <c r="H2756">
        <v>33124</v>
      </c>
      <c r="I2756">
        <v>33632</v>
      </c>
      <c r="J2756">
        <v>201</v>
      </c>
      <c r="K2756">
        <f t="shared" si="86"/>
        <v>2430142260</v>
      </c>
      <c r="L2756">
        <v>173</v>
      </c>
      <c r="M2756">
        <v>164</v>
      </c>
      <c r="N2756" t="s">
        <v>1738</v>
      </c>
      <c r="O2756">
        <v>2</v>
      </c>
      <c r="P2756" t="s">
        <v>39</v>
      </c>
      <c r="Q2756" s="6">
        <v>42199</v>
      </c>
      <c r="R2756">
        <v>273</v>
      </c>
      <c r="S2756">
        <v>285</v>
      </c>
      <c r="T2756" t="s">
        <v>40</v>
      </c>
      <c r="U2756" t="s">
        <v>1746</v>
      </c>
      <c r="V2756" s="3">
        <v>30500</v>
      </c>
      <c r="X2756" t="s">
        <v>1747</v>
      </c>
      <c r="AB2756" s="3">
        <v>273450000</v>
      </c>
      <c r="AC2756" s="3">
        <v>284772000</v>
      </c>
      <c r="AD2756">
        <v>271.86</v>
      </c>
      <c r="AE2756" s="5">
        <f t="shared" si="87"/>
        <v>257043000</v>
      </c>
      <c r="AF2756">
        <v>283.12</v>
      </c>
      <c r="AG2756" s="4">
        <v>0.94</v>
      </c>
      <c r="AH2756" t="s">
        <v>33</v>
      </c>
      <c r="AI2756" t="s">
        <v>1146</v>
      </c>
      <c r="AJ2756">
        <v>39.166547999999999</v>
      </c>
      <c r="AK2756">
        <v>-120.148294999999</v>
      </c>
    </row>
    <row r="2757" spans="1:37" x14ac:dyDescent="0.25">
      <c r="A2757">
        <v>2755</v>
      </c>
      <c r="B2757">
        <v>353</v>
      </c>
      <c r="C2757" t="s">
        <v>1738</v>
      </c>
      <c r="D2757" t="s">
        <v>1146</v>
      </c>
      <c r="E2757" t="s">
        <v>53</v>
      </c>
      <c r="F2757" s="2">
        <v>36161</v>
      </c>
      <c r="G2757" s="2">
        <v>39448</v>
      </c>
      <c r="H2757">
        <v>33124</v>
      </c>
      <c r="I2757">
        <v>33632</v>
      </c>
      <c r="J2757">
        <v>201</v>
      </c>
      <c r="K2757">
        <f t="shared" si="86"/>
        <v>2430142260</v>
      </c>
      <c r="L2757">
        <v>173</v>
      </c>
      <c r="M2757">
        <v>164</v>
      </c>
      <c r="N2757" t="s">
        <v>1738</v>
      </c>
      <c r="O2757">
        <v>2</v>
      </c>
      <c r="P2757" t="s">
        <v>39</v>
      </c>
      <c r="Q2757" s="6">
        <v>42169</v>
      </c>
      <c r="R2757">
        <v>249</v>
      </c>
      <c r="S2757">
        <v>240</v>
      </c>
      <c r="T2757" t="s">
        <v>40</v>
      </c>
      <c r="V2757" s="3">
        <v>33124</v>
      </c>
      <c r="AB2757" s="3">
        <v>249000000</v>
      </c>
      <c r="AC2757" s="3">
        <v>240000000</v>
      </c>
      <c r="AD2757">
        <v>235.54</v>
      </c>
      <c r="AE2757" s="5">
        <f t="shared" si="87"/>
        <v>234060000</v>
      </c>
      <c r="AF2757">
        <v>227.03</v>
      </c>
      <c r="AG2757" s="4">
        <v>0.94</v>
      </c>
      <c r="AH2757" t="s">
        <v>33</v>
      </c>
      <c r="AI2757" t="s">
        <v>1146</v>
      </c>
      <c r="AJ2757">
        <v>39.166547999999999</v>
      </c>
      <c r="AK2757">
        <v>-120.148294999999</v>
      </c>
    </row>
    <row r="2758" spans="1:37" x14ac:dyDescent="0.25">
      <c r="A2758">
        <v>2756</v>
      </c>
      <c r="B2758">
        <v>596</v>
      </c>
      <c r="C2758" t="s">
        <v>1748</v>
      </c>
      <c r="D2758" t="s">
        <v>59</v>
      </c>
      <c r="E2758" t="s">
        <v>53</v>
      </c>
      <c r="F2758" s="2">
        <v>36161</v>
      </c>
      <c r="G2758" s="2">
        <v>39813</v>
      </c>
      <c r="H2758">
        <v>169963</v>
      </c>
      <c r="I2758">
        <v>146896</v>
      </c>
      <c r="J2758">
        <v>195</v>
      </c>
      <c r="K2758">
        <f t="shared" si="86"/>
        <v>12097116525</v>
      </c>
      <c r="L2758">
        <v>180</v>
      </c>
      <c r="M2758">
        <v>165</v>
      </c>
      <c r="N2758" t="s">
        <v>1748</v>
      </c>
      <c r="O2758">
        <v>1</v>
      </c>
      <c r="P2758" t="s">
        <v>39</v>
      </c>
      <c r="Q2758" s="6">
        <v>42050</v>
      </c>
      <c r="R2758">
        <v>394</v>
      </c>
      <c r="S2758">
        <v>542</v>
      </c>
      <c r="T2758" t="s">
        <v>40</v>
      </c>
      <c r="V2758" s="3">
        <v>177808</v>
      </c>
      <c r="W2758">
        <v>56.19</v>
      </c>
      <c r="AB2758" s="3">
        <v>394000000</v>
      </c>
      <c r="AC2758" s="3">
        <v>542000000</v>
      </c>
      <c r="AD2758">
        <v>56.19</v>
      </c>
      <c r="AE2758" s="5">
        <f t="shared" si="87"/>
        <v>279740000</v>
      </c>
      <c r="AF2758">
        <v>77.290000000000006</v>
      </c>
      <c r="AG2758" s="4">
        <v>0.71</v>
      </c>
      <c r="AH2758" t="s">
        <v>33</v>
      </c>
      <c r="AI2758" t="s">
        <v>59</v>
      </c>
      <c r="AJ2758">
        <v>37.957701999999998</v>
      </c>
      <c r="AK2758">
        <v>-121.29078</v>
      </c>
    </row>
    <row r="2759" spans="1:37" x14ac:dyDescent="0.25">
      <c r="A2759">
        <v>2757</v>
      </c>
      <c r="B2759">
        <v>596</v>
      </c>
      <c r="C2759" t="s">
        <v>1748</v>
      </c>
      <c r="D2759" t="s">
        <v>59</v>
      </c>
      <c r="E2759" t="s">
        <v>53</v>
      </c>
      <c r="F2759" s="2">
        <v>36161</v>
      </c>
      <c r="G2759" s="2">
        <v>39813</v>
      </c>
      <c r="H2759">
        <v>169963</v>
      </c>
      <c r="I2759">
        <v>146896</v>
      </c>
      <c r="J2759">
        <v>195</v>
      </c>
      <c r="K2759">
        <f t="shared" si="86"/>
        <v>12097116525</v>
      </c>
      <c r="L2759">
        <v>180</v>
      </c>
      <c r="M2759">
        <v>165</v>
      </c>
      <c r="N2759" t="s">
        <v>1748</v>
      </c>
      <c r="O2759">
        <v>1</v>
      </c>
      <c r="P2759" t="s">
        <v>34</v>
      </c>
      <c r="Q2759" s="6">
        <v>42019</v>
      </c>
      <c r="R2759">
        <v>405</v>
      </c>
      <c r="S2759">
        <v>464</v>
      </c>
      <c r="T2759" t="s">
        <v>40</v>
      </c>
      <c r="V2759" s="3">
        <v>177808</v>
      </c>
      <c r="W2759">
        <v>53.9</v>
      </c>
      <c r="AB2759" s="3">
        <v>404920000</v>
      </c>
      <c r="AC2759" s="3">
        <v>464010000</v>
      </c>
      <c r="AD2759">
        <v>52.16</v>
      </c>
      <c r="AE2759" s="5">
        <f t="shared" si="87"/>
        <v>287493200</v>
      </c>
      <c r="AF2759">
        <v>59.77</v>
      </c>
      <c r="AG2759" s="4">
        <v>0.71</v>
      </c>
      <c r="AH2759" t="s">
        <v>33</v>
      </c>
      <c r="AI2759" t="s">
        <v>59</v>
      </c>
      <c r="AJ2759">
        <v>37.957701999999998</v>
      </c>
      <c r="AK2759">
        <v>-121.29078</v>
      </c>
    </row>
    <row r="2760" spans="1:37" x14ac:dyDescent="0.25">
      <c r="A2760">
        <v>2758</v>
      </c>
      <c r="B2760">
        <v>596</v>
      </c>
      <c r="C2760" t="s">
        <v>1748</v>
      </c>
      <c r="D2760" t="s">
        <v>59</v>
      </c>
      <c r="E2760" t="s">
        <v>53</v>
      </c>
      <c r="F2760" s="2">
        <v>36161</v>
      </c>
      <c r="G2760" s="2">
        <v>39813</v>
      </c>
      <c r="H2760">
        <v>169963</v>
      </c>
      <c r="I2760">
        <v>146896</v>
      </c>
      <c r="J2760">
        <v>195</v>
      </c>
      <c r="K2760">
        <f t="shared" si="86"/>
        <v>12097116525</v>
      </c>
      <c r="L2760">
        <v>180</v>
      </c>
      <c r="M2760">
        <v>165</v>
      </c>
      <c r="N2760" t="s">
        <v>1748</v>
      </c>
      <c r="O2760">
        <v>1</v>
      </c>
      <c r="P2760" t="s">
        <v>39</v>
      </c>
      <c r="Q2760" s="6">
        <v>42352</v>
      </c>
      <c r="R2760">
        <v>446</v>
      </c>
      <c r="S2760">
        <v>509</v>
      </c>
      <c r="T2760" t="s">
        <v>40</v>
      </c>
      <c r="V2760" s="3">
        <v>177808</v>
      </c>
      <c r="W2760">
        <v>59.31</v>
      </c>
      <c r="AB2760" s="3">
        <v>445560000</v>
      </c>
      <c r="AC2760" s="3">
        <v>509150000</v>
      </c>
      <c r="AD2760">
        <v>57.39</v>
      </c>
      <c r="AE2760" s="5">
        <f t="shared" si="87"/>
        <v>316347600</v>
      </c>
      <c r="AF2760">
        <v>65.58</v>
      </c>
      <c r="AG2760" s="4">
        <v>0.71</v>
      </c>
      <c r="AH2760" t="s">
        <v>33</v>
      </c>
      <c r="AI2760" t="s">
        <v>59</v>
      </c>
      <c r="AJ2760">
        <v>37.957701999999998</v>
      </c>
      <c r="AK2760">
        <v>-121.29078</v>
      </c>
    </row>
    <row r="2761" spans="1:37" x14ac:dyDescent="0.25">
      <c r="A2761">
        <v>2759</v>
      </c>
      <c r="B2761">
        <v>596</v>
      </c>
      <c r="C2761" t="s">
        <v>1748</v>
      </c>
      <c r="D2761" t="s">
        <v>59</v>
      </c>
      <c r="E2761" t="s">
        <v>53</v>
      </c>
      <c r="F2761" s="2">
        <v>36161</v>
      </c>
      <c r="G2761" s="2">
        <v>39813</v>
      </c>
      <c r="H2761">
        <v>169963</v>
      </c>
      <c r="I2761">
        <v>146896</v>
      </c>
      <c r="J2761">
        <v>195</v>
      </c>
      <c r="K2761">
        <f t="shared" si="86"/>
        <v>12097116525</v>
      </c>
      <c r="L2761">
        <v>180</v>
      </c>
      <c r="M2761">
        <v>165</v>
      </c>
      <c r="N2761" t="s">
        <v>1748</v>
      </c>
      <c r="O2761">
        <v>1</v>
      </c>
      <c r="P2761" t="s">
        <v>39</v>
      </c>
      <c r="Q2761" s="6">
        <v>42322</v>
      </c>
      <c r="R2761">
        <v>568</v>
      </c>
      <c r="S2761">
        <v>700</v>
      </c>
      <c r="T2761" t="s">
        <v>40</v>
      </c>
      <c r="V2761" s="3">
        <v>177808</v>
      </c>
      <c r="W2761">
        <v>75.58</v>
      </c>
      <c r="AB2761" s="3">
        <v>567820000</v>
      </c>
      <c r="AC2761" s="3">
        <v>700370000</v>
      </c>
      <c r="AD2761">
        <v>75.58</v>
      </c>
      <c r="AE2761" s="5">
        <f t="shared" si="87"/>
        <v>403152200</v>
      </c>
      <c r="AF2761">
        <v>93.22</v>
      </c>
      <c r="AG2761" s="4">
        <v>0.71</v>
      </c>
      <c r="AH2761" t="s">
        <v>33</v>
      </c>
      <c r="AI2761" t="s">
        <v>59</v>
      </c>
      <c r="AJ2761">
        <v>37.957701999999998</v>
      </c>
      <c r="AK2761">
        <v>-121.29078</v>
      </c>
    </row>
    <row r="2762" spans="1:37" x14ac:dyDescent="0.25">
      <c r="A2762">
        <v>2760</v>
      </c>
      <c r="B2762">
        <v>596</v>
      </c>
      <c r="C2762" t="s">
        <v>1748</v>
      </c>
      <c r="D2762" t="s">
        <v>59</v>
      </c>
      <c r="E2762" t="s">
        <v>53</v>
      </c>
      <c r="F2762" s="2">
        <v>36161</v>
      </c>
      <c r="G2762" s="2">
        <v>39813</v>
      </c>
      <c r="H2762">
        <v>169963</v>
      </c>
      <c r="I2762">
        <v>146896</v>
      </c>
      <c r="J2762">
        <v>195</v>
      </c>
      <c r="K2762">
        <f t="shared" si="86"/>
        <v>12097116525</v>
      </c>
      <c r="L2762">
        <v>180</v>
      </c>
      <c r="M2762">
        <v>165</v>
      </c>
      <c r="N2762" t="s">
        <v>1748</v>
      </c>
      <c r="O2762">
        <v>1</v>
      </c>
      <c r="P2762" t="s">
        <v>39</v>
      </c>
      <c r="Q2762" s="6">
        <v>42291</v>
      </c>
      <c r="R2762">
        <v>935</v>
      </c>
      <c r="S2762">
        <v>992</v>
      </c>
      <c r="T2762" t="s">
        <v>40</v>
      </c>
      <c r="V2762" s="3">
        <v>173953</v>
      </c>
      <c r="W2762">
        <v>127</v>
      </c>
      <c r="AB2762" s="3">
        <v>935000000</v>
      </c>
      <c r="AC2762" s="3">
        <v>992000000</v>
      </c>
      <c r="AD2762">
        <v>123.11</v>
      </c>
      <c r="AE2762" s="5">
        <f t="shared" si="87"/>
        <v>663850000</v>
      </c>
      <c r="AF2762">
        <v>130.61000000000001</v>
      </c>
      <c r="AG2762" s="4">
        <v>0.71</v>
      </c>
      <c r="AH2762" t="s">
        <v>33</v>
      </c>
      <c r="AI2762" t="s">
        <v>59</v>
      </c>
      <c r="AJ2762">
        <v>37.957701999999998</v>
      </c>
      <c r="AK2762">
        <v>-121.29078</v>
      </c>
    </row>
    <row r="2763" spans="1:37" x14ac:dyDescent="0.25">
      <c r="A2763">
        <v>2761</v>
      </c>
      <c r="B2763">
        <v>596</v>
      </c>
      <c r="C2763" t="s">
        <v>1748</v>
      </c>
      <c r="D2763" t="s">
        <v>59</v>
      </c>
      <c r="E2763" t="s">
        <v>53</v>
      </c>
      <c r="F2763" s="2">
        <v>36161</v>
      </c>
      <c r="G2763" s="2">
        <v>39813</v>
      </c>
      <c r="H2763">
        <v>169963</v>
      </c>
      <c r="I2763">
        <v>146896</v>
      </c>
      <c r="J2763">
        <v>195</v>
      </c>
      <c r="K2763">
        <f t="shared" si="86"/>
        <v>12097116525</v>
      </c>
      <c r="L2763">
        <v>180</v>
      </c>
      <c r="M2763">
        <v>165</v>
      </c>
      <c r="N2763" t="s">
        <v>1748</v>
      </c>
      <c r="O2763">
        <v>1</v>
      </c>
      <c r="P2763" t="s">
        <v>39</v>
      </c>
      <c r="Q2763" s="6">
        <v>42261</v>
      </c>
      <c r="R2763" s="3">
        <v>1051</v>
      </c>
      <c r="S2763" s="3">
        <v>1145</v>
      </c>
      <c r="T2763" t="s">
        <v>40</v>
      </c>
      <c r="V2763" s="3">
        <v>169963</v>
      </c>
      <c r="W2763">
        <v>146</v>
      </c>
      <c r="AB2763" s="3">
        <v>1051000000</v>
      </c>
      <c r="AC2763" s="3">
        <v>1145000000</v>
      </c>
      <c r="AD2763">
        <v>146.35</v>
      </c>
      <c r="AE2763" s="5">
        <f t="shared" si="87"/>
        <v>746210000</v>
      </c>
      <c r="AF2763">
        <v>159.44</v>
      </c>
      <c r="AG2763" s="4">
        <v>0.71</v>
      </c>
      <c r="AH2763" t="s">
        <v>33</v>
      </c>
      <c r="AI2763" t="s">
        <v>59</v>
      </c>
      <c r="AJ2763">
        <v>37.957701999999998</v>
      </c>
      <c r="AK2763">
        <v>-121.29078</v>
      </c>
    </row>
    <row r="2764" spans="1:37" x14ac:dyDescent="0.25">
      <c r="A2764">
        <v>2762</v>
      </c>
      <c r="B2764">
        <v>596</v>
      </c>
      <c r="C2764" t="s">
        <v>1748</v>
      </c>
      <c r="D2764" t="s">
        <v>59</v>
      </c>
      <c r="E2764" t="s">
        <v>53</v>
      </c>
      <c r="F2764" s="2">
        <v>36161</v>
      </c>
      <c r="G2764" s="2">
        <v>39813</v>
      </c>
      <c r="H2764">
        <v>169963</v>
      </c>
      <c r="I2764">
        <v>146896</v>
      </c>
      <c r="J2764">
        <v>195</v>
      </c>
      <c r="K2764">
        <f t="shared" si="86"/>
        <v>12097116525</v>
      </c>
      <c r="L2764">
        <v>180</v>
      </c>
      <c r="M2764">
        <v>165</v>
      </c>
      <c r="N2764" t="s">
        <v>1748</v>
      </c>
      <c r="O2764">
        <v>1</v>
      </c>
      <c r="P2764" t="s">
        <v>39</v>
      </c>
      <c r="Q2764" s="6">
        <v>42230</v>
      </c>
      <c r="R2764" s="3">
        <v>1139</v>
      </c>
      <c r="S2764" s="3">
        <v>1232</v>
      </c>
      <c r="T2764" t="s">
        <v>40</v>
      </c>
      <c r="V2764" s="3">
        <v>169963</v>
      </c>
      <c r="AB2764" s="3">
        <v>1139000000</v>
      </c>
      <c r="AC2764" s="3">
        <v>1232000000</v>
      </c>
      <c r="AD2764">
        <v>153.49</v>
      </c>
      <c r="AE2764" s="5">
        <f t="shared" si="87"/>
        <v>808690000</v>
      </c>
      <c r="AF2764">
        <v>166.02</v>
      </c>
      <c r="AG2764" s="4">
        <v>0.71</v>
      </c>
      <c r="AH2764" t="s">
        <v>33</v>
      </c>
      <c r="AI2764" t="s">
        <v>59</v>
      </c>
      <c r="AJ2764">
        <v>37.957701999999998</v>
      </c>
      <c r="AK2764">
        <v>-121.29078</v>
      </c>
    </row>
    <row r="2765" spans="1:37" x14ac:dyDescent="0.25">
      <c r="A2765">
        <v>2763</v>
      </c>
      <c r="B2765">
        <v>596</v>
      </c>
      <c r="C2765" t="s">
        <v>1748</v>
      </c>
      <c r="D2765" t="s">
        <v>59</v>
      </c>
      <c r="E2765" t="s">
        <v>53</v>
      </c>
      <c r="F2765" s="2">
        <v>36161</v>
      </c>
      <c r="G2765" s="2">
        <v>39813</v>
      </c>
      <c r="H2765">
        <v>169963</v>
      </c>
      <c r="I2765">
        <v>146896</v>
      </c>
      <c r="J2765">
        <v>195</v>
      </c>
      <c r="K2765">
        <f t="shared" si="86"/>
        <v>12097116525</v>
      </c>
      <c r="L2765">
        <v>180</v>
      </c>
      <c r="M2765">
        <v>165</v>
      </c>
      <c r="N2765" t="s">
        <v>1748</v>
      </c>
      <c r="O2765">
        <v>1</v>
      </c>
      <c r="P2765" t="s">
        <v>34</v>
      </c>
      <c r="Q2765" s="6">
        <v>42199</v>
      </c>
      <c r="R2765" s="3">
        <v>1224</v>
      </c>
      <c r="S2765" s="3">
        <v>1427</v>
      </c>
      <c r="T2765" t="s">
        <v>40</v>
      </c>
      <c r="V2765" s="3">
        <v>169963</v>
      </c>
      <c r="AB2765" s="3">
        <v>1224000000</v>
      </c>
      <c r="AC2765" s="3">
        <v>1427000000</v>
      </c>
      <c r="AD2765">
        <v>164.94</v>
      </c>
      <c r="AE2765" s="5">
        <f t="shared" si="87"/>
        <v>869040000</v>
      </c>
      <c r="AF2765">
        <v>192.29</v>
      </c>
      <c r="AG2765" s="4">
        <v>0.71</v>
      </c>
      <c r="AH2765" t="s">
        <v>33</v>
      </c>
      <c r="AI2765" t="s">
        <v>59</v>
      </c>
      <c r="AJ2765">
        <v>37.957701999999998</v>
      </c>
      <c r="AK2765">
        <v>-121.29078</v>
      </c>
    </row>
    <row r="2766" spans="1:37" x14ac:dyDescent="0.25">
      <c r="A2766">
        <v>2764</v>
      </c>
      <c r="B2766">
        <v>596</v>
      </c>
      <c r="C2766" t="s">
        <v>1748</v>
      </c>
      <c r="D2766" t="s">
        <v>59</v>
      </c>
      <c r="E2766" t="s">
        <v>53</v>
      </c>
      <c r="F2766" s="2">
        <v>36161</v>
      </c>
      <c r="G2766" s="2">
        <v>39813</v>
      </c>
      <c r="H2766">
        <v>169963</v>
      </c>
      <c r="I2766">
        <v>146896</v>
      </c>
      <c r="J2766">
        <v>195</v>
      </c>
      <c r="K2766">
        <f t="shared" si="86"/>
        <v>12097116525</v>
      </c>
      <c r="L2766">
        <v>180</v>
      </c>
      <c r="M2766">
        <v>165</v>
      </c>
      <c r="N2766" t="s">
        <v>1748</v>
      </c>
      <c r="O2766">
        <v>1</v>
      </c>
      <c r="P2766" t="s">
        <v>34</v>
      </c>
      <c r="Q2766" s="6">
        <v>42169</v>
      </c>
      <c r="R2766" s="3">
        <v>1102</v>
      </c>
      <c r="S2766" s="3">
        <v>1293</v>
      </c>
      <c r="T2766" t="s">
        <v>40</v>
      </c>
      <c r="V2766" s="3">
        <v>169963</v>
      </c>
      <c r="AB2766" s="3">
        <v>1102000000</v>
      </c>
      <c r="AC2766" s="3">
        <v>1293000000</v>
      </c>
      <c r="AD2766">
        <v>153.44999999999999</v>
      </c>
      <c r="AE2766" s="5">
        <f t="shared" si="87"/>
        <v>782420000</v>
      </c>
      <c r="AF2766">
        <v>180.05</v>
      </c>
      <c r="AG2766" s="4">
        <v>0.71</v>
      </c>
      <c r="AH2766" t="s">
        <v>33</v>
      </c>
      <c r="AI2766" t="s">
        <v>59</v>
      </c>
      <c r="AJ2766">
        <v>37.957701999999998</v>
      </c>
      <c r="AK2766">
        <v>-121.29078</v>
      </c>
    </row>
    <row r="2767" spans="1:37" x14ac:dyDescent="0.25">
      <c r="A2767">
        <v>2765</v>
      </c>
      <c r="B2767">
        <v>697</v>
      </c>
      <c r="C2767" t="s">
        <v>1749</v>
      </c>
      <c r="D2767" t="s">
        <v>52</v>
      </c>
      <c r="E2767" t="s">
        <v>53</v>
      </c>
      <c r="F2767" s="2">
        <v>36161</v>
      </c>
      <c r="G2767" s="2">
        <v>39813</v>
      </c>
      <c r="H2767">
        <v>178500</v>
      </c>
      <c r="I2767">
        <v>175137</v>
      </c>
      <c r="J2767">
        <v>169</v>
      </c>
      <c r="K2767">
        <f t="shared" si="86"/>
        <v>11010772500</v>
      </c>
      <c r="L2767">
        <v>155</v>
      </c>
      <c r="M2767">
        <v>142</v>
      </c>
      <c r="N2767" t="s">
        <v>1749</v>
      </c>
      <c r="O2767" t="s">
        <v>127</v>
      </c>
      <c r="P2767" t="s">
        <v>39</v>
      </c>
      <c r="Q2767" s="6">
        <v>42050</v>
      </c>
      <c r="R2767" s="3">
        <v>1675</v>
      </c>
      <c r="S2767" s="3">
        <v>1671</v>
      </c>
      <c r="T2767" t="s">
        <v>55</v>
      </c>
      <c r="V2767" s="3">
        <v>178500</v>
      </c>
      <c r="W2767">
        <v>76.650000000000006</v>
      </c>
      <c r="Z2767">
        <v>34.42</v>
      </c>
      <c r="AA2767" t="s">
        <v>55</v>
      </c>
      <c r="AB2767" s="3">
        <v>545788106</v>
      </c>
      <c r="AC2767" s="3">
        <v>544523803</v>
      </c>
      <c r="AD2767">
        <v>78.260000000000005</v>
      </c>
      <c r="AE2767" s="5">
        <f t="shared" si="87"/>
        <v>392967436.31999999</v>
      </c>
      <c r="AF2767">
        <v>78.08</v>
      </c>
      <c r="AG2767" s="4">
        <v>0.72</v>
      </c>
      <c r="AH2767" t="s">
        <v>33</v>
      </c>
      <c r="AI2767" t="s">
        <v>52</v>
      </c>
      <c r="AJ2767">
        <v>36.778261000000001</v>
      </c>
      <c r="AK2767">
        <v>-119.41793199999999</v>
      </c>
    </row>
    <row r="2768" spans="1:37" x14ac:dyDescent="0.25">
      <c r="A2768">
        <v>2766</v>
      </c>
      <c r="B2768">
        <v>697</v>
      </c>
      <c r="C2768" t="s">
        <v>1749</v>
      </c>
      <c r="D2768" t="s">
        <v>52</v>
      </c>
      <c r="E2768" t="s">
        <v>53</v>
      </c>
      <c r="F2768" s="2">
        <v>36161</v>
      </c>
      <c r="G2768" s="2">
        <v>39813</v>
      </c>
      <c r="H2768">
        <v>178500</v>
      </c>
      <c r="I2768">
        <v>175137</v>
      </c>
      <c r="J2768">
        <v>169</v>
      </c>
      <c r="K2768">
        <f t="shared" si="86"/>
        <v>11010772500</v>
      </c>
      <c r="L2768">
        <v>155</v>
      </c>
      <c r="M2768">
        <v>142</v>
      </c>
      <c r="N2768" t="s">
        <v>1749</v>
      </c>
      <c r="O2768" t="s">
        <v>247</v>
      </c>
      <c r="P2768" t="s">
        <v>39</v>
      </c>
      <c r="Q2768" s="6">
        <v>42019</v>
      </c>
      <c r="R2768" s="3">
        <v>1705</v>
      </c>
      <c r="S2768" s="3">
        <v>1737</v>
      </c>
      <c r="T2768" t="s">
        <v>55</v>
      </c>
      <c r="V2768" s="3">
        <v>178500</v>
      </c>
      <c r="W2768">
        <v>75.709999999999994</v>
      </c>
      <c r="Z2768">
        <v>19.05</v>
      </c>
      <c r="AA2768" t="s">
        <v>55</v>
      </c>
      <c r="AB2768" s="3">
        <v>555478928</v>
      </c>
      <c r="AC2768" s="3">
        <v>566020221</v>
      </c>
      <c r="AD2768">
        <v>76.02</v>
      </c>
      <c r="AE2768" s="5">
        <f t="shared" si="87"/>
        <v>422163985.28000003</v>
      </c>
      <c r="AF2768">
        <v>77.459999999999994</v>
      </c>
      <c r="AG2768" s="4">
        <v>0.76</v>
      </c>
      <c r="AH2768" t="s">
        <v>33</v>
      </c>
      <c r="AI2768" t="s">
        <v>52</v>
      </c>
      <c r="AJ2768">
        <v>36.778261000000001</v>
      </c>
      <c r="AK2768">
        <v>-119.41793199999999</v>
      </c>
    </row>
    <row r="2769" spans="1:37" x14ac:dyDescent="0.25">
      <c r="A2769">
        <v>2767</v>
      </c>
      <c r="B2769">
        <v>697</v>
      </c>
      <c r="C2769" t="s">
        <v>1749</v>
      </c>
      <c r="D2769" t="s">
        <v>52</v>
      </c>
      <c r="E2769" t="s">
        <v>53</v>
      </c>
      <c r="F2769" s="2">
        <v>36161</v>
      </c>
      <c r="G2769" s="2">
        <v>39813</v>
      </c>
      <c r="H2769">
        <v>178500</v>
      </c>
      <c r="I2769">
        <v>175137</v>
      </c>
      <c r="J2769">
        <v>169</v>
      </c>
      <c r="K2769">
        <f t="shared" si="86"/>
        <v>11010772500</v>
      </c>
      <c r="L2769">
        <v>155</v>
      </c>
      <c r="M2769">
        <v>142</v>
      </c>
      <c r="N2769" t="s">
        <v>1749</v>
      </c>
      <c r="O2769" t="s">
        <v>127</v>
      </c>
      <c r="P2769" t="s">
        <v>39</v>
      </c>
      <c r="Q2769" s="6">
        <v>42352</v>
      </c>
      <c r="R2769" s="3">
        <v>1556</v>
      </c>
      <c r="S2769" s="3">
        <v>1932</v>
      </c>
      <c r="T2769" t="s">
        <v>55</v>
      </c>
      <c r="V2769" s="3">
        <v>178500</v>
      </c>
      <c r="W2769">
        <v>66.63</v>
      </c>
      <c r="Z2769">
        <v>19.420000000000002</v>
      </c>
      <c r="AA2769" t="s">
        <v>55</v>
      </c>
      <c r="AB2769" s="3">
        <v>506992235</v>
      </c>
      <c r="AC2769" s="3">
        <v>629528664</v>
      </c>
      <c r="AD2769">
        <v>66.64</v>
      </c>
      <c r="AE2769" s="5">
        <f t="shared" si="87"/>
        <v>370104331.55000001</v>
      </c>
      <c r="AF2769">
        <v>82.74</v>
      </c>
      <c r="AG2769" s="4">
        <v>0.73</v>
      </c>
      <c r="AH2769" t="s">
        <v>33</v>
      </c>
      <c r="AI2769" t="s">
        <v>52</v>
      </c>
      <c r="AJ2769">
        <v>36.778261000000001</v>
      </c>
      <c r="AK2769">
        <v>-119.41793199999999</v>
      </c>
    </row>
    <row r="2770" spans="1:37" x14ac:dyDescent="0.25">
      <c r="A2770">
        <v>2768</v>
      </c>
      <c r="B2770">
        <v>697</v>
      </c>
      <c r="C2770" t="s">
        <v>1749</v>
      </c>
      <c r="D2770" t="s">
        <v>52</v>
      </c>
      <c r="E2770" t="s">
        <v>53</v>
      </c>
      <c r="F2770" s="2">
        <v>36161</v>
      </c>
      <c r="G2770" s="2">
        <v>39813</v>
      </c>
      <c r="H2770">
        <v>178500</v>
      </c>
      <c r="I2770">
        <v>175137</v>
      </c>
      <c r="J2770">
        <v>169</v>
      </c>
      <c r="K2770">
        <f t="shared" si="86"/>
        <v>11010772500</v>
      </c>
      <c r="L2770">
        <v>155</v>
      </c>
      <c r="M2770">
        <v>142</v>
      </c>
      <c r="N2770" t="s">
        <v>1749</v>
      </c>
      <c r="O2770" t="s">
        <v>96</v>
      </c>
      <c r="P2770" t="s">
        <v>34</v>
      </c>
      <c r="Q2770" s="6">
        <v>42322</v>
      </c>
      <c r="R2770" s="3">
        <v>2094</v>
      </c>
      <c r="S2770" s="3">
        <v>1932</v>
      </c>
      <c r="T2770" t="s">
        <v>55</v>
      </c>
      <c r="V2770" s="3">
        <v>178500</v>
      </c>
      <c r="W2770">
        <v>90.92</v>
      </c>
      <c r="Z2770">
        <v>60.37</v>
      </c>
      <c r="AA2770" t="s">
        <v>55</v>
      </c>
      <c r="AB2770" s="3">
        <v>682300303</v>
      </c>
      <c r="AC2770" s="3">
        <v>629528664</v>
      </c>
      <c r="AD2770">
        <v>90.92</v>
      </c>
      <c r="AE2770" s="5">
        <f t="shared" si="87"/>
        <v>484433215.13</v>
      </c>
      <c r="AF2770">
        <v>83.89</v>
      </c>
      <c r="AG2770" s="4">
        <v>0.71</v>
      </c>
      <c r="AH2770" t="s">
        <v>33</v>
      </c>
      <c r="AI2770" t="s">
        <v>52</v>
      </c>
      <c r="AJ2770">
        <v>36.778261000000001</v>
      </c>
      <c r="AK2770">
        <v>-119.41793199999999</v>
      </c>
    </row>
    <row r="2771" spans="1:37" x14ac:dyDescent="0.25">
      <c r="A2771">
        <v>2769</v>
      </c>
      <c r="B2771">
        <v>697</v>
      </c>
      <c r="C2771" t="s">
        <v>1749</v>
      </c>
      <c r="D2771" t="s">
        <v>52</v>
      </c>
      <c r="E2771" t="s">
        <v>53</v>
      </c>
      <c r="F2771" s="2">
        <v>36161</v>
      </c>
      <c r="G2771" s="2">
        <v>39813</v>
      </c>
      <c r="H2771">
        <v>178500</v>
      </c>
      <c r="I2771">
        <v>175137</v>
      </c>
      <c r="J2771">
        <v>169</v>
      </c>
      <c r="K2771">
        <f t="shared" si="86"/>
        <v>11010772500</v>
      </c>
      <c r="L2771">
        <v>155</v>
      </c>
      <c r="M2771">
        <v>142</v>
      </c>
      <c r="N2771" t="s">
        <v>1749</v>
      </c>
      <c r="O2771" t="s">
        <v>96</v>
      </c>
      <c r="P2771" t="s">
        <v>34</v>
      </c>
      <c r="Q2771" s="6">
        <v>42291</v>
      </c>
      <c r="R2771" s="3">
        <v>2489</v>
      </c>
      <c r="S2771" s="3">
        <v>2576</v>
      </c>
      <c r="T2771" t="s">
        <v>55</v>
      </c>
      <c r="V2771" s="3">
        <v>178500</v>
      </c>
      <c r="W2771">
        <v>107.22</v>
      </c>
      <c r="Z2771">
        <v>73.92</v>
      </c>
      <c r="AB2771" s="3">
        <v>810917120</v>
      </c>
      <c r="AC2771" s="3">
        <v>839380242</v>
      </c>
      <c r="AD2771">
        <v>107.21</v>
      </c>
      <c r="AE2771" s="5">
        <f t="shared" si="87"/>
        <v>591969497.60000002</v>
      </c>
      <c r="AF2771">
        <v>110.98</v>
      </c>
      <c r="AG2771" s="4">
        <v>0.73</v>
      </c>
      <c r="AH2771" t="s">
        <v>33</v>
      </c>
      <c r="AI2771" t="s">
        <v>52</v>
      </c>
      <c r="AJ2771">
        <v>36.778261000000001</v>
      </c>
      <c r="AK2771">
        <v>-119.41793199999999</v>
      </c>
    </row>
    <row r="2772" spans="1:37" x14ac:dyDescent="0.25">
      <c r="A2772">
        <v>2770</v>
      </c>
      <c r="B2772">
        <v>697</v>
      </c>
      <c r="C2772" t="s">
        <v>1749</v>
      </c>
      <c r="D2772" t="s">
        <v>52</v>
      </c>
      <c r="E2772" t="s">
        <v>53</v>
      </c>
      <c r="F2772" s="2">
        <v>36161</v>
      </c>
      <c r="G2772" s="2">
        <v>39813</v>
      </c>
      <c r="H2772">
        <v>178500</v>
      </c>
      <c r="I2772">
        <v>175137</v>
      </c>
      <c r="J2772">
        <v>169</v>
      </c>
      <c r="K2772">
        <f t="shared" si="86"/>
        <v>11010772500</v>
      </c>
      <c r="L2772">
        <v>155</v>
      </c>
      <c r="M2772">
        <v>142</v>
      </c>
      <c r="N2772" t="s">
        <v>1749</v>
      </c>
      <c r="O2772" t="s">
        <v>110</v>
      </c>
      <c r="P2772" t="s">
        <v>34</v>
      </c>
      <c r="Q2772" s="6">
        <v>42261</v>
      </c>
      <c r="R2772" s="3">
        <v>2661</v>
      </c>
      <c r="S2772" s="3">
        <v>2912</v>
      </c>
      <c r="T2772" t="s">
        <v>55</v>
      </c>
      <c r="V2772" s="3">
        <v>178500</v>
      </c>
      <c r="W2772">
        <v>113.78</v>
      </c>
      <c r="Z2772">
        <v>108.53</v>
      </c>
      <c r="AA2772" t="s">
        <v>55</v>
      </c>
      <c r="AB2772" s="3">
        <v>867048287</v>
      </c>
      <c r="AC2772" s="3">
        <v>948954301</v>
      </c>
      <c r="AD2772">
        <v>113.78</v>
      </c>
      <c r="AE2772" s="5">
        <f t="shared" si="87"/>
        <v>606933800.89999998</v>
      </c>
      <c r="AF2772">
        <v>124.52</v>
      </c>
      <c r="AG2772" s="4">
        <v>0.7</v>
      </c>
      <c r="AH2772" t="s">
        <v>33</v>
      </c>
      <c r="AI2772" t="s">
        <v>52</v>
      </c>
      <c r="AJ2772">
        <v>36.778261000000001</v>
      </c>
      <c r="AK2772">
        <v>-119.41793199999999</v>
      </c>
    </row>
    <row r="2773" spans="1:37" x14ac:dyDescent="0.25">
      <c r="A2773">
        <v>2771</v>
      </c>
      <c r="B2773">
        <v>697</v>
      </c>
      <c r="C2773" t="s">
        <v>1749</v>
      </c>
      <c r="D2773" t="s">
        <v>52</v>
      </c>
      <c r="E2773" t="s">
        <v>53</v>
      </c>
      <c r="F2773" s="2">
        <v>36161</v>
      </c>
      <c r="G2773" s="2">
        <v>39813</v>
      </c>
      <c r="H2773">
        <v>178500</v>
      </c>
      <c r="I2773">
        <v>175137</v>
      </c>
      <c r="J2773">
        <v>169</v>
      </c>
      <c r="K2773">
        <f t="shared" si="86"/>
        <v>11010772500</v>
      </c>
      <c r="L2773">
        <v>155</v>
      </c>
      <c r="M2773">
        <v>142</v>
      </c>
      <c r="N2773" t="s">
        <v>1749</v>
      </c>
      <c r="O2773" t="s">
        <v>1750</v>
      </c>
      <c r="P2773" t="s">
        <v>34</v>
      </c>
      <c r="Q2773" s="6">
        <v>42230</v>
      </c>
      <c r="R2773" s="3">
        <v>2816</v>
      </c>
      <c r="S2773" s="3">
        <v>3095</v>
      </c>
      <c r="T2773" t="s">
        <v>55</v>
      </c>
      <c r="V2773" s="3">
        <v>178500</v>
      </c>
      <c r="Z2773">
        <v>122.81</v>
      </c>
      <c r="AA2773" t="s">
        <v>55</v>
      </c>
      <c r="AB2773" s="3">
        <v>917529190</v>
      </c>
      <c r="AC2773" s="3">
        <v>1008627473</v>
      </c>
      <c r="AD2773">
        <v>118.39</v>
      </c>
      <c r="AE2773" s="5">
        <f t="shared" si="87"/>
        <v>651445724.89999998</v>
      </c>
      <c r="AF2773">
        <v>130.15</v>
      </c>
      <c r="AG2773" s="4">
        <v>0.71</v>
      </c>
      <c r="AH2773" t="s">
        <v>33</v>
      </c>
      <c r="AI2773" t="s">
        <v>52</v>
      </c>
      <c r="AJ2773">
        <v>36.778261000000001</v>
      </c>
      <c r="AK2773">
        <v>-119.41793199999999</v>
      </c>
    </row>
    <row r="2774" spans="1:37" x14ac:dyDescent="0.25">
      <c r="A2774">
        <v>2772</v>
      </c>
      <c r="B2774">
        <v>697</v>
      </c>
      <c r="C2774" t="s">
        <v>1749</v>
      </c>
      <c r="D2774" t="s">
        <v>52</v>
      </c>
      <c r="E2774" t="s">
        <v>53</v>
      </c>
      <c r="F2774" s="2">
        <v>36161</v>
      </c>
      <c r="G2774" s="2">
        <v>39813</v>
      </c>
      <c r="H2774">
        <v>178500</v>
      </c>
      <c r="I2774">
        <v>175137</v>
      </c>
      <c r="J2774">
        <v>169</v>
      </c>
      <c r="K2774">
        <f t="shared" si="86"/>
        <v>11010772500</v>
      </c>
      <c r="L2774">
        <v>155</v>
      </c>
      <c r="M2774">
        <v>142</v>
      </c>
      <c r="N2774" t="s">
        <v>1749</v>
      </c>
      <c r="O2774" t="s">
        <v>1751</v>
      </c>
      <c r="P2774" t="s">
        <v>34</v>
      </c>
      <c r="Q2774" s="6">
        <v>42199</v>
      </c>
      <c r="R2774" s="3">
        <v>3044</v>
      </c>
      <c r="S2774" s="3">
        <v>3161</v>
      </c>
      <c r="T2774" t="s">
        <v>55</v>
      </c>
      <c r="V2774" s="3">
        <v>178500</v>
      </c>
      <c r="Z2774">
        <v>113.4</v>
      </c>
      <c r="AA2774" t="s">
        <v>55</v>
      </c>
      <c r="AB2774" s="3">
        <v>991891744</v>
      </c>
      <c r="AC2774" s="3">
        <v>1030016361</v>
      </c>
      <c r="AD2774">
        <v>128.49</v>
      </c>
      <c r="AE2774" s="5">
        <f t="shared" si="87"/>
        <v>714162055.67999995</v>
      </c>
      <c r="AF2774">
        <v>133.43</v>
      </c>
      <c r="AG2774" s="4">
        <v>0.72</v>
      </c>
      <c r="AH2774" t="s">
        <v>33</v>
      </c>
      <c r="AI2774" t="s">
        <v>52</v>
      </c>
      <c r="AJ2774">
        <v>36.778261000000001</v>
      </c>
      <c r="AK2774">
        <v>-119.41793199999999</v>
      </c>
    </row>
    <row r="2775" spans="1:37" x14ac:dyDescent="0.25">
      <c r="A2775">
        <v>2773</v>
      </c>
      <c r="B2775">
        <v>697</v>
      </c>
      <c r="C2775" t="s">
        <v>1749</v>
      </c>
      <c r="D2775" t="s">
        <v>52</v>
      </c>
      <c r="E2775" t="s">
        <v>53</v>
      </c>
      <c r="F2775" s="2">
        <v>36161</v>
      </c>
      <c r="G2775" s="2">
        <v>39813</v>
      </c>
      <c r="H2775">
        <v>178500</v>
      </c>
      <c r="I2775">
        <v>175137</v>
      </c>
      <c r="J2775">
        <v>169</v>
      </c>
      <c r="K2775">
        <f t="shared" si="86"/>
        <v>11010772500</v>
      </c>
      <c r="L2775">
        <v>155</v>
      </c>
      <c r="M2775">
        <v>142</v>
      </c>
      <c r="N2775" t="s">
        <v>1749</v>
      </c>
      <c r="O2775" t="s">
        <v>1751</v>
      </c>
      <c r="P2775" t="s">
        <v>34</v>
      </c>
      <c r="Q2775" s="6">
        <v>42169</v>
      </c>
      <c r="R2775" s="3">
        <v>2931</v>
      </c>
      <c r="S2775" s="3">
        <v>2957</v>
      </c>
      <c r="T2775" t="s">
        <v>55</v>
      </c>
      <c r="V2775" s="3">
        <v>178500</v>
      </c>
      <c r="Z2775">
        <v>106.96</v>
      </c>
      <c r="AA2775" t="s">
        <v>55</v>
      </c>
      <c r="AB2775" s="3">
        <v>955070533</v>
      </c>
      <c r="AC2775" s="3">
        <v>963542670</v>
      </c>
      <c r="AD2775">
        <v>125.52</v>
      </c>
      <c r="AE2775" s="5">
        <f t="shared" si="87"/>
        <v>668549373.0999999</v>
      </c>
      <c r="AF2775">
        <v>126.64</v>
      </c>
      <c r="AG2775" s="4">
        <v>0.7</v>
      </c>
      <c r="AH2775" t="s">
        <v>33</v>
      </c>
      <c r="AI2775" t="s">
        <v>52</v>
      </c>
      <c r="AJ2775">
        <v>36.778261000000001</v>
      </c>
      <c r="AK2775">
        <v>-119.41793199999999</v>
      </c>
    </row>
    <row r="2776" spans="1:37" x14ac:dyDescent="0.25">
      <c r="A2776">
        <v>2774</v>
      </c>
      <c r="B2776">
        <v>700</v>
      </c>
      <c r="C2776" t="s">
        <v>1752</v>
      </c>
      <c r="D2776" t="s">
        <v>52</v>
      </c>
      <c r="E2776" t="s">
        <v>31</v>
      </c>
      <c r="F2776" s="2">
        <v>34700</v>
      </c>
      <c r="G2776" s="2">
        <v>38352</v>
      </c>
      <c r="H2776">
        <v>115000</v>
      </c>
      <c r="I2776">
        <v>115039</v>
      </c>
      <c r="J2776">
        <v>193</v>
      </c>
      <c r="K2776">
        <f t="shared" si="86"/>
        <v>8101175000</v>
      </c>
      <c r="L2776">
        <v>174</v>
      </c>
      <c r="M2776">
        <v>154</v>
      </c>
      <c r="N2776" t="s">
        <v>1752</v>
      </c>
      <c r="O2776" t="s">
        <v>127</v>
      </c>
      <c r="P2776" t="s">
        <v>39</v>
      </c>
      <c r="Q2776" s="6">
        <v>42050</v>
      </c>
      <c r="R2776" s="3">
        <v>1257</v>
      </c>
      <c r="S2776" s="3">
        <v>1227</v>
      </c>
      <c r="T2776" t="s">
        <v>55</v>
      </c>
      <c r="V2776" s="3">
        <v>115000</v>
      </c>
      <c r="W2776">
        <v>90.59</v>
      </c>
      <c r="AB2776" s="3">
        <v>409432318</v>
      </c>
      <c r="AC2776" s="3">
        <v>399894647</v>
      </c>
      <c r="AD2776">
        <v>90.58</v>
      </c>
      <c r="AE2776" s="5">
        <f t="shared" si="87"/>
        <v>290696945.77999997</v>
      </c>
      <c r="AF2776">
        <v>88.47</v>
      </c>
      <c r="AG2776" s="4">
        <v>0.71</v>
      </c>
      <c r="AH2776" t="s">
        <v>33</v>
      </c>
      <c r="AI2776" t="s">
        <v>52</v>
      </c>
      <c r="AJ2776">
        <v>33.917235999999903</v>
      </c>
      <c r="AK2776">
        <v>-118.01200900000001</v>
      </c>
    </row>
    <row r="2777" spans="1:37" x14ac:dyDescent="0.25">
      <c r="A2777">
        <v>2775</v>
      </c>
      <c r="B2777">
        <v>700</v>
      </c>
      <c r="C2777" t="s">
        <v>1752</v>
      </c>
      <c r="D2777" t="s">
        <v>52</v>
      </c>
      <c r="E2777" t="s">
        <v>31</v>
      </c>
      <c r="F2777" s="2">
        <v>34700</v>
      </c>
      <c r="G2777" s="2">
        <v>38352</v>
      </c>
      <c r="H2777">
        <v>115000</v>
      </c>
      <c r="I2777">
        <v>115039</v>
      </c>
      <c r="J2777">
        <v>193</v>
      </c>
      <c r="K2777">
        <f t="shared" si="86"/>
        <v>8101175000</v>
      </c>
      <c r="L2777">
        <v>174</v>
      </c>
      <c r="M2777">
        <v>154</v>
      </c>
      <c r="N2777" t="s">
        <v>1752</v>
      </c>
      <c r="O2777" t="s">
        <v>247</v>
      </c>
      <c r="P2777" t="s">
        <v>39</v>
      </c>
      <c r="Q2777" s="6">
        <v>42019</v>
      </c>
      <c r="R2777" s="3">
        <v>1271</v>
      </c>
      <c r="S2777" s="3">
        <v>1280</v>
      </c>
      <c r="T2777" t="s">
        <v>55</v>
      </c>
      <c r="V2777" s="3">
        <v>115000</v>
      </c>
      <c r="W2777">
        <v>87.45</v>
      </c>
      <c r="AB2777" s="3">
        <v>414137613</v>
      </c>
      <c r="AC2777" s="3">
        <v>416969262</v>
      </c>
      <c r="AD2777">
        <v>87.45</v>
      </c>
      <c r="AE2777" s="5">
        <f t="shared" si="87"/>
        <v>310603209.75</v>
      </c>
      <c r="AF2777">
        <v>88.05</v>
      </c>
      <c r="AG2777" s="4">
        <v>0.75</v>
      </c>
      <c r="AH2777" t="s">
        <v>33</v>
      </c>
      <c r="AI2777" t="s">
        <v>52</v>
      </c>
      <c r="AJ2777">
        <v>33.917235999999903</v>
      </c>
      <c r="AK2777">
        <v>-118.01200900000001</v>
      </c>
    </row>
    <row r="2778" spans="1:37" x14ac:dyDescent="0.25">
      <c r="A2778">
        <v>2776</v>
      </c>
      <c r="B2778">
        <v>700</v>
      </c>
      <c r="C2778" t="s">
        <v>1752</v>
      </c>
      <c r="D2778" t="s">
        <v>52</v>
      </c>
      <c r="E2778" t="s">
        <v>31</v>
      </c>
      <c r="F2778" s="2">
        <v>34700</v>
      </c>
      <c r="G2778" s="2">
        <v>38352</v>
      </c>
      <c r="H2778">
        <v>115000</v>
      </c>
      <c r="I2778">
        <v>115039</v>
      </c>
      <c r="J2778">
        <v>193</v>
      </c>
      <c r="K2778">
        <f t="shared" si="86"/>
        <v>8101175000</v>
      </c>
      <c r="L2778">
        <v>174</v>
      </c>
      <c r="M2778">
        <v>154</v>
      </c>
      <c r="N2778" t="s">
        <v>1752</v>
      </c>
      <c r="O2778" t="s">
        <v>127</v>
      </c>
      <c r="P2778" t="s">
        <v>39</v>
      </c>
      <c r="Q2778" s="6">
        <v>42352</v>
      </c>
      <c r="R2778" s="3">
        <v>1097</v>
      </c>
      <c r="S2778" s="3">
        <v>1461</v>
      </c>
      <c r="T2778" t="s">
        <v>55</v>
      </c>
      <c r="V2778" s="3">
        <v>115000</v>
      </c>
      <c r="W2778">
        <v>71.88</v>
      </c>
      <c r="AB2778" s="3">
        <v>357543737</v>
      </c>
      <c r="AC2778" s="3">
        <v>476225344</v>
      </c>
      <c r="AD2778">
        <v>71.97</v>
      </c>
      <c r="AE2778" s="5">
        <f t="shared" si="87"/>
        <v>257431490.63999999</v>
      </c>
      <c r="AF2778">
        <v>95.86</v>
      </c>
      <c r="AG2778" s="4">
        <v>0.72</v>
      </c>
      <c r="AH2778" t="s">
        <v>33</v>
      </c>
      <c r="AI2778" t="s">
        <v>52</v>
      </c>
      <c r="AJ2778">
        <v>33.917235999999903</v>
      </c>
      <c r="AK2778">
        <v>-118.01200900000001</v>
      </c>
    </row>
    <row r="2779" spans="1:37" x14ac:dyDescent="0.25">
      <c r="A2779">
        <v>2777</v>
      </c>
      <c r="B2779">
        <v>700</v>
      </c>
      <c r="C2779" t="s">
        <v>1752</v>
      </c>
      <c r="D2779" t="s">
        <v>52</v>
      </c>
      <c r="E2779" t="s">
        <v>31</v>
      </c>
      <c r="F2779" s="2">
        <v>34700</v>
      </c>
      <c r="G2779" s="2">
        <v>38352</v>
      </c>
      <c r="H2779">
        <v>115000</v>
      </c>
      <c r="I2779">
        <v>115039</v>
      </c>
      <c r="J2779">
        <v>193</v>
      </c>
      <c r="K2779">
        <f t="shared" si="86"/>
        <v>8101175000</v>
      </c>
      <c r="L2779">
        <v>174</v>
      </c>
      <c r="M2779">
        <v>154</v>
      </c>
      <c r="N2779" t="s">
        <v>1752</v>
      </c>
      <c r="O2779" t="s">
        <v>96</v>
      </c>
      <c r="P2779" t="s">
        <v>34</v>
      </c>
      <c r="Q2779" s="6">
        <v>42322</v>
      </c>
      <c r="R2779" s="3">
        <v>1577</v>
      </c>
      <c r="S2779" s="3">
        <v>1695</v>
      </c>
      <c r="T2779" t="s">
        <v>55</v>
      </c>
      <c r="V2779" s="3">
        <v>115000</v>
      </c>
      <c r="W2779">
        <v>105.05</v>
      </c>
      <c r="AB2779" s="3">
        <v>513910061</v>
      </c>
      <c r="AC2779" s="3">
        <v>552256257</v>
      </c>
      <c r="AD2779">
        <v>105.06</v>
      </c>
      <c r="AE2779" s="5">
        <f t="shared" si="87"/>
        <v>364876143.31</v>
      </c>
      <c r="AF2779">
        <v>112.9</v>
      </c>
      <c r="AG2779" s="4">
        <v>0.71</v>
      </c>
      <c r="AH2779" t="s">
        <v>33</v>
      </c>
      <c r="AI2779" t="s">
        <v>52</v>
      </c>
      <c r="AJ2779">
        <v>33.917235999999903</v>
      </c>
      <c r="AK2779">
        <v>-118.01200900000001</v>
      </c>
    </row>
    <row r="2780" spans="1:37" x14ac:dyDescent="0.25">
      <c r="A2780">
        <v>2778</v>
      </c>
      <c r="B2780">
        <v>700</v>
      </c>
      <c r="C2780" t="s">
        <v>1752</v>
      </c>
      <c r="D2780" t="s">
        <v>52</v>
      </c>
      <c r="E2780" t="s">
        <v>31</v>
      </c>
      <c r="F2780" s="2">
        <v>34700</v>
      </c>
      <c r="G2780" s="2">
        <v>38352</v>
      </c>
      <c r="H2780">
        <v>115000</v>
      </c>
      <c r="I2780">
        <v>115039</v>
      </c>
      <c r="J2780">
        <v>193</v>
      </c>
      <c r="K2780">
        <f t="shared" si="86"/>
        <v>8101175000</v>
      </c>
      <c r="L2780">
        <v>174</v>
      </c>
      <c r="M2780">
        <v>154</v>
      </c>
      <c r="N2780" t="s">
        <v>1752</v>
      </c>
      <c r="O2780" t="s">
        <v>96</v>
      </c>
      <c r="P2780" t="s">
        <v>34</v>
      </c>
      <c r="Q2780" s="6">
        <v>42291</v>
      </c>
      <c r="R2780" s="3">
        <v>1940</v>
      </c>
      <c r="S2780" s="3">
        <v>2072</v>
      </c>
      <c r="T2780" t="s">
        <v>55</v>
      </c>
      <c r="V2780" s="3">
        <v>115000</v>
      </c>
      <c r="W2780">
        <v>121.65</v>
      </c>
      <c r="AB2780" s="3">
        <v>632001877</v>
      </c>
      <c r="AC2780" s="3">
        <v>675160898</v>
      </c>
      <c r="AD2780">
        <v>121.65</v>
      </c>
      <c r="AE2780" s="5">
        <f t="shared" si="87"/>
        <v>436081295.13</v>
      </c>
      <c r="AF2780">
        <v>129.96</v>
      </c>
      <c r="AG2780" s="4">
        <v>0.69</v>
      </c>
      <c r="AH2780" t="s">
        <v>33</v>
      </c>
      <c r="AI2780" t="s">
        <v>52</v>
      </c>
      <c r="AJ2780">
        <v>33.917235999999903</v>
      </c>
      <c r="AK2780">
        <v>-118.01200900000001</v>
      </c>
    </row>
    <row r="2781" spans="1:37" x14ac:dyDescent="0.25">
      <c r="A2781">
        <v>2779</v>
      </c>
      <c r="B2781">
        <v>700</v>
      </c>
      <c r="C2781" t="s">
        <v>1752</v>
      </c>
      <c r="D2781" t="s">
        <v>52</v>
      </c>
      <c r="E2781" t="s">
        <v>31</v>
      </c>
      <c r="F2781" s="2">
        <v>34700</v>
      </c>
      <c r="G2781" s="2">
        <v>38352</v>
      </c>
      <c r="H2781">
        <v>115000</v>
      </c>
      <c r="I2781">
        <v>115039</v>
      </c>
      <c r="J2781">
        <v>193</v>
      </c>
      <c r="K2781">
        <f t="shared" si="86"/>
        <v>8101175000</v>
      </c>
      <c r="L2781">
        <v>174</v>
      </c>
      <c r="M2781">
        <v>154</v>
      </c>
      <c r="N2781" t="s">
        <v>1752</v>
      </c>
      <c r="O2781" t="s">
        <v>1750</v>
      </c>
      <c r="P2781" t="s">
        <v>34</v>
      </c>
      <c r="Q2781" s="6">
        <v>42261</v>
      </c>
      <c r="R2781" s="3">
        <v>2122</v>
      </c>
      <c r="S2781" s="3">
        <v>2340</v>
      </c>
      <c r="T2781" t="s">
        <v>55</v>
      </c>
      <c r="V2781" s="3">
        <v>115000</v>
      </c>
      <c r="W2781">
        <v>136.21</v>
      </c>
      <c r="AB2781" s="3">
        <v>691417626</v>
      </c>
      <c r="AC2781" s="3">
        <v>762590095</v>
      </c>
      <c r="AD2781">
        <v>136.19999999999999</v>
      </c>
      <c r="AE2781" s="5">
        <f t="shared" si="87"/>
        <v>470163985.68000001</v>
      </c>
      <c r="AF2781">
        <v>150.22</v>
      </c>
      <c r="AG2781" s="4">
        <v>0.68</v>
      </c>
      <c r="AH2781" t="s">
        <v>33</v>
      </c>
      <c r="AI2781" t="s">
        <v>52</v>
      </c>
      <c r="AJ2781">
        <v>33.917235999999903</v>
      </c>
      <c r="AK2781">
        <v>-118.01200900000001</v>
      </c>
    </row>
    <row r="2782" spans="1:37" x14ac:dyDescent="0.25">
      <c r="A2782">
        <v>2780</v>
      </c>
      <c r="B2782">
        <v>700</v>
      </c>
      <c r="C2782" t="s">
        <v>1752</v>
      </c>
      <c r="D2782" t="s">
        <v>52</v>
      </c>
      <c r="E2782" t="s">
        <v>31</v>
      </c>
      <c r="F2782" s="2">
        <v>34700</v>
      </c>
      <c r="G2782" s="2">
        <v>38352</v>
      </c>
      <c r="H2782">
        <v>115000</v>
      </c>
      <c r="I2782">
        <v>115039</v>
      </c>
      <c r="J2782">
        <v>193</v>
      </c>
      <c r="K2782">
        <f t="shared" si="86"/>
        <v>8101175000</v>
      </c>
      <c r="L2782">
        <v>174</v>
      </c>
      <c r="M2782">
        <v>154</v>
      </c>
      <c r="N2782" t="s">
        <v>1752</v>
      </c>
      <c r="O2782" t="s">
        <v>1751</v>
      </c>
      <c r="P2782" t="s">
        <v>34</v>
      </c>
      <c r="Q2782" s="6">
        <v>42230</v>
      </c>
      <c r="R2782" s="3">
        <v>2214</v>
      </c>
      <c r="S2782" s="3">
        <v>2425</v>
      </c>
      <c r="T2782" t="s">
        <v>55</v>
      </c>
      <c r="V2782" s="3">
        <v>115000</v>
      </c>
      <c r="AB2782" s="3">
        <v>721343821</v>
      </c>
      <c r="AC2782" s="3">
        <v>790189710</v>
      </c>
      <c r="AD2782">
        <v>138.22</v>
      </c>
      <c r="AE2782" s="5">
        <f t="shared" si="87"/>
        <v>490513798.28000003</v>
      </c>
      <c r="AF2782">
        <v>151.41</v>
      </c>
      <c r="AG2782" s="4">
        <v>0.68</v>
      </c>
      <c r="AH2782" t="s">
        <v>33</v>
      </c>
      <c r="AI2782" t="s">
        <v>52</v>
      </c>
      <c r="AJ2782">
        <v>33.917235999999903</v>
      </c>
      <c r="AK2782">
        <v>-118.01200900000001</v>
      </c>
    </row>
    <row r="2783" spans="1:37" x14ac:dyDescent="0.25">
      <c r="A2783">
        <v>2781</v>
      </c>
      <c r="B2783">
        <v>700</v>
      </c>
      <c r="C2783" t="s">
        <v>1752</v>
      </c>
      <c r="D2783" t="s">
        <v>52</v>
      </c>
      <c r="E2783" t="s">
        <v>31</v>
      </c>
      <c r="F2783" s="2">
        <v>34700</v>
      </c>
      <c r="G2783" s="2">
        <v>38352</v>
      </c>
      <c r="H2783">
        <v>115000</v>
      </c>
      <c r="I2783">
        <v>115039</v>
      </c>
      <c r="J2783">
        <v>193</v>
      </c>
      <c r="K2783">
        <f t="shared" si="86"/>
        <v>8101175000</v>
      </c>
      <c r="L2783">
        <v>174</v>
      </c>
      <c r="M2783">
        <v>154</v>
      </c>
      <c r="N2783" t="s">
        <v>1752</v>
      </c>
      <c r="O2783" t="s">
        <v>1751</v>
      </c>
      <c r="P2783" t="s">
        <v>34</v>
      </c>
      <c r="Q2783" s="6">
        <v>42199</v>
      </c>
      <c r="R2783" s="3">
        <v>2362</v>
      </c>
      <c r="S2783" s="3">
        <v>2394</v>
      </c>
      <c r="T2783" t="s">
        <v>55</v>
      </c>
      <c r="V2783" s="3">
        <v>115000</v>
      </c>
      <c r="AB2783" s="3">
        <v>769661071</v>
      </c>
      <c r="AC2783" s="3">
        <v>780088316</v>
      </c>
      <c r="AD2783">
        <v>148.58000000000001</v>
      </c>
      <c r="AE2783" s="5">
        <f t="shared" si="87"/>
        <v>531066138.98999995</v>
      </c>
      <c r="AF2783">
        <v>150.59</v>
      </c>
      <c r="AG2783" s="4">
        <v>0.69</v>
      </c>
      <c r="AH2783" t="s">
        <v>33</v>
      </c>
      <c r="AI2783" t="s">
        <v>52</v>
      </c>
      <c r="AJ2783">
        <v>33.917235999999903</v>
      </c>
      <c r="AK2783">
        <v>-118.01200900000001</v>
      </c>
    </row>
    <row r="2784" spans="1:37" x14ac:dyDescent="0.25">
      <c r="A2784">
        <v>2782</v>
      </c>
      <c r="B2784">
        <v>700</v>
      </c>
      <c r="C2784" t="s">
        <v>1752</v>
      </c>
      <c r="D2784" t="s">
        <v>52</v>
      </c>
      <c r="E2784" t="s">
        <v>31</v>
      </c>
      <c r="F2784" s="2">
        <v>34700</v>
      </c>
      <c r="G2784" s="2">
        <v>38352</v>
      </c>
      <c r="H2784">
        <v>115000</v>
      </c>
      <c r="I2784">
        <v>115039</v>
      </c>
      <c r="J2784">
        <v>193</v>
      </c>
      <c r="K2784">
        <f t="shared" si="86"/>
        <v>8101175000</v>
      </c>
      <c r="L2784">
        <v>174</v>
      </c>
      <c r="M2784">
        <v>154</v>
      </c>
      <c r="N2784" t="s">
        <v>1752</v>
      </c>
      <c r="O2784" t="s">
        <v>1751</v>
      </c>
      <c r="P2784" t="s">
        <v>34</v>
      </c>
      <c r="Q2784" s="6">
        <v>42169</v>
      </c>
      <c r="R2784" s="3">
        <v>2226</v>
      </c>
      <c r="S2784" s="3">
        <v>2245</v>
      </c>
      <c r="T2784" t="s">
        <v>55</v>
      </c>
      <c r="V2784" s="3">
        <v>115000</v>
      </c>
      <c r="AB2784" s="3">
        <v>725345277</v>
      </c>
      <c r="AC2784" s="3">
        <v>731536454</v>
      </c>
      <c r="AD2784">
        <v>147.28</v>
      </c>
      <c r="AE2784" s="5">
        <f t="shared" si="87"/>
        <v>507741693.89999998</v>
      </c>
      <c r="AF2784">
        <v>148.53</v>
      </c>
      <c r="AG2784" s="4">
        <v>0.7</v>
      </c>
      <c r="AH2784" t="s">
        <v>33</v>
      </c>
      <c r="AI2784" t="s">
        <v>52</v>
      </c>
      <c r="AJ2784">
        <v>33.917235999999903</v>
      </c>
      <c r="AK2784">
        <v>-118.01200900000001</v>
      </c>
    </row>
    <row r="2785" spans="1:37" x14ac:dyDescent="0.25">
      <c r="A2785">
        <v>2783</v>
      </c>
      <c r="B2785">
        <v>609</v>
      </c>
      <c r="C2785" t="s">
        <v>1753</v>
      </c>
      <c r="D2785" t="s">
        <v>36</v>
      </c>
      <c r="E2785" t="s">
        <v>53</v>
      </c>
      <c r="F2785" s="2">
        <v>36161</v>
      </c>
      <c r="G2785" s="2">
        <v>39813</v>
      </c>
      <c r="H2785">
        <v>29868</v>
      </c>
      <c r="I2785">
        <v>27792</v>
      </c>
      <c r="J2785">
        <v>151</v>
      </c>
      <c r="K2785">
        <f t="shared" si="86"/>
        <v>1646174820</v>
      </c>
      <c r="L2785">
        <v>138</v>
      </c>
      <c r="M2785">
        <v>124</v>
      </c>
      <c r="N2785" t="s">
        <v>1753</v>
      </c>
      <c r="O2785">
        <v>2</v>
      </c>
      <c r="P2785" t="s">
        <v>39</v>
      </c>
      <c r="Q2785" s="6">
        <v>42050</v>
      </c>
      <c r="R2785">
        <v>63</v>
      </c>
      <c r="S2785">
        <v>64</v>
      </c>
      <c r="T2785" t="s">
        <v>40</v>
      </c>
      <c r="V2785" s="3">
        <v>28549</v>
      </c>
      <c r="W2785">
        <v>79.319999999999993</v>
      </c>
      <c r="AB2785" s="3">
        <v>63400000</v>
      </c>
      <c r="AC2785" s="3">
        <v>63500000</v>
      </c>
      <c r="AD2785">
        <v>79.31</v>
      </c>
      <c r="AE2785" s="5">
        <f t="shared" si="87"/>
        <v>63400000</v>
      </c>
      <c r="AF2785">
        <v>79.44</v>
      </c>
      <c r="AG2785" s="4">
        <v>1</v>
      </c>
      <c r="AH2785" t="s">
        <v>33</v>
      </c>
      <c r="AI2785" t="s">
        <v>36</v>
      </c>
      <c r="AJ2785">
        <v>38.252291999999997</v>
      </c>
      <c r="AK2785">
        <v>-122.044735</v>
      </c>
    </row>
    <row r="2786" spans="1:37" x14ac:dyDescent="0.25">
      <c r="A2786">
        <v>2784</v>
      </c>
      <c r="B2786">
        <v>609</v>
      </c>
      <c r="C2786" t="s">
        <v>1753</v>
      </c>
      <c r="D2786" t="s">
        <v>36</v>
      </c>
      <c r="E2786" t="s">
        <v>53</v>
      </c>
      <c r="F2786" s="2">
        <v>36161</v>
      </c>
      <c r="G2786" s="2">
        <v>39813</v>
      </c>
      <c r="H2786">
        <v>29868</v>
      </c>
      <c r="I2786">
        <v>27792</v>
      </c>
      <c r="J2786">
        <v>151</v>
      </c>
      <c r="K2786">
        <f t="shared" si="86"/>
        <v>1646174820</v>
      </c>
      <c r="L2786">
        <v>138</v>
      </c>
      <c r="M2786">
        <v>124</v>
      </c>
      <c r="N2786" t="s">
        <v>1753</v>
      </c>
      <c r="O2786">
        <v>2</v>
      </c>
      <c r="P2786" t="s">
        <v>39</v>
      </c>
      <c r="Q2786" s="6">
        <v>42019</v>
      </c>
      <c r="R2786">
        <v>69</v>
      </c>
      <c r="S2786">
        <v>71</v>
      </c>
      <c r="T2786" t="s">
        <v>40</v>
      </c>
      <c r="V2786" s="3">
        <v>28549</v>
      </c>
      <c r="W2786">
        <v>77.510000000000005</v>
      </c>
      <c r="AB2786" s="3">
        <v>68600000</v>
      </c>
      <c r="AC2786" s="3">
        <v>71400000</v>
      </c>
      <c r="AD2786">
        <v>77.510000000000005</v>
      </c>
      <c r="AE2786" s="5">
        <f t="shared" si="87"/>
        <v>68600000</v>
      </c>
      <c r="AF2786">
        <v>80.680000000000007</v>
      </c>
      <c r="AG2786" s="4">
        <v>1</v>
      </c>
      <c r="AH2786" t="s">
        <v>33</v>
      </c>
      <c r="AI2786" t="s">
        <v>36</v>
      </c>
      <c r="AJ2786">
        <v>38.252291999999997</v>
      </c>
      <c r="AK2786">
        <v>-122.044735</v>
      </c>
    </row>
    <row r="2787" spans="1:37" x14ac:dyDescent="0.25">
      <c r="A2787">
        <v>2785</v>
      </c>
      <c r="B2787">
        <v>609</v>
      </c>
      <c r="C2787" t="s">
        <v>1753</v>
      </c>
      <c r="D2787" t="s">
        <v>36</v>
      </c>
      <c r="E2787" t="s">
        <v>53</v>
      </c>
      <c r="F2787" s="2">
        <v>36161</v>
      </c>
      <c r="G2787" s="2">
        <v>39813</v>
      </c>
      <c r="H2787">
        <v>29868</v>
      </c>
      <c r="I2787">
        <v>27792</v>
      </c>
      <c r="J2787">
        <v>151</v>
      </c>
      <c r="K2787">
        <f t="shared" si="86"/>
        <v>1646174820</v>
      </c>
      <c r="L2787">
        <v>138</v>
      </c>
      <c r="M2787">
        <v>124</v>
      </c>
      <c r="N2787" t="s">
        <v>1753</v>
      </c>
      <c r="O2787">
        <v>2</v>
      </c>
      <c r="P2787" t="s">
        <v>39</v>
      </c>
      <c r="Q2787" s="6">
        <v>42352</v>
      </c>
      <c r="R2787">
        <v>71</v>
      </c>
      <c r="S2787">
        <v>84</v>
      </c>
      <c r="T2787" t="s">
        <v>40</v>
      </c>
      <c r="V2787" s="3">
        <v>28549</v>
      </c>
      <c r="W2787">
        <v>80.680000000000007</v>
      </c>
      <c r="AB2787" s="3">
        <v>71400000</v>
      </c>
      <c r="AC2787" s="3">
        <v>84200000</v>
      </c>
      <c r="AD2787">
        <v>80.680000000000007</v>
      </c>
      <c r="AE2787" s="5">
        <f t="shared" si="87"/>
        <v>71400000</v>
      </c>
      <c r="AF2787">
        <v>95.14</v>
      </c>
      <c r="AG2787" s="4">
        <v>1</v>
      </c>
      <c r="AH2787" t="s">
        <v>33</v>
      </c>
      <c r="AI2787" t="s">
        <v>36</v>
      </c>
      <c r="AJ2787">
        <v>38.252291999999997</v>
      </c>
      <c r="AK2787">
        <v>-122.044735</v>
      </c>
    </row>
    <row r="2788" spans="1:37" x14ac:dyDescent="0.25">
      <c r="A2788">
        <v>2786</v>
      </c>
      <c r="B2788">
        <v>609</v>
      </c>
      <c r="C2788" t="s">
        <v>1753</v>
      </c>
      <c r="D2788" t="s">
        <v>36</v>
      </c>
      <c r="E2788" t="s">
        <v>53</v>
      </c>
      <c r="F2788" s="2">
        <v>36161</v>
      </c>
      <c r="G2788" s="2">
        <v>39813</v>
      </c>
      <c r="H2788">
        <v>29868</v>
      </c>
      <c r="I2788">
        <v>27792</v>
      </c>
      <c r="J2788">
        <v>151</v>
      </c>
      <c r="K2788">
        <f t="shared" si="86"/>
        <v>1646174820</v>
      </c>
      <c r="L2788">
        <v>138</v>
      </c>
      <c r="M2788">
        <v>124</v>
      </c>
      <c r="N2788" t="s">
        <v>1753</v>
      </c>
      <c r="O2788">
        <v>2</v>
      </c>
      <c r="P2788" t="s">
        <v>39</v>
      </c>
      <c r="Q2788" s="6">
        <v>42322</v>
      </c>
      <c r="R2788">
        <v>79</v>
      </c>
      <c r="S2788">
        <v>100</v>
      </c>
      <c r="T2788" t="s">
        <v>40</v>
      </c>
      <c r="V2788" s="3">
        <v>28549</v>
      </c>
      <c r="W2788">
        <v>91.77</v>
      </c>
      <c r="AB2788" s="3">
        <v>78600000</v>
      </c>
      <c r="AC2788" s="3">
        <v>100300000</v>
      </c>
      <c r="AD2788">
        <v>91.77</v>
      </c>
      <c r="AE2788" s="5">
        <f t="shared" si="87"/>
        <v>78600000</v>
      </c>
      <c r="AF2788">
        <v>117.11</v>
      </c>
      <c r="AG2788" s="4">
        <v>1</v>
      </c>
      <c r="AH2788" t="s">
        <v>33</v>
      </c>
      <c r="AI2788" t="s">
        <v>36</v>
      </c>
      <c r="AJ2788">
        <v>38.252291999999997</v>
      </c>
      <c r="AK2788">
        <v>-122.044735</v>
      </c>
    </row>
    <row r="2789" spans="1:37" x14ac:dyDescent="0.25">
      <c r="A2789">
        <v>2787</v>
      </c>
      <c r="B2789">
        <v>609</v>
      </c>
      <c r="C2789" t="s">
        <v>1753</v>
      </c>
      <c r="D2789" t="s">
        <v>36</v>
      </c>
      <c r="E2789" t="s">
        <v>53</v>
      </c>
      <c r="F2789" s="2">
        <v>36161</v>
      </c>
      <c r="G2789" s="2">
        <v>39813</v>
      </c>
      <c r="H2789">
        <v>29868</v>
      </c>
      <c r="I2789">
        <v>27792</v>
      </c>
      <c r="J2789">
        <v>151</v>
      </c>
      <c r="K2789">
        <f t="shared" si="86"/>
        <v>1646174820</v>
      </c>
      <c r="L2789">
        <v>138</v>
      </c>
      <c r="M2789">
        <v>124</v>
      </c>
      <c r="N2789" t="s">
        <v>1753</v>
      </c>
      <c r="O2789">
        <v>2</v>
      </c>
      <c r="P2789" t="s">
        <v>39</v>
      </c>
      <c r="Q2789" s="6">
        <v>42291</v>
      </c>
      <c r="R2789">
        <v>101</v>
      </c>
      <c r="S2789">
        <v>126</v>
      </c>
      <c r="T2789" t="s">
        <v>40</v>
      </c>
      <c r="V2789" s="3">
        <v>28549</v>
      </c>
      <c r="W2789">
        <v>114.35</v>
      </c>
      <c r="AB2789" s="3">
        <v>101200000</v>
      </c>
      <c r="AC2789" s="3">
        <v>125800000</v>
      </c>
      <c r="AD2789">
        <v>114.35</v>
      </c>
      <c r="AE2789" s="5">
        <f t="shared" si="87"/>
        <v>101200000</v>
      </c>
      <c r="AF2789">
        <v>142.13999999999999</v>
      </c>
      <c r="AG2789" s="4">
        <v>1</v>
      </c>
      <c r="AH2789" t="s">
        <v>33</v>
      </c>
      <c r="AI2789" t="s">
        <v>36</v>
      </c>
      <c r="AJ2789">
        <v>38.252291999999997</v>
      </c>
      <c r="AK2789">
        <v>-122.044735</v>
      </c>
    </row>
    <row r="2790" spans="1:37" x14ac:dyDescent="0.25">
      <c r="A2790">
        <v>2788</v>
      </c>
      <c r="B2790">
        <v>609</v>
      </c>
      <c r="C2790" t="s">
        <v>1753</v>
      </c>
      <c r="D2790" t="s">
        <v>36</v>
      </c>
      <c r="E2790" t="s">
        <v>53</v>
      </c>
      <c r="F2790" s="2">
        <v>36161</v>
      </c>
      <c r="G2790" s="2">
        <v>39813</v>
      </c>
      <c r="H2790">
        <v>29868</v>
      </c>
      <c r="I2790">
        <v>27792</v>
      </c>
      <c r="J2790">
        <v>151</v>
      </c>
      <c r="K2790">
        <f t="shared" si="86"/>
        <v>1646174820</v>
      </c>
      <c r="L2790">
        <v>138</v>
      </c>
      <c r="M2790">
        <v>124</v>
      </c>
      <c r="N2790" t="s">
        <v>1753</v>
      </c>
      <c r="O2790">
        <v>2</v>
      </c>
      <c r="P2790" t="s">
        <v>39</v>
      </c>
      <c r="Q2790" s="6">
        <v>42261</v>
      </c>
      <c r="R2790">
        <v>117</v>
      </c>
      <c r="S2790">
        <v>141</v>
      </c>
      <c r="T2790" t="s">
        <v>40</v>
      </c>
      <c r="V2790" s="3">
        <v>28549</v>
      </c>
      <c r="W2790">
        <v>136.49</v>
      </c>
      <c r="AB2790" s="3">
        <v>116900000</v>
      </c>
      <c r="AC2790" s="3">
        <v>141100000</v>
      </c>
      <c r="AD2790">
        <v>136.49</v>
      </c>
      <c r="AE2790" s="5">
        <f t="shared" si="87"/>
        <v>116900000</v>
      </c>
      <c r="AF2790">
        <v>164.75</v>
      </c>
      <c r="AG2790" s="4">
        <v>1</v>
      </c>
      <c r="AH2790" t="s">
        <v>33</v>
      </c>
      <c r="AI2790" t="s">
        <v>36</v>
      </c>
      <c r="AJ2790">
        <v>38.252291999999997</v>
      </c>
      <c r="AK2790">
        <v>-122.044735</v>
      </c>
    </row>
    <row r="2791" spans="1:37" x14ac:dyDescent="0.25">
      <c r="A2791">
        <v>2789</v>
      </c>
      <c r="B2791">
        <v>609</v>
      </c>
      <c r="C2791" t="s">
        <v>1753</v>
      </c>
      <c r="D2791" t="s">
        <v>36</v>
      </c>
      <c r="E2791" t="s">
        <v>53</v>
      </c>
      <c r="F2791" s="2">
        <v>36161</v>
      </c>
      <c r="G2791" s="2">
        <v>39813</v>
      </c>
      <c r="H2791">
        <v>29868</v>
      </c>
      <c r="I2791">
        <v>27792</v>
      </c>
      <c r="J2791">
        <v>151</v>
      </c>
      <c r="K2791">
        <f t="shared" si="86"/>
        <v>1646174820</v>
      </c>
      <c r="L2791">
        <v>138</v>
      </c>
      <c r="M2791">
        <v>124</v>
      </c>
      <c r="N2791" t="s">
        <v>1753</v>
      </c>
      <c r="O2791">
        <v>2</v>
      </c>
      <c r="P2791" t="s">
        <v>39</v>
      </c>
      <c r="Q2791" s="6">
        <v>42230</v>
      </c>
      <c r="R2791">
        <v>132</v>
      </c>
      <c r="S2791">
        <v>154</v>
      </c>
      <c r="T2791" t="s">
        <v>40</v>
      </c>
      <c r="V2791" s="3">
        <v>29868</v>
      </c>
      <c r="AB2791" s="3">
        <v>132200000</v>
      </c>
      <c r="AC2791" s="3">
        <v>154400000</v>
      </c>
      <c r="AD2791">
        <v>142.78</v>
      </c>
      <c r="AE2791" s="5">
        <f t="shared" si="87"/>
        <v>132200000</v>
      </c>
      <c r="AF2791">
        <v>166.76</v>
      </c>
      <c r="AG2791" s="4">
        <v>1</v>
      </c>
      <c r="AH2791" t="s">
        <v>33</v>
      </c>
      <c r="AI2791" t="s">
        <v>36</v>
      </c>
      <c r="AJ2791">
        <v>38.252291999999997</v>
      </c>
      <c r="AK2791">
        <v>-122.044735</v>
      </c>
    </row>
    <row r="2792" spans="1:37" x14ac:dyDescent="0.25">
      <c r="A2792">
        <v>2790</v>
      </c>
      <c r="B2792">
        <v>609</v>
      </c>
      <c r="C2792" t="s">
        <v>1753</v>
      </c>
      <c r="D2792" t="s">
        <v>36</v>
      </c>
      <c r="E2792" t="s">
        <v>53</v>
      </c>
      <c r="F2792" s="2">
        <v>36161</v>
      </c>
      <c r="G2792" s="2">
        <v>39813</v>
      </c>
      <c r="H2792">
        <v>29868</v>
      </c>
      <c r="I2792">
        <v>27792</v>
      </c>
      <c r="J2792">
        <v>151</v>
      </c>
      <c r="K2792">
        <f t="shared" si="86"/>
        <v>1646174820</v>
      </c>
      <c r="L2792">
        <v>138</v>
      </c>
      <c r="M2792">
        <v>124</v>
      </c>
      <c r="N2792" t="s">
        <v>1753</v>
      </c>
      <c r="O2792">
        <v>2</v>
      </c>
      <c r="P2792" t="s">
        <v>39</v>
      </c>
      <c r="Q2792" s="6">
        <v>42199</v>
      </c>
      <c r="R2792">
        <v>145</v>
      </c>
      <c r="S2792">
        <v>157</v>
      </c>
      <c r="T2792" t="s">
        <v>40</v>
      </c>
      <c r="U2792" t="s">
        <v>1754</v>
      </c>
      <c r="V2792" s="3">
        <v>29868</v>
      </c>
      <c r="AA2792" t="s">
        <v>40</v>
      </c>
      <c r="AB2792" s="3">
        <v>145000000</v>
      </c>
      <c r="AC2792" s="3">
        <v>157200000</v>
      </c>
      <c r="AD2792">
        <v>153.47</v>
      </c>
      <c r="AE2792" s="5">
        <f t="shared" si="87"/>
        <v>142100000</v>
      </c>
      <c r="AF2792">
        <v>166.38</v>
      </c>
      <c r="AG2792" s="4">
        <v>0.98</v>
      </c>
      <c r="AH2792" t="s">
        <v>33</v>
      </c>
      <c r="AI2792" t="s">
        <v>36</v>
      </c>
      <c r="AJ2792">
        <v>38.252291999999997</v>
      </c>
      <c r="AK2792">
        <v>-122.044735</v>
      </c>
    </row>
    <row r="2793" spans="1:37" x14ac:dyDescent="0.25">
      <c r="A2793">
        <v>2791</v>
      </c>
      <c r="B2793">
        <v>609</v>
      </c>
      <c r="C2793" t="s">
        <v>1753</v>
      </c>
      <c r="D2793" t="s">
        <v>36</v>
      </c>
      <c r="E2793" t="s">
        <v>53</v>
      </c>
      <c r="F2793" s="2">
        <v>36161</v>
      </c>
      <c r="G2793" s="2">
        <v>39813</v>
      </c>
      <c r="H2793">
        <v>29868</v>
      </c>
      <c r="I2793">
        <v>27792</v>
      </c>
      <c r="J2793">
        <v>151</v>
      </c>
      <c r="K2793">
        <f t="shared" si="86"/>
        <v>1646174820</v>
      </c>
      <c r="L2793">
        <v>138</v>
      </c>
      <c r="M2793">
        <v>124</v>
      </c>
      <c r="N2793" t="s">
        <v>1753</v>
      </c>
      <c r="O2793">
        <v>2</v>
      </c>
      <c r="P2793" t="s">
        <v>39</v>
      </c>
      <c r="Q2793" s="6">
        <v>42169</v>
      </c>
      <c r="R2793">
        <v>141</v>
      </c>
      <c r="S2793">
        <v>140</v>
      </c>
      <c r="T2793" t="s">
        <v>40</v>
      </c>
      <c r="U2793" t="s">
        <v>1754</v>
      </c>
      <c r="V2793" s="3">
        <v>29868</v>
      </c>
      <c r="AA2793" t="s">
        <v>40</v>
      </c>
      <c r="AB2793" s="3">
        <v>141000000</v>
      </c>
      <c r="AC2793" s="3">
        <v>140400000</v>
      </c>
      <c r="AD2793">
        <v>154.21</v>
      </c>
      <c r="AE2793" s="5">
        <f t="shared" si="87"/>
        <v>138180000</v>
      </c>
      <c r="AF2793">
        <v>153.56</v>
      </c>
      <c r="AG2793" s="4">
        <v>0.98</v>
      </c>
      <c r="AH2793" t="s">
        <v>33</v>
      </c>
      <c r="AI2793" t="s">
        <v>36</v>
      </c>
      <c r="AJ2793">
        <v>38.252291999999997</v>
      </c>
      <c r="AK2793">
        <v>-122.044735</v>
      </c>
    </row>
    <row r="2794" spans="1:37" x14ac:dyDescent="0.25">
      <c r="A2794">
        <v>2792</v>
      </c>
      <c r="B2794">
        <v>693</v>
      </c>
      <c r="C2794" t="s">
        <v>2264</v>
      </c>
      <c r="D2794" t="s">
        <v>52</v>
      </c>
      <c r="E2794" t="s">
        <v>53</v>
      </c>
      <c r="F2794" s="2">
        <v>34700</v>
      </c>
      <c r="G2794" s="2">
        <v>38352</v>
      </c>
      <c r="H2794">
        <v>30500</v>
      </c>
      <c r="I2794">
        <v>26817</v>
      </c>
      <c r="J2794">
        <v>152</v>
      </c>
      <c r="K2794">
        <f t="shared" si="86"/>
        <v>1692140000</v>
      </c>
      <c r="L2794">
        <v>147</v>
      </c>
      <c r="M2794">
        <v>142</v>
      </c>
      <c r="N2794" t="s">
        <v>2264</v>
      </c>
      <c r="O2794">
        <v>1</v>
      </c>
      <c r="P2794" t="s">
        <v>34</v>
      </c>
      <c r="Q2794" s="6">
        <v>42050</v>
      </c>
      <c r="R2794" s="3">
        <v>103678</v>
      </c>
      <c r="S2794" s="3">
        <v>112151</v>
      </c>
      <c r="T2794" t="s">
        <v>91</v>
      </c>
      <c r="V2794" s="3">
        <v>30611</v>
      </c>
      <c r="W2794">
        <v>78.5</v>
      </c>
      <c r="X2794" t="s">
        <v>2296</v>
      </c>
      <c r="AB2794" s="3">
        <v>77556530</v>
      </c>
      <c r="AC2794" s="3">
        <v>83894774</v>
      </c>
      <c r="AD2794">
        <v>78.510000000000005</v>
      </c>
      <c r="AE2794" s="5">
        <f t="shared" si="87"/>
        <v>67474181.099999994</v>
      </c>
      <c r="AF2794">
        <v>84.93</v>
      </c>
      <c r="AG2794" s="4">
        <v>0.87</v>
      </c>
      <c r="AH2794" t="s">
        <v>33</v>
      </c>
      <c r="AI2794" t="s">
        <v>52</v>
      </c>
      <c r="AJ2794">
        <v>34.156100000000002</v>
      </c>
      <c r="AK2794">
        <v>-118.1319</v>
      </c>
    </row>
    <row r="2795" spans="1:37" x14ac:dyDescent="0.25">
      <c r="A2795">
        <v>2793</v>
      </c>
      <c r="B2795">
        <v>693</v>
      </c>
      <c r="C2795" t="s">
        <v>2264</v>
      </c>
      <c r="D2795" t="s">
        <v>52</v>
      </c>
      <c r="E2795" t="s">
        <v>53</v>
      </c>
      <c r="F2795" s="2">
        <v>34700</v>
      </c>
      <c r="G2795" s="2">
        <v>38352</v>
      </c>
      <c r="H2795">
        <v>30500</v>
      </c>
      <c r="I2795">
        <v>26817</v>
      </c>
      <c r="J2795">
        <v>152</v>
      </c>
      <c r="K2795">
        <f t="shared" si="86"/>
        <v>1692140000</v>
      </c>
      <c r="L2795">
        <v>147</v>
      </c>
      <c r="M2795">
        <v>142</v>
      </c>
      <c r="N2795" t="s">
        <v>2264</v>
      </c>
      <c r="O2795">
        <v>1</v>
      </c>
      <c r="P2795" t="s">
        <v>34</v>
      </c>
      <c r="Q2795" s="6">
        <v>42019</v>
      </c>
      <c r="R2795" s="3">
        <v>109249</v>
      </c>
      <c r="S2795" s="3">
        <v>139343</v>
      </c>
      <c r="T2795" t="s">
        <v>91</v>
      </c>
      <c r="V2795" s="3">
        <v>30611</v>
      </c>
      <c r="W2795">
        <v>77.5</v>
      </c>
      <c r="X2795" t="s">
        <v>2296</v>
      </c>
      <c r="AB2795" s="3">
        <v>81723927</v>
      </c>
      <c r="AC2795" s="3">
        <v>104235803</v>
      </c>
      <c r="AD2795">
        <v>77.39</v>
      </c>
      <c r="AE2795" s="5">
        <f t="shared" si="87"/>
        <v>73551534.299999997</v>
      </c>
      <c r="AF2795">
        <v>98.71</v>
      </c>
      <c r="AG2795" s="4">
        <v>0.9</v>
      </c>
      <c r="AH2795" t="s">
        <v>33</v>
      </c>
      <c r="AI2795" t="s">
        <v>52</v>
      </c>
      <c r="AJ2795">
        <v>34.156100000000002</v>
      </c>
      <c r="AK2795">
        <v>-118.1319</v>
      </c>
    </row>
    <row r="2796" spans="1:37" x14ac:dyDescent="0.25">
      <c r="A2796">
        <v>2794</v>
      </c>
      <c r="B2796">
        <v>693</v>
      </c>
      <c r="C2796" t="s">
        <v>2264</v>
      </c>
      <c r="D2796" t="s">
        <v>52</v>
      </c>
      <c r="E2796" t="s">
        <v>53</v>
      </c>
      <c r="F2796" s="2">
        <v>34700</v>
      </c>
      <c r="G2796" s="2">
        <v>38352</v>
      </c>
      <c r="H2796">
        <v>30500</v>
      </c>
      <c r="I2796">
        <v>26817</v>
      </c>
      <c r="J2796">
        <v>152</v>
      </c>
      <c r="K2796">
        <f t="shared" si="86"/>
        <v>1692140000</v>
      </c>
      <c r="L2796">
        <v>147</v>
      </c>
      <c r="M2796">
        <v>142</v>
      </c>
      <c r="N2796" t="s">
        <v>2264</v>
      </c>
      <c r="O2796">
        <v>1</v>
      </c>
      <c r="P2796" t="s">
        <v>34</v>
      </c>
      <c r="Q2796" s="6">
        <v>42352</v>
      </c>
      <c r="R2796" s="3">
        <v>100985</v>
      </c>
      <c r="S2796" s="3">
        <v>128987</v>
      </c>
      <c r="T2796" t="s">
        <v>91</v>
      </c>
      <c r="V2796" s="3">
        <v>30611</v>
      </c>
      <c r="W2796">
        <v>69.3</v>
      </c>
      <c r="X2796" t="s">
        <v>2296</v>
      </c>
      <c r="AB2796" s="3">
        <v>75542026</v>
      </c>
      <c r="AC2796" s="3">
        <v>96488977</v>
      </c>
      <c r="AD2796">
        <v>69.260000000000005</v>
      </c>
      <c r="AE2796" s="5">
        <f t="shared" si="87"/>
        <v>65721562.619999997</v>
      </c>
      <c r="AF2796">
        <v>88.46</v>
      </c>
      <c r="AG2796" s="4">
        <v>0.87</v>
      </c>
      <c r="AH2796" t="s">
        <v>33</v>
      </c>
      <c r="AI2796" t="s">
        <v>52</v>
      </c>
      <c r="AJ2796">
        <v>34.156100000000002</v>
      </c>
      <c r="AK2796">
        <v>-118.1319</v>
      </c>
    </row>
    <row r="2797" spans="1:37" x14ac:dyDescent="0.25">
      <c r="A2797">
        <v>2795</v>
      </c>
      <c r="B2797">
        <v>693</v>
      </c>
      <c r="C2797" t="s">
        <v>2264</v>
      </c>
      <c r="D2797" t="s">
        <v>52</v>
      </c>
      <c r="E2797" t="s">
        <v>53</v>
      </c>
      <c r="F2797" s="2">
        <v>34700</v>
      </c>
      <c r="G2797" s="2">
        <v>38352</v>
      </c>
      <c r="H2797">
        <v>30500</v>
      </c>
      <c r="I2797">
        <v>26817</v>
      </c>
      <c r="J2797">
        <v>152</v>
      </c>
      <c r="K2797">
        <f t="shared" si="86"/>
        <v>1692140000</v>
      </c>
      <c r="L2797">
        <v>147</v>
      </c>
      <c r="M2797">
        <v>142</v>
      </c>
      <c r="N2797" t="s">
        <v>2264</v>
      </c>
      <c r="O2797">
        <v>1</v>
      </c>
      <c r="P2797" t="s">
        <v>34</v>
      </c>
      <c r="Q2797" s="6">
        <v>42322</v>
      </c>
      <c r="R2797" s="3">
        <v>129993</v>
      </c>
      <c r="S2797" s="3">
        <v>141173</v>
      </c>
      <c r="T2797" t="s">
        <v>91</v>
      </c>
      <c r="V2797" s="3">
        <v>30611</v>
      </c>
      <c r="W2797">
        <v>103.13</v>
      </c>
      <c r="X2797" t="s">
        <v>2296</v>
      </c>
      <c r="AB2797" s="3">
        <v>97241517</v>
      </c>
      <c r="AC2797" s="3">
        <v>105604738</v>
      </c>
      <c r="AD2797">
        <v>101.65</v>
      </c>
      <c r="AE2797" s="5">
        <f t="shared" si="87"/>
        <v>93351856.319999993</v>
      </c>
      <c r="AF2797">
        <v>110.4</v>
      </c>
      <c r="AG2797" s="4">
        <v>0.96</v>
      </c>
      <c r="AH2797" t="s">
        <v>33</v>
      </c>
      <c r="AI2797" t="s">
        <v>52</v>
      </c>
      <c r="AJ2797">
        <v>34.156100000000002</v>
      </c>
      <c r="AK2797">
        <v>-118.1319</v>
      </c>
    </row>
    <row r="2798" spans="1:37" x14ac:dyDescent="0.25">
      <c r="A2798">
        <v>2796</v>
      </c>
      <c r="B2798">
        <v>693</v>
      </c>
      <c r="C2798" t="s">
        <v>2264</v>
      </c>
      <c r="D2798" t="s">
        <v>52</v>
      </c>
      <c r="E2798" t="s">
        <v>53</v>
      </c>
      <c r="F2798" s="2">
        <v>34700</v>
      </c>
      <c r="G2798" s="2">
        <v>38352</v>
      </c>
      <c r="H2798">
        <v>30500</v>
      </c>
      <c r="I2798">
        <v>26817</v>
      </c>
      <c r="J2798">
        <v>152</v>
      </c>
      <c r="K2798">
        <f t="shared" si="86"/>
        <v>1692140000</v>
      </c>
      <c r="L2798">
        <v>147</v>
      </c>
      <c r="M2798">
        <v>142</v>
      </c>
      <c r="N2798" t="s">
        <v>2264</v>
      </c>
      <c r="O2798">
        <v>1</v>
      </c>
      <c r="P2798" t="s">
        <v>34</v>
      </c>
      <c r="Q2798" s="6">
        <v>42291</v>
      </c>
      <c r="R2798" s="3">
        <v>152747</v>
      </c>
      <c r="S2798" s="3">
        <v>162667</v>
      </c>
      <c r="T2798" t="s">
        <v>91</v>
      </c>
      <c r="V2798" s="3">
        <v>30611</v>
      </c>
      <c r="W2798">
        <v>120.4</v>
      </c>
      <c r="X2798" t="s">
        <v>2297</v>
      </c>
      <c r="AB2798" s="3">
        <v>114262691</v>
      </c>
      <c r="AC2798" s="3">
        <v>121683366</v>
      </c>
      <c r="AD2798">
        <v>105.96</v>
      </c>
      <c r="AE2798" s="5">
        <f t="shared" si="87"/>
        <v>100551168.08</v>
      </c>
      <c r="AF2798">
        <v>112.84</v>
      </c>
      <c r="AG2798" s="4">
        <v>0.88</v>
      </c>
      <c r="AH2798" t="s">
        <v>33</v>
      </c>
      <c r="AI2798" t="s">
        <v>52</v>
      </c>
      <c r="AJ2798">
        <v>34.156100000000002</v>
      </c>
      <c r="AK2798">
        <v>-118.1319</v>
      </c>
    </row>
    <row r="2799" spans="1:37" x14ac:dyDescent="0.25">
      <c r="A2799">
        <v>2797</v>
      </c>
      <c r="B2799">
        <v>693</v>
      </c>
      <c r="C2799" t="s">
        <v>2264</v>
      </c>
      <c r="D2799" t="s">
        <v>52</v>
      </c>
      <c r="E2799" t="s">
        <v>53</v>
      </c>
      <c r="F2799" s="2">
        <v>34700</v>
      </c>
      <c r="G2799" s="2">
        <v>38352</v>
      </c>
      <c r="H2799">
        <v>30500</v>
      </c>
      <c r="I2799">
        <v>26817</v>
      </c>
      <c r="J2799">
        <v>152</v>
      </c>
      <c r="K2799">
        <f t="shared" si="86"/>
        <v>1692140000</v>
      </c>
      <c r="L2799">
        <v>147</v>
      </c>
      <c r="M2799">
        <v>142</v>
      </c>
      <c r="N2799" t="s">
        <v>2264</v>
      </c>
      <c r="O2799">
        <v>1</v>
      </c>
      <c r="P2799" t="s">
        <v>34</v>
      </c>
      <c r="Q2799" s="6">
        <v>42261</v>
      </c>
      <c r="R2799" s="3">
        <v>158438</v>
      </c>
      <c r="S2799" s="3">
        <v>179711</v>
      </c>
      <c r="T2799" t="s">
        <v>91</v>
      </c>
      <c r="V2799" s="3">
        <v>30611</v>
      </c>
      <c r="X2799" t="s">
        <v>2298</v>
      </c>
      <c r="AB2799" s="3">
        <v>118519855</v>
      </c>
      <c r="AC2799" s="3">
        <v>134433164</v>
      </c>
      <c r="AD2799">
        <v>117.44</v>
      </c>
      <c r="AE2799" s="5">
        <f t="shared" si="87"/>
        <v>107853068.05</v>
      </c>
      <c r="AF2799">
        <v>133.21</v>
      </c>
      <c r="AG2799" s="4">
        <v>0.91</v>
      </c>
      <c r="AH2799" t="s">
        <v>33</v>
      </c>
      <c r="AI2799" t="s">
        <v>52</v>
      </c>
      <c r="AJ2799">
        <v>34.156100000000002</v>
      </c>
      <c r="AK2799">
        <v>-118.1319</v>
      </c>
    </row>
    <row r="2800" spans="1:37" x14ac:dyDescent="0.25">
      <c r="A2800">
        <v>2798</v>
      </c>
      <c r="B2800">
        <v>693</v>
      </c>
      <c r="C2800" t="s">
        <v>2264</v>
      </c>
      <c r="D2800" t="s">
        <v>52</v>
      </c>
      <c r="E2800" t="s">
        <v>53</v>
      </c>
      <c r="F2800" s="2">
        <v>34700</v>
      </c>
      <c r="G2800" s="2">
        <v>38352</v>
      </c>
      <c r="H2800">
        <v>30500</v>
      </c>
      <c r="I2800">
        <v>26817</v>
      </c>
      <c r="J2800">
        <v>152</v>
      </c>
      <c r="K2800">
        <f t="shared" si="86"/>
        <v>1692140000</v>
      </c>
      <c r="L2800">
        <v>147</v>
      </c>
      <c r="M2800">
        <v>142</v>
      </c>
      <c r="N2800" t="s">
        <v>2264</v>
      </c>
      <c r="O2800">
        <v>1</v>
      </c>
      <c r="P2800" t="s">
        <v>34</v>
      </c>
      <c r="Q2800" s="6">
        <v>42230</v>
      </c>
      <c r="R2800" s="3">
        <v>167067</v>
      </c>
      <c r="S2800" s="3">
        <v>186572</v>
      </c>
      <c r="T2800" t="s">
        <v>91</v>
      </c>
      <c r="V2800" s="3">
        <v>30611</v>
      </c>
      <c r="X2800" t="s">
        <v>2299</v>
      </c>
      <c r="AB2800" s="3">
        <v>124974795</v>
      </c>
      <c r="AC2800" s="3">
        <v>139565548</v>
      </c>
      <c r="AD2800">
        <v>117.21</v>
      </c>
      <c r="AE2800" s="5">
        <f t="shared" si="87"/>
        <v>111227567.55</v>
      </c>
      <c r="AF2800">
        <v>130.9</v>
      </c>
      <c r="AG2800" s="4">
        <v>0.89</v>
      </c>
      <c r="AH2800" t="s">
        <v>33</v>
      </c>
      <c r="AI2800" t="s">
        <v>52</v>
      </c>
      <c r="AJ2800">
        <v>34.156100000000002</v>
      </c>
      <c r="AK2800">
        <v>-118.1319</v>
      </c>
    </row>
    <row r="2801" spans="1:37" x14ac:dyDescent="0.25">
      <c r="A2801">
        <v>2799</v>
      </c>
      <c r="B2801">
        <v>693</v>
      </c>
      <c r="C2801" t="s">
        <v>2264</v>
      </c>
      <c r="D2801" t="s">
        <v>52</v>
      </c>
      <c r="E2801" t="s">
        <v>53</v>
      </c>
      <c r="F2801" s="2">
        <v>34700</v>
      </c>
      <c r="G2801" s="2">
        <v>38352</v>
      </c>
      <c r="H2801">
        <v>30500</v>
      </c>
      <c r="I2801">
        <v>26817</v>
      </c>
      <c r="J2801">
        <v>152</v>
      </c>
      <c r="K2801">
        <f t="shared" si="86"/>
        <v>1692140000</v>
      </c>
      <c r="L2801">
        <v>147</v>
      </c>
      <c r="M2801">
        <v>142</v>
      </c>
      <c r="N2801" t="s">
        <v>2264</v>
      </c>
      <c r="O2801">
        <v>1</v>
      </c>
      <c r="P2801" t="s">
        <v>34</v>
      </c>
      <c r="Q2801" s="6">
        <v>42199</v>
      </c>
      <c r="R2801" s="3">
        <v>174103</v>
      </c>
      <c r="S2801" s="3">
        <v>184981</v>
      </c>
      <c r="T2801" t="s">
        <v>91</v>
      </c>
      <c r="V2801" s="3">
        <v>30500</v>
      </c>
      <c r="X2801" t="s">
        <v>2300</v>
      </c>
      <c r="AB2801" s="3">
        <v>130238088</v>
      </c>
      <c r="AC2801" s="3">
        <v>138375397</v>
      </c>
      <c r="AD2801">
        <v>126.73</v>
      </c>
      <c r="AE2801" s="5">
        <f t="shared" si="87"/>
        <v>119819040.96000001</v>
      </c>
      <c r="AF2801">
        <v>134.63999999999999</v>
      </c>
      <c r="AG2801" s="4">
        <v>0.92</v>
      </c>
      <c r="AH2801" t="s">
        <v>33</v>
      </c>
      <c r="AI2801" t="s">
        <v>52</v>
      </c>
      <c r="AJ2801">
        <v>34.156100000000002</v>
      </c>
      <c r="AK2801">
        <v>-118.1319</v>
      </c>
    </row>
    <row r="2802" spans="1:37" x14ac:dyDescent="0.25">
      <c r="A2802">
        <v>2800</v>
      </c>
      <c r="B2802">
        <v>693</v>
      </c>
      <c r="C2802" t="s">
        <v>2264</v>
      </c>
      <c r="D2802" t="s">
        <v>52</v>
      </c>
      <c r="E2802" t="s">
        <v>53</v>
      </c>
      <c r="F2802" s="2">
        <v>34700</v>
      </c>
      <c r="G2802" s="2">
        <v>38352</v>
      </c>
      <c r="H2802">
        <v>30500</v>
      </c>
      <c r="I2802">
        <v>26817</v>
      </c>
      <c r="J2802">
        <v>152</v>
      </c>
      <c r="K2802">
        <f t="shared" si="86"/>
        <v>1692140000</v>
      </c>
      <c r="L2802">
        <v>147</v>
      </c>
      <c r="M2802">
        <v>142</v>
      </c>
      <c r="N2802" t="s">
        <v>2264</v>
      </c>
      <c r="P2802" t="s">
        <v>34</v>
      </c>
      <c r="Q2802" s="6">
        <v>42169</v>
      </c>
      <c r="R2802" s="3">
        <v>173735</v>
      </c>
      <c r="S2802" s="3">
        <v>171784</v>
      </c>
      <c r="T2802" t="s">
        <v>91</v>
      </c>
      <c r="V2802" s="3">
        <v>30611</v>
      </c>
      <c r="AB2802" s="3">
        <v>129962805</v>
      </c>
      <c r="AC2802" s="3">
        <v>128503356</v>
      </c>
      <c r="AD2802">
        <v>123.12</v>
      </c>
      <c r="AE2802" s="5">
        <f t="shared" si="87"/>
        <v>113067640.34999999</v>
      </c>
      <c r="AF2802">
        <v>121.74</v>
      </c>
      <c r="AG2802" s="4">
        <v>0.87</v>
      </c>
      <c r="AH2802" t="s">
        <v>33</v>
      </c>
      <c r="AI2802" t="s">
        <v>52</v>
      </c>
      <c r="AJ2802">
        <v>34.156100000000002</v>
      </c>
      <c r="AK2802">
        <v>-118.1319</v>
      </c>
    </row>
    <row r="2803" spans="1:37" x14ac:dyDescent="0.25">
      <c r="A2803">
        <v>2801</v>
      </c>
      <c r="B2803">
        <v>589</v>
      </c>
      <c r="C2803" t="s">
        <v>1755</v>
      </c>
      <c r="D2803" t="s">
        <v>108</v>
      </c>
      <c r="E2803" t="s">
        <v>31</v>
      </c>
      <c r="F2803" s="2">
        <v>36161</v>
      </c>
      <c r="G2803" s="2">
        <v>39448</v>
      </c>
      <c r="H2803">
        <v>17100</v>
      </c>
      <c r="I2803">
        <v>16081</v>
      </c>
      <c r="J2803">
        <v>178</v>
      </c>
      <c r="K2803">
        <f t="shared" si="86"/>
        <v>1110987000</v>
      </c>
      <c r="L2803">
        <v>161</v>
      </c>
      <c r="M2803">
        <v>143</v>
      </c>
      <c r="N2803" t="s">
        <v>1755</v>
      </c>
      <c r="O2803" t="s">
        <v>96</v>
      </c>
      <c r="P2803" t="s">
        <v>39</v>
      </c>
      <c r="Q2803" s="6">
        <v>42050</v>
      </c>
      <c r="R2803" s="3">
        <v>35160448</v>
      </c>
      <c r="S2803" s="3">
        <v>39260276</v>
      </c>
      <c r="T2803" t="s">
        <v>32</v>
      </c>
      <c r="V2803" s="3">
        <v>19005</v>
      </c>
      <c r="W2803">
        <v>63</v>
      </c>
      <c r="AB2803" s="3">
        <v>35160448</v>
      </c>
      <c r="AC2803" s="3">
        <v>39260276</v>
      </c>
      <c r="AD2803">
        <v>63.43</v>
      </c>
      <c r="AE2803" s="5">
        <f t="shared" si="87"/>
        <v>33754030.079999998</v>
      </c>
      <c r="AF2803">
        <v>70.83</v>
      </c>
      <c r="AG2803" s="4">
        <v>0.96</v>
      </c>
      <c r="AH2803" t="s">
        <v>33</v>
      </c>
      <c r="AI2803" t="s">
        <v>108</v>
      </c>
      <c r="AJ2803">
        <v>36.778261000000001</v>
      </c>
      <c r="AK2803">
        <v>-119.41793199999999</v>
      </c>
    </row>
    <row r="2804" spans="1:37" x14ac:dyDescent="0.25">
      <c r="A2804">
        <v>2802</v>
      </c>
      <c r="B2804">
        <v>589</v>
      </c>
      <c r="C2804" t="s">
        <v>1755</v>
      </c>
      <c r="D2804" t="s">
        <v>108</v>
      </c>
      <c r="E2804" t="s">
        <v>31</v>
      </c>
      <c r="F2804" s="2">
        <v>36161</v>
      </c>
      <c r="G2804" s="2">
        <v>39448</v>
      </c>
      <c r="H2804">
        <v>17100</v>
      </c>
      <c r="I2804">
        <v>16081</v>
      </c>
      <c r="J2804">
        <v>178</v>
      </c>
      <c r="K2804">
        <f t="shared" si="86"/>
        <v>1110987000</v>
      </c>
      <c r="L2804">
        <v>161</v>
      </c>
      <c r="M2804">
        <v>143</v>
      </c>
      <c r="N2804" t="s">
        <v>1755</v>
      </c>
      <c r="O2804" t="s">
        <v>208</v>
      </c>
      <c r="P2804" t="s">
        <v>39</v>
      </c>
      <c r="Q2804" s="6">
        <v>42019</v>
      </c>
      <c r="R2804" s="3">
        <v>36702864</v>
      </c>
      <c r="S2804" s="3">
        <v>39802576</v>
      </c>
      <c r="T2804" t="s">
        <v>32</v>
      </c>
      <c r="V2804" s="3">
        <v>19005</v>
      </c>
      <c r="W2804">
        <v>61</v>
      </c>
      <c r="AB2804" s="3">
        <v>36702864</v>
      </c>
      <c r="AC2804" s="3">
        <v>39802576</v>
      </c>
      <c r="AD2804">
        <v>60.43</v>
      </c>
      <c r="AE2804" s="5">
        <f t="shared" si="87"/>
        <v>35601778.079999998</v>
      </c>
      <c r="AF2804">
        <v>65.53</v>
      </c>
      <c r="AG2804" s="4">
        <v>0.97</v>
      </c>
      <c r="AH2804" t="s">
        <v>33</v>
      </c>
      <c r="AI2804" t="s">
        <v>108</v>
      </c>
      <c r="AJ2804">
        <v>36.778261000000001</v>
      </c>
      <c r="AK2804">
        <v>-119.41793199999999</v>
      </c>
    </row>
    <row r="2805" spans="1:37" x14ac:dyDescent="0.25">
      <c r="A2805">
        <v>2803</v>
      </c>
      <c r="B2805">
        <v>589</v>
      </c>
      <c r="C2805" t="s">
        <v>1755</v>
      </c>
      <c r="D2805" t="s">
        <v>108</v>
      </c>
      <c r="E2805" t="s">
        <v>31</v>
      </c>
      <c r="F2805" s="2">
        <v>36161</v>
      </c>
      <c r="G2805" s="2">
        <v>39448</v>
      </c>
      <c r="H2805">
        <v>17100</v>
      </c>
      <c r="I2805">
        <v>16081</v>
      </c>
      <c r="J2805">
        <v>178</v>
      </c>
      <c r="K2805">
        <f t="shared" si="86"/>
        <v>1110987000</v>
      </c>
      <c r="L2805">
        <v>161</v>
      </c>
      <c r="M2805">
        <v>143</v>
      </c>
      <c r="N2805" t="s">
        <v>1755</v>
      </c>
      <c r="O2805" t="s">
        <v>96</v>
      </c>
      <c r="P2805" t="s">
        <v>39</v>
      </c>
      <c r="Q2805" s="6">
        <v>42352</v>
      </c>
      <c r="R2805" s="3">
        <v>42101928</v>
      </c>
      <c r="S2805" s="3">
        <v>47432924</v>
      </c>
      <c r="T2805" t="s">
        <v>32</v>
      </c>
      <c r="V2805" s="3">
        <v>19005</v>
      </c>
      <c r="W2805">
        <v>69</v>
      </c>
      <c r="AB2805" s="3">
        <v>42101928</v>
      </c>
      <c r="AC2805" s="3">
        <v>47432924</v>
      </c>
      <c r="AD2805">
        <v>69.03</v>
      </c>
      <c r="AE2805" s="5">
        <f t="shared" si="87"/>
        <v>40838870.159999996</v>
      </c>
      <c r="AF2805">
        <v>77.77</v>
      </c>
      <c r="AG2805" s="4">
        <v>0.97</v>
      </c>
      <c r="AH2805" t="s">
        <v>33</v>
      </c>
      <c r="AI2805" t="s">
        <v>108</v>
      </c>
      <c r="AJ2805">
        <v>36.778261000000001</v>
      </c>
      <c r="AK2805">
        <v>-119.41793199999999</v>
      </c>
    </row>
    <row r="2806" spans="1:37" x14ac:dyDescent="0.25">
      <c r="A2806">
        <v>2804</v>
      </c>
      <c r="B2806">
        <v>589</v>
      </c>
      <c r="C2806" t="s">
        <v>1755</v>
      </c>
      <c r="D2806" t="s">
        <v>108</v>
      </c>
      <c r="E2806" t="s">
        <v>31</v>
      </c>
      <c r="F2806" s="2">
        <v>36161</v>
      </c>
      <c r="G2806" s="2">
        <v>39448</v>
      </c>
      <c r="H2806">
        <v>17100</v>
      </c>
      <c r="I2806">
        <v>16081</v>
      </c>
      <c r="J2806">
        <v>178</v>
      </c>
      <c r="K2806">
        <f t="shared" si="86"/>
        <v>1110987000</v>
      </c>
      <c r="L2806">
        <v>161</v>
      </c>
      <c r="M2806">
        <v>143</v>
      </c>
      <c r="N2806" t="s">
        <v>1755</v>
      </c>
      <c r="O2806" t="s">
        <v>96</v>
      </c>
      <c r="P2806" t="s">
        <v>39</v>
      </c>
      <c r="Q2806" s="6">
        <v>42322</v>
      </c>
      <c r="R2806" s="3">
        <v>52201424</v>
      </c>
      <c r="S2806" s="3">
        <v>69840012</v>
      </c>
      <c r="T2806" t="s">
        <v>32</v>
      </c>
      <c r="V2806" s="3">
        <v>19005</v>
      </c>
      <c r="W2806">
        <v>85</v>
      </c>
      <c r="AB2806" s="3">
        <v>52201424</v>
      </c>
      <c r="AC2806" s="3">
        <v>69840012</v>
      </c>
      <c r="AD2806">
        <v>84.69</v>
      </c>
      <c r="AE2806" s="5">
        <f t="shared" si="87"/>
        <v>48547324.32</v>
      </c>
      <c r="AF2806">
        <v>113.31</v>
      </c>
      <c r="AG2806" s="4">
        <v>0.93</v>
      </c>
      <c r="AH2806" t="s">
        <v>33</v>
      </c>
      <c r="AI2806" t="s">
        <v>108</v>
      </c>
      <c r="AJ2806">
        <v>36.778261000000001</v>
      </c>
      <c r="AK2806">
        <v>-119.41793199999999</v>
      </c>
    </row>
    <row r="2807" spans="1:37" x14ac:dyDescent="0.25">
      <c r="A2807">
        <v>2805</v>
      </c>
      <c r="B2807">
        <v>589</v>
      </c>
      <c r="C2807" t="s">
        <v>1755</v>
      </c>
      <c r="D2807" t="s">
        <v>108</v>
      </c>
      <c r="E2807" t="s">
        <v>31</v>
      </c>
      <c r="F2807" s="2">
        <v>36161</v>
      </c>
      <c r="G2807" s="2">
        <v>39448</v>
      </c>
      <c r="H2807">
        <v>17100</v>
      </c>
      <c r="I2807">
        <v>16081</v>
      </c>
      <c r="J2807">
        <v>178</v>
      </c>
      <c r="K2807">
        <f t="shared" si="86"/>
        <v>1110987000</v>
      </c>
      <c r="L2807">
        <v>161</v>
      </c>
      <c r="M2807">
        <v>143</v>
      </c>
      <c r="N2807" t="s">
        <v>1755</v>
      </c>
      <c r="O2807" t="s">
        <v>96</v>
      </c>
      <c r="P2807" t="s">
        <v>39</v>
      </c>
      <c r="Q2807" s="6">
        <v>42291</v>
      </c>
      <c r="R2807" s="3">
        <v>75139592</v>
      </c>
      <c r="S2807" s="3">
        <v>93855300</v>
      </c>
      <c r="T2807" t="s">
        <v>32</v>
      </c>
      <c r="V2807" s="3">
        <v>19005</v>
      </c>
      <c r="W2807">
        <v>118</v>
      </c>
      <c r="AB2807" s="3">
        <v>75139592</v>
      </c>
      <c r="AC2807" s="3">
        <v>93855300</v>
      </c>
      <c r="AD2807">
        <v>114.53</v>
      </c>
      <c r="AE2807" s="5">
        <f t="shared" si="87"/>
        <v>67625632.799999997</v>
      </c>
      <c r="AF2807">
        <v>143.06</v>
      </c>
      <c r="AG2807" s="4">
        <v>0.9</v>
      </c>
      <c r="AH2807" t="s">
        <v>33</v>
      </c>
      <c r="AI2807" t="s">
        <v>108</v>
      </c>
      <c r="AJ2807">
        <v>36.778261000000001</v>
      </c>
      <c r="AK2807">
        <v>-119.41793199999999</v>
      </c>
    </row>
    <row r="2808" spans="1:37" x14ac:dyDescent="0.25">
      <c r="A2808">
        <v>2806</v>
      </c>
      <c r="B2808">
        <v>589</v>
      </c>
      <c r="C2808" t="s">
        <v>1755</v>
      </c>
      <c r="D2808" t="s">
        <v>108</v>
      </c>
      <c r="E2808" t="s">
        <v>31</v>
      </c>
      <c r="F2808" s="2">
        <v>36161</v>
      </c>
      <c r="G2808" s="2">
        <v>39448</v>
      </c>
      <c r="H2808">
        <v>17100</v>
      </c>
      <c r="I2808">
        <v>16081</v>
      </c>
      <c r="J2808">
        <v>178</v>
      </c>
      <c r="K2808">
        <f t="shared" si="86"/>
        <v>1110987000</v>
      </c>
      <c r="L2808">
        <v>161</v>
      </c>
      <c r="M2808">
        <v>143</v>
      </c>
      <c r="N2808" t="s">
        <v>1755</v>
      </c>
      <c r="O2808" t="s">
        <v>96</v>
      </c>
      <c r="P2808" t="s">
        <v>39</v>
      </c>
      <c r="Q2808" s="6">
        <v>42261</v>
      </c>
      <c r="R2808" s="3">
        <v>90164668</v>
      </c>
      <c r="S2808" s="3">
        <v>92846996</v>
      </c>
      <c r="T2808" t="s">
        <v>32</v>
      </c>
      <c r="V2808" s="3">
        <v>19005</v>
      </c>
      <c r="W2808">
        <v>141</v>
      </c>
      <c r="AB2808" s="3">
        <v>90164668</v>
      </c>
      <c r="AC2808" s="3">
        <v>92846996</v>
      </c>
      <c r="AD2808">
        <v>141.54</v>
      </c>
      <c r="AE2808" s="5">
        <f t="shared" si="87"/>
        <v>81148201.200000003</v>
      </c>
      <c r="AF2808">
        <v>145.75</v>
      </c>
      <c r="AG2808" s="4">
        <v>0.9</v>
      </c>
      <c r="AH2808" t="s">
        <v>33</v>
      </c>
      <c r="AI2808" t="s">
        <v>108</v>
      </c>
      <c r="AJ2808">
        <v>36.778261000000001</v>
      </c>
      <c r="AK2808">
        <v>-119.41793199999999</v>
      </c>
    </row>
    <row r="2809" spans="1:37" x14ac:dyDescent="0.25">
      <c r="A2809">
        <v>2807</v>
      </c>
      <c r="B2809">
        <v>589</v>
      </c>
      <c r="C2809" t="s">
        <v>1755</v>
      </c>
      <c r="D2809" t="s">
        <v>108</v>
      </c>
      <c r="E2809" t="s">
        <v>31</v>
      </c>
      <c r="F2809" s="2">
        <v>36161</v>
      </c>
      <c r="G2809" s="2">
        <v>39448</v>
      </c>
      <c r="H2809">
        <v>17100</v>
      </c>
      <c r="I2809">
        <v>16081</v>
      </c>
      <c r="J2809">
        <v>178</v>
      </c>
      <c r="K2809">
        <f t="shared" si="86"/>
        <v>1110987000</v>
      </c>
      <c r="L2809">
        <v>161</v>
      </c>
      <c r="M2809">
        <v>143</v>
      </c>
      <c r="N2809" t="s">
        <v>1755</v>
      </c>
      <c r="O2809" t="s">
        <v>208</v>
      </c>
      <c r="P2809" t="s">
        <v>39</v>
      </c>
      <c r="Q2809" s="6">
        <v>42230</v>
      </c>
      <c r="R2809" s="3">
        <v>82211932</v>
      </c>
      <c r="S2809" s="3">
        <v>99012012</v>
      </c>
      <c r="T2809" t="s">
        <v>32</v>
      </c>
      <c r="V2809" s="3">
        <v>19005</v>
      </c>
      <c r="AB2809" s="3">
        <v>82211932</v>
      </c>
      <c r="AC2809" s="3">
        <v>99012012</v>
      </c>
      <c r="AD2809">
        <v>136.75</v>
      </c>
      <c r="AE2809" s="5">
        <f t="shared" si="87"/>
        <v>80567693.359999999</v>
      </c>
      <c r="AF2809">
        <v>164.7</v>
      </c>
      <c r="AG2809" s="4">
        <v>0.98</v>
      </c>
      <c r="AH2809" t="s">
        <v>33</v>
      </c>
      <c r="AI2809" t="s">
        <v>108</v>
      </c>
      <c r="AJ2809">
        <v>36.778261000000001</v>
      </c>
      <c r="AK2809">
        <v>-119.41793199999999</v>
      </c>
    </row>
    <row r="2810" spans="1:37" x14ac:dyDescent="0.25">
      <c r="A2810">
        <v>2808</v>
      </c>
      <c r="B2810">
        <v>589</v>
      </c>
      <c r="C2810" t="s">
        <v>1755</v>
      </c>
      <c r="D2810" t="s">
        <v>108</v>
      </c>
      <c r="E2810" t="s">
        <v>31</v>
      </c>
      <c r="F2810" s="2">
        <v>36161</v>
      </c>
      <c r="G2810" s="2">
        <v>39448</v>
      </c>
      <c r="H2810">
        <v>17100</v>
      </c>
      <c r="I2810">
        <v>16081</v>
      </c>
      <c r="J2810">
        <v>178</v>
      </c>
      <c r="K2810">
        <f t="shared" si="86"/>
        <v>1110987000</v>
      </c>
      <c r="L2810">
        <v>161</v>
      </c>
      <c r="M2810">
        <v>143</v>
      </c>
      <c r="N2810" t="s">
        <v>1755</v>
      </c>
      <c r="O2810" t="s">
        <v>208</v>
      </c>
      <c r="P2810" t="s">
        <v>39</v>
      </c>
      <c r="Q2810" s="6">
        <v>42199</v>
      </c>
      <c r="R2810" s="3">
        <v>93468584</v>
      </c>
      <c r="S2810" s="3">
        <v>114518052</v>
      </c>
      <c r="T2810" t="s">
        <v>32</v>
      </c>
      <c r="V2810" s="3">
        <v>19005</v>
      </c>
      <c r="AB2810" s="3">
        <v>93468584</v>
      </c>
      <c r="AC2810" s="3">
        <v>114518052</v>
      </c>
      <c r="AD2810">
        <v>155.47999999999999</v>
      </c>
      <c r="AE2810" s="5">
        <f t="shared" si="87"/>
        <v>91599212.319999993</v>
      </c>
      <c r="AF2810">
        <v>190.49</v>
      </c>
      <c r="AG2810" s="4">
        <v>0.98</v>
      </c>
      <c r="AH2810" t="s">
        <v>33</v>
      </c>
      <c r="AI2810" t="s">
        <v>108</v>
      </c>
      <c r="AJ2810">
        <v>36.778261000000001</v>
      </c>
      <c r="AK2810">
        <v>-119.41793199999999</v>
      </c>
    </row>
    <row r="2811" spans="1:37" x14ac:dyDescent="0.25">
      <c r="A2811">
        <v>2809</v>
      </c>
      <c r="B2811">
        <v>589</v>
      </c>
      <c r="C2811" t="s">
        <v>1755</v>
      </c>
      <c r="D2811" t="s">
        <v>108</v>
      </c>
      <c r="E2811" t="s">
        <v>31</v>
      </c>
      <c r="F2811" s="2">
        <v>36161</v>
      </c>
      <c r="G2811" s="2">
        <v>39448</v>
      </c>
      <c r="H2811">
        <v>17100</v>
      </c>
      <c r="I2811">
        <v>16081</v>
      </c>
      <c r="J2811">
        <v>178</v>
      </c>
      <c r="K2811">
        <f t="shared" si="86"/>
        <v>1110987000</v>
      </c>
      <c r="L2811">
        <v>161</v>
      </c>
      <c r="M2811">
        <v>143</v>
      </c>
      <c r="N2811" t="s">
        <v>1755</v>
      </c>
      <c r="O2811" t="s">
        <v>208</v>
      </c>
      <c r="P2811" t="s">
        <v>39</v>
      </c>
      <c r="Q2811" s="6">
        <v>42169</v>
      </c>
      <c r="R2811" s="3">
        <v>89098020</v>
      </c>
      <c r="S2811" s="3">
        <v>97750884</v>
      </c>
      <c r="T2811" t="s">
        <v>32</v>
      </c>
      <c r="V2811" s="3">
        <v>19005</v>
      </c>
      <c r="AB2811" s="3">
        <v>89098020</v>
      </c>
      <c r="AC2811" s="3">
        <v>97750884</v>
      </c>
      <c r="AD2811">
        <v>153.15</v>
      </c>
      <c r="AE2811" s="5">
        <f t="shared" si="87"/>
        <v>87316059.599999994</v>
      </c>
      <c r="AF2811">
        <v>168.02</v>
      </c>
      <c r="AG2811" s="4">
        <v>0.98</v>
      </c>
      <c r="AH2811" t="s">
        <v>33</v>
      </c>
      <c r="AI2811" t="s">
        <v>108</v>
      </c>
      <c r="AJ2811">
        <v>36.778261000000001</v>
      </c>
      <c r="AK2811">
        <v>-119.41793199999999</v>
      </c>
    </row>
    <row r="2812" spans="1:37" x14ac:dyDescent="0.25">
      <c r="A2812">
        <v>2810</v>
      </c>
      <c r="B2812">
        <v>523</v>
      </c>
      <c r="C2812" t="s">
        <v>1756</v>
      </c>
      <c r="D2812" t="s">
        <v>36</v>
      </c>
      <c r="E2812" t="s">
        <v>31</v>
      </c>
      <c r="F2812" s="2">
        <v>34700</v>
      </c>
      <c r="G2812" s="2">
        <v>37987</v>
      </c>
      <c r="H2812">
        <v>141099</v>
      </c>
      <c r="I2812">
        <v>130138</v>
      </c>
      <c r="J2812">
        <v>174</v>
      </c>
      <c r="K2812">
        <f t="shared" si="86"/>
        <v>8961197490</v>
      </c>
      <c r="L2812">
        <v>157</v>
      </c>
      <c r="M2812">
        <v>139</v>
      </c>
      <c r="N2812" t="s">
        <v>1756</v>
      </c>
      <c r="O2812" t="s">
        <v>96</v>
      </c>
      <c r="P2812" t="s">
        <v>39</v>
      </c>
      <c r="Q2812" s="6">
        <v>42050</v>
      </c>
      <c r="R2812" s="3">
        <v>1059</v>
      </c>
      <c r="S2812" s="3">
        <v>1295</v>
      </c>
      <c r="T2812" t="s">
        <v>55</v>
      </c>
      <c r="V2812" s="3">
        <v>147055</v>
      </c>
      <c r="W2812">
        <v>51</v>
      </c>
      <c r="AB2812" s="3">
        <v>345076661</v>
      </c>
      <c r="AC2812" s="3">
        <v>421977598</v>
      </c>
      <c r="AD2812">
        <v>51.12</v>
      </c>
      <c r="AE2812" s="5">
        <f t="shared" si="87"/>
        <v>210496763.21000001</v>
      </c>
      <c r="AF2812">
        <v>62.51</v>
      </c>
      <c r="AG2812" s="4">
        <v>0.61</v>
      </c>
      <c r="AH2812" t="s">
        <v>33</v>
      </c>
      <c r="AI2812" t="s">
        <v>36</v>
      </c>
      <c r="AJ2812">
        <v>37.368829999999903</v>
      </c>
      <c r="AK2812">
        <v>-122.03635</v>
      </c>
    </row>
    <row r="2813" spans="1:37" x14ac:dyDescent="0.25">
      <c r="A2813">
        <v>2811</v>
      </c>
      <c r="B2813">
        <v>523</v>
      </c>
      <c r="C2813" t="s">
        <v>1756</v>
      </c>
      <c r="D2813" t="s">
        <v>36</v>
      </c>
      <c r="E2813" t="s">
        <v>31</v>
      </c>
      <c r="F2813" s="2">
        <v>34700</v>
      </c>
      <c r="G2813" s="2">
        <v>37987</v>
      </c>
      <c r="H2813">
        <v>141099</v>
      </c>
      <c r="I2813">
        <v>130138</v>
      </c>
      <c r="J2813">
        <v>174</v>
      </c>
      <c r="K2813">
        <f t="shared" si="86"/>
        <v>8961197490</v>
      </c>
      <c r="L2813">
        <v>157</v>
      </c>
      <c r="M2813">
        <v>139</v>
      </c>
      <c r="N2813" t="s">
        <v>1756</v>
      </c>
      <c r="O2813" t="s">
        <v>96</v>
      </c>
      <c r="P2813" t="s">
        <v>39</v>
      </c>
      <c r="Q2813" s="6">
        <v>42019</v>
      </c>
      <c r="R2813" s="3">
        <v>1184</v>
      </c>
      <c r="S2813" s="3">
        <v>1430</v>
      </c>
      <c r="T2813" t="s">
        <v>55</v>
      </c>
      <c r="V2813" s="3">
        <v>147055</v>
      </c>
      <c r="W2813">
        <v>52</v>
      </c>
      <c r="AB2813" s="3">
        <v>385808090</v>
      </c>
      <c r="AC2813" s="3">
        <v>465967541</v>
      </c>
      <c r="AD2813">
        <v>51.62</v>
      </c>
      <c r="AE2813" s="5">
        <f t="shared" si="87"/>
        <v>235342934.90000001</v>
      </c>
      <c r="AF2813">
        <v>62.35</v>
      </c>
      <c r="AG2813" s="4">
        <v>0.61</v>
      </c>
      <c r="AH2813" t="s">
        <v>33</v>
      </c>
      <c r="AI2813" t="s">
        <v>36</v>
      </c>
      <c r="AJ2813">
        <v>37.368829999999903</v>
      </c>
      <c r="AK2813">
        <v>-122.03635</v>
      </c>
    </row>
    <row r="2814" spans="1:37" x14ac:dyDescent="0.25">
      <c r="A2814">
        <v>2812</v>
      </c>
      <c r="B2814">
        <v>523</v>
      </c>
      <c r="C2814" t="s">
        <v>1756</v>
      </c>
      <c r="D2814" t="s">
        <v>36</v>
      </c>
      <c r="E2814" t="s">
        <v>31</v>
      </c>
      <c r="F2814" s="2">
        <v>34700</v>
      </c>
      <c r="G2814" s="2">
        <v>37987</v>
      </c>
      <c r="H2814">
        <v>141099</v>
      </c>
      <c r="I2814">
        <v>130138</v>
      </c>
      <c r="J2814">
        <v>174</v>
      </c>
      <c r="K2814">
        <f t="shared" si="86"/>
        <v>8961197490</v>
      </c>
      <c r="L2814">
        <v>157</v>
      </c>
      <c r="M2814">
        <v>139</v>
      </c>
      <c r="N2814" t="s">
        <v>1756</v>
      </c>
      <c r="O2814" t="s">
        <v>96</v>
      </c>
      <c r="P2814" t="s">
        <v>39</v>
      </c>
      <c r="Q2814" s="6">
        <v>42352</v>
      </c>
      <c r="R2814" s="3">
        <v>1007</v>
      </c>
      <c r="S2814" s="3">
        <v>1314</v>
      </c>
      <c r="T2814" t="s">
        <v>55</v>
      </c>
      <c r="V2814" s="3">
        <v>147055</v>
      </c>
      <c r="W2814">
        <v>44</v>
      </c>
      <c r="AB2814" s="3">
        <v>328132387</v>
      </c>
      <c r="AC2814" s="3">
        <v>428168775</v>
      </c>
      <c r="AD2814">
        <v>43.91</v>
      </c>
      <c r="AE2814" s="5">
        <f t="shared" si="87"/>
        <v>200160756.06999999</v>
      </c>
      <c r="AF2814">
        <v>57.29</v>
      </c>
      <c r="AG2814" s="4">
        <v>0.61</v>
      </c>
      <c r="AH2814" t="s">
        <v>33</v>
      </c>
      <c r="AI2814" t="s">
        <v>36</v>
      </c>
      <c r="AJ2814">
        <v>37.368829999999903</v>
      </c>
      <c r="AK2814">
        <v>-122.03635</v>
      </c>
    </row>
    <row r="2815" spans="1:37" x14ac:dyDescent="0.25">
      <c r="A2815">
        <v>2813</v>
      </c>
      <c r="B2815">
        <v>523</v>
      </c>
      <c r="C2815" t="s">
        <v>1756</v>
      </c>
      <c r="D2815" t="s">
        <v>36</v>
      </c>
      <c r="E2815" t="s">
        <v>31</v>
      </c>
      <c r="F2815" s="2">
        <v>34700</v>
      </c>
      <c r="G2815" s="2">
        <v>37987</v>
      </c>
      <c r="H2815">
        <v>141099</v>
      </c>
      <c r="I2815">
        <v>130138</v>
      </c>
      <c r="J2815">
        <v>174</v>
      </c>
      <c r="K2815">
        <f t="shared" si="86"/>
        <v>8961197490</v>
      </c>
      <c r="L2815">
        <v>157</v>
      </c>
      <c r="M2815">
        <v>139</v>
      </c>
      <c r="N2815" t="s">
        <v>1756</v>
      </c>
      <c r="O2815" t="s">
        <v>96</v>
      </c>
      <c r="P2815" t="s">
        <v>39</v>
      </c>
      <c r="Q2815" s="6">
        <v>42322</v>
      </c>
      <c r="R2815" s="3">
        <v>1246</v>
      </c>
      <c r="S2815" s="3">
        <v>1557</v>
      </c>
      <c r="T2815" t="s">
        <v>55</v>
      </c>
      <c r="V2815" s="3">
        <v>147055</v>
      </c>
      <c r="W2815">
        <v>56</v>
      </c>
      <c r="AB2815" s="3">
        <v>406010878</v>
      </c>
      <c r="AC2815" s="3">
        <v>507350672</v>
      </c>
      <c r="AD2815">
        <v>56.14</v>
      </c>
      <c r="AE2815" s="5">
        <f t="shared" si="87"/>
        <v>247666635.57999998</v>
      </c>
      <c r="AF2815">
        <v>70.150000000000006</v>
      </c>
      <c r="AG2815" s="4">
        <v>0.61</v>
      </c>
      <c r="AH2815" t="s">
        <v>33</v>
      </c>
      <c r="AI2815" t="s">
        <v>36</v>
      </c>
      <c r="AJ2815">
        <v>37.368829999999903</v>
      </c>
      <c r="AK2815">
        <v>-122.03635</v>
      </c>
    </row>
    <row r="2816" spans="1:37" x14ac:dyDescent="0.25">
      <c r="A2816">
        <v>2814</v>
      </c>
      <c r="B2816">
        <v>523</v>
      </c>
      <c r="C2816" t="s">
        <v>1756</v>
      </c>
      <c r="D2816" t="s">
        <v>36</v>
      </c>
      <c r="E2816" t="s">
        <v>31</v>
      </c>
      <c r="F2816" s="2">
        <v>34700</v>
      </c>
      <c r="G2816" s="2">
        <v>37987</v>
      </c>
      <c r="H2816">
        <v>141099</v>
      </c>
      <c r="I2816">
        <v>130138</v>
      </c>
      <c r="J2816">
        <v>174</v>
      </c>
      <c r="K2816">
        <f t="shared" si="86"/>
        <v>8961197490</v>
      </c>
      <c r="L2816">
        <v>157</v>
      </c>
      <c r="M2816">
        <v>139</v>
      </c>
      <c r="N2816" t="s">
        <v>1756</v>
      </c>
      <c r="O2816">
        <v>1</v>
      </c>
      <c r="P2816" t="s">
        <v>39</v>
      </c>
      <c r="Q2816" s="6">
        <v>42291</v>
      </c>
      <c r="R2816" s="3">
        <v>1737</v>
      </c>
      <c r="S2816" s="3">
        <v>1891</v>
      </c>
      <c r="T2816" t="s">
        <v>55</v>
      </c>
      <c r="V2816" s="3">
        <v>147055</v>
      </c>
      <c r="W2816">
        <v>76</v>
      </c>
      <c r="AB2816" s="3">
        <v>566003929</v>
      </c>
      <c r="AC2816" s="3">
        <v>616185048</v>
      </c>
      <c r="AD2816">
        <v>75.739999999999995</v>
      </c>
      <c r="AE2816" s="5">
        <f t="shared" si="87"/>
        <v>345262396.69</v>
      </c>
      <c r="AF2816">
        <v>82.45</v>
      </c>
      <c r="AG2816" s="4">
        <v>0.61</v>
      </c>
      <c r="AH2816" t="s">
        <v>33</v>
      </c>
      <c r="AI2816" t="s">
        <v>36</v>
      </c>
      <c r="AJ2816">
        <v>37.368829999999903</v>
      </c>
      <c r="AK2816">
        <v>-122.03635</v>
      </c>
    </row>
    <row r="2817" spans="1:37" x14ac:dyDescent="0.25">
      <c r="A2817">
        <v>2815</v>
      </c>
      <c r="B2817">
        <v>523</v>
      </c>
      <c r="C2817" t="s">
        <v>1756</v>
      </c>
      <c r="D2817" t="s">
        <v>36</v>
      </c>
      <c r="E2817" t="s">
        <v>31</v>
      </c>
      <c r="F2817" s="2">
        <v>34700</v>
      </c>
      <c r="G2817" s="2">
        <v>37987</v>
      </c>
      <c r="H2817">
        <v>141099</v>
      </c>
      <c r="I2817">
        <v>130138</v>
      </c>
      <c r="J2817">
        <v>174</v>
      </c>
      <c r="K2817">
        <f t="shared" si="86"/>
        <v>8961197490</v>
      </c>
      <c r="L2817">
        <v>157</v>
      </c>
      <c r="M2817">
        <v>139</v>
      </c>
      <c r="N2817" t="s">
        <v>1756</v>
      </c>
      <c r="O2817" t="s">
        <v>96</v>
      </c>
      <c r="P2817" t="s">
        <v>39</v>
      </c>
      <c r="Q2817" s="6">
        <v>42261</v>
      </c>
      <c r="R2817" s="3">
        <v>1716</v>
      </c>
      <c r="S2817" s="3">
        <v>1959</v>
      </c>
      <c r="T2817" t="s">
        <v>55</v>
      </c>
      <c r="V2817" s="3">
        <v>147055</v>
      </c>
      <c r="AB2817" s="3">
        <v>559161049</v>
      </c>
      <c r="AC2817" s="3">
        <v>638342945</v>
      </c>
      <c r="AD2817">
        <v>77.319999999999993</v>
      </c>
      <c r="AE2817" s="5">
        <f t="shared" si="87"/>
        <v>341088239.88999999</v>
      </c>
      <c r="AF2817">
        <v>88.26</v>
      </c>
      <c r="AG2817" s="4">
        <v>0.61</v>
      </c>
      <c r="AH2817" t="s">
        <v>33</v>
      </c>
      <c r="AI2817" t="s">
        <v>36</v>
      </c>
      <c r="AJ2817">
        <v>37.368829999999903</v>
      </c>
      <c r="AK2817">
        <v>-122.03635</v>
      </c>
    </row>
    <row r="2818" spans="1:37" x14ac:dyDescent="0.25">
      <c r="A2818">
        <v>2816</v>
      </c>
      <c r="B2818">
        <v>523</v>
      </c>
      <c r="C2818" t="s">
        <v>1756</v>
      </c>
      <c r="D2818" t="s">
        <v>36</v>
      </c>
      <c r="E2818" t="s">
        <v>31</v>
      </c>
      <c r="F2818" s="2">
        <v>34700</v>
      </c>
      <c r="G2818" s="2">
        <v>37987</v>
      </c>
      <c r="H2818">
        <v>141099</v>
      </c>
      <c r="I2818">
        <v>130138</v>
      </c>
      <c r="J2818">
        <v>174</v>
      </c>
      <c r="K2818">
        <f t="shared" si="86"/>
        <v>8961197490</v>
      </c>
      <c r="L2818">
        <v>157</v>
      </c>
      <c r="M2818">
        <v>139</v>
      </c>
      <c r="N2818" t="s">
        <v>1756</v>
      </c>
      <c r="O2818" t="s">
        <v>96</v>
      </c>
      <c r="P2818" t="s">
        <v>39</v>
      </c>
      <c r="Q2818" s="6">
        <v>42230</v>
      </c>
      <c r="R2818" s="3">
        <v>2000</v>
      </c>
      <c r="S2818" s="3">
        <v>2305</v>
      </c>
      <c r="T2818" t="s">
        <v>55</v>
      </c>
      <c r="V2818" s="3">
        <v>147055</v>
      </c>
      <c r="AB2818" s="3">
        <v>651702854</v>
      </c>
      <c r="AC2818" s="3">
        <v>751087539</v>
      </c>
      <c r="AD2818">
        <v>87.2</v>
      </c>
      <c r="AE2818" s="5">
        <f t="shared" si="87"/>
        <v>397538740.94</v>
      </c>
      <c r="AF2818">
        <v>100.5</v>
      </c>
      <c r="AG2818" s="4">
        <v>0.61</v>
      </c>
      <c r="AH2818" t="s">
        <v>33</v>
      </c>
      <c r="AI2818" t="s">
        <v>36</v>
      </c>
      <c r="AJ2818">
        <v>37.368829999999903</v>
      </c>
      <c r="AK2818">
        <v>-122.03635</v>
      </c>
    </row>
    <row r="2819" spans="1:37" x14ac:dyDescent="0.25">
      <c r="A2819">
        <v>2817</v>
      </c>
      <c r="B2819">
        <v>523</v>
      </c>
      <c r="C2819" t="s">
        <v>1756</v>
      </c>
      <c r="D2819" t="s">
        <v>36</v>
      </c>
      <c r="E2819" t="s">
        <v>31</v>
      </c>
      <c r="F2819" s="2">
        <v>34700</v>
      </c>
      <c r="G2819" s="2">
        <v>37987</v>
      </c>
      <c r="H2819">
        <v>141099</v>
      </c>
      <c r="I2819">
        <v>130138</v>
      </c>
      <c r="J2819">
        <v>174</v>
      </c>
      <c r="K2819">
        <f t="shared" ref="K2819:K2882" si="88">J2819*H2819*365</f>
        <v>8961197490</v>
      </c>
      <c r="L2819">
        <v>157</v>
      </c>
      <c r="M2819">
        <v>139</v>
      </c>
      <c r="N2819" t="s">
        <v>1756</v>
      </c>
      <c r="O2819" t="s">
        <v>96</v>
      </c>
      <c r="Q2819" s="6">
        <v>42199</v>
      </c>
      <c r="R2819" s="3">
        <v>2084</v>
      </c>
      <c r="S2819" s="3">
        <v>2404</v>
      </c>
      <c r="T2819" t="s">
        <v>55</v>
      </c>
      <c r="V2819" s="3">
        <v>147055</v>
      </c>
      <c r="AB2819" s="3">
        <v>679074374</v>
      </c>
      <c r="AC2819" s="3">
        <v>783346831</v>
      </c>
      <c r="AD2819">
        <v>90.87</v>
      </c>
      <c r="AE2819" s="5">
        <f t="shared" ref="AE2819:AE2882" si="89">AB2819*AG2819</f>
        <v>414235368.13999999</v>
      </c>
      <c r="AF2819">
        <v>104.82</v>
      </c>
      <c r="AG2819" s="4">
        <v>0.61</v>
      </c>
      <c r="AH2819" t="s">
        <v>33</v>
      </c>
      <c r="AI2819" t="s">
        <v>36</v>
      </c>
      <c r="AJ2819">
        <v>37.368829999999903</v>
      </c>
      <c r="AK2819">
        <v>-122.03635</v>
      </c>
    </row>
    <row r="2820" spans="1:37" x14ac:dyDescent="0.25">
      <c r="A2820">
        <v>2818</v>
      </c>
      <c r="B2820">
        <v>696</v>
      </c>
      <c r="C2820" t="s">
        <v>1757</v>
      </c>
      <c r="D2820" t="s">
        <v>52</v>
      </c>
      <c r="E2820" t="s">
        <v>53</v>
      </c>
      <c r="F2820" s="2">
        <v>35431</v>
      </c>
      <c r="G2820" s="2">
        <v>39082</v>
      </c>
      <c r="H2820">
        <v>177288</v>
      </c>
      <c r="I2820">
        <v>175919</v>
      </c>
      <c r="J2820">
        <v>124</v>
      </c>
      <c r="K2820">
        <f t="shared" si="88"/>
        <v>8024054880</v>
      </c>
      <c r="L2820">
        <v>120</v>
      </c>
      <c r="M2820">
        <v>115</v>
      </c>
      <c r="N2820" t="s">
        <v>1757</v>
      </c>
      <c r="O2820" t="s">
        <v>38</v>
      </c>
      <c r="P2820" t="s">
        <v>39</v>
      </c>
      <c r="Q2820" s="6">
        <v>42050</v>
      </c>
      <c r="R2820" s="3">
        <v>1343</v>
      </c>
      <c r="S2820" s="3">
        <v>1290</v>
      </c>
      <c r="T2820" t="s">
        <v>55</v>
      </c>
      <c r="V2820" s="3">
        <v>189970</v>
      </c>
      <c r="W2820">
        <v>57.23</v>
      </c>
      <c r="AB2820" s="3">
        <v>437716222</v>
      </c>
      <c r="AC2820" s="3">
        <v>420315756</v>
      </c>
      <c r="AD2820">
        <v>57.23</v>
      </c>
      <c r="AE2820" s="5">
        <f t="shared" si="89"/>
        <v>306401355.39999998</v>
      </c>
      <c r="AF2820">
        <v>54.96</v>
      </c>
      <c r="AG2820" s="4">
        <v>0.7</v>
      </c>
      <c r="AH2820" t="s">
        <v>33</v>
      </c>
      <c r="AI2820" t="s">
        <v>52</v>
      </c>
      <c r="AJ2820">
        <v>32.619810000000001</v>
      </c>
      <c r="AK2820">
        <v>-117.09334399999899</v>
      </c>
    </row>
    <row r="2821" spans="1:37" x14ac:dyDescent="0.25">
      <c r="A2821">
        <v>2819</v>
      </c>
      <c r="B2821">
        <v>696</v>
      </c>
      <c r="C2821" t="s">
        <v>1757</v>
      </c>
      <c r="D2821" t="s">
        <v>52</v>
      </c>
      <c r="E2821" t="s">
        <v>53</v>
      </c>
      <c r="F2821" s="2">
        <v>35431</v>
      </c>
      <c r="G2821" s="2">
        <v>39082</v>
      </c>
      <c r="H2821">
        <v>177288</v>
      </c>
      <c r="I2821">
        <v>175919</v>
      </c>
      <c r="J2821">
        <v>124</v>
      </c>
      <c r="K2821">
        <f t="shared" si="88"/>
        <v>8024054880</v>
      </c>
      <c r="L2821">
        <v>120</v>
      </c>
      <c r="M2821">
        <v>115</v>
      </c>
      <c r="N2821" t="s">
        <v>1757</v>
      </c>
      <c r="O2821" t="s">
        <v>38</v>
      </c>
      <c r="P2821" t="s">
        <v>39</v>
      </c>
      <c r="Q2821" s="6">
        <v>42019</v>
      </c>
      <c r="R2821" s="3">
        <v>1329</v>
      </c>
      <c r="S2821" s="3">
        <v>1353</v>
      </c>
      <c r="T2821" t="s">
        <v>55</v>
      </c>
      <c r="V2821" s="3">
        <v>189970</v>
      </c>
      <c r="W2821">
        <v>58.38</v>
      </c>
      <c r="AB2821" s="3">
        <v>433056546</v>
      </c>
      <c r="AC2821" s="3">
        <v>440974736</v>
      </c>
      <c r="AD2821">
        <v>58.37</v>
      </c>
      <c r="AE2821" s="5">
        <f t="shared" si="89"/>
        <v>342114671.34000003</v>
      </c>
      <c r="AF2821">
        <v>59.44</v>
      </c>
      <c r="AG2821" s="4">
        <v>0.79</v>
      </c>
      <c r="AH2821" t="s">
        <v>33</v>
      </c>
      <c r="AI2821" t="s">
        <v>52</v>
      </c>
      <c r="AJ2821">
        <v>32.619810000000001</v>
      </c>
      <c r="AK2821">
        <v>-117.09334399999899</v>
      </c>
    </row>
    <row r="2822" spans="1:37" x14ac:dyDescent="0.25">
      <c r="A2822">
        <v>2820</v>
      </c>
      <c r="B2822">
        <v>696</v>
      </c>
      <c r="C2822" t="s">
        <v>1757</v>
      </c>
      <c r="D2822" t="s">
        <v>52</v>
      </c>
      <c r="E2822" t="s">
        <v>53</v>
      </c>
      <c r="F2822" s="2">
        <v>35431</v>
      </c>
      <c r="G2822" s="2">
        <v>39082</v>
      </c>
      <c r="H2822">
        <v>177288</v>
      </c>
      <c r="I2822">
        <v>175919</v>
      </c>
      <c r="J2822">
        <v>124</v>
      </c>
      <c r="K2822">
        <f t="shared" si="88"/>
        <v>8024054880</v>
      </c>
      <c r="L2822">
        <v>120</v>
      </c>
      <c r="M2822">
        <v>115</v>
      </c>
      <c r="N2822" t="s">
        <v>1757</v>
      </c>
      <c r="O2822" t="s">
        <v>38</v>
      </c>
      <c r="P2822" t="s">
        <v>39</v>
      </c>
      <c r="Q2822" s="6">
        <v>42352</v>
      </c>
      <c r="R2822" s="3">
        <v>1269</v>
      </c>
      <c r="S2822" s="3">
        <v>1556</v>
      </c>
      <c r="T2822" t="s">
        <v>55</v>
      </c>
      <c r="V2822" s="3">
        <v>189970</v>
      </c>
      <c r="W2822">
        <v>56.57</v>
      </c>
      <c r="AB2822" s="3">
        <v>413505461</v>
      </c>
      <c r="AC2822" s="3">
        <v>507024820</v>
      </c>
      <c r="AD2822">
        <v>49.57</v>
      </c>
      <c r="AE2822" s="5">
        <f t="shared" si="89"/>
        <v>293588877.31</v>
      </c>
      <c r="AF2822">
        <v>60.78</v>
      </c>
      <c r="AG2822" s="4">
        <v>0.71</v>
      </c>
      <c r="AH2822" t="s">
        <v>33</v>
      </c>
      <c r="AI2822" t="s">
        <v>52</v>
      </c>
      <c r="AJ2822">
        <v>32.619810000000001</v>
      </c>
      <c r="AK2822">
        <v>-117.09334399999899</v>
      </c>
    </row>
    <row r="2823" spans="1:37" x14ac:dyDescent="0.25">
      <c r="A2823">
        <v>2821</v>
      </c>
      <c r="B2823">
        <v>696</v>
      </c>
      <c r="C2823" t="s">
        <v>1757</v>
      </c>
      <c r="D2823" t="s">
        <v>52</v>
      </c>
      <c r="E2823" t="s">
        <v>53</v>
      </c>
      <c r="F2823" s="2">
        <v>35431</v>
      </c>
      <c r="G2823" s="2">
        <v>39082</v>
      </c>
      <c r="H2823">
        <v>177288</v>
      </c>
      <c r="I2823">
        <v>175919</v>
      </c>
      <c r="J2823">
        <v>124</v>
      </c>
      <c r="K2823">
        <f t="shared" si="88"/>
        <v>8024054880</v>
      </c>
      <c r="L2823">
        <v>120</v>
      </c>
      <c r="M2823">
        <v>115</v>
      </c>
      <c r="N2823" t="s">
        <v>1757</v>
      </c>
      <c r="O2823" t="s">
        <v>38</v>
      </c>
      <c r="P2823" t="s">
        <v>39</v>
      </c>
      <c r="Q2823" s="6">
        <v>42322</v>
      </c>
      <c r="R2823" s="3">
        <v>1529</v>
      </c>
      <c r="S2823" s="3">
        <v>1616</v>
      </c>
      <c r="T2823" t="s">
        <v>55</v>
      </c>
      <c r="V2823" s="3">
        <v>189970</v>
      </c>
      <c r="W2823">
        <v>63.67</v>
      </c>
      <c r="AB2823" s="3">
        <v>498298519</v>
      </c>
      <c r="AC2823" s="3">
        <v>526699730</v>
      </c>
      <c r="AD2823">
        <v>62.78</v>
      </c>
      <c r="AE2823" s="5">
        <f t="shared" si="89"/>
        <v>358774933.68000001</v>
      </c>
      <c r="AF2823">
        <v>66.36</v>
      </c>
      <c r="AG2823" s="4">
        <v>0.72</v>
      </c>
      <c r="AH2823" t="s">
        <v>33</v>
      </c>
      <c r="AI2823" t="s">
        <v>52</v>
      </c>
      <c r="AJ2823">
        <v>32.619810000000001</v>
      </c>
      <c r="AK2823">
        <v>-117.09334399999899</v>
      </c>
    </row>
    <row r="2824" spans="1:37" x14ac:dyDescent="0.25">
      <c r="A2824">
        <v>2822</v>
      </c>
      <c r="B2824">
        <v>696</v>
      </c>
      <c r="C2824" t="s">
        <v>1757</v>
      </c>
      <c r="D2824" t="s">
        <v>52</v>
      </c>
      <c r="E2824" t="s">
        <v>53</v>
      </c>
      <c r="F2824" s="2">
        <v>35431</v>
      </c>
      <c r="G2824" s="2">
        <v>39082</v>
      </c>
      <c r="H2824">
        <v>177288</v>
      </c>
      <c r="I2824">
        <v>175919</v>
      </c>
      <c r="J2824">
        <v>124</v>
      </c>
      <c r="K2824">
        <f t="shared" si="88"/>
        <v>8024054880</v>
      </c>
      <c r="L2824">
        <v>120</v>
      </c>
      <c r="M2824">
        <v>115</v>
      </c>
      <c r="N2824" t="s">
        <v>1757</v>
      </c>
      <c r="O2824" t="s">
        <v>38</v>
      </c>
      <c r="P2824" t="s">
        <v>39</v>
      </c>
      <c r="Q2824" s="6">
        <v>42291</v>
      </c>
      <c r="R2824" s="3">
        <v>1804</v>
      </c>
      <c r="S2824" s="3">
        <v>1818</v>
      </c>
      <c r="T2824" t="s">
        <v>55</v>
      </c>
      <c r="V2824" s="3">
        <v>189970</v>
      </c>
      <c r="W2824">
        <v>75.599999999999994</v>
      </c>
      <c r="AB2824" s="3">
        <v>587673049</v>
      </c>
      <c r="AC2824" s="3">
        <v>592430479</v>
      </c>
      <c r="AD2824">
        <v>68.41</v>
      </c>
      <c r="AE2824" s="5">
        <f t="shared" si="89"/>
        <v>405494403.80999994</v>
      </c>
      <c r="AF2824">
        <v>68.959999999999994</v>
      </c>
      <c r="AG2824" s="4">
        <v>0.69</v>
      </c>
      <c r="AH2824" t="s">
        <v>33</v>
      </c>
      <c r="AI2824" t="s">
        <v>52</v>
      </c>
      <c r="AJ2824">
        <v>32.619810000000001</v>
      </c>
      <c r="AK2824">
        <v>-117.09334399999899</v>
      </c>
    </row>
    <row r="2825" spans="1:37" x14ac:dyDescent="0.25">
      <c r="A2825">
        <v>2823</v>
      </c>
      <c r="B2825">
        <v>696</v>
      </c>
      <c r="C2825" t="s">
        <v>1757</v>
      </c>
      <c r="D2825" t="s">
        <v>52</v>
      </c>
      <c r="E2825" t="s">
        <v>53</v>
      </c>
      <c r="F2825" s="2">
        <v>35431</v>
      </c>
      <c r="G2825" s="2">
        <v>39082</v>
      </c>
      <c r="H2825">
        <v>177288</v>
      </c>
      <c r="I2825">
        <v>175919</v>
      </c>
      <c r="J2825">
        <v>124</v>
      </c>
      <c r="K2825">
        <f t="shared" si="88"/>
        <v>8024054880</v>
      </c>
      <c r="L2825">
        <v>120</v>
      </c>
      <c r="M2825">
        <v>115</v>
      </c>
      <c r="N2825" t="s">
        <v>1757</v>
      </c>
      <c r="O2825" t="s">
        <v>38</v>
      </c>
      <c r="P2825" t="s">
        <v>39</v>
      </c>
      <c r="Q2825" s="6">
        <v>42261</v>
      </c>
      <c r="R2825" s="3">
        <v>1869</v>
      </c>
      <c r="S2825" s="3">
        <v>1990</v>
      </c>
      <c r="T2825" t="s">
        <v>55</v>
      </c>
      <c r="V2825" s="3">
        <v>189970</v>
      </c>
      <c r="W2825">
        <v>59.49</v>
      </c>
      <c r="AB2825" s="3">
        <v>609016317</v>
      </c>
      <c r="AC2825" s="3">
        <v>648411755</v>
      </c>
      <c r="AD2825">
        <v>74.08</v>
      </c>
      <c r="AE2825" s="5">
        <f t="shared" si="89"/>
        <v>420221258.72999996</v>
      </c>
      <c r="AF2825">
        <v>78.87</v>
      </c>
      <c r="AG2825" s="4">
        <v>0.69</v>
      </c>
      <c r="AH2825" t="s">
        <v>33</v>
      </c>
      <c r="AI2825" t="s">
        <v>52</v>
      </c>
      <c r="AJ2825">
        <v>32.619810000000001</v>
      </c>
      <c r="AK2825">
        <v>-117.09334399999899</v>
      </c>
    </row>
    <row r="2826" spans="1:37" x14ac:dyDescent="0.25">
      <c r="A2826">
        <v>2824</v>
      </c>
      <c r="B2826">
        <v>696</v>
      </c>
      <c r="C2826" t="s">
        <v>1757</v>
      </c>
      <c r="D2826" t="s">
        <v>52</v>
      </c>
      <c r="E2826" t="s">
        <v>53</v>
      </c>
      <c r="F2826" s="2">
        <v>35431</v>
      </c>
      <c r="G2826" s="2">
        <v>39082</v>
      </c>
      <c r="H2826">
        <v>177288</v>
      </c>
      <c r="I2826">
        <v>175919</v>
      </c>
      <c r="J2826">
        <v>124</v>
      </c>
      <c r="K2826">
        <f t="shared" si="88"/>
        <v>8024054880</v>
      </c>
      <c r="L2826">
        <v>120</v>
      </c>
      <c r="M2826">
        <v>115</v>
      </c>
      <c r="N2826" t="s">
        <v>1757</v>
      </c>
      <c r="O2826" t="s">
        <v>96</v>
      </c>
      <c r="P2826" t="s">
        <v>34</v>
      </c>
      <c r="Q2826" s="6">
        <v>42230</v>
      </c>
      <c r="R2826" s="3">
        <v>1931</v>
      </c>
      <c r="S2826" s="3">
        <v>2144</v>
      </c>
      <c r="T2826" t="s">
        <v>55</v>
      </c>
      <c r="V2826" s="3">
        <v>189970</v>
      </c>
      <c r="AB2826" s="3">
        <v>629186520</v>
      </c>
      <c r="AC2826" s="3">
        <v>698723215</v>
      </c>
      <c r="AD2826">
        <v>75.86</v>
      </c>
      <c r="AE2826" s="5">
        <f t="shared" si="89"/>
        <v>446722429.19999999</v>
      </c>
      <c r="AF2826">
        <v>84.24</v>
      </c>
      <c r="AG2826" s="4">
        <v>0.71</v>
      </c>
      <c r="AH2826" t="s">
        <v>33</v>
      </c>
      <c r="AI2826" t="s">
        <v>52</v>
      </c>
      <c r="AJ2826">
        <v>32.619810000000001</v>
      </c>
      <c r="AK2826">
        <v>-117.09334399999899</v>
      </c>
    </row>
    <row r="2827" spans="1:37" x14ac:dyDescent="0.25">
      <c r="A2827">
        <v>2825</v>
      </c>
      <c r="B2827">
        <v>696</v>
      </c>
      <c r="C2827" t="s">
        <v>1757</v>
      </c>
      <c r="D2827" t="s">
        <v>52</v>
      </c>
      <c r="E2827" t="s">
        <v>53</v>
      </c>
      <c r="F2827" s="2">
        <v>35431</v>
      </c>
      <c r="G2827" s="2">
        <v>39082</v>
      </c>
      <c r="H2827">
        <v>177288</v>
      </c>
      <c r="I2827">
        <v>175919</v>
      </c>
      <c r="J2827">
        <v>124</v>
      </c>
      <c r="K2827">
        <f t="shared" si="88"/>
        <v>8024054880</v>
      </c>
      <c r="L2827">
        <v>120</v>
      </c>
      <c r="M2827">
        <v>115</v>
      </c>
      <c r="N2827" t="s">
        <v>1757</v>
      </c>
      <c r="O2827" t="s">
        <v>96</v>
      </c>
      <c r="P2827" t="s">
        <v>34</v>
      </c>
      <c r="Q2827" s="6">
        <v>42199</v>
      </c>
      <c r="R2827" s="3">
        <v>2010</v>
      </c>
      <c r="S2827" s="3">
        <v>2091</v>
      </c>
      <c r="T2827" t="s">
        <v>55</v>
      </c>
      <c r="V2827" s="3">
        <v>189970</v>
      </c>
      <c r="AB2827" s="3">
        <v>655091709</v>
      </c>
      <c r="AC2827" s="3">
        <v>681485674</v>
      </c>
      <c r="AD2827">
        <v>76.75</v>
      </c>
      <c r="AE2827" s="5">
        <f t="shared" si="89"/>
        <v>452013279.20999998</v>
      </c>
      <c r="AF2827">
        <v>79.849999999999994</v>
      </c>
      <c r="AG2827" s="4">
        <v>0.69</v>
      </c>
      <c r="AH2827" t="s">
        <v>33</v>
      </c>
      <c r="AI2827" t="s">
        <v>52</v>
      </c>
      <c r="AJ2827">
        <v>32.619810000000001</v>
      </c>
      <c r="AK2827">
        <v>-117.09334399999899</v>
      </c>
    </row>
    <row r="2828" spans="1:37" x14ac:dyDescent="0.25">
      <c r="A2828">
        <v>2826</v>
      </c>
      <c r="B2828">
        <v>696</v>
      </c>
      <c r="C2828" t="s">
        <v>1757</v>
      </c>
      <c r="D2828" t="s">
        <v>52</v>
      </c>
      <c r="E2828" t="s">
        <v>53</v>
      </c>
      <c r="F2828" s="2">
        <v>35431</v>
      </c>
      <c r="G2828" s="2">
        <v>39082</v>
      </c>
      <c r="H2828">
        <v>177288</v>
      </c>
      <c r="I2828">
        <v>175919</v>
      </c>
      <c r="J2828">
        <v>124</v>
      </c>
      <c r="K2828">
        <f t="shared" si="88"/>
        <v>8024054880</v>
      </c>
      <c r="L2828">
        <v>120</v>
      </c>
      <c r="M2828">
        <v>115</v>
      </c>
      <c r="N2828" t="s">
        <v>1757</v>
      </c>
      <c r="O2828" t="s">
        <v>96</v>
      </c>
      <c r="P2828" t="s">
        <v>34</v>
      </c>
      <c r="Q2828" s="6">
        <v>42169</v>
      </c>
      <c r="R2828" s="3">
        <v>1913</v>
      </c>
      <c r="S2828" s="3">
        <v>2054</v>
      </c>
      <c r="T2828" t="s">
        <v>55</v>
      </c>
      <c r="V2828" s="3">
        <v>189970</v>
      </c>
      <c r="AB2828" s="3">
        <v>623223439</v>
      </c>
      <c r="AC2828" s="3">
        <v>669429172</v>
      </c>
      <c r="AD2828">
        <v>76.55</v>
      </c>
      <c r="AE2828" s="5">
        <f t="shared" si="89"/>
        <v>436256407.29999995</v>
      </c>
      <c r="AF2828">
        <v>82.22</v>
      </c>
      <c r="AG2828" s="4">
        <v>0.7</v>
      </c>
      <c r="AH2828" t="s">
        <v>33</v>
      </c>
      <c r="AI2828" t="s">
        <v>52</v>
      </c>
      <c r="AJ2828">
        <v>32.619810000000001</v>
      </c>
      <c r="AK2828">
        <v>-117.09334399999899</v>
      </c>
    </row>
    <row r="2829" spans="1:37" x14ac:dyDescent="0.25">
      <c r="A2829">
        <v>2827</v>
      </c>
      <c r="B2829">
        <v>450</v>
      </c>
      <c r="C2829" t="s">
        <v>1758</v>
      </c>
      <c r="D2829" t="s">
        <v>100</v>
      </c>
      <c r="E2829" t="s">
        <v>31</v>
      </c>
      <c r="F2829" s="2">
        <v>35431</v>
      </c>
      <c r="G2829" s="2">
        <v>39082</v>
      </c>
      <c r="H2829">
        <v>7493</v>
      </c>
      <c r="I2829">
        <v>8297</v>
      </c>
      <c r="J2829">
        <v>113</v>
      </c>
      <c r="K2829">
        <f t="shared" si="88"/>
        <v>309048785</v>
      </c>
      <c r="L2829">
        <v>102</v>
      </c>
      <c r="M2829">
        <v>90</v>
      </c>
      <c r="N2829" t="s">
        <v>1758</v>
      </c>
      <c r="O2829">
        <v>1</v>
      </c>
      <c r="P2829" t="s">
        <v>39</v>
      </c>
      <c r="Q2829" s="6">
        <v>42050</v>
      </c>
      <c r="R2829">
        <v>45</v>
      </c>
      <c r="S2829">
        <v>54</v>
      </c>
      <c r="T2829" t="s">
        <v>55</v>
      </c>
      <c r="V2829" s="3">
        <v>7703</v>
      </c>
      <c r="W2829">
        <v>56.9</v>
      </c>
      <c r="AB2829" s="3">
        <v>14532974</v>
      </c>
      <c r="AC2829" s="3">
        <v>17595977</v>
      </c>
      <c r="AD2829">
        <v>55.25</v>
      </c>
      <c r="AE2829" s="5">
        <f t="shared" si="89"/>
        <v>11917038.68</v>
      </c>
      <c r="AF2829">
        <v>66.900000000000006</v>
      </c>
      <c r="AG2829" s="4">
        <v>0.82</v>
      </c>
      <c r="AH2829" t="s">
        <v>33</v>
      </c>
      <c r="AI2829" t="s">
        <v>100</v>
      </c>
      <c r="AJ2829">
        <v>36.778261000000001</v>
      </c>
      <c r="AK2829">
        <v>-119.41793199999999</v>
      </c>
    </row>
    <row r="2830" spans="1:37" x14ac:dyDescent="0.25">
      <c r="A2830">
        <v>2828</v>
      </c>
      <c r="B2830">
        <v>450</v>
      </c>
      <c r="C2830" t="s">
        <v>1758</v>
      </c>
      <c r="D2830" t="s">
        <v>100</v>
      </c>
      <c r="E2830" t="s">
        <v>31</v>
      </c>
      <c r="F2830" s="2">
        <v>35431</v>
      </c>
      <c r="G2830" s="2">
        <v>39082</v>
      </c>
      <c r="H2830">
        <v>7493</v>
      </c>
      <c r="I2830">
        <v>8297</v>
      </c>
      <c r="J2830">
        <v>113</v>
      </c>
      <c r="K2830">
        <f t="shared" si="88"/>
        <v>309048785</v>
      </c>
      <c r="L2830">
        <v>102</v>
      </c>
      <c r="M2830">
        <v>90</v>
      </c>
      <c r="N2830" t="s">
        <v>1758</v>
      </c>
      <c r="O2830" t="s">
        <v>189</v>
      </c>
      <c r="P2830" t="s">
        <v>39</v>
      </c>
      <c r="Q2830" s="6">
        <v>42019</v>
      </c>
      <c r="R2830">
        <v>50</v>
      </c>
      <c r="S2830">
        <v>57</v>
      </c>
      <c r="T2830" t="s">
        <v>55</v>
      </c>
      <c r="V2830" s="3">
        <v>7703</v>
      </c>
      <c r="W2830">
        <v>60</v>
      </c>
      <c r="AB2830" s="3">
        <v>16259986</v>
      </c>
      <c r="AC2830" s="3">
        <v>18443191</v>
      </c>
      <c r="AD2830">
        <v>55.84</v>
      </c>
      <c r="AE2830" s="5">
        <f t="shared" si="89"/>
        <v>13333188.52</v>
      </c>
      <c r="AF2830">
        <v>63.33</v>
      </c>
      <c r="AG2830" s="4">
        <v>0.82</v>
      </c>
      <c r="AH2830" t="s">
        <v>33</v>
      </c>
      <c r="AI2830" t="s">
        <v>100</v>
      </c>
      <c r="AJ2830">
        <v>36.778261000000001</v>
      </c>
      <c r="AK2830">
        <v>-119.41793199999999</v>
      </c>
    </row>
    <row r="2831" spans="1:37" x14ac:dyDescent="0.25">
      <c r="A2831">
        <v>2829</v>
      </c>
      <c r="B2831">
        <v>450</v>
      </c>
      <c r="C2831" t="s">
        <v>1758</v>
      </c>
      <c r="D2831" t="s">
        <v>100</v>
      </c>
      <c r="E2831" t="s">
        <v>31</v>
      </c>
      <c r="F2831" s="2">
        <v>35431</v>
      </c>
      <c r="G2831" s="2">
        <v>39082</v>
      </c>
      <c r="H2831">
        <v>7493</v>
      </c>
      <c r="I2831">
        <v>8297</v>
      </c>
      <c r="J2831">
        <v>113</v>
      </c>
      <c r="K2831">
        <f t="shared" si="88"/>
        <v>309048785</v>
      </c>
      <c r="L2831">
        <v>102</v>
      </c>
      <c r="M2831">
        <v>90</v>
      </c>
      <c r="N2831" t="s">
        <v>1758</v>
      </c>
      <c r="O2831">
        <v>1</v>
      </c>
      <c r="P2831" t="s">
        <v>39</v>
      </c>
      <c r="Q2831" s="6">
        <v>42352</v>
      </c>
      <c r="R2831">
        <v>53</v>
      </c>
      <c r="S2831">
        <v>59</v>
      </c>
      <c r="T2831" t="s">
        <v>55</v>
      </c>
      <c r="V2831" s="3">
        <v>7703</v>
      </c>
      <c r="W2831">
        <v>61.6</v>
      </c>
      <c r="Y2831" t="s">
        <v>1759</v>
      </c>
      <c r="AB2831" s="3">
        <v>17139785</v>
      </c>
      <c r="AC2831" s="3">
        <v>19355575</v>
      </c>
      <c r="AD2831">
        <v>59.57</v>
      </c>
      <c r="AE2831" s="5">
        <f t="shared" si="89"/>
        <v>14226021.549999999</v>
      </c>
      <c r="AF2831">
        <v>67.28</v>
      </c>
      <c r="AG2831" s="4">
        <v>0.83</v>
      </c>
      <c r="AH2831" t="s">
        <v>33</v>
      </c>
      <c r="AI2831" t="s">
        <v>100</v>
      </c>
      <c r="AJ2831">
        <v>36.778261000000001</v>
      </c>
      <c r="AK2831">
        <v>-119.41793199999999</v>
      </c>
    </row>
    <row r="2832" spans="1:37" x14ac:dyDescent="0.25">
      <c r="A2832">
        <v>2830</v>
      </c>
      <c r="B2832">
        <v>450</v>
      </c>
      <c r="C2832" t="s">
        <v>1758</v>
      </c>
      <c r="D2832" t="s">
        <v>100</v>
      </c>
      <c r="E2832" t="s">
        <v>31</v>
      </c>
      <c r="F2832" s="2">
        <v>35431</v>
      </c>
      <c r="G2832" s="2">
        <v>39082</v>
      </c>
      <c r="H2832">
        <v>7493</v>
      </c>
      <c r="I2832">
        <v>8297</v>
      </c>
      <c r="J2832">
        <v>113</v>
      </c>
      <c r="K2832">
        <f t="shared" si="88"/>
        <v>309048785</v>
      </c>
      <c r="L2832">
        <v>102</v>
      </c>
      <c r="M2832">
        <v>90</v>
      </c>
      <c r="N2832" t="s">
        <v>1758</v>
      </c>
      <c r="O2832">
        <v>1</v>
      </c>
      <c r="P2832" t="s">
        <v>39</v>
      </c>
      <c r="Q2832" s="6">
        <v>42322</v>
      </c>
      <c r="R2832">
        <v>49</v>
      </c>
      <c r="S2832">
        <v>59</v>
      </c>
      <c r="T2832" t="s">
        <v>55</v>
      </c>
      <c r="U2832" t="s">
        <v>1760</v>
      </c>
      <c r="V2832" s="3">
        <v>7702</v>
      </c>
      <c r="W2832">
        <v>57.4</v>
      </c>
      <c r="AB2832" s="3">
        <v>15999305</v>
      </c>
      <c r="AC2832" s="3">
        <v>19225234</v>
      </c>
      <c r="AD2832">
        <v>57.47</v>
      </c>
      <c r="AE2832" s="5">
        <f t="shared" si="89"/>
        <v>13279423.149999999</v>
      </c>
      <c r="AF2832">
        <v>69.06</v>
      </c>
      <c r="AG2832" s="4">
        <v>0.83</v>
      </c>
      <c r="AH2832" t="s">
        <v>33</v>
      </c>
      <c r="AI2832" t="s">
        <v>100</v>
      </c>
      <c r="AJ2832">
        <v>36.778261000000001</v>
      </c>
      <c r="AK2832">
        <v>-119.41793199999999</v>
      </c>
    </row>
    <row r="2833" spans="1:37" x14ac:dyDescent="0.25">
      <c r="A2833">
        <v>2831</v>
      </c>
      <c r="B2833">
        <v>450</v>
      </c>
      <c r="C2833" t="s">
        <v>1758</v>
      </c>
      <c r="D2833" t="s">
        <v>100</v>
      </c>
      <c r="E2833" t="s">
        <v>31</v>
      </c>
      <c r="F2833" s="2">
        <v>35431</v>
      </c>
      <c r="G2833" s="2">
        <v>39082</v>
      </c>
      <c r="H2833">
        <v>7493</v>
      </c>
      <c r="I2833">
        <v>8297</v>
      </c>
      <c r="J2833">
        <v>113</v>
      </c>
      <c r="K2833">
        <f t="shared" si="88"/>
        <v>309048785</v>
      </c>
      <c r="L2833">
        <v>102</v>
      </c>
      <c r="M2833">
        <v>90</v>
      </c>
      <c r="N2833" t="s">
        <v>1758</v>
      </c>
      <c r="O2833">
        <v>1</v>
      </c>
      <c r="P2833" t="s">
        <v>39</v>
      </c>
      <c r="Q2833" s="6">
        <v>42291</v>
      </c>
      <c r="R2833">
        <v>58</v>
      </c>
      <c r="S2833">
        <v>64</v>
      </c>
      <c r="T2833" t="s">
        <v>55</v>
      </c>
      <c r="V2833" s="3">
        <v>7702</v>
      </c>
      <c r="W2833">
        <v>66.400000000000006</v>
      </c>
      <c r="AB2833" s="3">
        <v>18964553</v>
      </c>
      <c r="AC2833" s="3">
        <v>20984832</v>
      </c>
      <c r="AD2833">
        <v>64.34</v>
      </c>
      <c r="AE2833" s="5">
        <f t="shared" si="89"/>
        <v>15361287.930000002</v>
      </c>
      <c r="AF2833">
        <v>71.19</v>
      </c>
      <c r="AG2833" s="4">
        <v>0.81</v>
      </c>
      <c r="AH2833" t="s">
        <v>33</v>
      </c>
      <c r="AI2833" t="s">
        <v>100</v>
      </c>
      <c r="AJ2833">
        <v>36.778261000000001</v>
      </c>
      <c r="AK2833">
        <v>-119.41793199999999</v>
      </c>
    </row>
    <row r="2834" spans="1:37" x14ac:dyDescent="0.25">
      <c r="A2834">
        <v>2832</v>
      </c>
      <c r="B2834">
        <v>450</v>
      </c>
      <c r="C2834" t="s">
        <v>1758</v>
      </c>
      <c r="D2834" t="s">
        <v>100</v>
      </c>
      <c r="E2834" t="s">
        <v>31</v>
      </c>
      <c r="F2834" s="2">
        <v>35431</v>
      </c>
      <c r="G2834" s="2">
        <v>39082</v>
      </c>
      <c r="H2834">
        <v>7493</v>
      </c>
      <c r="I2834">
        <v>8297</v>
      </c>
      <c r="J2834">
        <v>113</v>
      </c>
      <c r="K2834">
        <f t="shared" si="88"/>
        <v>309048785</v>
      </c>
      <c r="L2834">
        <v>102</v>
      </c>
      <c r="M2834">
        <v>90</v>
      </c>
      <c r="N2834" t="s">
        <v>1758</v>
      </c>
      <c r="O2834" t="s">
        <v>208</v>
      </c>
      <c r="P2834" t="s">
        <v>39</v>
      </c>
      <c r="Q2834" s="6">
        <v>42261</v>
      </c>
      <c r="R2834">
        <v>63</v>
      </c>
      <c r="S2834">
        <v>81</v>
      </c>
      <c r="T2834" t="s">
        <v>55</v>
      </c>
      <c r="V2834" s="3">
        <v>7702</v>
      </c>
      <c r="W2834">
        <v>71.3</v>
      </c>
      <c r="AB2834" s="3">
        <v>20365714</v>
      </c>
      <c r="AC2834" s="3">
        <v>26263625</v>
      </c>
      <c r="AD2834">
        <v>71.39</v>
      </c>
      <c r="AE2834" s="5">
        <f t="shared" si="89"/>
        <v>16496228.340000002</v>
      </c>
      <c r="AF2834">
        <v>92.07</v>
      </c>
      <c r="AG2834" s="4">
        <v>0.81</v>
      </c>
      <c r="AH2834" t="s">
        <v>33</v>
      </c>
      <c r="AI2834" t="s">
        <v>100</v>
      </c>
      <c r="AJ2834">
        <v>36.778261000000001</v>
      </c>
      <c r="AK2834">
        <v>-119.41793199999999</v>
      </c>
    </row>
    <row r="2835" spans="1:37" x14ac:dyDescent="0.25">
      <c r="A2835">
        <v>2833</v>
      </c>
      <c r="B2835">
        <v>450</v>
      </c>
      <c r="C2835" t="s">
        <v>1758</v>
      </c>
      <c r="D2835" t="s">
        <v>100</v>
      </c>
      <c r="E2835" t="s">
        <v>31</v>
      </c>
      <c r="F2835" s="2">
        <v>35431</v>
      </c>
      <c r="G2835" s="2">
        <v>39082</v>
      </c>
      <c r="H2835">
        <v>7493</v>
      </c>
      <c r="I2835">
        <v>8297</v>
      </c>
      <c r="J2835">
        <v>113</v>
      </c>
      <c r="K2835">
        <f t="shared" si="88"/>
        <v>309048785</v>
      </c>
      <c r="L2835">
        <v>102</v>
      </c>
      <c r="M2835">
        <v>90</v>
      </c>
      <c r="N2835" t="s">
        <v>1758</v>
      </c>
      <c r="O2835" t="s">
        <v>208</v>
      </c>
      <c r="P2835" t="s">
        <v>39</v>
      </c>
      <c r="Q2835" s="6">
        <v>42230</v>
      </c>
      <c r="R2835">
        <v>73</v>
      </c>
      <c r="S2835">
        <v>88</v>
      </c>
      <c r="T2835" t="s">
        <v>55</v>
      </c>
      <c r="V2835" s="3">
        <v>7493</v>
      </c>
      <c r="AB2835" s="3">
        <v>23884910</v>
      </c>
      <c r="AC2835" s="3">
        <v>28674926</v>
      </c>
      <c r="AD2835">
        <v>89.46</v>
      </c>
      <c r="AE2835" s="5">
        <f t="shared" si="89"/>
        <v>20779871.699999999</v>
      </c>
      <c r="AF2835">
        <v>107.4</v>
      </c>
      <c r="AG2835" s="4">
        <v>0.87</v>
      </c>
      <c r="AH2835" t="s">
        <v>33</v>
      </c>
      <c r="AI2835" t="s">
        <v>100</v>
      </c>
      <c r="AJ2835">
        <v>36.778261000000001</v>
      </c>
      <c r="AK2835">
        <v>-119.41793199999999</v>
      </c>
    </row>
    <row r="2836" spans="1:37" x14ac:dyDescent="0.25">
      <c r="A2836">
        <v>2834</v>
      </c>
      <c r="B2836">
        <v>450</v>
      </c>
      <c r="C2836" t="s">
        <v>1758</v>
      </c>
      <c r="D2836" t="s">
        <v>100</v>
      </c>
      <c r="E2836" t="s">
        <v>31</v>
      </c>
      <c r="F2836" s="2">
        <v>35431</v>
      </c>
      <c r="G2836" s="2">
        <v>39082</v>
      </c>
      <c r="H2836">
        <v>7493</v>
      </c>
      <c r="I2836">
        <v>8297</v>
      </c>
      <c r="J2836">
        <v>113</v>
      </c>
      <c r="K2836">
        <f t="shared" si="88"/>
        <v>309048785</v>
      </c>
      <c r="L2836">
        <v>102</v>
      </c>
      <c r="M2836">
        <v>90</v>
      </c>
      <c r="N2836" t="s">
        <v>1758</v>
      </c>
      <c r="O2836" t="s">
        <v>208</v>
      </c>
      <c r="P2836" t="s">
        <v>39</v>
      </c>
      <c r="Q2836" s="6">
        <v>42199</v>
      </c>
      <c r="R2836">
        <v>79</v>
      </c>
      <c r="S2836">
        <v>92</v>
      </c>
      <c r="T2836" t="s">
        <v>55</v>
      </c>
      <c r="U2836" t="s">
        <v>1761</v>
      </c>
      <c r="V2836" s="3">
        <v>7493</v>
      </c>
      <c r="AB2836" s="3">
        <v>25709678</v>
      </c>
      <c r="AC2836" s="3">
        <v>29978331</v>
      </c>
      <c r="AD2836">
        <v>105.15</v>
      </c>
      <c r="AE2836" s="5">
        <f t="shared" si="89"/>
        <v>24424194.099999998</v>
      </c>
      <c r="AF2836">
        <v>122.61</v>
      </c>
      <c r="AG2836" s="4">
        <v>0.95</v>
      </c>
      <c r="AH2836" t="s">
        <v>33</v>
      </c>
      <c r="AI2836" t="s">
        <v>100</v>
      </c>
      <c r="AJ2836">
        <v>36.778261000000001</v>
      </c>
      <c r="AK2836">
        <v>-119.41793199999999</v>
      </c>
    </row>
    <row r="2837" spans="1:37" x14ac:dyDescent="0.25">
      <c r="A2837">
        <v>2835</v>
      </c>
      <c r="B2837">
        <v>450</v>
      </c>
      <c r="C2837" t="s">
        <v>1758</v>
      </c>
      <c r="D2837" t="s">
        <v>100</v>
      </c>
      <c r="E2837" t="s">
        <v>31</v>
      </c>
      <c r="F2837" s="2">
        <v>35431</v>
      </c>
      <c r="G2837" s="2">
        <v>39082</v>
      </c>
      <c r="H2837">
        <v>7493</v>
      </c>
      <c r="I2837">
        <v>8297</v>
      </c>
      <c r="J2837">
        <v>113</v>
      </c>
      <c r="K2837">
        <f t="shared" si="88"/>
        <v>309048785</v>
      </c>
      <c r="L2837">
        <v>102</v>
      </c>
      <c r="M2837">
        <v>90</v>
      </c>
      <c r="N2837" t="s">
        <v>1758</v>
      </c>
      <c r="O2837" t="s">
        <v>208</v>
      </c>
      <c r="P2837" t="s">
        <v>39</v>
      </c>
      <c r="Q2837" s="6">
        <v>42169</v>
      </c>
      <c r="R2837">
        <v>76</v>
      </c>
      <c r="S2837">
        <v>86</v>
      </c>
      <c r="T2837" t="s">
        <v>55</v>
      </c>
      <c r="U2837" t="s">
        <v>1762</v>
      </c>
      <c r="V2837" s="3">
        <v>7493</v>
      </c>
      <c r="AB2837" s="3">
        <v>24634368</v>
      </c>
      <c r="AC2837" s="3">
        <v>28023223</v>
      </c>
      <c r="AD2837">
        <v>104.11</v>
      </c>
      <c r="AE2837" s="5">
        <f t="shared" si="89"/>
        <v>23402649.599999998</v>
      </c>
      <c r="AF2837">
        <v>118.43</v>
      </c>
      <c r="AG2837" s="4">
        <v>0.95</v>
      </c>
      <c r="AH2837" t="s">
        <v>33</v>
      </c>
      <c r="AI2837" t="s">
        <v>100</v>
      </c>
      <c r="AJ2837">
        <v>36.778261000000001</v>
      </c>
      <c r="AK2837">
        <v>-119.41793199999999</v>
      </c>
    </row>
    <row r="2838" spans="1:37" x14ac:dyDescent="0.25">
      <c r="A2838">
        <v>2836</v>
      </c>
      <c r="B2838">
        <v>414</v>
      </c>
      <c r="C2838" t="s">
        <v>1763</v>
      </c>
      <c r="D2838" t="s">
        <v>1146</v>
      </c>
      <c r="E2838" t="s">
        <v>31</v>
      </c>
      <c r="F2838" s="2">
        <v>35796</v>
      </c>
      <c r="G2838" s="2">
        <v>39447</v>
      </c>
      <c r="H2838">
        <v>5089</v>
      </c>
      <c r="I2838">
        <v>5089</v>
      </c>
      <c r="J2838">
        <v>346</v>
      </c>
      <c r="K2838">
        <f t="shared" si="88"/>
        <v>642689810</v>
      </c>
      <c r="L2838">
        <v>311</v>
      </c>
      <c r="M2838">
        <v>277</v>
      </c>
      <c r="N2838" t="s">
        <v>1763</v>
      </c>
      <c r="O2838">
        <v>2</v>
      </c>
      <c r="P2838" t="s">
        <v>39</v>
      </c>
      <c r="Q2838" s="6">
        <v>42050</v>
      </c>
      <c r="R2838" s="3">
        <v>12905280</v>
      </c>
      <c r="S2838" s="3">
        <v>16533755</v>
      </c>
      <c r="T2838" t="s">
        <v>32</v>
      </c>
      <c r="U2838" t="s">
        <v>1765</v>
      </c>
      <c r="V2838" s="3">
        <v>5089</v>
      </c>
      <c r="W2838">
        <v>67.900000000000006</v>
      </c>
      <c r="AB2838" s="3">
        <v>12905280</v>
      </c>
      <c r="AC2838" s="3">
        <v>16533755</v>
      </c>
      <c r="AD2838">
        <v>75.260000000000005</v>
      </c>
      <c r="AE2838" s="5">
        <f t="shared" si="89"/>
        <v>10711382.4</v>
      </c>
      <c r="AF2838">
        <v>96.42</v>
      </c>
      <c r="AG2838" s="4">
        <v>0.83</v>
      </c>
      <c r="AH2838" t="s">
        <v>33</v>
      </c>
      <c r="AI2838" t="s">
        <v>1146</v>
      </c>
      <c r="AJ2838">
        <v>39.166547999999999</v>
      </c>
      <c r="AK2838">
        <v>-120.148294999999</v>
      </c>
    </row>
    <row r="2839" spans="1:37" x14ac:dyDescent="0.25">
      <c r="A2839">
        <v>2837</v>
      </c>
      <c r="B2839">
        <v>414</v>
      </c>
      <c r="C2839" t="s">
        <v>1763</v>
      </c>
      <c r="D2839" t="s">
        <v>1146</v>
      </c>
      <c r="E2839" t="s">
        <v>31</v>
      </c>
      <c r="F2839" s="2">
        <v>35796</v>
      </c>
      <c r="G2839" s="2">
        <v>39447</v>
      </c>
      <c r="H2839">
        <v>5089</v>
      </c>
      <c r="I2839">
        <v>5089</v>
      </c>
      <c r="J2839">
        <v>346</v>
      </c>
      <c r="K2839">
        <f t="shared" si="88"/>
        <v>642689810</v>
      </c>
      <c r="L2839">
        <v>311</v>
      </c>
      <c r="M2839">
        <v>277</v>
      </c>
      <c r="N2839" t="s">
        <v>1763</v>
      </c>
      <c r="O2839">
        <v>2</v>
      </c>
      <c r="P2839" t="s">
        <v>39</v>
      </c>
      <c r="Q2839" s="6">
        <v>42019</v>
      </c>
      <c r="R2839" s="3">
        <v>19698735</v>
      </c>
      <c r="S2839" s="3">
        <v>17706337</v>
      </c>
      <c r="T2839" t="s">
        <v>32</v>
      </c>
      <c r="U2839" t="s">
        <v>1764</v>
      </c>
      <c r="V2839" s="3">
        <v>5089</v>
      </c>
      <c r="W2839">
        <v>92.8</v>
      </c>
      <c r="AB2839" s="3">
        <v>19698735</v>
      </c>
      <c r="AC2839" s="3">
        <v>17706337</v>
      </c>
      <c r="AD2839">
        <v>92.78</v>
      </c>
      <c r="AE2839" s="5">
        <f t="shared" si="89"/>
        <v>14577063.9</v>
      </c>
      <c r="AF2839">
        <v>83.39</v>
      </c>
      <c r="AG2839" s="4">
        <v>0.74</v>
      </c>
      <c r="AH2839" t="s">
        <v>33</v>
      </c>
      <c r="AI2839" t="s">
        <v>1146</v>
      </c>
      <c r="AJ2839">
        <v>39.166547999999999</v>
      </c>
      <c r="AK2839">
        <v>-120.148294999999</v>
      </c>
    </row>
    <row r="2840" spans="1:37" x14ac:dyDescent="0.25">
      <c r="A2840">
        <v>2838</v>
      </c>
      <c r="B2840">
        <v>414</v>
      </c>
      <c r="C2840" t="s">
        <v>1763</v>
      </c>
      <c r="D2840" t="s">
        <v>1146</v>
      </c>
      <c r="E2840" t="s">
        <v>31</v>
      </c>
      <c r="F2840" s="2">
        <v>35796</v>
      </c>
      <c r="G2840" s="2">
        <v>39447</v>
      </c>
      <c r="H2840">
        <v>5089</v>
      </c>
      <c r="I2840">
        <v>5089</v>
      </c>
      <c r="J2840">
        <v>346</v>
      </c>
      <c r="K2840">
        <f t="shared" si="88"/>
        <v>642689810</v>
      </c>
      <c r="L2840">
        <v>311</v>
      </c>
      <c r="M2840">
        <v>277</v>
      </c>
      <c r="N2840" t="s">
        <v>1763</v>
      </c>
      <c r="O2840">
        <v>2</v>
      </c>
      <c r="P2840" t="s">
        <v>39</v>
      </c>
      <c r="Q2840" s="6">
        <v>42352</v>
      </c>
      <c r="R2840" s="3">
        <v>12657724</v>
      </c>
      <c r="S2840" s="3">
        <v>17985149</v>
      </c>
      <c r="T2840" t="s">
        <v>32</v>
      </c>
      <c r="U2840" t="s">
        <v>1765</v>
      </c>
      <c r="V2840" s="3">
        <v>5089</v>
      </c>
      <c r="W2840">
        <v>66</v>
      </c>
      <c r="AB2840" s="3">
        <v>12657724</v>
      </c>
      <c r="AC2840" s="3">
        <v>17985149</v>
      </c>
      <c r="AD2840">
        <v>65.95</v>
      </c>
      <c r="AE2840" s="5">
        <f t="shared" si="89"/>
        <v>10379333.68</v>
      </c>
      <c r="AF2840">
        <v>93.71</v>
      </c>
      <c r="AG2840" s="4">
        <v>0.82</v>
      </c>
      <c r="AH2840" t="s">
        <v>33</v>
      </c>
      <c r="AI2840" t="s">
        <v>1146</v>
      </c>
      <c r="AJ2840">
        <v>39.166547999999999</v>
      </c>
      <c r="AK2840">
        <v>-120.148294999999</v>
      </c>
    </row>
    <row r="2841" spans="1:37" x14ac:dyDescent="0.25">
      <c r="A2841">
        <v>2839</v>
      </c>
      <c r="B2841">
        <v>414</v>
      </c>
      <c r="C2841" t="s">
        <v>1763</v>
      </c>
      <c r="D2841" t="s">
        <v>1146</v>
      </c>
      <c r="E2841" t="s">
        <v>31</v>
      </c>
      <c r="F2841" s="2">
        <v>35796</v>
      </c>
      <c r="G2841" s="2">
        <v>39447</v>
      </c>
      <c r="H2841">
        <v>5089</v>
      </c>
      <c r="I2841">
        <v>5089</v>
      </c>
      <c r="J2841">
        <v>346</v>
      </c>
      <c r="K2841">
        <f t="shared" si="88"/>
        <v>642689810</v>
      </c>
      <c r="L2841">
        <v>311</v>
      </c>
      <c r="M2841">
        <v>277</v>
      </c>
      <c r="N2841" t="s">
        <v>1763</v>
      </c>
      <c r="O2841">
        <v>2</v>
      </c>
      <c r="P2841" t="s">
        <v>39</v>
      </c>
      <c r="Q2841" s="6">
        <v>42322</v>
      </c>
      <c r="R2841" s="3">
        <v>12740161</v>
      </c>
      <c r="S2841" s="3">
        <v>13115882</v>
      </c>
      <c r="T2841" t="s">
        <v>32</v>
      </c>
      <c r="U2841" t="s">
        <v>1765</v>
      </c>
      <c r="V2841" s="3">
        <v>5089</v>
      </c>
      <c r="W2841">
        <v>69.900000000000006</v>
      </c>
      <c r="AB2841" s="3">
        <v>12740161</v>
      </c>
      <c r="AC2841" s="3">
        <v>13115882</v>
      </c>
      <c r="AD2841">
        <v>69.849999999999994</v>
      </c>
      <c r="AE2841" s="5">
        <f t="shared" si="89"/>
        <v>10701735.24</v>
      </c>
      <c r="AF2841">
        <v>71.91</v>
      </c>
      <c r="AG2841" s="4">
        <v>0.84</v>
      </c>
      <c r="AH2841" t="s">
        <v>33</v>
      </c>
      <c r="AI2841" t="s">
        <v>1146</v>
      </c>
      <c r="AJ2841">
        <v>39.166547999999999</v>
      </c>
      <c r="AK2841">
        <v>-120.148294999999</v>
      </c>
    </row>
    <row r="2842" spans="1:37" x14ac:dyDescent="0.25">
      <c r="A2842">
        <v>2840</v>
      </c>
      <c r="B2842">
        <v>414</v>
      </c>
      <c r="C2842" t="s">
        <v>1763</v>
      </c>
      <c r="D2842" t="s">
        <v>1146</v>
      </c>
      <c r="E2842" t="s">
        <v>31</v>
      </c>
      <c r="F2842" s="2">
        <v>35796</v>
      </c>
      <c r="G2842" s="2">
        <v>39447</v>
      </c>
      <c r="H2842">
        <v>5089</v>
      </c>
      <c r="I2842">
        <v>5089</v>
      </c>
      <c r="J2842">
        <v>346</v>
      </c>
      <c r="K2842">
        <f t="shared" si="88"/>
        <v>642689810</v>
      </c>
      <c r="L2842">
        <v>311</v>
      </c>
      <c r="M2842">
        <v>277</v>
      </c>
      <c r="N2842" t="s">
        <v>1763</v>
      </c>
      <c r="O2842">
        <v>2</v>
      </c>
      <c r="P2842" t="s">
        <v>39</v>
      </c>
      <c r="Q2842" s="6">
        <v>42291</v>
      </c>
      <c r="R2842" s="3">
        <v>31869812</v>
      </c>
      <c r="S2842" s="3">
        <v>34859572</v>
      </c>
      <c r="T2842" t="s">
        <v>32</v>
      </c>
      <c r="U2842" t="s">
        <v>1765</v>
      </c>
      <c r="V2842" s="3">
        <v>5089</v>
      </c>
      <c r="W2842">
        <v>175.7</v>
      </c>
      <c r="AB2842" s="3">
        <v>31869812</v>
      </c>
      <c r="AC2842" s="3">
        <v>34859572</v>
      </c>
      <c r="AD2842">
        <v>175.75</v>
      </c>
      <c r="AE2842" s="5">
        <f t="shared" si="89"/>
        <v>27726736.440000001</v>
      </c>
      <c r="AF2842">
        <v>192.24</v>
      </c>
      <c r="AG2842" s="4">
        <v>0.87</v>
      </c>
      <c r="AH2842" t="s">
        <v>33</v>
      </c>
      <c r="AI2842" t="s">
        <v>1146</v>
      </c>
      <c r="AJ2842">
        <v>39.166547999999999</v>
      </c>
      <c r="AK2842">
        <v>-120.148294999999</v>
      </c>
    </row>
    <row r="2843" spans="1:37" x14ac:dyDescent="0.25">
      <c r="A2843">
        <v>2841</v>
      </c>
      <c r="B2843">
        <v>414</v>
      </c>
      <c r="C2843" t="s">
        <v>1763</v>
      </c>
      <c r="D2843" t="s">
        <v>1146</v>
      </c>
      <c r="E2843" t="s">
        <v>31</v>
      </c>
      <c r="F2843" s="2">
        <v>35796</v>
      </c>
      <c r="G2843" s="2">
        <v>39447</v>
      </c>
      <c r="H2843">
        <v>5089</v>
      </c>
      <c r="I2843">
        <v>5089</v>
      </c>
      <c r="J2843">
        <v>346</v>
      </c>
      <c r="K2843">
        <f t="shared" si="88"/>
        <v>642689810</v>
      </c>
      <c r="L2843">
        <v>311</v>
      </c>
      <c r="M2843">
        <v>277</v>
      </c>
      <c r="N2843" t="s">
        <v>1763</v>
      </c>
      <c r="O2843">
        <v>2</v>
      </c>
      <c r="P2843" t="s">
        <v>39</v>
      </c>
      <c r="Q2843" s="6">
        <v>42261</v>
      </c>
      <c r="R2843">
        <v>53</v>
      </c>
      <c r="S2843">
        <v>60</v>
      </c>
      <c r="T2843" t="s">
        <v>40</v>
      </c>
      <c r="U2843" t="s">
        <v>1765</v>
      </c>
      <c r="V2843" s="3">
        <v>5089</v>
      </c>
      <c r="W2843">
        <v>297.5</v>
      </c>
      <c r="AB2843" s="3">
        <v>53100000</v>
      </c>
      <c r="AC2843" s="3">
        <v>60300000</v>
      </c>
      <c r="AD2843">
        <v>307.81</v>
      </c>
      <c r="AE2843" s="5">
        <f t="shared" si="89"/>
        <v>47259000</v>
      </c>
      <c r="AF2843">
        <v>349.55</v>
      </c>
      <c r="AG2843" s="4">
        <v>0.89</v>
      </c>
      <c r="AH2843" t="s">
        <v>33</v>
      </c>
      <c r="AI2843" t="s">
        <v>1146</v>
      </c>
      <c r="AJ2843">
        <v>39.166547999999999</v>
      </c>
      <c r="AK2843">
        <v>-120.148294999999</v>
      </c>
    </row>
    <row r="2844" spans="1:37" x14ac:dyDescent="0.25">
      <c r="A2844">
        <v>2842</v>
      </c>
      <c r="B2844">
        <v>414</v>
      </c>
      <c r="C2844" t="s">
        <v>1763</v>
      </c>
      <c r="D2844" t="s">
        <v>1146</v>
      </c>
      <c r="E2844" t="s">
        <v>31</v>
      </c>
      <c r="F2844" s="2">
        <v>35796</v>
      </c>
      <c r="G2844" s="2">
        <v>39447</v>
      </c>
      <c r="H2844">
        <v>5089</v>
      </c>
      <c r="I2844">
        <v>5089</v>
      </c>
      <c r="J2844">
        <v>346</v>
      </c>
      <c r="K2844">
        <f t="shared" si="88"/>
        <v>642689810</v>
      </c>
      <c r="L2844">
        <v>311</v>
      </c>
      <c r="M2844">
        <v>277</v>
      </c>
      <c r="N2844" t="s">
        <v>1763</v>
      </c>
      <c r="O2844">
        <v>2</v>
      </c>
      <c r="P2844" t="s">
        <v>39</v>
      </c>
      <c r="Q2844" s="6">
        <v>42230</v>
      </c>
      <c r="R2844">
        <v>60</v>
      </c>
      <c r="S2844">
        <v>76</v>
      </c>
      <c r="T2844" t="s">
        <v>40</v>
      </c>
      <c r="U2844" t="s">
        <v>1765</v>
      </c>
      <c r="V2844" s="3">
        <v>5089</v>
      </c>
      <c r="AB2844" s="3">
        <v>60000000</v>
      </c>
      <c r="AC2844" s="3">
        <v>75500000</v>
      </c>
      <c r="AD2844">
        <v>266.23</v>
      </c>
      <c r="AE2844" s="5">
        <f t="shared" si="89"/>
        <v>42000000</v>
      </c>
      <c r="AF2844">
        <v>335</v>
      </c>
      <c r="AG2844" s="4">
        <v>0.7</v>
      </c>
      <c r="AH2844" t="s">
        <v>33</v>
      </c>
      <c r="AI2844" t="s">
        <v>1146</v>
      </c>
      <c r="AJ2844">
        <v>39.166547999999999</v>
      </c>
      <c r="AK2844">
        <v>-120.148294999999</v>
      </c>
    </row>
    <row r="2845" spans="1:37" x14ac:dyDescent="0.25">
      <c r="A2845">
        <v>2843</v>
      </c>
      <c r="B2845">
        <v>414</v>
      </c>
      <c r="C2845" t="s">
        <v>1763</v>
      </c>
      <c r="D2845" t="s">
        <v>1146</v>
      </c>
      <c r="E2845" t="s">
        <v>31</v>
      </c>
      <c r="F2845" s="2">
        <v>35796</v>
      </c>
      <c r="G2845" s="2">
        <v>39447</v>
      </c>
      <c r="H2845">
        <v>5089</v>
      </c>
      <c r="I2845">
        <v>5089</v>
      </c>
      <c r="J2845">
        <v>346</v>
      </c>
      <c r="K2845">
        <f t="shared" si="88"/>
        <v>642689810</v>
      </c>
      <c r="L2845">
        <v>311</v>
      </c>
      <c r="M2845">
        <v>277</v>
      </c>
      <c r="N2845" t="s">
        <v>1763</v>
      </c>
      <c r="O2845">
        <v>1</v>
      </c>
      <c r="P2845" t="s">
        <v>34</v>
      </c>
      <c r="Q2845" s="6">
        <v>42199</v>
      </c>
      <c r="R2845" s="3">
        <v>68582585</v>
      </c>
      <c r="S2845" s="3">
        <v>74005342</v>
      </c>
      <c r="T2845" t="s">
        <v>32</v>
      </c>
      <c r="U2845" t="s">
        <v>1766</v>
      </c>
      <c r="V2845" s="3">
        <v>5089</v>
      </c>
      <c r="Y2845" t="s">
        <v>1767</v>
      </c>
      <c r="AB2845" s="3">
        <v>68582585</v>
      </c>
      <c r="AC2845" s="3">
        <v>74005342</v>
      </c>
      <c r="AD2845">
        <v>304.31</v>
      </c>
      <c r="AE2845" s="5">
        <f t="shared" si="89"/>
        <v>48007809.5</v>
      </c>
      <c r="AF2845">
        <v>328.37</v>
      </c>
      <c r="AG2845" s="4">
        <v>0.7</v>
      </c>
      <c r="AH2845" t="s">
        <v>33</v>
      </c>
      <c r="AI2845" t="s">
        <v>1146</v>
      </c>
      <c r="AJ2845">
        <v>39.166547999999999</v>
      </c>
      <c r="AK2845">
        <v>-120.148294999999</v>
      </c>
    </row>
    <row r="2846" spans="1:37" x14ac:dyDescent="0.25">
      <c r="A2846">
        <v>2844</v>
      </c>
      <c r="B2846">
        <v>414</v>
      </c>
      <c r="C2846" t="s">
        <v>1763</v>
      </c>
      <c r="D2846" t="s">
        <v>1146</v>
      </c>
      <c r="E2846" t="s">
        <v>31</v>
      </c>
      <c r="F2846" s="2">
        <v>35796</v>
      </c>
      <c r="G2846" s="2">
        <v>39447</v>
      </c>
      <c r="H2846">
        <v>5089</v>
      </c>
      <c r="I2846">
        <v>5089</v>
      </c>
      <c r="J2846">
        <v>346</v>
      </c>
      <c r="K2846">
        <f t="shared" si="88"/>
        <v>642689810</v>
      </c>
      <c r="L2846">
        <v>311</v>
      </c>
      <c r="M2846">
        <v>277</v>
      </c>
      <c r="N2846" t="s">
        <v>1763</v>
      </c>
      <c r="O2846">
        <v>1</v>
      </c>
      <c r="Q2846" s="6">
        <v>42169</v>
      </c>
      <c r="R2846" s="3">
        <v>54711551</v>
      </c>
      <c r="S2846" s="3">
        <v>62517294</v>
      </c>
      <c r="T2846" t="s">
        <v>32</v>
      </c>
      <c r="U2846" t="s">
        <v>1766</v>
      </c>
      <c r="V2846" s="3">
        <v>5089</v>
      </c>
      <c r="AB2846" s="3">
        <v>54711551</v>
      </c>
      <c r="AC2846" s="3">
        <v>62517294</v>
      </c>
      <c r="AD2846">
        <v>250.86</v>
      </c>
      <c r="AE2846" s="5">
        <f t="shared" si="89"/>
        <v>38298085.699999996</v>
      </c>
      <c r="AF2846">
        <v>286.64999999999998</v>
      </c>
      <c r="AG2846" s="4">
        <v>0.7</v>
      </c>
      <c r="AH2846" t="s">
        <v>33</v>
      </c>
      <c r="AI2846" t="s">
        <v>1146</v>
      </c>
      <c r="AJ2846">
        <v>39.166547999999999</v>
      </c>
      <c r="AK2846">
        <v>-120.148294999999</v>
      </c>
    </row>
    <row r="2847" spans="1:37" x14ac:dyDescent="0.25">
      <c r="A2847">
        <v>2845</v>
      </c>
      <c r="B2847">
        <v>577</v>
      </c>
      <c r="C2847" t="s">
        <v>1768</v>
      </c>
      <c r="D2847" t="s">
        <v>116</v>
      </c>
      <c r="E2847" t="s">
        <v>53</v>
      </c>
      <c r="F2847" s="2">
        <v>35431</v>
      </c>
      <c r="G2847" s="2">
        <v>39082</v>
      </c>
      <c r="H2847">
        <v>8673</v>
      </c>
      <c r="I2847">
        <v>7450</v>
      </c>
      <c r="J2847">
        <v>242</v>
      </c>
      <c r="K2847">
        <f t="shared" si="88"/>
        <v>766086090</v>
      </c>
      <c r="L2847">
        <v>218</v>
      </c>
      <c r="M2847">
        <v>194</v>
      </c>
      <c r="N2847" t="s">
        <v>1768</v>
      </c>
      <c r="O2847" t="s">
        <v>1769</v>
      </c>
      <c r="P2847" t="s">
        <v>39</v>
      </c>
      <c r="Q2847" s="6">
        <v>42050</v>
      </c>
      <c r="R2847">
        <v>95</v>
      </c>
      <c r="S2847">
        <v>83</v>
      </c>
      <c r="T2847" t="s">
        <v>55</v>
      </c>
      <c r="V2847" s="3">
        <v>8923</v>
      </c>
      <c r="W2847">
        <v>52.96</v>
      </c>
      <c r="AB2847" s="3">
        <v>30816747</v>
      </c>
      <c r="AC2847" s="3">
        <v>26901642</v>
      </c>
      <c r="AD2847">
        <v>53.04</v>
      </c>
      <c r="AE2847" s="5">
        <f t="shared" si="89"/>
        <v>13251201.209999999</v>
      </c>
      <c r="AF2847">
        <v>46.3</v>
      </c>
      <c r="AG2847" s="4">
        <v>0.43</v>
      </c>
      <c r="AH2847" t="s">
        <v>33</v>
      </c>
      <c r="AI2847" t="s">
        <v>116</v>
      </c>
      <c r="AJ2847">
        <v>35.132187999999999</v>
      </c>
      <c r="AK2847">
        <v>-118.448973999999</v>
      </c>
    </row>
    <row r="2848" spans="1:37" x14ac:dyDescent="0.25">
      <c r="A2848">
        <v>2846</v>
      </c>
      <c r="B2848">
        <v>577</v>
      </c>
      <c r="C2848" t="s">
        <v>1768</v>
      </c>
      <c r="D2848" t="s">
        <v>116</v>
      </c>
      <c r="E2848" t="s">
        <v>53</v>
      </c>
      <c r="F2848" s="2">
        <v>35431</v>
      </c>
      <c r="G2848" s="2">
        <v>39082</v>
      </c>
      <c r="H2848">
        <v>8673</v>
      </c>
      <c r="I2848">
        <v>7450</v>
      </c>
      <c r="J2848">
        <v>242</v>
      </c>
      <c r="K2848">
        <f t="shared" si="88"/>
        <v>766086090</v>
      </c>
      <c r="L2848">
        <v>218</v>
      </c>
      <c r="M2848">
        <v>194</v>
      </c>
      <c r="N2848" t="s">
        <v>1768</v>
      </c>
      <c r="O2848" t="s">
        <v>1769</v>
      </c>
      <c r="P2848" t="s">
        <v>39</v>
      </c>
      <c r="Q2848" s="6">
        <v>42019</v>
      </c>
      <c r="R2848">
        <v>90</v>
      </c>
      <c r="S2848">
        <v>94</v>
      </c>
      <c r="T2848" t="s">
        <v>55</v>
      </c>
      <c r="V2848" s="3">
        <v>8923</v>
      </c>
      <c r="W2848">
        <v>56.66</v>
      </c>
      <c r="AB2848" s="3">
        <v>29443935</v>
      </c>
      <c r="AC2848" s="3">
        <v>30600708</v>
      </c>
      <c r="AD2848">
        <v>57.48</v>
      </c>
      <c r="AE2848" s="5">
        <f t="shared" si="89"/>
        <v>15899724.9</v>
      </c>
      <c r="AF2848">
        <v>59.74</v>
      </c>
      <c r="AG2848" s="4">
        <v>0.54</v>
      </c>
      <c r="AH2848" t="s">
        <v>33</v>
      </c>
      <c r="AI2848" t="s">
        <v>116</v>
      </c>
      <c r="AJ2848">
        <v>35.132187999999999</v>
      </c>
      <c r="AK2848">
        <v>-118.448973999999</v>
      </c>
    </row>
    <row r="2849" spans="1:37" x14ac:dyDescent="0.25">
      <c r="A2849">
        <v>2847</v>
      </c>
      <c r="B2849">
        <v>577</v>
      </c>
      <c r="C2849" t="s">
        <v>1768</v>
      </c>
      <c r="D2849" t="s">
        <v>116</v>
      </c>
      <c r="E2849" t="s">
        <v>53</v>
      </c>
      <c r="F2849" s="2">
        <v>35431</v>
      </c>
      <c r="G2849" s="2">
        <v>39082</v>
      </c>
      <c r="H2849">
        <v>8673</v>
      </c>
      <c r="I2849">
        <v>7450</v>
      </c>
      <c r="J2849">
        <v>242</v>
      </c>
      <c r="K2849">
        <f t="shared" si="88"/>
        <v>766086090</v>
      </c>
      <c r="L2849">
        <v>218</v>
      </c>
      <c r="M2849">
        <v>194</v>
      </c>
      <c r="N2849" t="s">
        <v>1768</v>
      </c>
      <c r="O2849" t="s">
        <v>1770</v>
      </c>
      <c r="P2849" t="s">
        <v>39</v>
      </c>
      <c r="Q2849" s="6">
        <v>42352</v>
      </c>
      <c r="R2849">
        <v>55</v>
      </c>
      <c r="S2849">
        <v>104</v>
      </c>
      <c r="T2849" t="s">
        <v>55</v>
      </c>
      <c r="V2849" s="3">
        <v>8923</v>
      </c>
      <c r="W2849">
        <v>47.21</v>
      </c>
      <c r="AB2849" s="3">
        <v>17931604</v>
      </c>
      <c r="AC2849" s="3">
        <v>33895065</v>
      </c>
      <c r="AD2849">
        <v>47.97</v>
      </c>
      <c r="AE2849" s="5">
        <f t="shared" si="89"/>
        <v>13269386.959999999</v>
      </c>
      <c r="AF2849">
        <v>90.68</v>
      </c>
      <c r="AG2849" s="4">
        <v>0.74</v>
      </c>
      <c r="AH2849" t="s">
        <v>33</v>
      </c>
      <c r="AI2849" t="s">
        <v>116</v>
      </c>
      <c r="AJ2849">
        <v>35.132187999999999</v>
      </c>
      <c r="AK2849">
        <v>-118.448973999999</v>
      </c>
    </row>
    <row r="2850" spans="1:37" x14ac:dyDescent="0.25">
      <c r="A2850">
        <v>2848</v>
      </c>
      <c r="B2850">
        <v>577</v>
      </c>
      <c r="C2850" t="s">
        <v>1768</v>
      </c>
      <c r="D2850" t="s">
        <v>116</v>
      </c>
      <c r="E2850" t="s">
        <v>53</v>
      </c>
      <c r="F2850" s="2">
        <v>35431</v>
      </c>
      <c r="G2850" s="2">
        <v>39082</v>
      </c>
      <c r="H2850">
        <v>8673</v>
      </c>
      <c r="I2850">
        <v>7450</v>
      </c>
      <c r="J2850">
        <v>242</v>
      </c>
      <c r="K2850">
        <f t="shared" si="88"/>
        <v>766086090</v>
      </c>
      <c r="L2850">
        <v>218</v>
      </c>
      <c r="M2850">
        <v>194</v>
      </c>
      <c r="N2850" t="s">
        <v>1768</v>
      </c>
      <c r="O2850" t="s">
        <v>1769</v>
      </c>
      <c r="P2850" t="s">
        <v>39</v>
      </c>
      <c r="Q2850" s="6">
        <v>42322</v>
      </c>
      <c r="R2850">
        <v>124</v>
      </c>
      <c r="S2850">
        <v>131</v>
      </c>
      <c r="T2850" t="s">
        <v>55</v>
      </c>
      <c r="V2850" s="3">
        <v>8923</v>
      </c>
      <c r="W2850">
        <v>73.75</v>
      </c>
      <c r="AB2850" s="3">
        <v>40386026</v>
      </c>
      <c r="AC2850" s="3">
        <v>42702830</v>
      </c>
      <c r="AD2850">
        <v>73.930000000000007</v>
      </c>
      <c r="AE2850" s="5">
        <f t="shared" si="89"/>
        <v>19789152.739999998</v>
      </c>
      <c r="AF2850">
        <v>78.17</v>
      </c>
      <c r="AG2850" s="4">
        <v>0.49</v>
      </c>
      <c r="AH2850" t="s">
        <v>33</v>
      </c>
      <c r="AI2850" t="s">
        <v>116</v>
      </c>
      <c r="AJ2850">
        <v>35.132187999999999</v>
      </c>
      <c r="AK2850">
        <v>-118.448973999999</v>
      </c>
    </row>
    <row r="2851" spans="1:37" x14ac:dyDescent="0.25">
      <c r="A2851">
        <v>2849</v>
      </c>
      <c r="B2851">
        <v>577</v>
      </c>
      <c r="C2851" t="s">
        <v>1768</v>
      </c>
      <c r="D2851" t="s">
        <v>116</v>
      </c>
      <c r="E2851" t="s">
        <v>53</v>
      </c>
      <c r="F2851" s="2">
        <v>35431</v>
      </c>
      <c r="G2851" s="2">
        <v>39082</v>
      </c>
      <c r="H2851">
        <v>8673</v>
      </c>
      <c r="I2851">
        <v>7450</v>
      </c>
      <c r="J2851">
        <v>242</v>
      </c>
      <c r="K2851">
        <f t="shared" si="88"/>
        <v>766086090</v>
      </c>
      <c r="L2851">
        <v>218</v>
      </c>
      <c r="M2851">
        <v>194</v>
      </c>
      <c r="N2851" t="s">
        <v>1768</v>
      </c>
      <c r="O2851" t="s">
        <v>1769</v>
      </c>
      <c r="P2851" t="s">
        <v>39</v>
      </c>
      <c r="Q2851" s="6">
        <v>42291</v>
      </c>
      <c r="R2851">
        <v>201</v>
      </c>
      <c r="S2851">
        <v>202</v>
      </c>
      <c r="T2851" t="s">
        <v>55</v>
      </c>
      <c r="V2851" s="3">
        <v>8923</v>
      </c>
      <c r="W2851">
        <v>103.55</v>
      </c>
      <c r="AB2851" s="3">
        <v>65566195</v>
      </c>
      <c r="AC2851" s="3">
        <v>65704356</v>
      </c>
      <c r="AD2851">
        <v>105.48</v>
      </c>
      <c r="AE2851" s="5">
        <f t="shared" si="89"/>
        <v>29504787.75</v>
      </c>
      <c r="AF2851">
        <v>105.7</v>
      </c>
      <c r="AG2851" s="4">
        <v>0.45</v>
      </c>
      <c r="AH2851" t="s">
        <v>33</v>
      </c>
      <c r="AI2851" t="s">
        <v>116</v>
      </c>
      <c r="AJ2851">
        <v>35.132187999999999</v>
      </c>
      <c r="AK2851">
        <v>-118.448973999999</v>
      </c>
    </row>
    <row r="2852" spans="1:37" x14ac:dyDescent="0.25">
      <c r="A2852">
        <v>2850</v>
      </c>
      <c r="B2852">
        <v>577</v>
      </c>
      <c r="C2852" t="s">
        <v>1768</v>
      </c>
      <c r="D2852" t="s">
        <v>116</v>
      </c>
      <c r="E2852" t="s">
        <v>53</v>
      </c>
      <c r="F2852" s="2">
        <v>35431</v>
      </c>
      <c r="G2852" s="2">
        <v>39082</v>
      </c>
      <c r="H2852">
        <v>8673</v>
      </c>
      <c r="I2852">
        <v>7450</v>
      </c>
      <c r="J2852">
        <v>242</v>
      </c>
      <c r="K2852">
        <f t="shared" si="88"/>
        <v>766086090</v>
      </c>
      <c r="L2852">
        <v>218</v>
      </c>
      <c r="M2852">
        <v>194</v>
      </c>
      <c r="N2852" t="s">
        <v>1768</v>
      </c>
      <c r="O2852" t="s">
        <v>1769</v>
      </c>
      <c r="P2852" t="s">
        <v>39</v>
      </c>
      <c r="Q2852" s="6">
        <v>42261</v>
      </c>
      <c r="R2852">
        <v>240</v>
      </c>
      <c r="S2852">
        <v>261</v>
      </c>
      <c r="T2852" t="s">
        <v>55</v>
      </c>
      <c r="V2852" s="3">
        <v>8923</v>
      </c>
      <c r="W2852">
        <v>135</v>
      </c>
      <c r="AB2852" s="3">
        <v>78350650</v>
      </c>
      <c r="AC2852" s="3">
        <v>85203631</v>
      </c>
      <c r="AD2852">
        <v>134.63999999999999</v>
      </c>
      <c r="AE2852" s="5">
        <f t="shared" si="89"/>
        <v>36041299</v>
      </c>
      <c r="AF2852">
        <v>146.41</v>
      </c>
      <c r="AG2852" s="4">
        <v>0.46</v>
      </c>
      <c r="AH2852" t="s">
        <v>33</v>
      </c>
      <c r="AI2852" t="s">
        <v>116</v>
      </c>
      <c r="AJ2852">
        <v>35.132187999999999</v>
      </c>
      <c r="AK2852">
        <v>-118.448973999999</v>
      </c>
    </row>
    <row r="2853" spans="1:37" x14ac:dyDescent="0.25">
      <c r="A2853">
        <v>2851</v>
      </c>
      <c r="B2853">
        <v>577</v>
      </c>
      <c r="C2853" t="s">
        <v>1768</v>
      </c>
      <c r="D2853" t="s">
        <v>116</v>
      </c>
      <c r="E2853" t="s">
        <v>53</v>
      </c>
      <c r="F2853" s="2">
        <v>35431</v>
      </c>
      <c r="G2853" s="2">
        <v>39082</v>
      </c>
      <c r="H2853">
        <v>8673</v>
      </c>
      <c r="I2853">
        <v>7450</v>
      </c>
      <c r="J2853">
        <v>242</v>
      </c>
      <c r="K2853">
        <f t="shared" si="88"/>
        <v>766086090</v>
      </c>
      <c r="L2853">
        <v>218</v>
      </c>
      <c r="M2853">
        <v>194</v>
      </c>
      <c r="N2853" t="s">
        <v>1768</v>
      </c>
      <c r="O2853" t="s">
        <v>1771</v>
      </c>
      <c r="P2853" t="s">
        <v>39</v>
      </c>
      <c r="Q2853" s="6">
        <v>42230</v>
      </c>
      <c r="R2853">
        <v>264</v>
      </c>
      <c r="S2853">
        <v>307</v>
      </c>
      <c r="T2853" t="s">
        <v>55</v>
      </c>
      <c r="V2853" s="3">
        <v>8923</v>
      </c>
      <c r="AB2853" s="3">
        <v>86129049</v>
      </c>
      <c r="AC2853" s="3">
        <v>100104817</v>
      </c>
      <c r="AD2853">
        <v>137</v>
      </c>
      <c r="AE2853" s="5">
        <f t="shared" si="89"/>
        <v>37896781.560000002</v>
      </c>
      <c r="AF2853">
        <v>159.22999999999999</v>
      </c>
      <c r="AG2853" s="4">
        <v>0.44</v>
      </c>
      <c r="AH2853" t="s">
        <v>33</v>
      </c>
      <c r="AI2853" t="s">
        <v>116</v>
      </c>
      <c r="AJ2853">
        <v>35.132187999999999</v>
      </c>
      <c r="AK2853">
        <v>-118.448973999999</v>
      </c>
    </row>
    <row r="2854" spans="1:37" x14ac:dyDescent="0.25">
      <c r="A2854">
        <v>2852</v>
      </c>
      <c r="B2854">
        <v>577</v>
      </c>
      <c r="C2854" t="s">
        <v>1768</v>
      </c>
      <c r="D2854" t="s">
        <v>116</v>
      </c>
      <c r="E2854" t="s">
        <v>53</v>
      </c>
      <c r="F2854" s="2">
        <v>35431</v>
      </c>
      <c r="G2854" s="2">
        <v>39082</v>
      </c>
      <c r="H2854">
        <v>8673</v>
      </c>
      <c r="I2854">
        <v>7450</v>
      </c>
      <c r="J2854">
        <v>242</v>
      </c>
      <c r="K2854">
        <f t="shared" si="88"/>
        <v>766086090</v>
      </c>
      <c r="L2854">
        <v>218</v>
      </c>
      <c r="M2854">
        <v>194</v>
      </c>
      <c r="N2854" t="s">
        <v>1768</v>
      </c>
      <c r="O2854" t="s">
        <v>1772</v>
      </c>
      <c r="P2854" t="s">
        <v>39</v>
      </c>
      <c r="Q2854" s="6">
        <v>42199</v>
      </c>
      <c r="R2854">
        <v>301</v>
      </c>
      <c r="S2854">
        <v>317</v>
      </c>
      <c r="T2854" t="s">
        <v>55</v>
      </c>
      <c r="V2854" s="3">
        <v>8923</v>
      </c>
      <c r="AB2854" s="3">
        <v>97963973</v>
      </c>
      <c r="AC2854" s="3">
        <v>103206922</v>
      </c>
      <c r="AD2854">
        <v>159.37</v>
      </c>
      <c r="AE2854" s="5">
        <f t="shared" si="89"/>
        <v>44083787.850000001</v>
      </c>
      <c r="AF2854">
        <v>167.9</v>
      </c>
      <c r="AG2854" s="4">
        <v>0.45</v>
      </c>
      <c r="AH2854" t="s">
        <v>33</v>
      </c>
      <c r="AI2854" t="s">
        <v>116</v>
      </c>
      <c r="AJ2854">
        <v>35.132187999999999</v>
      </c>
      <c r="AK2854">
        <v>-118.448973999999</v>
      </c>
    </row>
    <row r="2855" spans="1:37" x14ac:dyDescent="0.25">
      <c r="A2855">
        <v>2853</v>
      </c>
      <c r="B2855">
        <v>577</v>
      </c>
      <c r="C2855" t="s">
        <v>1768</v>
      </c>
      <c r="D2855" t="s">
        <v>116</v>
      </c>
      <c r="E2855" t="s">
        <v>53</v>
      </c>
      <c r="F2855" s="2">
        <v>35431</v>
      </c>
      <c r="G2855" s="2">
        <v>39082</v>
      </c>
      <c r="H2855">
        <v>8673</v>
      </c>
      <c r="I2855">
        <v>7450</v>
      </c>
      <c r="J2855">
        <v>242</v>
      </c>
      <c r="K2855">
        <f t="shared" si="88"/>
        <v>766086090</v>
      </c>
      <c r="L2855">
        <v>218</v>
      </c>
      <c r="M2855">
        <v>194</v>
      </c>
      <c r="N2855" t="s">
        <v>1768</v>
      </c>
      <c r="O2855" t="s">
        <v>1772</v>
      </c>
      <c r="P2855" t="s">
        <v>39</v>
      </c>
      <c r="Q2855" s="6">
        <v>42169</v>
      </c>
      <c r="R2855">
        <v>275</v>
      </c>
      <c r="S2855">
        <v>289</v>
      </c>
      <c r="T2855" t="s">
        <v>55</v>
      </c>
      <c r="V2855" s="3">
        <v>8923</v>
      </c>
      <c r="AB2855" s="3">
        <v>89703639</v>
      </c>
      <c r="AC2855" s="3">
        <v>94304661</v>
      </c>
      <c r="AD2855">
        <v>191.01</v>
      </c>
      <c r="AE2855" s="5">
        <f t="shared" si="89"/>
        <v>51131074.229999997</v>
      </c>
      <c r="AF2855">
        <v>200.81</v>
      </c>
      <c r="AG2855" s="4">
        <v>0.56999999999999995</v>
      </c>
      <c r="AH2855" t="s">
        <v>33</v>
      </c>
      <c r="AI2855" t="s">
        <v>116</v>
      </c>
      <c r="AJ2855">
        <v>35.132187999999999</v>
      </c>
      <c r="AK2855">
        <v>-118.448973999999</v>
      </c>
    </row>
    <row r="2856" spans="1:37" x14ac:dyDescent="0.25">
      <c r="A2856">
        <v>2854</v>
      </c>
      <c r="B2856">
        <v>638</v>
      </c>
      <c r="C2856" t="s">
        <v>1773</v>
      </c>
      <c r="D2856" t="s">
        <v>52</v>
      </c>
      <c r="E2856" t="s">
        <v>53</v>
      </c>
      <c r="F2856" s="2">
        <v>34700</v>
      </c>
      <c r="G2856" s="2">
        <v>37987</v>
      </c>
      <c r="H2856">
        <v>51609</v>
      </c>
      <c r="I2856">
        <v>49599</v>
      </c>
      <c r="J2856">
        <v>242</v>
      </c>
      <c r="K2856">
        <f t="shared" si="88"/>
        <v>4558622970</v>
      </c>
      <c r="L2856">
        <v>218</v>
      </c>
      <c r="M2856">
        <v>194</v>
      </c>
      <c r="N2856" t="s">
        <v>1773</v>
      </c>
      <c r="O2856" t="s">
        <v>1774</v>
      </c>
      <c r="P2856" t="s">
        <v>39</v>
      </c>
      <c r="Q2856" s="6">
        <v>42050</v>
      </c>
      <c r="R2856">
        <v>647</v>
      </c>
      <c r="S2856">
        <v>706</v>
      </c>
      <c r="T2856" t="s">
        <v>55</v>
      </c>
      <c r="V2856" s="3">
        <v>51609</v>
      </c>
      <c r="W2856">
        <v>95</v>
      </c>
      <c r="AB2856" s="3">
        <v>210695533</v>
      </c>
      <c r="AC2856" s="3">
        <v>230116278</v>
      </c>
      <c r="AD2856">
        <v>102.06</v>
      </c>
      <c r="AE2856" s="5">
        <f t="shared" si="89"/>
        <v>147486873.09999999</v>
      </c>
      <c r="AF2856">
        <v>111.47</v>
      </c>
      <c r="AG2856" s="4">
        <v>0.7</v>
      </c>
      <c r="AH2856" t="s">
        <v>33</v>
      </c>
      <c r="AI2856" t="s">
        <v>52</v>
      </c>
      <c r="AJ2856">
        <v>34.170560999999999</v>
      </c>
      <c r="AK2856">
        <v>-118.837594</v>
      </c>
    </row>
    <row r="2857" spans="1:37" x14ac:dyDescent="0.25">
      <c r="A2857">
        <v>2855</v>
      </c>
      <c r="B2857">
        <v>638</v>
      </c>
      <c r="C2857" t="s">
        <v>1773</v>
      </c>
      <c r="D2857" t="s">
        <v>52</v>
      </c>
      <c r="E2857" t="s">
        <v>53</v>
      </c>
      <c r="F2857" s="2">
        <v>34700</v>
      </c>
      <c r="G2857" s="2">
        <v>37987</v>
      </c>
      <c r="H2857">
        <v>51609</v>
      </c>
      <c r="I2857">
        <v>49599</v>
      </c>
      <c r="J2857">
        <v>242</v>
      </c>
      <c r="K2857">
        <f t="shared" si="88"/>
        <v>4558622970</v>
      </c>
      <c r="L2857">
        <v>218</v>
      </c>
      <c r="M2857">
        <v>194</v>
      </c>
      <c r="N2857" t="s">
        <v>1773</v>
      </c>
      <c r="O2857" t="s">
        <v>1774</v>
      </c>
      <c r="P2857" t="s">
        <v>39</v>
      </c>
      <c r="Q2857" s="6">
        <v>42019</v>
      </c>
      <c r="R2857">
        <v>704</v>
      </c>
      <c r="S2857">
        <v>719</v>
      </c>
      <c r="T2857" t="s">
        <v>55</v>
      </c>
      <c r="V2857" s="3">
        <v>51609</v>
      </c>
      <c r="W2857">
        <v>101</v>
      </c>
      <c r="AB2857" s="3">
        <v>229399405</v>
      </c>
      <c r="AC2857" s="3">
        <v>234287176</v>
      </c>
      <c r="AD2857">
        <v>103.24</v>
      </c>
      <c r="AE2857" s="5">
        <f t="shared" si="89"/>
        <v>165167571.59999999</v>
      </c>
      <c r="AF2857">
        <v>105.44</v>
      </c>
      <c r="AG2857" s="4">
        <v>0.72</v>
      </c>
      <c r="AH2857" t="s">
        <v>33</v>
      </c>
      <c r="AI2857" t="s">
        <v>52</v>
      </c>
      <c r="AJ2857">
        <v>34.170560999999999</v>
      </c>
      <c r="AK2857">
        <v>-118.837594</v>
      </c>
    </row>
    <row r="2858" spans="1:37" x14ac:dyDescent="0.25">
      <c r="A2858">
        <v>2856</v>
      </c>
      <c r="B2858">
        <v>638</v>
      </c>
      <c r="C2858" t="s">
        <v>1773</v>
      </c>
      <c r="D2858" t="s">
        <v>52</v>
      </c>
      <c r="E2858" t="s">
        <v>53</v>
      </c>
      <c r="F2858" s="2">
        <v>34700</v>
      </c>
      <c r="G2858" s="2">
        <v>37987</v>
      </c>
      <c r="H2858">
        <v>51609</v>
      </c>
      <c r="I2858">
        <v>49599</v>
      </c>
      <c r="J2858">
        <v>242</v>
      </c>
      <c r="K2858">
        <f t="shared" si="88"/>
        <v>4558622970</v>
      </c>
      <c r="L2858">
        <v>218</v>
      </c>
      <c r="M2858">
        <v>194</v>
      </c>
      <c r="N2858" t="s">
        <v>1773</v>
      </c>
      <c r="O2858" t="s">
        <v>1775</v>
      </c>
      <c r="P2858" t="s">
        <v>39</v>
      </c>
      <c r="Q2858" s="6">
        <v>42352</v>
      </c>
      <c r="R2858">
        <v>513</v>
      </c>
      <c r="S2858">
        <v>920</v>
      </c>
      <c r="T2858" t="s">
        <v>55</v>
      </c>
      <c r="V2858" s="3">
        <v>51609</v>
      </c>
      <c r="W2858">
        <v>127</v>
      </c>
      <c r="AB2858" s="3">
        <v>167161782</v>
      </c>
      <c r="AC2858" s="3">
        <v>299783313</v>
      </c>
      <c r="AD2858">
        <v>79.41</v>
      </c>
      <c r="AE2858" s="5">
        <f t="shared" si="89"/>
        <v>127042954.32000001</v>
      </c>
      <c r="AF2858">
        <v>142.41</v>
      </c>
      <c r="AG2858" s="4">
        <v>0.76</v>
      </c>
      <c r="AH2858" t="s">
        <v>33</v>
      </c>
      <c r="AI2858" t="s">
        <v>52</v>
      </c>
      <c r="AJ2858">
        <v>34.170560999999999</v>
      </c>
      <c r="AK2858">
        <v>-118.837594</v>
      </c>
    </row>
    <row r="2859" spans="1:37" x14ac:dyDescent="0.25">
      <c r="A2859">
        <v>2857</v>
      </c>
      <c r="B2859">
        <v>638</v>
      </c>
      <c r="C2859" t="s">
        <v>1773</v>
      </c>
      <c r="D2859" t="s">
        <v>52</v>
      </c>
      <c r="E2859" t="s">
        <v>53</v>
      </c>
      <c r="F2859" s="2">
        <v>34700</v>
      </c>
      <c r="G2859" s="2">
        <v>37987</v>
      </c>
      <c r="H2859">
        <v>51609</v>
      </c>
      <c r="I2859">
        <v>49599</v>
      </c>
      <c r="J2859">
        <v>242</v>
      </c>
      <c r="K2859">
        <f t="shared" si="88"/>
        <v>4558622970</v>
      </c>
      <c r="L2859">
        <v>218</v>
      </c>
      <c r="M2859">
        <v>194</v>
      </c>
      <c r="N2859" t="s">
        <v>1773</v>
      </c>
      <c r="O2859" t="s">
        <v>1775</v>
      </c>
      <c r="P2859" t="s">
        <v>39</v>
      </c>
      <c r="Q2859" s="6">
        <v>42322</v>
      </c>
      <c r="R2859">
        <v>865</v>
      </c>
      <c r="S2859">
        <v>925</v>
      </c>
      <c r="T2859" t="s">
        <v>55</v>
      </c>
      <c r="V2859" s="3">
        <v>51609</v>
      </c>
      <c r="W2859">
        <v>148</v>
      </c>
      <c r="AB2859" s="3">
        <v>281861484</v>
      </c>
      <c r="AC2859" s="3">
        <v>301412570</v>
      </c>
      <c r="AD2859">
        <v>127.43</v>
      </c>
      <c r="AE2859" s="5">
        <f t="shared" si="89"/>
        <v>197303038.79999998</v>
      </c>
      <c r="AF2859">
        <v>136.27000000000001</v>
      </c>
      <c r="AG2859" s="4">
        <v>0.7</v>
      </c>
      <c r="AH2859" t="s">
        <v>33</v>
      </c>
      <c r="AI2859" t="s">
        <v>52</v>
      </c>
      <c r="AJ2859">
        <v>34.170560999999999</v>
      </c>
      <c r="AK2859">
        <v>-118.837594</v>
      </c>
    </row>
    <row r="2860" spans="1:37" x14ac:dyDescent="0.25">
      <c r="A2860">
        <v>2858</v>
      </c>
      <c r="B2860">
        <v>638</v>
      </c>
      <c r="C2860" t="s">
        <v>1773</v>
      </c>
      <c r="D2860" t="s">
        <v>52</v>
      </c>
      <c r="E2860" t="s">
        <v>53</v>
      </c>
      <c r="F2860" s="2">
        <v>34700</v>
      </c>
      <c r="G2860" s="2">
        <v>37987</v>
      </c>
      <c r="H2860">
        <v>51609</v>
      </c>
      <c r="I2860">
        <v>49599</v>
      </c>
      <c r="J2860">
        <v>242</v>
      </c>
      <c r="K2860">
        <f t="shared" si="88"/>
        <v>4558622970</v>
      </c>
      <c r="L2860">
        <v>218</v>
      </c>
      <c r="M2860">
        <v>194</v>
      </c>
      <c r="N2860" t="s">
        <v>1773</v>
      </c>
      <c r="O2860" t="s">
        <v>1775</v>
      </c>
      <c r="P2860" t="s">
        <v>39</v>
      </c>
      <c r="Q2860" s="6">
        <v>42291</v>
      </c>
      <c r="R2860" s="3">
        <v>1078</v>
      </c>
      <c r="S2860" s="3">
        <v>1131</v>
      </c>
      <c r="T2860" t="s">
        <v>55</v>
      </c>
      <c r="V2860" s="3">
        <v>51609</v>
      </c>
      <c r="W2860">
        <v>154</v>
      </c>
      <c r="AB2860" s="3">
        <v>351267838</v>
      </c>
      <c r="AC2860" s="3">
        <v>368537964</v>
      </c>
      <c r="AD2860">
        <v>166.86</v>
      </c>
      <c r="AE2860" s="5">
        <f t="shared" si="89"/>
        <v>266963556.88</v>
      </c>
      <c r="AF2860">
        <v>175.07</v>
      </c>
      <c r="AG2860" s="4">
        <v>0.76</v>
      </c>
      <c r="AH2860" t="s">
        <v>33</v>
      </c>
      <c r="AI2860" t="s">
        <v>52</v>
      </c>
      <c r="AJ2860">
        <v>34.170560999999999</v>
      </c>
      <c r="AK2860">
        <v>-118.837594</v>
      </c>
    </row>
    <row r="2861" spans="1:37" x14ac:dyDescent="0.25">
      <c r="A2861">
        <v>2859</v>
      </c>
      <c r="B2861">
        <v>638</v>
      </c>
      <c r="C2861" t="s">
        <v>1773</v>
      </c>
      <c r="D2861" t="s">
        <v>52</v>
      </c>
      <c r="E2861" t="s">
        <v>53</v>
      </c>
      <c r="F2861" s="2">
        <v>34700</v>
      </c>
      <c r="G2861" s="2">
        <v>37987</v>
      </c>
      <c r="H2861">
        <v>51609</v>
      </c>
      <c r="I2861">
        <v>49599</v>
      </c>
      <c r="J2861">
        <v>242</v>
      </c>
      <c r="K2861">
        <f t="shared" si="88"/>
        <v>4558622970</v>
      </c>
      <c r="L2861">
        <v>218</v>
      </c>
      <c r="M2861">
        <v>194</v>
      </c>
      <c r="N2861" t="s">
        <v>1773</v>
      </c>
      <c r="O2861" t="s">
        <v>1775</v>
      </c>
      <c r="P2861" t="s">
        <v>39</v>
      </c>
      <c r="Q2861" s="6">
        <v>42261</v>
      </c>
      <c r="R2861" s="3">
        <v>1130</v>
      </c>
      <c r="S2861" s="3">
        <v>1249</v>
      </c>
      <c r="T2861" t="s">
        <v>55</v>
      </c>
      <c r="V2861" s="3">
        <v>51609</v>
      </c>
      <c r="W2861">
        <v>158</v>
      </c>
      <c r="AB2861" s="3">
        <v>368179527</v>
      </c>
      <c r="AC2861" s="3">
        <v>406890677</v>
      </c>
      <c r="AD2861">
        <v>159.33000000000001</v>
      </c>
      <c r="AE2861" s="5">
        <f t="shared" si="89"/>
        <v>246680283.09</v>
      </c>
      <c r="AF2861">
        <v>176.08</v>
      </c>
      <c r="AG2861" s="4">
        <v>0.67</v>
      </c>
      <c r="AH2861" t="s">
        <v>33</v>
      </c>
      <c r="AI2861" t="s">
        <v>52</v>
      </c>
      <c r="AJ2861">
        <v>34.170560999999999</v>
      </c>
      <c r="AK2861">
        <v>-118.837594</v>
      </c>
    </row>
    <row r="2862" spans="1:37" x14ac:dyDescent="0.25">
      <c r="A2862">
        <v>2860</v>
      </c>
      <c r="B2862">
        <v>638</v>
      </c>
      <c r="C2862" t="s">
        <v>1773</v>
      </c>
      <c r="D2862" t="s">
        <v>52</v>
      </c>
      <c r="E2862" t="s">
        <v>53</v>
      </c>
      <c r="F2862" s="2">
        <v>34700</v>
      </c>
      <c r="G2862" s="2">
        <v>37987</v>
      </c>
      <c r="H2862">
        <v>51609</v>
      </c>
      <c r="I2862">
        <v>49599</v>
      </c>
      <c r="J2862">
        <v>242</v>
      </c>
      <c r="K2862">
        <f t="shared" si="88"/>
        <v>4558622970</v>
      </c>
      <c r="L2862">
        <v>218</v>
      </c>
      <c r="M2862">
        <v>194</v>
      </c>
      <c r="N2862" t="s">
        <v>1773</v>
      </c>
      <c r="O2862" t="s">
        <v>1775</v>
      </c>
      <c r="P2862" t="s">
        <v>39</v>
      </c>
      <c r="Q2862" s="6">
        <v>42230</v>
      </c>
      <c r="R2862" s="3">
        <v>1199</v>
      </c>
      <c r="S2862" s="3">
        <v>1331</v>
      </c>
      <c r="T2862" t="s">
        <v>55</v>
      </c>
      <c r="V2862" s="3">
        <v>51609</v>
      </c>
      <c r="AB2862" s="3">
        <v>390695861</v>
      </c>
      <c r="AC2862" s="3">
        <v>433708249</v>
      </c>
      <c r="AD2862">
        <v>180.71</v>
      </c>
      <c r="AE2862" s="5">
        <f t="shared" si="89"/>
        <v>289114937.13999999</v>
      </c>
      <c r="AF2862">
        <v>200.61</v>
      </c>
      <c r="AG2862" s="4">
        <v>0.74</v>
      </c>
      <c r="AH2862" t="s">
        <v>33</v>
      </c>
      <c r="AI2862" t="s">
        <v>52</v>
      </c>
      <c r="AJ2862">
        <v>34.170560999999999</v>
      </c>
      <c r="AK2862">
        <v>-118.837594</v>
      </c>
    </row>
    <row r="2863" spans="1:37" x14ac:dyDescent="0.25">
      <c r="A2863">
        <v>2861</v>
      </c>
      <c r="B2863">
        <v>638</v>
      </c>
      <c r="C2863" t="s">
        <v>1773</v>
      </c>
      <c r="D2863" t="s">
        <v>52</v>
      </c>
      <c r="E2863" t="s">
        <v>53</v>
      </c>
      <c r="F2863" s="2">
        <v>34700</v>
      </c>
      <c r="G2863" s="2">
        <v>37987</v>
      </c>
      <c r="H2863">
        <v>51609</v>
      </c>
      <c r="I2863">
        <v>49599</v>
      </c>
      <c r="J2863">
        <v>242</v>
      </c>
      <c r="K2863">
        <f t="shared" si="88"/>
        <v>4558622970</v>
      </c>
      <c r="L2863">
        <v>218</v>
      </c>
      <c r="M2863">
        <v>194</v>
      </c>
      <c r="N2863" t="s">
        <v>1773</v>
      </c>
      <c r="O2863" t="s">
        <v>1775</v>
      </c>
      <c r="P2863" t="s">
        <v>39</v>
      </c>
      <c r="Q2863" s="6">
        <v>42199</v>
      </c>
      <c r="R2863" s="3">
        <v>1236</v>
      </c>
      <c r="S2863" s="3">
        <v>1302</v>
      </c>
      <c r="T2863" t="s">
        <v>55</v>
      </c>
      <c r="V2863" s="3">
        <v>51609</v>
      </c>
      <c r="AB2863" s="3">
        <v>402752364</v>
      </c>
      <c r="AC2863" s="3">
        <v>424258558</v>
      </c>
      <c r="AD2863">
        <v>151.04</v>
      </c>
      <c r="AE2863" s="5">
        <f t="shared" si="89"/>
        <v>241651418.39999998</v>
      </c>
      <c r="AF2863">
        <v>159.11000000000001</v>
      </c>
      <c r="AG2863" s="4">
        <v>0.6</v>
      </c>
      <c r="AH2863" t="s">
        <v>33</v>
      </c>
      <c r="AI2863" t="s">
        <v>52</v>
      </c>
      <c r="AJ2863">
        <v>34.170560999999999</v>
      </c>
      <c r="AK2863">
        <v>-118.837594</v>
      </c>
    </row>
    <row r="2864" spans="1:37" x14ac:dyDescent="0.25">
      <c r="A2864">
        <v>2862</v>
      </c>
      <c r="B2864">
        <v>638</v>
      </c>
      <c r="C2864" t="s">
        <v>1773</v>
      </c>
      <c r="D2864" t="s">
        <v>52</v>
      </c>
      <c r="E2864" t="s">
        <v>53</v>
      </c>
      <c r="F2864" s="2">
        <v>34700</v>
      </c>
      <c r="G2864" s="2">
        <v>37987</v>
      </c>
      <c r="H2864">
        <v>51609</v>
      </c>
      <c r="I2864">
        <v>49599</v>
      </c>
      <c r="J2864">
        <v>242</v>
      </c>
      <c r="K2864">
        <f t="shared" si="88"/>
        <v>4558622970</v>
      </c>
      <c r="L2864">
        <v>218</v>
      </c>
      <c r="M2864">
        <v>194</v>
      </c>
      <c r="N2864" t="s">
        <v>1773</v>
      </c>
      <c r="O2864" t="s">
        <v>1775</v>
      </c>
      <c r="P2864" t="s">
        <v>39</v>
      </c>
      <c r="Q2864" s="6">
        <v>42169</v>
      </c>
      <c r="R2864" s="3">
        <v>1199</v>
      </c>
      <c r="S2864" s="3">
        <v>1251</v>
      </c>
      <c r="T2864" t="s">
        <v>55</v>
      </c>
      <c r="V2864" s="3">
        <v>51609</v>
      </c>
      <c r="AB2864" s="3">
        <v>390695861</v>
      </c>
      <c r="AC2864" s="3">
        <v>407640135</v>
      </c>
      <c r="AD2864">
        <v>151.41</v>
      </c>
      <c r="AE2864" s="5">
        <f t="shared" si="89"/>
        <v>234417516.59999999</v>
      </c>
      <c r="AF2864">
        <v>157.97</v>
      </c>
      <c r="AG2864" s="4">
        <v>0.6</v>
      </c>
      <c r="AH2864" t="s">
        <v>33</v>
      </c>
      <c r="AI2864" t="s">
        <v>52</v>
      </c>
      <c r="AJ2864">
        <v>34.170560999999999</v>
      </c>
      <c r="AK2864">
        <v>-118.837594</v>
      </c>
    </row>
    <row r="2865" spans="1:37" x14ac:dyDescent="0.25">
      <c r="A2865">
        <v>2863</v>
      </c>
      <c r="B2865">
        <v>753</v>
      </c>
      <c r="C2865" t="s">
        <v>1776</v>
      </c>
      <c r="D2865" t="s">
        <v>52</v>
      </c>
      <c r="E2865" t="s">
        <v>53</v>
      </c>
      <c r="F2865" s="2">
        <v>37072</v>
      </c>
      <c r="G2865" s="2">
        <v>40360</v>
      </c>
      <c r="H2865">
        <v>145000</v>
      </c>
      <c r="I2865">
        <v>100755</v>
      </c>
      <c r="J2865">
        <v>159</v>
      </c>
      <c r="K2865">
        <f t="shared" si="88"/>
        <v>8415075000</v>
      </c>
      <c r="L2865">
        <v>150</v>
      </c>
      <c r="M2865">
        <v>142</v>
      </c>
      <c r="N2865" t="s">
        <v>1776</v>
      </c>
      <c r="O2865" t="s">
        <v>1777</v>
      </c>
      <c r="P2865" t="s">
        <v>39</v>
      </c>
      <c r="Q2865" s="6">
        <v>42019</v>
      </c>
      <c r="R2865" s="3">
        <v>1352</v>
      </c>
      <c r="S2865" s="3">
        <v>1397</v>
      </c>
      <c r="T2865" t="s">
        <v>55</v>
      </c>
      <c r="V2865" s="3">
        <v>104981</v>
      </c>
      <c r="W2865">
        <v>71</v>
      </c>
      <c r="Z2865">
        <v>501</v>
      </c>
      <c r="AA2865" t="s">
        <v>55</v>
      </c>
      <c r="AB2865" s="3">
        <v>440551129</v>
      </c>
      <c r="AC2865" s="3">
        <v>455214444</v>
      </c>
      <c r="AD2865">
        <v>71.75</v>
      </c>
      <c r="AE2865" s="5">
        <f t="shared" si="89"/>
        <v>233492098.37</v>
      </c>
      <c r="AF2865">
        <v>74.13</v>
      </c>
      <c r="AG2865" s="4">
        <v>0.53</v>
      </c>
      <c r="AH2865" t="s">
        <v>33</v>
      </c>
      <c r="AI2865" t="s">
        <v>52</v>
      </c>
      <c r="AJ2865">
        <v>33.835848999999897</v>
      </c>
      <c r="AK2865">
        <v>-118.34062900000001</v>
      </c>
    </row>
    <row r="2866" spans="1:37" x14ac:dyDescent="0.25">
      <c r="A2866">
        <v>2864</v>
      </c>
      <c r="B2866">
        <v>753</v>
      </c>
      <c r="C2866" t="s">
        <v>1776</v>
      </c>
      <c r="D2866" t="s">
        <v>52</v>
      </c>
      <c r="E2866" t="s">
        <v>53</v>
      </c>
      <c r="F2866" s="2">
        <v>37072</v>
      </c>
      <c r="G2866" s="2">
        <v>40360</v>
      </c>
      <c r="H2866">
        <v>145000</v>
      </c>
      <c r="I2866">
        <v>100755</v>
      </c>
      <c r="J2866">
        <v>159</v>
      </c>
      <c r="K2866">
        <f t="shared" si="88"/>
        <v>8415075000</v>
      </c>
      <c r="L2866">
        <v>150</v>
      </c>
      <c r="M2866">
        <v>142</v>
      </c>
      <c r="N2866" t="s">
        <v>1776</v>
      </c>
      <c r="O2866" t="s">
        <v>781</v>
      </c>
      <c r="P2866" t="s">
        <v>39</v>
      </c>
      <c r="Q2866" s="6">
        <v>42352</v>
      </c>
      <c r="R2866" s="3">
        <v>1323</v>
      </c>
      <c r="S2866" s="3">
        <v>1478</v>
      </c>
      <c r="T2866" t="s">
        <v>55</v>
      </c>
      <c r="V2866" s="3">
        <v>104876</v>
      </c>
      <c r="W2866">
        <v>83</v>
      </c>
      <c r="Z2866">
        <v>525</v>
      </c>
      <c r="AA2866" t="s">
        <v>55</v>
      </c>
      <c r="AB2866" s="3">
        <v>431101438</v>
      </c>
      <c r="AC2866" s="3">
        <v>481608409</v>
      </c>
      <c r="AD2866">
        <v>83.01</v>
      </c>
      <c r="AE2866" s="5">
        <f t="shared" si="89"/>
        <v>271593905.94</v>
      </c>
      <c r="AF2866">
        <v>92.73</v>
      </c>
      <c r="AG2866" s="4">
        <v>0.63</v>
      </c>
      <c r="AH2866" t="s">
        <v>33</v>
      </c>
      <c r="AI2866" t="s">
        <v>52</v>
      </c>
      <c r="AJ2866">
        <v>33.835848999999897</v>
      </c>
      <c r="AK2866">
        <v>-118.34062900000001</v>
      </c>
    </row>
    <row r="2867" spans="1:37" x14ac:dyDescent="0.25">
      <c r="A2867">
        <v>2865</v>
      </c>
      <c r="B2867">
        <v>753</v>
      </c>
      <c r="C2867" t="s">
        <v>1776</v>
      </c>
      <c r="D2867" t="s">
        <v>52</v>
      </c>
      <c r="E2867" t="s">
        <v>53</v>
      </c>
      <c r="F2867" s="2">
        <v>37072</v>
      </c>
      <c r="G2867" s="2">
        <v>40360</v>
      </c>
      <c r="H2867">
        <v>145000</v>
      </c>
      <c r="I2867">
        <v>100755</v>
      </c>
      <c r="J2867">
        <v>159</v>
      </c>
      <c r="K2867">
        <f t="shared" si="88"/>
        <v>8415075000</v>
      </c>
      <c r="L2867">
        <v>150</v>
      </c>
      <c r="M2867">
        <v>142</v>
      </c>
      <c r="N2867" t="s">
        <v>1776</v>
      </c>
      <c r="O2867" t="s">
        <v>781</v>
      </c>
      <c r="P2867" t="s">
        <v>39</v>
      </c>
      <c r="Q2867" s="6">
        <v>42291</v>
      </c>
      <c r="R2867" s="3">
        <v>1671</v>
      </c>
      <c r="S2867" s="3">
        <v>1728</v>
      </c>
      <c r="T2867" t="s">
        <v>55</v>
      </c>
      <c r="U2867" t="s">
        <v>1778</v>
      </c>
      <c r="V2867" s="3">
        <v>104876</v>
      </c>
      <c r="W2867">
        <v>102</v>
      </c>
      <c r="Z2867">
        <v>598</v>
      </c>
      <c r="AA2867" t="s">
        <v>55</v>
      </c>
      <c r="AB2867" s="3">
        <v>544497735</v>
      </c>
      <c r="AC2867" s="3">
        <v>563071266</v>
      </c>
      <c r="AD2867">
        <v>102.16</v>
      </c>
      <c r="AE2867" s="5">
        <f t="shared" si="89"/>
        <v>332143618.34999996</v>
      </c>
      <c r="AF2867">
        <v>105.65</v>
      </c>
      <c r="AG2867" s="4">
        <v>0.61</v>
      </c>
      <c r="AH2867" t="s">
        <v>33</v>
      </c>
      <c r="AI2867" t="s">
        <v>52</v>
      </c>
      <c r="AJ2867">
        <v>33.835848999999897</v>
      </c>
      <c r="AK2867">
        <v>-118.34062900000001</v>
      </c>
    </row>
    <row r="2868" spans="1:37" x14ac:dyDescent="0.25">
      <c r="A2868">
        <v>2866</v>
      </c>
      <c r="B2868">
        <v>753</v>
      </c>
      <c r="C2868" t="s">
        <v>1776</v>
      </c>
      <c r="D2868" t="s">
        <v>52</v>
      </c>
      <c r="E2868" t="s">
        <v>53</v>
      </c>
      <c r="F2868" s="2">
        <v>37072</v>
      </c>
      <c r="G2868" s="2">
        <v>40360</v>
      </c>
      <c r="H2868">
        <v>145000</v>
      </c>
      <c r="I2868">
        <v>100755</v>
      </c>
      <c r="J2868">
        <v>159</v>
      </c>
      <c r="K2868">
        <f t="shared" si="88"/>
        <v>8415075000</v>
      </c>
      <c r="L2868">
        <v>150</v>
      </c>
      <c r="M2868">
        <v>142</v>
      </c>
      <c r="N2868" t="s">
        <v>1776</v>
      </c>
      <c r="O2868" t="s">
        <v>474</v>
      </c>
      <c r="P2868" t="s">
        <v>39</v>
      </c>
      <c r="Q2868" s="6">
        <v>42261</v>
      </c>
      <c r="R2868" s="3">
        <v>1619</v>
      </c>
      <c r="S2868" s="3">
        <v>1769</v>
      </c>
      <c r="T2868" t="s">
        <v>55</v>
      </c>
      <c r="V2868" s="3">
        <v>104876</v>
      </c>
      <c r="W2868">
        <v>97</v>
      </c>
      <c r="Z2868">
        <v>651</v>
      </c>
      <c r="AA2868" t="s">
        <v>55</v>
      </c>
      <c r="AB2868" s="3">
        <v>527553460</v>
      </c>
      <c r="AC2868" s="3">
        <v>576431174</v>
      </c>
      <c r="AD2868">
        <v>97.25</v>
      </c>
      <c r="AE2868" s="5">
        <f t="shared" si="89"/>
        <v>305981006.79999995</v>
      </c>
      <c r="AF2868">
        <v>106.26</v>
      </c>
      <c r="AG2868" s="4">
        <v>0.57999999999999996</v>
      </c>
      <c r="AH2868" t="s">
        <v>33</v>
      </c>
      <c r="AI2868" t="s">
        <v>52</v>
      </c>
      <c r="AJ2868">
        <v>33.835848999999897</v>
      </c>
      <c r="AK2868">
        <v>-118.34062900000001</v>
      </c>
    </row>
    <row r="2869" spans="1:37" x14ac:dyDescent="0.25">
      <c r="A2869">
        <v>2867</v>
      </c>
      <c r="B2869">
        <v>753</v>
      </c>
      <c r="C2869" t="s">
        <v>1776</v>
      </c>
      <c r="D2869" t="s">
        <v>52</v>
      </c>
      <c r="E2869" t="s">
        <v>53</v>
      </c>
      <c r="F2869" s="2">
        <v>37072</v>
      </c>
      <c r="G2869" s="2">
        <v>40360</v>
      </c>
      <c r="H2869">
        <v>145000</v>
      </c>
      <c r="I2869">
        <v>100755</v>
      </c>
      <c r="J2869">
        <v>159</v>
      </c>
      <c r="K2869">
        <f t="shared" si="88"/>
        <v>8415075000</v>
      </c>
      <c r="L2869">
        <v>150</v>
      </c>
      <c r="M2869">
        <v>142</v>
      </c>
      <c r="N2869" t="s">
        <v>1776</v>
      </c>
      <c r="O2869" t="s">
        <v>1779</v>
      </c>
      <c r="P2869" t="s">
        <v>39</v>
      </c>
      <c r="Q2869" s="6">
        <v>42230</v>
      </c>
      <c r="R2869" s="3">
        <v>1711</v>
      </c>
      <c r="S2869" s="3">
        <v>1924</v>
      </c>
      <c r="T2869" t="s">
        <v>55</v>
      </c>
      <c r="U2869" t="s">
        <v>1780</v>
      </c>
      <c r="V2869" s="3">
        <v>145000</v>
      </c>
      <c r="AA2869" t="s">
        <v>55</v>
      </c>
      <c r="AB2869" s="3">
        <v>557531792</v>
      </c>
      <c r="AC2869" s="3">
        <v>626938146</v>
      </c>
      <c r="AD2869">
        <v>69.459999999999994</v>
      </c>
      <c r="AE2869" s="5">
        <f t="shared" si="89"/>
        <v>312217803.52000004</v>
      </c>
      <c r="AF2869">
        <v>78.11</v>
      </c>
      <c r="AG2869" s="4">
        <v>0.56000000000000005</v>
      </c>
      <c r="AH2869" t="s">
        <v>33</v>
      </c>
      <c r="AI2869" t="s">
        <v>52</v>
      </c>
      <c r="AJ2869">
        <v>33.835848999999897</v>
      </c>
      <c r="AK2869">
        <v>-118.34062900000001</v>
      </c>
    </row>
    <row r="2870" spans="1:37" x14ac:dyDescent="0.25">
      <c r="A2870">
        <v>2868</v>
      </c>
      <c r="B2870">
        <v>753</v>
      </c>
      <c r="C2870" t="s">
        <v>1776</v>
      </c>
      <c r="D2870" t="s">
        <v>52</v>
      </c>
      <c r="E2870" t="s">
        <v>53</v>
      </c>
      <c r="F2870" s="2">
        <v>37072</v>
      </c>
      <c r="G2870" s="2">
        <v>40360</v>
      </c>
      <c r="H2870">
        <v>145000</v>
      </c>
      <c r="I2870">
        <v>100755</v>
      </c>
      <c r="J2870">
        <v>159</v>
      </c>
      <c r="K2870">
        <f t="shared" si="88"/>
        <v>8415075000</v>
      </c>
      <c r="L2870">
        <v>150</v>
      </c>
      <c r="M2870">
        <v>142</v>
      </c>
      <c r="N2870" t="s">
        <v>1776</v>
      </c>
      <c r="O2870" t="s">
        <v>1781</v>
      </c>
      <c r="P2870" t="s">
        <v>39</v>
      </c>
      <c r="Q2870" s="6">
        <v>42199</v>
      </c>
      <c r="R2870" s="3">
        <v>1853</v>
      </c>
      <c r="S2870" s="3">
        <v>1895</v>
      </c>
      <c r="T2870" t="s">
        <v>55</v>
      </c>
      <c r="U2870" t="s">
        <v>1782</v>
      </c>
      <c r="V2870" s="3">
        <v>109000</v>
      </c>
      <c r="Z2870">
        <v>647</v>
      </c>
      <c r="AA2870" t="s">
        <v>55</v>
      </c>
      <c r="AB2870" s="3">
        <v>603802694</v>
      </c>
      <c r="AC2870" s="3">
        <v>617488454</v>
      </c>
      <c r="AD2870">
        <v>178.69</v>
      </c>
      <c r="AE2870" s="5">
        <f t="shared" si="89"/>
        <v>603802694</v>
      </c>
      <c r="AF2870">
        <v>182.74</v>
      </c>
      <c r="AG2870" s="4">
        <v>1</v>
      </c>
      <c r="AH2870" t="s">
        <v>33</v>
      </c>
      <c r="AI2870" t="s">
        <v>52</v>
      </c>
      <c r="AJ2870">
        <v>33.835848999999897</v>
      </c>
      <c r="AK2870">
        <v>-118.34062900000001</v>
      </c>
    </row>
    <row r="2871" spans="1:37" x14ac:dyDescent="0.25">
      <c r="A2871">
        <v>2869</v>
      </c>
      <c r="B2871">
        <v>753</v>
      </c>
      <c r="C2871" t="s">
        <v>1776</v>
      </c>
      <c r="D2871" t="s">
        <v>52</v>
      </c>
      <c r="E2871" t="s">
        <v>53</v>
      </c>
      <c r="F2871" s="2">
        <v>37072</v>
      </c>
      <c r="G2871" s="2">
        <v>40360</v>
      </c>
      <c r="H2871">
        <v>145000</v>
      </c>
      <c r="I2871">
        <v>100755</v>
      </c>
      <c r="J2871">
        <v>159</v>
      </c>
      <c r="K2871">
        <f t="shared" si="88"/>
        <v>8415075000</v>
      </c>
      <c r="L2871">
        <v>150</v>
      </c>
      <c r="M2871">
        <v>142</v>
      </c>
      <c r="N2871" t="s">
        <v>1776</v>
      </c>
      <c r="O2871" t="s">
        <v>1783</v>
      </c>
      <c r="P2871" t="s">
        <v>39</v>
      </c>
      <c r="Q2871" s="6">
        <v>42169</v>
      </c>
      <c r="R2871" s="3">
        <v>1837</v>
      </c>
      <c r="S2871" s="3">
        <v>1798</v>
      </c>
      <c r="T2871" t="s">
        <v>55</v>
      </c>
      <c r="U2871" t="s">
        <v>1784</v>
      </c>
      <c r="V2871" s="3">
        <v>145000</v>
      </c>
      <c r="Z2871">
        <v>582.4</v>
      </c>
      <c r="AA2871" t="s">
        <v>55</v>
      </c>
      <c r="AB2871" s="3">
        <v>598426146</v>
      </c>
      <c r="AC2871" s="3">
        <v>585913451</v>
      </c>
      <c r="AD2871">
        <v>81.17</v>
      </c>
      <c r="AE2871" s="5">
        <f t="shared" si="89"/>
        <v>353071426.13999999</v>
      </c>
      <c r="AF2871">
        <v>79.47</v>
      </c>
      <c r="AG2871" s="4">
        <v>0.59</v>
      </c>
      <c r="AH2871" t="s">
        <v>33</v>
      </c>
      <c r="AI2871" t="s">
        <v>52</v>
      </c>
      <c r="AJ2871">
        <v>33.835848999999897</v>
      </c>
      <c r="AK2871">
        <v>-118.34062900000001</v>
      </c>
    </row>
    <row r="2872" spans="1:37" x14ac:dyDescent="0.25">
      <c r="A2872">
        <v>2870</v>
      </c>
      <c r="B2872">
        <v>424</v>
      </c>
      <c r="C2872" t="s">
        <v>1785</v>
      </c>
      <c r="D2872" t="s">
        <v>52</v>
      </c>
      <c r="E2872" t="s">
        <v>31</v>
      </c>
      <c r="F2872" s="2">
        <v>33239</v>
      </c>
      <c r="G2872" s="2">
        <v>38717</v>
      </c>
      <c r="H2872">
        <v>14907</v>
      </c>
      <c r="I2872">
        <v>11611</v>
      </c>
      <c r="J2872">
        <v>260</v>
      </c>
      <c r="K2872">
        <f t="shared" si="88"/>
        <v>1414674300</v>
      </c>
      <c r="L2872">
        <v>186</v>
      </c>
      <c r="M2872">
        <v>181</v>
      </c>
      <c r="N2872" t="s">
        <v>1785</v>
      </c>
      <c r="O2872">
        <v>1</v>
      </c>
      <c r="P2872" t="s">
        <v>39</v>
      </c>
      <c r="Q2872" s="6">
        <v>42050</v>
      </c>
      <c r="R2872">
        <v>181</v>
      </c>
      <c r="S2872">
        <v>133</v>
      </c>
      <c r="T2872" t="s">
        <v>55</v>
      </c>
      <c r="V2872" s="3">
        <v>12700</v>
      </c>
      <c r="W2872">
        <v>115</v>
      </c>
      <c r="AB2872" s="3">
        <v>58979108</v>
      </c>
      <c r="AC2872" s="3">
        <v>43338240</v>
      </c>
      <c r="AD2872">
        <v>114.44</v>
      </c>
      <c r="AE2872" s="5">
        <f t="shared" si="89"/>
        <v>40695584.519999996</v>
      </c>
      <c r="AF2872">
        <v>84.09</v>
      </c>
      <c r="AG2872" s="4">
        <v>0.69</v>
      </c>
      <c r="AH2872" t="s">
        <v>33</v>
      </c>
      <c r="AI2872" t="s">
        <v>52</v>
      </c>
      <c r="AJ2872">
        <v>36.778261000000001</v>
      </c>
      <c r="AK2872">
        <v>-119.41793199999999</v>
      </c>
    </row>
    <row r="2873" spans="1:37" x14ac:dyDescent="0.25">
      <c r="A2873">
        <v>2871</v>
      </c>
      <c r="B2873">
        <v>424</v>
      </c>
      <c r="C2873" t="s">
        <v>1785</v>
      </c>
      <c r="D2873" t="s">
        <v>52</v>
      </c>
      <c r="E2873" t="s">
        <v>31</v>
      </c>
      <c r="F2873" s="2">
        <v>33239</v>
      </c>
      <c r="G2873" s="2">
        <v>38717</v>
      </c>
      <c r="H2873">
        <v>14907</v>
      </c>
      <c r="I2873">
        <v>11611</v>
      </c>
      <c r="J2873">
        <v>260</v>
      </c>
      <c r="K2873">
        <f t="shared" si="88"/>
        <v>1414674300</v>
      </c>
      <c r="L2873">
        <v>186</v>
      </c>
      <c r="M2873">
        <v>181</v>
      </c>
      <c r="N2873" t="s">
        <v>1785</v>
      </c>
      <c r="O2873">
        <v>1</v>
      </c>
      <c r="P2873" t="s">
        <v>39</v>
      </c>
      <c r="Q2873" s="6">
        <v>42019</v>
      </c>
      <c r="R2873">
        <v>177</v>
      </c>
      <c r="S2873">
        <v>163</v>
      </c>
      <c r="T2873" t="s">
        <v>55</v>
      </c>
      <c r="V2873" s="3">
        <v>12700</v>
      </c>
      <c r="W2873">
        <v>108</v>
      </c>
      <c r="Y2873" t="s">
        <v>1786</v>
      </c>
      <c r="AB2873" s="3">
        <v>57675703</v>
      </c>
      <c r="AC2873" s="3">
        <v>53113783</v>
      </c>
      <c r="AD2873">
        <v>108.41</v>
      </c>
      <c r="AE2873" s="5">
        <f t="shared" si="89"/>
        <v>42680020.219999999</v>
      </c>
      <c r="AF2873">
        <v>99.83</v>
      </c>
      <c r="AG2873" s="4">
        <v>0.74</v>
      </c>
      <c r="AH2873" t="s">
        <v>33</v>
      </c>
      <c r="AI2873" t="s">
        <v>52</v>
      </c>
      <c r="AJ2873">
        <v>36.778261000000001</v>
      </c>
      <c r="AK2873">
        <v>-119.41793199999999</v>
      </c>
    </row>
    <row r="2874" spans="1:37" x14ac:dyDescent="0.25">
      <c r="A2874">
        <v>2872</v>
      </c>
      <c r="B2874">
        <v>424</v>
      </c>
      <c r="C2874" t="s">
        <v>1785</v>
      </c>
      <c r="D2874" t="s">
        <v>52</v>
      </c>
      <c r="E2874" t="s">
        <v>31</v>
      </c>
      <c r="F2874" s="2">
        <v>33239</v>
      </c>
      <c r="G2874" s="2">
        <v>38717</v>
      </c>
      <c r="H2874">
        <v>14907</v>
      </c>
      <c r="I2874">
        <v>11611</v>
      </c>
      <c r="J2874">
        <v>260</v>
      </c>
      <c r="K2874">
        <f t="shared" si="88"/>
        <v>1414674300</v>
      </c>
      <c r="L2874">
        <v>186</v>
      </c>
      <c r="M2874">
        <v>181</v>
      </c>
      <c r="N2874" t="s">
        <v>1785</v>
      </c>
      <c r="O2874">
        <v>1</v>
      </c>
      <c r="P2874" t="s">
        <v>39</v>
      </c>
      <c r="Q2874" s="6">
        <v>42352</v>
      </c>
      <c r="R2874">
        <v>143</v>
      </c>
      <c r="S2874">
        <v>193</v>
      </c>
      <c r="T2874" t="s">
        <v>55</v>
      </c>
      <c r="U2874" t="s">
        <v>1787</v>
      </c>
      <c r="V2874" s="3">
        <v>12700</v>
      </c>
      <c r="W2874">
        <v>81</v>
      </c>
      <c r="AB2874" s="3">
        <v>46596754</v>
      </c>
      <c r="AC2874" s="3">
        <v>62889325</v>
      </c>
      <c r="AD2874">
        <v>80.48</v>
      </c>
      <c r="AE2874" s="5">
        <f t="shared" si="89"/>
        <v>31685792.720000003</v>
      </c>
      <c r="AF2874">
        <v>108.62</v>
      </c>
      <c r="AG2874" s="4">
        <v>0.68</v>
      </c>
      <c r="AH2874" t="s">
        <v>33</v>
      </c>
      <c r="AI2874" t="s">
        <v>52</v>
      </c>
      <c r="AJ2874">
        <v>36.778261000000001</v>
      </c>
      <c r="AK2874">
        <v>-119.41793199999999</v>
      </c>
    </row>
    <row r="2875" spans="1:37" x14ac:dyDescent="0.25">
      <c r="A2875">
        <v>2873</v>
      </c>
      <c r="B2875">
        <v>424</v>
      </c>
      <c r="C2875" t="s">
        <v>1785</v>
      </c>
      <c r="D2875" t="s">
        <v>52</v>
      </c>
      <c r="E2875" t="s">
        <v>31</v>
      </c>
      <c r="F2875" s="2">
        <v>33239</v>
      </c>
      <c r="G2875" s="2">
        <v>38717</v>
      </c>
      <c r="H2875">
        <v>14907</v>
      </c>
      <c r="I2875">
        <v>11611</v>
      </c>
      <c r="J2875">
        <v>260</v>
      </c>
      <c r="K2875">
        <f t="shared" si="88"/>
        <v>1414674300</v>
      </c>
      <c r="L2875">
        <v>186</v>
      </c>
      <c r="M2875">
        <v>181</v>
      </c>
      <c r="N2875" t="s">
        <v>1785</v>
      </c>
      <c r="O2875">
        <v>1</v>
      </c>
      <c r="P2875" t="s">
        <v>39</v>
      </c>
      <c r="Q2875" s="6">
        <v>42322</v>
      </c>
      <c r="R2875">
        <v>238</v>
      </c>
      <c r="S2875">
        <v>219</v>
      </c>
      <c r="T2875" t="s">
        <v>55</v>
      </c>
      <c r="V2875" s="3">
        <v>12700</v>
      </c>
      <c r="W2875">
        <v>131</v>
      </c>
      <c r="Z2875">
        <v>49</v>
      </c>
      <c r="AA2875" t="s">
        <v>55</v>
      </c>
      <c r="AB2875" s="3">
        <v>77552640</v>
      </c>
      <c r="AC2875" s="3">
        <v>71361463</v>
      </c>
      <c r="AD2875">
        <v>130.27000000000001</v>
      </c>
      <c r="AE2875" s="5">
        <f t="shared" si="89"/>
        <v>49633689.600000001</v>
      </c>
      <c r="AF2875">
        <v>119.87</v>
      </c>
      <c r="AG2875" s="4">
        <v>0.64</v>
      </c>
      <c r="AH2875" t="s">
        <v>33</v>
      </c>
      <c r="AI2875" t="s">
        <v>52</v>
      </c>
      <c r="AJ2875">
        <v>36.778261000000001</v>
      </c>
      <c r="AK2875">
        <v>-119.41793199999999</v>
      </c>
    </row>
    <row r="2876" spans="1:37" x14ac:dyDescent="0.25">
      <c r="A2876">
        <v>2874</v>
      </c>
      <c r="B2876">
        <v>424</v>
      </c>
      <c r="C2876" t="s">
        <v>1785</v>
      </c>
      <c r="D2876" t="s">
        <v>52</v>
      </c>
      <c r="E2876" t="s">
        <v>31</v>
      </c>
      <c r="F2876" s="2">
        <v>33239</v>
      </c>
      <c r="G2876" s="2">
        <v>38717</v>
      </c>
      <c r="H2876">
        <v>14907</v>
      </c>
      <c r="I2876">
        <v>11611</v>
      </c>
      <c r="J2876">
        <v>260</v>
      </c>
      <c r="K2876">
        <f t="shared" si="88"/>
        <v>1414674300</v>
      </c>
      <c r="L2876">
        <v>186</v>
      </c>
      <c r="M2876">
        <v>181</v>
      </c>
      <c r="N2876" t="s">
        <v>1785</v>
      </c>
      <c r="O2876">
        <v>1</v>
      </c>
      <c r="P2876" t="s">
        <v>39</v>
      </c>
      <c r="Q2876" s="6">
        <v>42291</v>
      </c>
      <c r="R2876">
        <v>303</v>
      </c>
      <c r="S2876">
        <v>282</v>
      </c>
      <c r="T2876" t="s">
        <v>55</v>
      </c>
      <c r="V2876" s="3">
        <v>12700</v>
      </c>
      <c r="W2876">
        <v>170</v>
      </c>
      <c r="Z2876">
        <v>83</v>
      </c>
      <c r="AA2876" t="s">
        <v>55</v>
      </c>
      <c r="AB2876" s="3">
        <v>98732982</v>
      </c>
      <c r="AC2876" s="3">
        <v>91890102</v>
      </c>
      <c r="AD2876">
        <v>170.53</v>
      </c>
      <c r="AE2876" s="5">
        <f t="shared" si="89"/>
        <v>67138427.760000005</v>
      </c>
      <c r="AF2876">
        <v>158.71</v>
      </c>
      <c r="AG2876" s="4">
        <v>0.68</v>
      </c>
      <c r="AH2876" t="s">
        <v>33</v>
      </c>
      <c r="AI2876" t="s">
        <v>52</v>
      </c>
      <c r="AJ2876">
        <v>36.778261000000001</v>
      </c>
      <c r="AK2876">
        <v>-119.41793199999999</v>
      </c>
    </row>
    <row r="2877" spans="1:37" x14ac:dyDescent="0.25">
      <c r="A2877">
        <v>2875</v>
      </c>
      <c r="B2877">
        <v>424</v>
      </c>
      <c r="C2877" t="s">
        <v>1785</v>
      </c>
      <c r="D2877" t="s">
        <v>52</v>
      </c>
      <c r="E2877" t="s">
        <v>31</v>
      </c>
      <c r="F2877" s="2">
        <v>33239</v>
      </c>
      <c r="G2877" s="2">
        <v>38717</v>
      </c>
      <c r="H2877">
        <v>14907</v>
      </c>
      <c r="I2877">
        <v>11611</v>
      </c>
      <c r="J2877">
        <v>260</v>
      </c>
      <c r="K2877">
        <f t="shared" si="88"/>
        <v>1414674300</v>
      </c>
      <c r="L2877">
        <v>186</v>
      </c>
      <c r="M2877">
        <v>181</v>
      </c>
      <c r="N2877" t="s">
        <v>1785</v>
      </c>
      <c r="O2877">
        <v>1</v>
      </c>
      <c r="P2877" t="s">
        <v>39</v>
      </c>
      <c r="Q2877" s="6">
        <v>42261</v>
      </c>
      <c r="R2877">
        <v>297</v>
      </c>
      <c r="S2877">
        <v>338</v>
      </c>
      <c r="T2877" t="s">
        <v>55</v>
      </c>
      <c r="V2877" s="3">
        <v>12700</v>
      </c>
      <c r="W2877">
        <v>154</v>
      </c>
      <c r="Z2877">
        <v>106</v>
      </c>
      <c r="AA2877" t="s">
        <v>55</v>
      </c>
      <c r="AB2877" s="3">
        <v>96777874</v>
      </c>
      <c r="AC2877" s="3">
        <v>110137782</v>
      </c>
      <c r="AD2877">
        <v>152.41</v>
      </c>
      <c r="AE2877" s="5">
        <f t="shared" si="89"/>
        <v>58066724.399999999</v>
      </c>
      <c r="AF2877">
        <v>173.45</v>
      </c>
      <c r="AG2877" s="4">
        <v>0.6</v>
      </c>
      <c r="AH2877" t="s">
        <v>33</v>
      </c>
      <c r="AI2877" t="s">
        <v>52</v>
      </c>
      <c r="AJ2877">
        <v>36.778261000000001</v>
      </c>
      <c r="AK2877">
        <v>-119.41793199999999</v>
      </c>
    </row>
    <row r="2878" spans="1:37" x14ac:dyDescent="0.25">
      <c r="A2878">
        <v>2876</v>
      </c>
      <c r="B2878">
        <v>424</v>
      </c>
      <c r="C2878" t="s">
        <v>1785</v>
      </c>
      <c r="D2878" t="s">
        <v>52</v>
      </c>
      <c r="E2878" t="s">
        <v>31</v>
      </c>
      <c r="F2878" s="2">
        <v>33239</v>
      </c>
      <c r="G2878" s="2">
        <v>38717</v>
      </c>
      <c r="H2878">
        <v>14907</v>
      </c>
      <c r="I2878">
        <v>11611</v>
      </c>
      <c r="J2878">
        <v>260</v>
      </c>
      <c r="K2878">
        <f t="shared" si="88"/>
        <v>1414674300</v>
      </c>
      <c r="L2878">
        <v>186</v>
      </c>
      <c r="M2878">
        <v>181</v>
      </c>
      <c r="N2878" t="s">
        <v>1785</v>
      </c>
      <c r="O2878">
        <v>1</v>
      </c>
      <c r="P2878" t="s">
        <v>39</v>
      </c>
      <c r="Q2878" s="6">
        <v>42230</v>
      </c>
      <c r="R2878">
        <v>333</v>
      </c>
      <c r="S2878">
        <v>360</v>
      </c>
      <c r="T2878" t="s">
        <v>55</v>
      </c>
      <c r="U2878" t="s">
        <v>1788</v>
      </c>
      <c r="V2878" s="3">
        <v>14907</v>
      </c>
      <c r="Z2878">
        <v>101.85</v>
      </c>
      <c r="AA2878" t="s">
        <v>55</v>
      </c>
      <c r="AB2878" s="3">
        <v>108508525</v>
      </c>
      <c r="AC2878" s="3">
        <v>117306514</v>
      </c>
      <c r="AD2878">
        <v>199.59</v>
      </c>
      <c r="AE2878" s="5">
        <f t="shared" si="89"/>
        <v>92232246.25</v>
      </c>
      <c r="AF2878">
        <v>215.77</v>
      </c>
      <c r="AG2878" s="4">
        <v>0.85</v>
      </c>
      <c r="AH2878" t="s">
        <v>33</v>
      </c>
      <c r="AI2878" t="s">
        <v>52</v>
      </c>
      <c r="AJ2878">
        <v>36.778261000000001</v>
      </c>
      <c r="AK2878">
        <v>-119.41793199999999</v>
      </c>
    </row>
    <row r="2879" spans="1:37" x14ac:dyDescent="0.25">
      <c r="A2879">
        <v>2877</v>
      </c>
      <c r="B2879">
        <v>424</v>
      </c>
      <c r="C2879" t="s">
        <v>1785</v>
      </c>
      <c r="D2879" t="s">
        <v>52</v>
      </c>
      <c r="E2879" t="s">
        <v>31</v>
      </c>
      <c r="F2879" s="2">
        <v>33239</v>
      </c>
      <c r="G2879" s="2">
        <v>38717</v>
      </c>
      <c r="H2879">
        <v>14907</v>
      </c>
      <c r="I2879">
        <v>11611</v>
      </c>
      <c r="J2879">
        <v>260</v>
      </c>
      <c r="K2879">
        <f t="shared" si="88"/>
        <v>1414674300</v>
      </c>
      <c r="L2879">
        <v>186</v>
      </c>
      <c r="M2879">
        <v>181</v>
      </c>
      <c r="N2879" t="s">
        <v>1785</v>
      </c>
      <c r="O2879">
        <v>1</v>
      </c>
      <c r="P2879" t="s">
        <v>39</v>
      </c>
      <c r="Q2879" s="6">
        <v>42199</v>
      </c>
      <c r="R2879">
        <v>375</v>
      </c>
      <c r="S2879">
        <v>360</v>
      </c>
      <c r="T2879" t="s">
        <v>55</v>
      </c>
      <c r="U2879" t="s">
        <v>1788</v>
      </c>
      <c r="V2879" s="3">
        <v>14907</v>
      </c>
      <c r="Z2879">
        <v>115.6</v>
      </c>
      <c r="AA2879" t="s">
        <v>55</v>
      </c>
      <c r="AB2879" s="3">
        <v>122194285</v>
      </c>
      <c r="AC2879" s="3">
        <v>117306514</v>
      </c>
      <c r="AD2879">
        <v>224.76</v>
      </c>
      <c r="AE2879" s="5">
        <f t="shared" si="89"/>
        <v>103865142.25</v>
      </c>
      <c r="AF2879">
        <v>215.77</v>
      </c>
      <c r="AG2879" s="4">
        <v>0.85</v>
      </c>
      <c r="AH2879" t="s">
        <v>33</v>
      </c>
      <c r="AI2879" t="s">
        <v>52</v>
      </c>
      <c r="AJ2879">
        <v>36.778261000000001</v>
      </c>
      <c r="AK2879">
        <v>-119.41793199999999</v>
      </c>
    </row>
    <row r="2880" spans="1:37" x14ac:dyDescent="0.25">
      <c r="A2880">
        <v>2878</v>
      </c>
      <c r="B2880">
        <v>424</v>
      </c>
      <c r="C2880" t="s">
        <v>1785</v>
      </c>
      <c r="D2880" t="s">
        <v>52</v>
      </c>
      <c r="E2880" t="s">
        <v>31</v>
      </c>
      <c r="F2880" s="2">
        <v>33239</v>
      </c>
      <c r="G2880" s="2">
        <v>38717</v>
      </c>
      <c r="H2880">
        <v>14907</v>
      </c>
      <c r="I2880">
        <v>11611</v>
      </c>
      <c r="J2880">
        <v>260</v>
      </c>
      <c r="K2880">
        <f t="shared" si="88"/>
        <v>1414674300</v>
      </c>
      <c r="L2880">
        <v>186</v>
      </c>
      <c r="M2880">
        <v>181</v>
      </c>
      <c r="N2880" t="s">
        <v>1785</v>
      </c>
      <c r="O2880">
        <v>1</v>
      </c>
      <c r="P2880" t="s">
        <v>39</v>
      </c>
      <c r="Q2880" s="6">
        <v>42169</v>
      </c>
      <c r="R2880">
        <v>309</v>
      </c>
      <c r="S2880">
        <v>297</v>
      </c>
      <c r="T2880" t="s">
        <v>55</v>
      </c>
      <c r="U2880" t="s">
        <v>1788</v>
      </c>
      <c r="V2880" s="3">
        <v>14907</v>
      </c>
      <c r="Z2880">
        <v>105.5</v>
      </c>
      <c r="AA2880" t="s">
        <v>55</v>
      </c>
      <c r="AB2880" s="3">
        <v>100688091</v>
      </c>
      <c r="AC2880" s="3">
        <v>96777874</v>
      </c>
      <c r="AD2880">
        <v>191.38</v>
      </c>
      <c r="AE2880" s="5">
        <f t="shared" si="89"/>
        <v>85584877.349999994</v>
      </c>
      <c r="AF2880">
        <v>183.94</v>
      </c>
      <c r="AG2880" s="4">
        <v>0.85</v>
      </c>
      <c r="AH2880" t="s">
        <v>33</v>
      </c>
      <c r="AI2880" t="s">
        <v>52</v>
      </c>
      <c r="AJ2880">
        <v>36.778261000000001</v>
      </c>
      <c r="AK2880">
        <v>-119.41793199999999</v>
      </c>
    </row>
    <row r="2881" spans="1:37" x14ac:dyDescent="0.25">
      <c r="A2881">
        <v>2879</v>
      </c>
      <c r="B2881">
        <v>565</v>
      </c>
      <c r="C2881" t="s">
        <v>1789</v>
      </c>
      <c r="D2881" t="s">
        <v>59</v>
      </c>
      <c r="E2881" t="s">
        <v>31</v>
      </c>
      <c r="F2881" s="2">
        <v>34700</v>
      </c>
      <c r="G2881" s="2">
        <v>38352</v>
      </c>
      <c r="H2881">
        <v>82484</v>
      </c>
      <c r="I2881">
        <v>57054</v>
      </c>
      <c r="J2881">
        <v>227</v>
      </c>
      <c r="K2881">
        <f t="shared" si="88"/>
        <v>6834211820</v>
      </c>
      <c r="L2881">
        <v>204</v>
      </c>
      <c r="M2881">
        <v>182</v>
      </c>
      <c r="N2881" t="s">
        <v>1789</v>
      </c>
      <c r="O2881" t="s">
        <v>788</v>
      </c>
      <c r="P2881" t="s">
        <v>39</v>
      </c>
      <c r="Q2881" s="6">
        <v>42050</v>
      </c>
      <c r="R2881">
        <v>617</v>
      </c>
      <c r="S2881">
        <v>737</v>
      </c>
      <c r="T2881" t="s">
        <v>55</v>
      </c>
      <c r="V2881" s="3">
        <v>85146</v>
      </c>
      <c r="W2881">
        <v>37.090000000000003</v>
      </c>
      <c r="X2881" t="s">
        <v>2225</v>
      </c>
      <c r="AB2881" s="3">
        <v>201050330</v>
      </c>
      <c r="AC2881" s="3">
        <v>240152502</v>
      </c>
      <c r="AD2881">
        <v>37.11</v>
      </c>
      <c r="AE2881" s="5">
        <f t="shared" si="89"/>
        <v>88462145.200000003</v>
      </c>
      <c r="AF2881">
        <v>44.32</v>
      </c>
      <c r="AG2881" s="4">
        <v>0.44</v>
      </c>
      <c r="AH2881" t="s">
        <v>33</v>
      </c>
      <c r="AI2881" t="s">
        <v>59</v>
      </c>
      <c r="AJ2881">
        <v>37.739651000000002</v>
      </c>
      <c r="AK2881">
        <v>-121.425223</v>
      </c>
    </row>
    <row r="2882" spans="1:37" x14ac:dyDescent="0.25">
      <c r="A2882">
        <v>2880</v>
      </c>
      <c r="B2882">
        <v>565</v>
      </c>
      <c r="C2882" t="s">
        <v>1789</v>
      </c>
      <c r="D2882" t="s">
        <v>59</v>
      </c>
      <c r="E2882" t="s">
        <v>31</v>
      </c>
      <c r="F2882" s="2">
        <v>34700</v>
      </c>
      <c r="G2882" s="2">
        <v>38352</v>
      </c>
      <c r="H2882">
        <v>82484</v>
      </c>
      <c r="I2882">
        <v>57054</v>
      </c>
      <c r="J2882">
        <v>227</v>
      </c>
      <c r="K2882">
        <f t="shared" si="88"/>
        <v>6834211820</v>
      </c>
      <c r="L2882">
        <v>204</v>
      </c>
      <c r="M2882">
        <v>182</v>
      </c>
      <c r="N2882" t="s">
        <v>1789</v>
      </c>
      <c r="O2882" t="s">
        <v>788</v>
      </c>
      <c r="P2882" t="s">
        <v>39</v>
      </c>
      <c r="Q2882" s="6">
        <v>42019</v>
      </c>
      <c r="R2882">
        <v>746</v>
      </c>
      <c r="S2882">
        <v>954</v>
      </c>
      <c r="T2882" t="s">
        <v>55</v>
      </c>
      <c r="V2882" s="3">
        <v>85146</v>
      </c>
      <c r="W2882">
        <v>38.679000000000002</v>
      </c>
      <c r="AB2882" s="3">
        <v>243086510</v>
      </c>
      <c r="AC2882" s="3">
        <v>310999999</v>
      </c>
      <c r="AD2882">
        <v>38.68</v>
      </c>
      <c r="AE2882" s="5">
        <f t="shared" si="89"/>
        <v>102096334.2</v>
      </c>
      <c r="AF2882">
        <v>49.49</v>
      </c>
      <c r="AG2882" s="4">
        <v>0.42</v>
      </c>
      <c r="AH2882" t="s">
        <v>33</v>
      </c>
      <c r="AI2882" t="s">
        <v>59</v>
      </c>
      <c r="AJ2882">
        <v>37.739651000000002</v>
      </c>
      <c r="AK2882">
        <v>-121.425223</v>
      </c>
    </row>
    <row r="2883" spans="1:37" x14ac:dyDescent="0.25">
      <c r="A2883">
        <v>2881</v>
      </c>
      <c r="B2883">
        <v>565</v>
      </c>
      <c r="C2883" t="s">
        <v>1789</v>
      </c>
      <c r="D2883" t="s">
        <v>59</v>
      </c>
      <c r="E2883" t="s">
        <v>31</v>
      </c>
      <c r="F2883" s="2">
        <v>34700</v>
      </c>
      <c r="G2883" s="2">
        <v>38352</v>
      </c>
      <c r="H2883">
        <v>82484</v>
      </c>
      <c r="I2883">
        <v>57054</v>
      </c>
      <c r="J2883">
        <v>227</v>
      </c>
      <c r="K2883">
        <f t="shared" ref="K2883:K2946" si="90">J2883*H2883*365</f>
        <v>6834211820</v>
      </c>
      <c r="L2883">
        <v>204</v>
      </c>
      <c r="M2883">
        <v>182</v>
      </c>
      <c r="N2883" t="s">
        <v>1789</v>
      </c>
      <c r="O2883" t="s">
        <v>788</v>
      </c>
      <c r="P2883" t="s">
        <v>39</v>
      </c>
      <c r="Q2883" s="6">
        <v>42352</v>
      </c>
      <c r="R2883">
        <v>789</v>
      </c>
      <c r="S2883">
        <v>969</v>
      </c>
      <c r="T2883" t="s">
        <v>55</v>
      </c>
      <c r="V2883" s="3">
        <v>85146</v>
      </c>
      <c r="W2883">
        <v>70.167996529999996</v>
      </c>
      <c r="X2883" t="s">
        <v>1790</v>
      </c>
      <c r="AB2883" s="3">
        <v>257236459</v>
      </c>
      <c r="AC2883" s="3">
        <v>315671799</v>
      </c>
      <c r="AD2883">
        <v>70.17</v>
      </c>
      <c r="AE2883" s="5">
        <f t="shared" ref="AE2883:AE2946" si="91">AB2883*AG2883</f>
        <v>185210250.47999999</v>
      </c>
      <c r="AF2883">
        <v>86.11</v>
      </c>
      <c r="AG2883" s="4">
        <v>0.72</v>
      </c>
      <c r="AH2883" t="s">
        <v>33</v>
      </c>
      <c r="AI2883" t="s">
        <v>59</v>
      </c>
      <c r="AJ2883">
        <v>37.739651000000002</v>
      </c>
      <c r="AK2883">
        <v>-121.425223</v>
      </c>
    </row>
    <row r="2884" spans="1:37" x14ac:dyDescent="0.25">
      <c r="A2884">
        <v>2882</v>
      </c>
      <c r="B2884">
        <v>565</v>
      </c>
      <c r="C2884" t="s">
        <v>1789</v>
      </c>
      <c r="D2884" t="s">
        <v>59</v>
      </c>
      <c r="E2884" t="s">
        <v>31</v>
      </c>
      <c r="F2884" s="2">
        <v>34700</v>
      </c>
      <c r="G2884" s="2">
        <v>38352</v>
      </c>
      <c r="H2884">
        <v>82484</v>
      </c>
      <c r="I2884">
        <v>57054</v>
      </c>
      <c r="J2884">
        <v>227</v>
      </c>
      <c r="K2884">
        <f t="shared" si="90"/>
        <v>6834211820</v>
      </c>
      <c r="L2884">
        <v>204</v>
      </c>
      <c r="M2884">
        <v>182</v>
      </c>
      <c r="N2884" t="s">
        <v>1789</v>
      </c>
      <c r="O2884" t="s">
        <v>788</v>
      </c>
      <c r="P2884" t="s">
        <v>39</v>
      </c>
      <c r="Q2884" s="6">
        <v>42322</v>
      </c>
      <c r="R2884">
        <v>970</v>
      </c>
      <c r="S2884" s="3">
        <v>1231</v>
      </c>
      <c r="T2884" t="s">
        <v>55</v>
      </c>
      <c r="V2884" s="3">
        <v>85146</v>
      </c>
      <c r="X2884" t="s">
        <v>1791</v>
      </c>
      <c r="AB2884" s="3">
        <v>315999993</v>
      </c>
      <c r="AC2884" s="3">
        <v>400999935</v>
      </c>
      <c r="AD2884">
        <v>81.650000000000006</v>
      </c>
      <c r="AE2884" s="5">
        <f t="shared" si="91"/>
        <v>208559995.38</v>
      </c>
      <c r="AF2884">
        <v>103.61</v>
      </c>
      <c r="AG2884" s="4">
        <v>0.66</v>
      </c>
      <c r="AH2884" t="s">
        <v>33</v>
      </c>
      <c r="AI2884" t="s">
        <v>59</v>
      </c>
      <c r="AJ2884">
        <v>37.739651000000002</v>
      </c>
      <c r="AK2884">
        <v>-121.425223</v>
      </c>
    </row>
    <row r="2885" spans="1:37" x14ac:dyDescent="0.25">
      <c r="A2885">
        <v>2883</v>
      </c>
      <c r="B2885">
        <v>565</v>
      </c>
      <c r="C2885" t="s">
        <v>1789</v>
      </c>
      <c r="D2885" t="s">
        <v>59</v>
      </c>
      <c r="E2885" t="s">
        <v>31</v>
      </c>
      <c r="F2885" s="2">
        <v>34700</v>
      </c>
      <c r="G2885" s="2">
        <v>38352</v>
      </c>
      <c r="H2885">
        <v>82484</v>
      </c>
      <c r="I2885">
        <v>57054</v>
      </c>
      <c r="J2885">
        <v>227</v>
      </c>
      <c r="K2885">
        <f t="shared" si="90"/>
        <v>6834211820</v>
      </c>
      <c r="L2885">
        <v>204</v>
      </c>
      <c r="M2885">
        <v>182</v>
      </c>
      <c r="N2885" t="s">
        <v>1789</v>
      </c>
      <c r="O2885" t="s">
        <v>788</v>
      </c>
      <c r="P2885" t="s">
        <v>39</v>
      </c>
      <c r="Q2885" s="6">
        <v>42291</v>
      </c>
      <c r="R2885" s="3">
        <v>1320</v>
      </c>
      <c r="S2885" s="3">
        <v>1639</v>
      </c>
      <c r="T2885" t="s">
        <v>55</v>
      </c>
      <c r="U2885" t="s">
        <v>1792</v>
      </c>
      <c r="V2885" s="3">
        <v>85146</v>
      </c>
      <c r="W2885">
        <v>111</v>
      </c>
      <c r="X2885" t="s">
        <v>1793</v>
      </c>
      <c r="AB2885" s="3">
        <v>430123884</v>
      </c>
      <c r="AC2885" s="3">
        <v>534070489</v>
      </c>
      <c r="AD2885">
        <v>110.81</v>
      </c>
      <c r="AE2885" s="5">
        <f t="shared" si="91"/>
        <v>292484241.12</v>
      </c>
      <c r="AF2885">
        <v>137.59</v>
      </c>
      <c r="AG2885" s="4">
        <v>0.68</v>
      </c>
      <c r="AH2885" t="s">
        <v>33</v>
      </c>
      <c r="AI2885" t="s">
        <v>59</v>
      </c>
      <c r="AJ2885">
        <v>37.739651000000002</v>
      </c>
      <c r="AK2885">
        <v>-121.425223</v>
      </c>
    </row>
    <row r="2886" spans="1:37" x14ac:dyDescent="0.25">
      <c r="A2886">
        <v>2884</v>
      </c>
      <c r="B2886">
        <v>565</v>
      </c>
      <c r="C2886" t="s">
        <v>1789</v>
      </c>
      <c r="D2886" t="s">
        <v>59</v>
      </c>
      <c r="E2886" t="s">
        <v>31</v>
      </c>
      <c r="F2886" s="2">
        <v>34700</v>
      </c>
      <c r="G2886" s="2">
        <v>38352</v>
      </c>
      <c r="H2886">
        <v>82484</v>
      </c>
      <c r="I2886">
        <v>57054</v>
      </c>
      <c r="J2886">
        <v>227</v>
      </c>
      <c r="K2886">
        <f t="shared" si="90"/>
        <v>6834211820</v>
      </c>
      <c r="L2886">
        <v>204</v>
      </c>
      <c r="M2886">
        <v>182</v>
      </c>
      <c r="N2886" t="s">
        <v>1789</v>
      </c>
      <c r="O2886">
        <v>2</v>
      </c>
      <c r="P2886" t="s">
        <v>39</v>
      </c>
      <c r="Q2886" s="6">
        <v>42261</v>
      </c>
      <c r="R2886" s="3">
        <v>1369</v>
      </c>
      <c r="S2886" s="3">
        <v>1875</v>
      </c>
      <c r="T2886" t="s">
        <v>55</v>
      </c>
      <c r="V2886" s="3">
        <v>85146</v>
      </c>
      <c r="W2886">
        <v>127</v>
      </c>
      <c r="X2886" t="s">
        <v>1794</v>
      </c>
      <c r="Y2886" t="s">
        <v>1795</v>
      </c>
      <c r="AB2886" s="3">
        <v>446000017</v>
      </c>
      <c r="AC2886" s="3">
        <v>611000101</v>
      </c>
      <c r="AD2886">
        <v>127.46</v>
      </c>
      <c r="AE2886" s="5">
        <f t="shared" si="91"/>
        <v>325580012.40999997</v>
      </c>
      <c r="AF2886">
        <v>174.61</v>
      </c>
      <c r="AG2886" s="4">
        <v>0.73</v>
      </c>
      <c r="AH2886" t="s">
        <v>33</v>
      </c>
      <c r="AI2886" t="s">
        <v>59</v>
      </c>
      <c r="AJ2886">
        <v>37.739651000000002</v>
      </c>
      <c r="AK2886">
        <v>-121.425223</v>
      </c>
    </row>
    <row r="2887" spans="1:37" x14ac:dyDescent="0.25">
      <c r="A2887">
        <v>2885</v>
      </c>
      <c r="B2887">
        <v>565</v>
      </c>
      <c r="C2887" t="s">
        <v>1789</v>
      </c>
      <c r="D2887" t="s">
        <v>59</v>
      </c>
      <c r="E2887" t="s">
        <v>31</v>
      </c>
      <c r="F2887" s="2">
        <v>34700</v>
      </c>
      <c r="G2887" s="2">
        <v>38352</v>
      </c>
      <c r="H2887">
        <v>82484</v>
      </c>
      <c r="I2887">
        <v>57054</v>
      </c>
      <c r="J2887">
        <v>227</v>
      </c>
      <c r="K2887">
        <f t="shared" si="90"/>
        <v>6834211820</v>
      </c>
      <c r="L2887">
        <v>204</v>
      </c>
      <c r="M2887">
        <v>182</v>
      </c>
      <c r="N2887" t="s">
        <v>1789</v>
      </c>
      <c r="O2887" t="s">
        <v>54</v>
      </c>
      <c r="P2887" t="s">
        <v>39</v>
      </c>
      <c r="Q2887" s="6">
        <v>42230</v>
      </c>
      <c r="R2887" s="3">
        <v>1289</v>
      </c>
      <c r="S2887" s="3">
        <v>2194</v>
      </c>
      <c r="T2887" t="s">
        <v>55</v>
      </c>
      <c r="V2887" s="3">
        <v>82484</v>
      </c>
      <c r="X2887" t="s">
        <v>1796</v>
      </c>
      <c r="AB2887" s="3">
        <v>420022489</v>
      </c>
      <c r="AC2887" s="3">
        <v>714918031</v>
      </c>
      <c r="AD2887">
        <v>128.13</v>
      </c>
      <c r="AE2887" s="5">
        <f t="shared" si="91"/>
        <v>327617541.42000002</v>
      </c>
      <c r="AF2887">
        <v>218.08</v>
      </c>
      <c r="AG2887" s="4">
        <v>0.78</v>
      </c>
      <c r="AH2887" t="s">
        <v>33</v>
      </c>
      <c r="AI2887" t="s">
        <v>59</v>
      </c>
      <c r="AJ2887">
        <v>37.739651000000002</v>
      </c>
      <c r="AK2887">
        <v>-121.425223</v>
      </c>
    </row>
    <row r="2888" spans="1:37" x14ac:dyDescent="0.25">
      <c r="A2888">
        <v>2886</v>
      </c>
      <c r="B2888">
        <v>565</v>
      </c>
      <c r="C2888" t="s">
        <v>1789</v>
      </c>
      <c r="D2888" t="s">
        <v>59</v>
      </c>
      <c r="E2888" t="s">
        <v>31</v>
      </c>
      <c r="F2888" s="2">
        <v>34700</v>
      </c>
      <c r="G2888" s="2">
        <v>38352</v>
      </c>
      <c r="H2888">
        <v>82484</v>
      </c>
      <c r="I2888">
        <v>57054</v>
      </c>
      <c r="J2888">
        <v>227</v>
      </c>
      <c r="K2888">
        <f t="shared" si="90"/>
        <v>6834211820</v>
      </c>
      <c r="L2888">
        <v>204</v>
      </c>
      <c r="M2888">
        <v>182</v>
      </c>
      <c r="N2888" t="s">
        <v>1789</v>
      </c>
      <c r="O2888" t="s">
        <v>98</v>
      </c>
      <c r="P2888" t="s">
        <v>34</v>
      </c>
      <c r="Q2888" s="6">
        <v>42199</v>
      </c>
      <c r="R2888" s="3">
        <v>1734</v>
      </c>
      <c r="S2888" s="3">
        <v>2200</v>
      </c>
      <c r="T2888" t="s">
        <v>55</v>
      </c>
      <c r="V2888" s="3">
        <v>85146</v>
      </c>
      <c r="AB2888" s="3">
        <v>565026374</v>
      </c>
      <c r="AC2888" s="3">
        <v>716873139</v>
      </c>
      <c r="AD2888">
        <v>147.69999999999999</v>
      </c>
      <c r="AE2888" s="5">
        <f t="shared" si="91"/>
        <v>389868198.05999994</v>
      </c>
      <c r="AF2888">
        <v>187.4</v>
      </c>
      <c r="AG2888" s="4">
        <v>0.69</v>
      </c>
      <c r="AH2888" t="s">
        <v>33</v>
      </c>
      <c r="AI2888" t="s">
        <v>59</v>
      </c>
      <c r="AJ2888">
        <v>37.739651000000002</v>
      </c>
      <c r="AK2888">
        <v>-121.425223</v>
      </c>
    </row>
    <row r="2889" spans="1:37" x14ac:dyDescent="0.25">
      <c r="A2889">
        <v>2887</v>
      </c>
      <c r="B2889">
        <v>565</v>
      </c>
      <c r="C2889" t="s">
        <v>1789</v>
      </c>
      <c r="D2889" t="s">
        <v>59</v>
      </c>
      <c r="E2889" t="s">
        <v>31</v>
      </c>
      <c r="F2889" s="2">
        <v>34700</v>
      </c>
      <c r="G2889" s="2">
        <v>38352</v>
      </c>
      <c r="H2889">
        <v>82484</v>
      </c>
      <c r="I2889">
        <v>57054</v>
      </c>
      <c r="J2889">
        <v>227</v>
      </c>
      <c r="K2889">
        <f t="shared" si="90"/>
        <v>6834211820</v>
      </c>
      <c r="L2889">
        <v>204</v>
      </c>
      <c r="M2889">
        <v>182</v>
      </c>
      <c r="N2889" t="s">
        <v>1789</v>
      </c>
      <c r="O2889" t="s">
        <v>1797</v>
      </c>
      <c r="P2889" t="s">
        <v>34</v>
      </c>
      <c r="Q2889" s="6">
        <v>42169</v>
      </c>
      <c r="R2889" s="3">
        <v>1900</v>
      </c>
      <c r="S2889" s="3">
        <v>2102</v>
      </c>
      <c r="T2889" t="s">
        <v>55</v>
      </c>
      <c r="V2889" s="3">
        <v>85146</v>
      </c>
      <c r="AB2889" s="3">
        <v>619117711</v>
      </c>
      <c r="AC2889" s="3">
        <v>684939700</v>
      </c>
      <c r="AD2889">
        <v>167.24</v>
      </c>
      <c r="AE2889" s="5">
        <f t="shared" si="91"/>
        <v>427191220.58999997</v>
      </c>
      <c r="AF2889">
        <v>185.02</v>
      </c>
      <c r="AG2889" s="4">
        <v>0.69</v>
      </c>
      <c r="AH2889" t="s">
        <v>33</v>
      </c>
      <c r="AI2889" t="s">
        <v>59</v>
      </c>
      <c r="AJ2889">
        <v>37.739651000000002</v>
      </c>
      <c r="AK2889">
        <v>-121.425223</v>
      </c>
    </row>
    <row r="2890" spans="1:37" x14ac:dyDescent="0.25">
      <c r="A2890">
        <v>2888</v>
      </c>
      <c r="B2890">
        <v>519</v>
      </c>
      <c r="C2890" t="s">
        <v>1798</v>
      </c>
      <c r="D2890" t="s">
        <v>52</v>
      </c>
      <c r="E2890" t="s">
        <v>31</v>
      </c>
      <c r="F2890" s="2">
        <v>36161</v>
      </c>
      <c r="G2890" s="2">
        <v>39813</v>
      </c>
      <c r="H2890">
        <v>12201</v>
      </c>
      <c r="I2890">
        <v>12192</v>
      </c>
      <c r="J2890">
        <v>233</v>
      </c>
      <c r="K2890">
        <f t="shared" si="90"/>
        <v>1037634045</v>
      </c>
      <c r="L2890">
        <v>210</v>
      </c>
      <c r="M2890">
        <v>186</v>
      </c>
      <c r="N2890" t="s">
        <v>1798</v>
      </c>
      <c r="O2890">
        <v>1</v>
      </c>
      <c r="P2890" t="s">
        <v>39</v>
      </c>
      <c r="Q2890" s="6">
        <v>42050</v>
      </c>
      <c r="R2890">
        <v>142</v>
      </c>
      <c r="S2890">
        <v>153</v>
      </c>
      <c r="T2890" t="s">
        <v>55</v>
      </c>
      <c r="U2890" t="s">
        <v>2226</v>
      </c>
      <c r="V2890" s="3">
        <v>12200</v>
      </c>
      <c r="W2890">
        <v>120</v>
      </c>
      <c r="X2890" t="s">
        <v>2227</v>
      </c>
      <c r="Y2890" t="s">
        <v>2228</v>
      </c>
      <c r="Z2890">
        <v>31.1</v>
      </c>
      <c r="AA2890" t="s">
        <v>55</v>
      </c>
      <c r="AB2890" s="3">
        <v>46107977</v>
      </c>
      <c r="AC2890" s="3">
        <v>49822683</v>
      </c>
      <c r="AD2890">
        <v>120.13</v>
      </c>
      <c r="AE2890" s="5">
        <f t="shared" si="91"/>
        <v>41036099.530000001</v>
      </c>
      <c r="AF2890">
        <v>129.81</v>
      </c>
      <c r="AG2890" s="4">
        <v>0.89</v>
      </c>
      <c r="AH2890" t="s">
        <v>33</v>
      </c>
      <c r="AI2890" t="s">
        <v>52</v>
      </c>
      <c r="AJ2890">
        <v>36.778261000000001</v>
      </c>
      <c r="AK2890">
        <v>-119.41793199999999</v>
      </c>
    </row>
    <row r="2891" spans="1:37" x14ac:dyDescent="0.25">
      <c r="A2891">
        <v>2889</v>
      </c>
      <c r="B2891">
        <v>519</v>
      </c>
      <c r="C2891" t="s">
        <v>1798</v>
      </c>
      <c r="D2891" t="s">
        <v>52</v>
      </c>
      <c r="E2891" t="s">
        <v>31</v>
      </c>
      <c r="F2891" s="2">
        <v>36161</v>
      </c>
      <c r="G2891" s="2">
        <v>39813</v>
      </c>
      <c r="H2891">
        <v>12201</v>
      </c>
      <c r="I2891">
        <v>12192</v>
      </c>
      <c r="J2891">
        <v>233</v>
      </c>
      <c r="K2891">
        <f t="shared" si="90"/>
        <v>1037634045</v>
      </c>
      <c r="L2891">
        <v>210</v>
      </c>
      <c r="M2891">
        <v>186</v>
      </c>
      <c r="N2891" t="s">
        <v>1798</v>
      </c>
      <c r="O2891">
        <v>1</v>
      </c>
      <c r="P2891" t="s">
        <v>39</v>
      </c>
      <c r="Q2891" s="6">
        <v>42019</v>
      </c>
      <c r="R2891">
        <v>158</v>
      </c>
      <c r="S2891">
        <v>171</v>
      </c>
      <c r="T2891" t="s">
        <v>55</v>
      </c>
      <c r="U2891" t="s">
        <v>1060</v>
      </c>
      <c r="V2891" s="3">
        <v>12200</v>
      </c>
      <c r="W2891">
        <v>121</v>
      </c>
      <c r="X2891" t="s">
        <v>1799</v>
      </c>
      <c r="Y2891" t="s">
        <v>1800</v>
      </c>
      <c r="Z2891">
        <v>24.8</v>
      </c>
      <c r="AA2891" t="s">
        <v>55</v>
      </c>
      <c r="AB2891" s="3">
        <v>51549696</v>
      </c>
      <c r="AC2891" s="3">
        <v>55785764</v>
      </c>
      <c r="AD2891">
        <v>121.31</v>
      </c>
      <c r="AE2891" s="5">
        <f t="shared" si="91"/>
        <v>45879229.439999998</v>
      </c>
      <c r="AF2891">
        <v>131.28</v>
      </c>
      <c r="AG2891" s="4">
        <v>0.89</v>
      </c>
      <c r="AH2891" t="s">
        <v>33</v>
      </c>
      <c r="AI2891" t="s">
        <v>52</v>
      </c>
      <c r="AJ2891">
        <v>36.778261000000001</v>
      </c>
      <c r="AK2891">
        <v>-119.41793199999999</v>
      </c>
    </row>
    <row r="2892" spans="1:37" x14ac:dyDescent="0.25">
      <c r="A2892">
        <v>2890</v>
      </c>
      <c r="B2892">
        <v>519</v>
      </c>
      <c r="C2892" t="s">
        <v>1798</v>
      </c>
      <c r="D2892" t="s">
        <v>52</v>
      </c>
      <c r="E2892" t="s">
        <v>31</v>
      </c>
      <c r="F2892" s="2">
        <v>36161</v>
      </c>
      <c r="G2892" s="2">
        <v>39813</v>
      </c>
      <c r="H2892">
        <v>12201</v>
      </c>
      <c r="I2892">
        <v>12192</v>
      </c>
      <c r="J2892">
        <v>233</v>
      </c>
      <c r="K2892">
        <f t="shared" si="90"/>
        <v>1037634045</v>
      </c>
      <c r="L2892">
        <v>210</v>
      </c>
      <c r="M2892">
        <v>186</v>
      </c>
      <c r="N2892" t="s">
        <v>1798</v>
      </c>
      <c r="O2892">
        <v>1</v>
      </c>
      <c r="P2892" t="s">
        <v>39</v>
      </c>
      <c r="Q2892" s="6">
        <v>42352</v>
      </c>
      <c r="R2892">
        <v>122</v>
      </c>
      <c r="S2892">
        <v>204</v>
      </c>
      <c r="T2892" t="s">
        <v>55</v>
      </c>
      <c r="U2892" t="s">
        <v>1801</v>
      </c>
      <c r="V2892" s="3">
        <v>12200</v>
      </c>
      <c r="W2892">
        <v>94</v>
      </c>
      <c r="X2892" t="s">
        <v>1802</v>
      </c>
      <c r="Y2892" t="s">
        <v>1803</v>
      </c>
      <c r="Z2892">
        <v>6.8</v>
      </c>
      <c r="AA2892" t="s">
        <v>55</v>
      </c>
      <c r="AB2892" s="3">
        <v>39753874</v>
      </c>
      <c r="AC2892" s="3">
        <v>66473691</v>
      </c>
      <c r="AD2892">
        <v>93.55</v>
      </c>
      <c r="AE2892" s="5">
        <f t="shared" si="91"/>
        <v>35380947.859999999</v>
      </c>
      <c r="AF2892">
        <v>156.43</v>
      </c>
      <c r="AG2892" s="4">
        <v>0.89</v>
      </c>
      <c r="AH2892" t="s">
        <v>33</v>
      </c>
      <c r="AI2892" t="s">
        <v>52</v>
      </c>
      <c r="AJ2892">
        <v>36.778261000000001</v>
      </c>
      <c r="AK2892">
        <v>-119.41793199999999</v>
      </c>
    </row>
    <row r="2893" spans="1:37" x14ac:dyDescent="0.25">
      <c r="A2893">
        <v>2891</v>
      </c>
      <c r="B2893">
        <v>519</v>
      </c>
      <c r="C2893" t="s">
        <v>1798</v>
      </c>
      <c r="D2893" t="s">
        <v>52</v>
      </c>
      <c r="E2893" t="s">
        <v>31</v>
      </c>
      <c r="F2893" s="2">
        <v>36161</v>
      </c>
      <c r="G2893" s="2">
        <v>39813</v>
      </c>
      <c r="H2893">
        <v>12201</v>
      </c>
      <c r="I2893">
        <v>12192</v>
      </c>
      <c r="J2893">
        <v>233</v>
      </c>
      <c r="K2893">
        <f t="shared" si="90"/>
        <v>1037634045</v>
      </c>
      <c r="L2893">
        <v>210</v>
      </c>
      <c r="M2893">
        <v>186</v>
      </c>
      <c r="N2893" t="s">
        <v>1798</v>
      </c>
      <c r="O2893">
        <v>1</v>
      </c>
      <c r="P2893" t="s">
        <v>39</v>
      </c>
      <c r="Q2893" s="6">
        <v>42322</v>
      </c>
      <c r="R2893">
        <v>176</v>
      </c>
      <c r="S2893">
        <v>204</v>
      </c>
      <c r="T2893" t="s">
        <v>55</v>
      </c>
      <c r="U2893" t="s">
        <v>1804</v>
      </c>
      <c r="V2893" s="3">
        <v>12200</v>
      </c>
      <c r="W2893">
        <v>140</v>
      </c>
      <c r="X2893" t="s">
        <v>1802</v>
      </c>
      <c r="Y2893" t="s">
        <v>1803</v>
      </c>
      <c r="Z2893">
        <v>49.3</v>
      </c>
      <c r="AA2893" t="s">
        <v>55</v>
      </c>
      <c r="AB2893" s="3">
        <v>57480192</v>
      </c>
      <c r="AC2893" s="3">
        <v>66538861</v>
      </c>
      <c r="AD2893">
        <v>139.77000000000001</v>
      </c>
      <c r="AE2893" s="5">
        <f t="shared" si="91"/>
        <v>51157370.880000003</v>
      </c>
      <c r="AF2893">
        <v>161.80000000000001</v>
      </c>
      <c r="AG2893" s="4">
        <v>0.89</v>
      </c>
      <c r="AH2893" t="s">
        <v>33</v>
      </c>
      <c r="AI2893" t="s">
        <v>52</v>
      </c>
      <c r="AJ2893">
        <v>36.778261000000001</v>
      </c>
      <c r="AK2893">
        <v>-119.41793199999999</v>
      </c>
    </row>
    <row r="2894" spans="1:37" x14ac:dyDescent="0.25">
      <c r="A2894">
        <v>2892</v>
      </c>
      <c r="B2894">
        <v>519</v>
      </c>
      <c r="C2894" t="s">
        <v>1798</v>
      </c>
      <c r="D2894" t="s">
        <v>52</v>
      </c>
      <c r="E2894" t="s">
        <v>31</v>
      </c>
      <c r="F2894" s="2">
        <v>36161</v>
      </c>
      <c r="G2894" s="2">
        <v>39813</v>
      </c>
      <c r="H2894">
        <v>12201</v>
      </c>
      <c r="I2894">
        <v>12192</v>
      </c>
      <c r="J2894">
        <v>233</v>
      </c>
      <c r="K2894">
        <f t="shared" si="90"/>
        <v>1037634045</v>
      </c>
      <c r="L2894">
        <v>210</v>
      </c>
      <c r="M2894">
        <v>186</v>
      </c>
      <c r="N2894" t="s">
        <v>1798</v>
      </c>
      <c r="O2894">
        <v>1</v>
      </c>
      <c r="P2894" t="s">
        <v>39</v>
      </c>
      <c r="Q2894" s="6">
        <v>42291</v>
      </c>
      <c r="R2894">
        <v>215</v>
      </c>
      <c r="S2894">
        <v>265</v>
      </c>
      <c r="T2894" t="s">
        <v>55</v>
      </c>
      <c r="U2894" t="s">
        <v>1805</v>
      </c>
      <c r="V2894" s="3">
        <v>12200</v>
      </c>
      <c r="W2894">
        <v>165</v>
      </c>
      <c r="X2894" t="s">
        <v>1806</v>
      </c>
      <c r="Y2894" t="s">
        <v>1807</v>
      </c>
      <c r="Z2894">
        <v>77.099999999999994</v>
      </c>
      <c r="AA2894" t="s">
        <v>55</v>
      </c>
      <c r="AB2894" s="3">
        <v>70188397</v>
      </c>
      <c r="AC2894" s="3">
        <v>86415798</v>
      </c>
      <c r="AD2894">
        <v>165.17</v>
      </c>
      <c r="AE2894" s="5">
        <f t="shared" si="91"/>
        <v>62467673.329999998</v>
      </c>
      <c r="AF2894">
        <v>203.36</v>
      </c>
      <c r="AG2894" s="4">
        <v>0.89</v>
      </c>
      <c r="AH2894" t="s">
        <v>33</v>
      </c>
      <c r="AI2894" t="s">
        <v>52</v>
      </c>
      <c r="AJ2894">
        <v>36.778261000000001</v>
      </c>
      <c r="AK2894">
        <v>-119.41793199999999</v>
      </c>
    </row>
    <row r="2895" spans="1:37" x14ac:dyDescent="0.25">
      <c r="A2895">
        <v>2893</v>
      </c>
      <c r="B2895">
        <v>519</v>
      </c>
      <c r="C2895" t="s">
        <v>1798</v>
      </c>
      <c r="D2895" t="s">
        <v>52</v>
      </c>
      <c r="E2895" t="s">
        <v>31</v>
      </c>
      <c r="F2895" s="2">
        <v>36161</v>
      </c>
      <c r="G2895" s="2">
        <v>39813</v>
      </c>
      <c r="H2895">
        <v>12201</v>
      </c>
      <c r="I2895">
        <v>12192</v>
      </c>
      <c r="J2895">
        <v>233</v>
      </c>
      <c r="K2895">
        <f t="shared" si="90"/>
        <v>1037634045</v>
      </c>
      <c r="L2895">
        <v>210</v>
      </c>
      <c r="M2895">
        <v>186</v>
      </c>
      <c r="N2895" t="s">
        <v>1798</v>
      </c>
      <c r="O2895">
        <v>1</v>
      </c>
      <c r="P2895" t="s">
        <v>39</v>
      </c>
      <c r="Q2895" s="6">
        <v>42261</v>
      </c>
      <c r="R2895">
        <v>232</v>
      </c>
      <c r="S2895">
        <v>281</v>
      </c>
      <c r="T2895" t="s">
        <v>55</v>
      </c>
      <c r="U2895" t="s">
        <v>1808</v>
      </c>
      <c r="V2895" s="3">
        <v>12200</v>
      </c>
      <c r="X2895" t="s">
        <v>1809</v>
      </c>
      <c r="Y2895" t="s">
        <v>1810</v>
      </c>
      <c r="Z2895">
        <v>89</v>
      </c>
      <c r="AA2895" t="s">
        <v>55</v>
      </c>
      <c r="AB2895" s="3">
        <v>75662701</v>
      </c>
      <c r="AC2895" s="3">
        <v>91401325</v>
      </c>
      <c r="AD2895">
        <v>183.99</v>
      </c>
      <c r="AE2895" s="5">
        <f t="shared" si="91"/>
        <v>67339803.890000001</v>
      </c>
      <c r="AF2895">
        <v>222.26</v>
      </c>
      <c r="AG2895" s="4">
        <v>0.89</v>
      </c>
      <c r="AH2895" t="s">
        <v>33</v>
      </c>
      <c r="AI2895" t="s">
        <v>52</v>
      </c>
      <c r="AJ2895">
        <v>36.778261000000001</v>
      </c>
      <c r="AK2895">
        <v>-119.41793199999999</v>
      </c>
    </row>
    <row r="2896" spans="1:37" x14ac:dyDescent="0.25">
      <c r="A2896">
        <v>2894</v>
      </c>
      <c r="B2896">
        <v>519</v>
      </c>
      <c r="C2896" t="s">
        <v>1798</v>
      </c>
      <c r="D2896" t="s">
        <v>52</v>
      </c>
      <c r="E2896" t="s">
        <v>31</v>
      </c>
      <c r="F2896" s="2">
        <v>36161</v>
      </c>
      <c r="G2896" s="2">
        <v>39813</v>
      </c>
      <c r="H2896">
        <v>12201</v>
      </c>
      <c r="I2896">
        <v>12192</v>
      </c>
      <c r="J2896">
        <v>233</v>
      </c>
      <c r="K2896">
        <f t="shared" si="90"/>
        <v>1037634045</v>
      </c>
      <c r="L2896">
        <v>210</v>
      </c>
      <c r="M2896">
        <v>186</v>
      </c>
      <c r="N2896" t="s">
        <v>1798</v>
      </c>
      <c r="O2896">
        <v>1</v>
      </c>
      <c r="P2896" t="s">
        <v>39</v>
      </c>
      <c r="Q2896" s="6">
        <v>42230</v>
      </c>
      <c r="R2896">
        <v>256</v>
      </c>
      <c r="S2896">
        <v>291</v>
      </c>
      <c r="T2896" t="s">
        <v>55</v>
      </c>
      <c r="U2896" t="s">
        <v>1811</v>
      </c>
      <c r="V2896" s="3">
        <v>12200</v>
      </c>
      <c r="X2896" t="s">
        <v>1809</v>
      </c>
      <c r="Y2896" t="s">
        <v>1812</v>
      </c>
      <c r="Z2896">
        <v>96.1</v>
      </c>
      <c r="AA2896" t="s">
        <v>55</v>
      </c>
      <c r="AB2896" s="3">
        <v>83417965</v>
      </c>
      <c r="AC2896" s="3">
        <v>94692425</v>
      </c>
      <c r="AD2896">
        <v>196.3</v>
      </c>
      <c r="AE2896" s="5">
        <f t="shared" si="91"/>
        <v>74241988.849999994</v>
      </c>
      <c r="AF2896">
        <v>222.84</v>
      </c>
      <c r="AG2896" s="4">
        <v>0.89</v>
      </c>
      <c r="AH2896" t="s">
        <v>33</v>
      </c>
      <c r="AI2896" t="s">
        <v>52</v>
      </c>
      <c r="AJ2896">
        <v>36.778261000000001</v>
      </c>
      <c r="AK2896">
        <v>-119.41793199999999</v>
      </c>
    </row>
    <row r="2897" spans="1:37" x14ac:dyDescent="0.25">
      <c r="A2897">
        <v>2895</v>
      </c>
      <c r="B2897">
        <v>519</v>
      </c>
      <c r="C2897" t="s">
        <v>1798</v>
      </c>
      <c r="D2897" t="s">
        <v>52</v>
      </c>
      <c r="E2897" t="s">
        <v>31</v>
      </c>
      <c r="F2897" s="2">
        <v>36161</v>
      </c>
      <c r="G2897" s="2">
        <v>39813</v>
      </c>
      <c r="H2897">
        <v>12201</v>
      </c>
      <c r="I2897">
        <v>12192</v>
      </c>
      <c r="J2897">
        <v>233</v>
      </c>
      <c r="K2897">
        <f t="shared" si="90"/>
        <v>1037634045</v>
      </c>
      <c r="L2897">
        <v>210</v>
      </c>
      <c r="M2897">
        <v>186</v>
      </c>
      <c r="N2897" t="s">
        <v>1798</v>
      </c>
      <c r="O2897" t="s">
        <v>546</v>
      </c>
      <c r="P2897" t="s">
        <v>34</v>
      </c>
      <c r="Q2897" s="6">
        <v>42199</v>
      </c>
      <c r="R2897">
        <v>269</v>
      </c>
      <c r="S2897">
        <v>272</v>
      </c>
      <c r="T2897" t="s">
        <v>55</v>
      </c>
      <c r="U2897" t="s">
        <v>1813</v>
      </c>
      <c r="V2897" s="3">
        <v>12200</v>
      </c>
      <c r="X2897" t="s">
        <v>1814</v>
      </c>
      <c r="Y2897" t="s">
        <v>1815</v>
      </c>
      <c r="Z2897">
        <v>100.7</v>
      </c>
      <c r="AA2897" t="s">
        <v>55</v>
      </c>
      <c r="AB2897" s="3">
        <v>87686619</v>
      </c>
      <c r="AC2897" s="3">
        <v>88566418</v>
      </c>
      <c r="AD2897">
        <v>206.35</v>
      </c>
      <c r="AE2897" s="5">
        <f t="shared" si="91"/>
        <v>78041090.909999996</v>
      </c>
      <c r="AF2897">
        <v>208.42</v>
      </c>
      <c r="AG2897" s="4">
        <v>0.89</v>
      </c>
      <c r="AH2897" t="s">
        <v>33</v>
      </c>
      <c r="AI2897" t="s">
        <v>52</v>
      </c>
      <c r="AJ2897">
        <v>36.778261000000001</v>
      </c>
      <c r="AK2897">
        <v>-119.41793199999999</v>
      </c>
    </row>
    <row r="2898" spans="1:37" x14ac:dyDescent="0.25">
      <c r="A2898">
        <v>2896</v>
      </c>
      <c r="B2898">
        <v>519</v>
      </c>
      <c r="C2898" t="s">
        <v>1798</v>
      </c>
      <c r="D2898" t="s">
        <v>52</v>
      </c>
      <c r="E2898" t="s">
        <v>31</v>
      </c>
      <c r="F2898" s="2">
        <v>36161</v>
      </c>
      <c r="G2898" s="2">
        <v>39813</v>
      </c>
      <c r="H2898">
        <v>12201</v>
      </c>
      <c r="I2898">
        <v>12192</v>
      </c>
      <c r="J2898">
        <v>233</v>
      </c>
      <c r="K2898">
        <f t="shared" si="90"/>
        <v>1037634045</v>
      </c>
      <c r="L2898">
        <v>210</v>
      </c>
      <c r="M2898">
        <v>186</v>
      </c>
      <c r="N2898" t="s">
        <v>1798</v>
      </c>
      <c r="O2898" t="s">
        <v>546</v>
      </c>
      <c r="P2898" t="s">
        <v>34</v>
      </c>
      <c r="Q2898" s="6">
        <v>42169</v>
      </c>
      <c r="R2898">
        <v>264</v>
      </c>
      <c r="S2898">
        <v>269</v>
      </c>
      <c r="T2898" t="s">
        <v>55</v>
      </c>
      <c r="U2898" t="s">
        <v>1816</v>
      </c>
      <c r="V2898" s="3">
        <v>12200</v>
      </c>
      <c r="X2898" t="s">
        <v>546</v>
      </c>
      <c r="Y2898" t="s">
        <v>1817</v>
      </c>
      <c r="Z2898">
        <v>92.9</v>
      </c>
      <c r="AA2898" t="s">
        <v>55</v>
      </c>
      <c r="AB2898" s="3">
        <v>86089947</v>
      </c>
      <c r="AC2898" s="3">
        <v>87588864</v>
      </c>
      <c r="AD2898">
        <v>209.34</v>
      </c>
      <c r="AE2898" s="5">
        <f t="shared" si="91"/>
        <v>76620052.829999998</v>
      </c>
      <c r="AF2898">
        <v>212.99</v>
      </c>
      <c r="AG2898" s="4">
        <v>0.89</v>
      </c>
      <c r="AH2898" t="s">
        <v>33</v>
      </c>
      <c r="AI2898" t="s">
        <v>52</v>
      </c>
      <c r="AJ2898">
        <v>36.778261000000001</v>
      </c>
      <c r="AK2898">
        <v>-119.41793199999999</v>
      </c>
    </row>
    <row r="2899" spans="1:37" x14ac:dyDescent="0.25">
      <c r="A2899">
        <v>2897</v>
      </c>
      <c r="B2899">
        <v>427</v>
      </c>
      <c r="C2899" t="s">
        <v>1818</v>
      </c>
      <c r="D2899" t="s">
        <v>1146</v>
      </c>
      <c r="E2899" t="s">
        <v>31</v>
      </c>
      <c r="F2899" s="2">
        <v>37257</v>
      </c>
      <c r="G2899" s="2">
        <v>40543</v>
      </c>
      <c r="H2899">
        <v>16280</v>
      </c>
      <c r="I2899">
        <v>15555</v>
      </c>
      <c r="J2899">
        <v>408</v>
      </c>
      <c r="K2899">
        <f t="shared" si="90"/>
        <v>2424417600</v>
      </c>
      <c r="L2899">
        <v>367</v>
      </c>
      <c r="M2899">
        <v>326</v>
      </c>
      <c r="N2899" t="s">
        <v>1818</v>
      </c>
      <c r="O2899" t="s">
        <v>38</v>
      </c>
      <c r="P2899" t="s">
        <v>39</v>
      </c>
      <c r="Q2899" s="6">
        <v>42050</v>
      </c>
      <c r="R2899" s="3">
        <v>66174900</v>
      </c>
      <c r="S2899" s="3">
        <v>82925600</v>
      </c>
      <c r="T2899" t="s">
        <v>32</v>
      </c>
      <c r="V2899" s="3">
        <v>16280</v>
      </c>
      <c r="W2899">
        <v>120.5</v>
      </c>
      <c r="AB2899" s="3">
        <v>66174900</v>
      </c>
      <c r="AC2899" s="3">
        <v>82925600</v>
      </c>
      <c r="AD2899">
        <v>120.64</v>
      </c>
      <c r="AE2899" s="5">
        <f t="shared" si="91"/>
        <v>54925167</v>
      </c>
      <c r="AF2899">
        <v>151.16999999999999</v>
      </c>
      <c r="AG2899" s="4">
        <v>0.83</v>
      </c>
      <c r="AH2899" t="s">
        <v>33</v>
      </c>
      <c r="AI2899" t="s">
        <v>1146</v>
      </c>
      <c r="AJ2899">
        <v>39.326572999999897</v>
      </c>
      <c r="AK2899">
        <v>-120.212929</v>
      </c>
    </row>
    <row r="2900" spans="1:37" x14ac:dyDescent="0.25">
      <c r="A2900">
        <v>2898</v>
      </c>
      <c r="B2900">
        <v>427</v>
      </c>
      <c r="C2900" t="s">
        <v>1818</v>
      </c>
      <c r="D2900" t="s">
        <v>1146</v>
      </c>
      <c r="E2900" t="s">
        <v>31</v>
      </c>
      <c r="F2900" s="2">
        <v>37257</v>
      </c>
      <c r="G2900" s="2">
        <v>40543</v>
      </c>
      <c r="H2900">
        <v>16280</v>
      </c>
      <c r="I2900">
        <v>15555</v>
      </c>
      <c r="J2900">
        <v>408</v>
      </c>
      <c r="K2900">
        <f t="shared" si="90"/>
        <v>2424417600</v>
      </c>
      <c r="L2900">
        <v>367</v>
      </c>
      <c r="M2900">
        <v>326</v>
      </c>
      <c r="N2900" t="s">
        <v>1818</v>
      </c>
      <c r="O2900">
        <v>2</v>
      </c>
      <c r="P2900" t="s">
        <v>39</v>
      </c>
      <c r="Q2900" s="6">
        <v>42019</v>
      </c>
      <c r="R2900" s="3">
        <v>78723000</v>
      </c>
      <c r="S2900" s="3">
        <v>95963300</v>
      </c>
      <c r="T2900" t="s">
        <v>32</v>
      </c>
      <c r="V2900" s="3">
        <v>16280</v>
      </c>
      <c r="W2900">
        <v>129</v>
      </c>
      <c r="AB2900" s="3">
        <v>78723000</v>
      </c>
      <c r="AC2900" s="3">
        <v>95963300</v>
      </c>
      <c r="AD2900">
        <v>129.47</v>
      </c>
      <c r="AE2900" s="5">
        <f t="shared" si="91"/>
        <v>65340090</v>
      </c>
      <c r="AF2900">
        <v>157.82</v>
      </c>
      <c r="AG2900" s="4">
        <v>0.83</v>
      </c>
      <c r="AH2900" t="s">
        <v>33</v>
      </c>
      <c r="AI2900" t="s">
        <v>1146</v>
      </c>
      <c r="AJ2900">
        <v>39.326572999999897</v>
      </c>
      <c r="AK2900">
        <v>-120.212929</v>
      </c>
    </row>
    <row r="2901" spans="1:37" x14ac:dyDescent="0.25">
      <c r="A2901">
        <v>2899</v>
      </c>
      <c r="B2901">
        <v>427</v>
      </c>
      <c r="C2901" t="s">
        <v>1818</v>
      </c>
      <c r="D2901" t="s">
        <v>1146</v>
      </c>
      <c r="E2901" t="s">
        <v>31</v>
      </c>
      <c r="F2901" s="2">
        <v>37257</v>
      </c>
      <c r="G2901" s="2">
        <v>40543</v>
      </c>
      <c r="H2901">
        <v>16280</v>
      </c>
      <c r="I2901">
        <v>15555</v>
      </c>
      <c r="J2901">
        <v>408</v>
      </c>
      <c r="K2901">
        <f t="shared" si="90"/>
        <v>2424417600</v>
      </c>
      <c r="L2901">
        <v>367</v>
      </c>
      <c r="M2901">
        <v>326</v>
      </c>
      <c r="N2901" t="s">
        <v>1818</v>
      </c>
      <c r="O2901" t="s">
        <v>38</v>
      </c>
      <c r="P2901" t="s">
        <v>39</v>
      </c>
      <c r="Q2901" s="6">
        <v>42352</v>
      </c>
      <c r="R2901" s="3">
        <v>76235400</v>
      </c>
      <c r="S2901" s="3">
        <v>82791200</v>
      </c>
      <c r="T2901" t="s">
        <v>32</v>
      </c>
      <c r="V2901" s="3">
        <v>16280</v>
      </c>
      <c r="W2901">
        <v>125</v>
      </c>
      <c r="AB2901" s="3">
        <v>76235400</v>
      </c>
      <c r="AC2901" s="3">
        <v>82791200</v>
      </c>
      <c r="AD2901">
        <v>125.38</v>
      </c>
      <c r="AE2901" s="5">
        <f t="shared" si="91"/>
        <v>63275382</v>
      </c>
      <c r="AF2901">
        <v>136.16</v>
      </c>
      <c r="AG2901" s="4">
        <v>0.83</v>
      </c>
      <c r="AH2901" t="s">
        <v>33</v>
      </c>
      <c r="AI2901" t="s">
        <v>1146</v>
      </c>
      <c r="AJ2901">
        <v>39.326572999999897</v>
      </c>
      <c r="AK2901">
        <v>-120.212929</v>
      </c>
    </row>
    <row r="2902" spans="1:37" x14ac:dyDescent="0.25">
      <c r="A2902">
        <v>2900</v>
      </c>
      <c r="B2902">
        <v>427</v>
      </c>
      <c r="C2902" t="s">
        <v>1818</v>
      </c>
      <c r="D2902" t="s">
        <v>1146</v>
      </c>
      <c r="E2902" t="s">
        <v>31</v>
      </c>
      <c r="F2902" s="2">
        <v>37257</v>
      </c>
      <c r="G2902" s="2">
        <v>40543</v>
      </c>
      <c r="H2902">
        <v>16280</v>
      </c>
      <c r="I2902">
        <v>15555</v>
      </c>
      <c r="J2902">
        <v>408</v>
      </c>
      <c r="K2902">
        <f t="shared" si="90"/>
        <v>2424417600</v>
      </c>
      <c r="L2902">
        <v>367</v>
      </c>
      <c r="M2902">
        <v>326</v>
      </c>
      <c r="N2902" t="s">
        <v>1818</v>
      </c>
      <c r="O2902">
        <v>2</v>
      </c>
      <c r="P2902" t="s">
        <v>39</v>
      </c>
      <c r="Q2902" s="6">
        <v>42322</v>
      </c>
      <c r="R2902" s="3">
        <v>70046200</v>
      </c>
      <c r="S2902" s="3">
        <v>71190400</v>
      </c>
      <c r="T2902" t="s">
        <v>32</v>
      </c>
      <c r="V2902" s="3">
        <v>16280</v>
      </c>
      <c r="W2902">
        <v>119</v>
      </c>
      <c r="AB2902" s="3">
        <v>70046200</v>
      </c>
      <c r="AC2902" s="3">
        <v>71190400</v>
      </c>
      <c r="AD2902">
        <v>119.04</v>
      </c>
      <c r="AE2902" s="5">
        <f t="shared" si="91"/>
        <v>58138346</v>
      </c>
      <c r="AF2902">
        <v>120.98</v>
      </c>
      <c r="AG2902" s="4">
        <v>0.83</v>
      </c>
      <c r="AH2902" t="s">
        <v>33</v>
      </c>
      <c r="AI2902" t="s">
        <v>1146</v>
      </c>
      <c r="AJ2902">
        <v>39.326572999999897</v>
      </c>
      <c r="AK2902">
        <v>-120.212929</v>
      </c>
    </row>
    <row r="2903" spans="1:37" x14ac:dyDescent="0.25">
      <c r="A2903">
        <v>2901</v>
      </c>
      <c r="B2903">
        <v>427</v>
      </c>
      <c r="C2903" t="s">
        <v>1818</v>
      </c>
      <c r="D2903" t="s">
        <v>1146</v>
      </c>
      <c r="E2903" t="s">
        <v>31</v>
      </c>
      <c r="F2903" s="2">
        <v>37257</v>
      </c>
      <c r="G2903" s="2">
        <v>40543</v>
      </c>
      <c r="H2903">
        <v>16280</v>
      </c>
      <c r="I2903">
        <v>15555</v>
      </c>
      <c r="J2903">
        <v>408</v>
      </c>
      <c r="K2903">
        <f t="shared" si="90"/>
        <v>2424417600</v>
      </c>
      <c r="L2903">
        <v>367</v>
      </c>
      <c r="M2903">
        <v>326</v>
      </c>
      <c r="N2903" t="s">
        <v>1818</v>
      </c>
      <c r="O2903">
        <v>2</v>
      </c>
      <c r="P2903" t="s">
        <v>39</v>
      </c>
      <c r="Q2903" s="6">
        <v>42291</v>
      </c>
      <c r="R2903" s="3">
        <v>104541700</v>
      </c>
      <c r="S2903" s="3">
        <v>103019100</v>
      </c>
      <c r="T2903" t="s">
        <v>32</v>
      </c>
      <c r="V2903" s="3">
        <v>16280</v>
      </c>
      <c r="W2903">
        <v>167</v>
      </c>
      <c r="AB2903" s="3">
        <v>104541700</v>
      </c>
      <c r="AC2903" s="3">
        <v>103019100</v>
      </c>
      <c r="AD2903">
        <v>167.79</v>
      </c>
      <c r="AE2903" s="5">
        <f t="shared" si="91"/>
        <v>84678777</v>
      </c>
      <c r="AF2903">
        <v>165.34</v>
      </c>
      <c r="AG2903" s="4">
        <v>0.81</v>
      </c>
      <c r="AH2903" t="s">
        <v>33</v>
      </c>
      <c r="AI2903" t="s">
        <v>1146</v>
      </c>
      <c r="AJ2903">
        <v>39.326572999999897</v>
      </c>
      <c r="AK2903">
        <v>-120.212929</v>
      </c>
    </row>
    <row r="2904" spans="1:37" x14ac:dyDescent="0.25">
      <c r="A2904">
        <v>2902</v>
      </c>
      <c r="B2904">
        <v>427</v>
      </c>
      <c r="C2904" t="s">
        <v>1818</v>
      </c>
      <c r="D2904" t="s">
        <v>1146</v>
      </c>
      <c r="E2904" t="s">
        <v>31</v>
      </c>
      <c r="F2904" s="2">
        <v>37257</v>
      </c>
      <c r="G2904" s="2">
        <v>40543</v>
      </c>
      <c r="H2904">
        <v>16280</v>
      </c>
      <c r="I2904">
        <v>15555</v>
      </c>
      <c r="J2904">
        <v>408</v>
      </c>
      <c r="K2904">
        <f t="shared" si="90"/>
        <v>2424417600</v>
      </c>
      <c r="L2904">
        <v>367</v>
      </c>
      <c r="M2904">
        <v>326</v>
      </c>
      <c r="N2904" t="s">
        <v>1818</v>
      </c>
      <c r="O2904">
        <v>2</v>
      </c>
      <c r="P2904" t="s">
        <v>39</v>
      </c>
      <c r="Q2904" s="6">
        <v>42261</v>
      </c>
      <c r="R2904" s="3">
        <v>151274944</v>
      </c>
      <c r="S2904" s="3">
        <v>168001710</v>
      </c>
      <c r="T2904" t="s">
        <v>32</v>
      </c>
      <c r="V2904" s="3">
        <v>16280</v>
      </c>
      <c r="W2904">
        <v>309</v>
      </c>
      <c r="AB2904" s="3">
        <v>151274944</v>
      </c>
      <c r="AC2904" s="3">
        <v>168001710</v>
      </c>
      <c r="AD2904">
        <v>247.79</v>
      </c>
      <c r="AE2904" s="5">
        <f t="shared" si="91"/>
        <v>121019955.2</v>
      </c>
      <c r="AF2904">
        <v>275.19</v>
      </c>
      <c r="AG2904" s="4">
        <v>0.8</v>
      </c>
      <c r="AH2904" t="s">
        <v>33</v>
      </c>
      <c r="AI2904" t="s">
        <v>1146</v>
      </c>
      <c r="AJ2904">
        <v>39.326572999999897</v>
      </c>
      <c r="AK2904">
        <v>-120.212929</v>
      </c>
    </row>
    <row r="2905" spans="1:37" x14ac:dyDescent="0.25">
      <c r="A2905">
        <v>2903</v>
      </c>
      <c r="B2905">
        <v>427</v>
      </c>
      <c r="C2905" t="s">
        <v>1818</v>
      </c>
      <c r="D2905" t="s">
        <v>1146</v>
      </c>
      <c r="E2905" t="s">
        <v>31</v>
      </c>
      <c r="F2905" s="2">
        <v>37257</v>
      </c>
      <c r="G2905" s="2">
        <v>40543</v>
      </c>
      <c r="H2905">
        <v>16280</v>
      </c>
      <c r="I2905">
        <v>15555</v>
      </c>
      <c r="J2905">
        <v>408</v>
      </c>
      <c r="K2905">
        <f t="shared" si="90"/>
        <v>2424417600</v>
      </c>
      <c r="L2905">
        <v>367</v>
      </c>
      <c r="M2905">
        <v>326</v>
      </c>
      <c r="N2905" t="s">
        <v>1818</v>
      </c>
      <c r="O2905">
        <v>2</v>
      </c>
      <c r="P2905" t="s">
        <v>39</v>
      </c>
      <c r="Q2905" s="6">
        <v>42230</v>
      </c>
      <c r="R2905" s="3">
        <v>179050539</v>
      </c>
      <c r="S2905" s="3">
        <v>218321805</v>
      </c>
      <c r="T2905" t="s">
        <v>32</v>
      </c>
      <c r="V2905" s="3">
        <v>16280</v>
      </c>
      <c r="AB2905" s="3">
        <v>179050539</v>
      </c>
      <c r="AC2905" s="3">
        <v>218321805</v>
      </c>
      <c r="AD2905">
        <v>266.08999999999997</v>
      </c>
      <c r="AE2905" s="5">
        <f t="shared" si="91"/>
        <v>134287904.25</v>
      </c>
      <c r="AF2905">
        <v>324.45</v>
      </c>
      <c r="AG2905" s="4">
        <v>0.75</v>
      </c>
      <c r="AH2905" t="s">
        <v>33</v>
      </c>
      <c r="AI2905" t="s">
        <v>1146</v>
      </c>
      <c r="AJ2905">
        <v>39.326572999999897</v>
      </c>
      <c r="AK2905">
        <v>-120.212929</v>
      </c>
    </row>
    <row r="2906" spans="1:37" x14ac:dyDescent="0.25">
      <c r="A2906">
        <v>2904</v>
      </c>
      <c r="B2906">
        <v>427</v>
      </c>
      <c r="C2906" t="s">
        <v>1818</v>
      </c>
      <c r="D2906" t="s">
        <v>1146</v>
      </c>
      <c r="E2906" t="s">
        <v>31</v>
      </c>
      <c r="F2906" s="2">
        <v>37257</v>
      </c>
      <c r="G2906" s="2">
        <v>40543</v>
      </c>
      <c r="H2906">
        <v>16280</v>
      </c>
      <c r="I2906">
        <v>15555</v>
      </c>
      <c r="J2906">
        <v>408</v>
      </c>
      <c r="K2906">
        <f t="shared" si="90"/>
        <v>2424417600</v>
      </c>
      <c r="L2906">
        <v>367</v>
      </c>
      <c r="M2906">
        <v>326</v>
      </c>
      <c r="N2906" t="s">
        <v>1818</v>
      </c>
      <c r="O2906">
        <v>2</v>
      </c>
      <c r="P2906" t="s">
        <v>39</v>
      </c>
      <c r="Q2906" s="6">
        <v>42199</v>
      </c>
      <c r="R2906" s="3">
        <v>217004652</v>
      </c>
      <c r="S2906" s="3">
        <v>243694897</v>
      </c>
      <c r="T2906" t="s">
        <v>32</v>
      </c>
      <c r="V2906" s="3">
        <v>16280</v>
      </c>
      <c r="AB2906" s="3">
        <v>217004652</v>
      </c>
      <c r="AC2906" s="3">
        <v>243694897</v>
      </c>
      <c r="AD2906">
        <v>331.09</v>
      </c>
      <c r="AE2906" s="5">
        <f t="shared" si="91"/>
        <v>167093582.03999999</v>
      </c>
      <c r="AF2906">
        <v>371.81</v>
      </c>
      <c r="AG2906" s="4">
        <v>0.77</v>
      </c>
      <c r="AH2906" t="s">
        <v>33</v>
      </c>
      <c r="AI2906" t="s">
        <v>1146</v>
      </c>
      <c r="AJ2906">
        <v>39.326572999999897</v>
      </c>
      <c r="AK2906">
        <v>-120.212929</v>
      </c>
    </row>
    <row r="2907" spans="1:37" x14ac:dyDescent="0.25">
      <c r="A2907">
        <v>2905</v>
      </c>
      <c r="B2907">
        <v>427</v>
      </c>
      <c r="C2907" t="s">
        <v>1818</v>
      </c>
      <c r="D2907" t="s">
        <v>1146</v>
      </c>
      <c r="E2907" t="s">
        <v>31</v>
      </c>
      <c r="F2907" s="2">
        <v>37257</v>
      </c>
      <c r="G2907" s="2">
        <v>40543</v>
      </c>
      <c r="H2907">
        <v>16280</v>
      </c>
      <c r="I2907">
        <v>15555</v>
      </c>
      <c r="J2907">
        <v>408</v>
      </c>
      <c r="K2907">
        <f t="shared" si="90"/>
        <v>2424417600</v>
      </c>
      <c r="L2907">
        <v>367</v>
      </c>
      <c r="M2907">
        <v>326</v>
      </c>
      <c r="N2907" t="s">
        <v>1818</v>
      </c>
      <c r="O2907">
        <v>2</v>
      </c>
      <c r="P2907" t="s">
        <v>39</v>
      </c>
      <c r="Q2907" s="6">
        <v>42169</v>
      </c>
      <c r="R2907" s="3">
        <v>201222853</v>
      </c>
      <c r="S2907" s="3">
        <v>198856454</v>
      </c>
      <c r="T2907" t="s">
        <v>32</v>
      </c>
      <c r="V2907" s="3">
        <v>16280</v>
      </c>
      <c r="AB2907" s="3">
        <v>201222853</v>
      </c>
      <c r="AC2907" s="3">
        <v>198856454</v>
      </c>
      <c r="AD2907">
        <v>313.12</v>
      </c>
      <c r="AE2907" s="5">
        <f t="shared" si="91"/>
        <v>152929368.28</v>
      </c>
      <c r="AF2907">
        <v>309.44</v>
      </c>
      <c r="AG2907" s="4">
        <v>0.76</v>
      </c>
      <c r="AH2907" t="s">
        <v>33</v>
      </c>
      <c r="AI2907" t="s">
        <v>1146</v>
      </c>
      <c r="AJ2907">
        <v>39.326572999999897</v>
      </c>
      <c r="AK2907">
        <v>-120.212929</v>
      </c>
    </row>
    <row r="2908" spans="1:37" x14ac:dyDescent="0.25">
      <c r="A2908">
        <v>2906</v>
      </c>
      <c r="B2908">
        <v>499</v>
      </c>
      <c r="C2908" t="s">
        <v>1819</v>
      </c>
      <c r="D2908" t="s">
        <v>116</v>
      </c>
      <c r="E2908" t="s">
        <v>31</v>
      </c>
      <c r="F2908" s="2">
        <v>36892</v>
      </c>
      <c r="G2908" s="2">
        <v>40179</v>
      </c>
      <c r="H2908">
        <v>59535</v>
      </c>
      <c r="I2908">
        <v>51655</v>
      </c>
      <c r="J2908">
        <v>300</v>
      </c>
      <c r="K2908">
        <f t="shared" si="90"/>
        <v>6519082500</v>
      </c>
      <c r="L2908">
        <v>270</v>
      </c>
      <c r="M2908">
        <v>240</v>
      </c>
      <c r="N2908" t="s">
        <v>1819</v>
      </c>
      <c r="O2908">
        <v>2</v>
      </c>
      <c r="P2908" t="s">
        <v>39</v>
      </c>
      <c r="Q2908" s="6">
        <v>42050</v>
      </c>
      <c r="R2908">
        <v>295</v>
      </c>
      <c r="S2908">
        <v>299</v>
      </c>
      <c r="T2908" t="s">
        <v>40</v>
      </c>
      <c r="V2908" s="3">
        <v>59535</v>
      </c>
      <c r="W2908">
        <v>88.6</v>
      </c>
      <c r="AB2908" s="3">
        <v>295200000</v>
      </c>
      <c r="AC2908" s="3">
        <v>299200000</v>
      </c>
      <c r="AD2908">
        <v>88.54</v>
      </c>
      <c r="AE2908" s="5">
        <f t="shared" si="91"/>
        <v>147600000</v>
      </c>
      <c r="AF2908">
        <v>89.74</v>
      </c>
      <c r="AG2908" s="4">
        <v>0.5</v>
      </c>
      <c r="AH2908" t="s">
        <v>33</v>
      </c>
      <c r="AI2908" t="s">
        <v>116</v>
      </c>
      <c r="AJ2908">
        <v>36.207729</v>
      </c>
      <c r="AK2908">
        <v>-119.34733799999999</v>
      </c>
    </row>
    <row r="2909" spans="1:37" x14ac:dyDescent="0.25">
      <c r="A2909">
        <v>2907</v>
      </c>
      <c r="B2909">
        <v>499</v>
      </c>
      <c r="C2909" t="s">
        <v>1819</v>
      </c>
      <c r="D2909" t="s">
        <v>116</v>
      </c>
      <c r="E2909" t="s">
        <v>31</v>
      </c>
      <c r="F2909" s="2">
        <v>36892</v>
      </c>
      <c r="G2909" s="2">
        <v>40179</v>
      </c>
      <c r="H2909">
        <v>59535</v>
      </c>
      <c r="I2909">
        <v>51655</v>
      </c>
      <c r="J2909">
        <v>300</v>
      </c>
      <c r="K2909">
        <f t="shared" si="90"/>
        <v>6519082500</v>
      </c>
      <c r="L2909">
        <v>270</v>
      </c>
      <c r="M2909">
        <v>240</v>
      </c>
      <c r="N2909" t="s">
        <v>1819</v>
      </c>
      <c r="O2909" t="s">
        <v>38</v>
      </c>
      <c r="P2909" t="s">
        <v>39</v>
      </c>
      <c r="Q2909" s="6">
        <v>42019</v>
      </c>
      <c r="R2909">
        <v>329</v>
      </c>
      <c r="S2909">
        <v>317</v>
      </c>
      <c r="T2909" t="s">
        <v>40</v>
      </c>
      <c r="V2909" s="3">
        <v>59535</v>
      </c>
      <c r="W2909">
        <v>178.5</v>
      </c>
      <c r="AB2909" s="3">
        <v>329300000</v>
      </c>
      <c r="AC2909" s="3">
        <v>316900000</v>
      </c>
      <c r="AD2909">
        <v>89.21</v>
      </c>
      <c r="AE2909" s="5">
        <f t="shared" si="91"/>
        <v>164650000</v>
      </c>
      <c r="AF2909">
        <v>85.85</v>
      </c>
      <c r="AG2909" s="4">
        <v>0.5</v>
      </c>
      <c r="AH2909" t="s">
        <v>33</v>
      </c>
      <c r="AI2909" t="s">
        <v>116</v>
      </c>
      <c r="AJ2909">
        <v>36.207729</v>
      </c>
      <c r="AK2909">
        <v>-119.34733799999999</v>
      </c>
    </row>
    <row r="2910" spans="1:37" x14ac:dyDescent="0.25">
      <c r="A2910">
        <v>2908</v>
      </c>
      <c r="B2910">
        <v>499</v>
      </c>
      <c r="C2910" t="s">
        <v>1819</v>
      </c>
      <c r="D2910" t="s">
        <v>116</v>
      </c>
      <c r="E2910" t="s">
        <v>31</v>
      </c>
      <c r="F2910" s="2">
        <v>36892</v>
      </c>
      <c r="G2910" s="2">
        <v>40179</v>
      </c>
      <c r="H2910">
        <v>59535</v>
      </c>
      <c r="I2910">
        <v>51655</v>
      </c>
      <c r="J2910">
        <v>300</v>
      </c>
      <c r="K2910">
        <f t="shared" si="90"/>
        <v>6519082500</v>
      </c>
      <c r="L2910">
        <v>270</v>
      </c>
      <c r="M2910">
        <v>240</v>
      </c>
      <c r="N2910" t="s">
        <v>1819</v>
      </c>
      <c r="O2910" t="s">
        <v>78</v>
      </c>
      <c r="Q2910" s="6">
        <v>42352</v>
      </c>
      <c r="R2910">
        <v>332</v>
      </c>
      <c r="S2910">
        <v>360</v>
      </c>
      <c r="T2910" t="s">
        <v>40</v>
      </c>
      <c r="V2910" s="3">
        <v>59535</v>
      </c>
      <c r="W2910">
        <v>90</v>
      </c>
      <c r="AB2910" s="3">
        <v>331900000</v>
      </c>
      <c r="AC2910" s="3">
        <v>359800000</v>
      </c>
      <c r="AD2910">
        <v>89.92</v>
      </c>
      <c r="AE2910" s="5">
        <f t="shared" si="91"/>
        <v>165950000</v>
      </c>
      <c r="AF2910">
        <v>97.48</v>
      </c>
      <c r="AG2910" s="4">
        <v>0.5</v>
      </c>
      <c r="AH2910" t="s">
        <v>33</v>
      </c>
      <c r="AI2910" t="s">
        <v>116</v>
      </c>
      <c r="AJ2910">
        <v>36.207729</v>
      </c>
      <c r="AK2910">
        <v>-119.34733799999999</v>
      </c>
    </row>
    <row r="2911" spans="1:37" x14ac:dyDescent="0.25">
      <c r="A2911">
        <v>2909</v>
      </c>
      <c r="B2911">
        <v>499</v>
      </c>
      <c r="C2911" t="s">
        <v>1819</v>
      </c>
      <c r="D2911" t="s">
        <v>116</v>
      </c>
      <c r="E2911" t="s">
        <v>31</v>
      </c>
      <c r="F2911" s="2">
        <v>36892</v>
      </c>
      <c r="G2911" s="2">
        <v>40179</v>
      </c>
      <c r="H2911">
        <v>59535</v>
      </c>
      <c r="I2911">
        <v>51655</v>
      </c>
      <c r="J2911">
        <v>300</v>
      </c>
      <c r="K2911">
        <f t="shared" si="90"/>
        <v>6519082500</v>
      </c>
      <c r="L2911">
        <v>270</v>
      </c>
      <c r="M2911">
        <v>240</v>
      </c>
      <c r="N2911" t="s">
        <v>1819</v>
      </c>
      <c r="O2911" t="s">
        <v>38</v>
      </c>
      <c r="Q2911" s="6">
        <v>42322</v>
      </c>
      <c r="R2911">
        <v>358</v>
      </c>
      <c r="S2911">
        <v>443</v>
      </c>
      <c r="T2911" t="s">
        <v>40</v>
      </c>
      <c r="V2911" s="3">
        <v>59535</v>
      </c>
      <c r="W2911">
        <v>100</v>
      </c>
      <c r="AB2911" s="3">
        <v>358400000</v>
      </c>
      <c r="AC2911" s="3">
        <v>442800000</v>
      </c>
      <c r="AD2911">
        <v>100.33</v>
      </c>
      <c r="AE2911" s="5">
        <f t="shared" si="91"/>
        <v>179200000</v>
      </c>
      <c r="AF2911">
        <v>123.96</v>
      </c>
      <c r="AG2911" s="4">
        <v>0.5</v>
      </c>
      <c r="AH2911" t="s">
        <v>33</v>
      </c>
      <c r="AI2911" t="s">
        <v>116</v>
      </c>
      <c r="AJ2911">
        <v>36.207729</v>
      </c>
      <c r="AK2911">
        <v>-119.34733799999999</v>
      </c>
    </row>
    <row r="2912" spans="1:37" x14ac:dyDescent="0.25">
      <c r="A2912">
        <v>2910</v>
      </c>
      <c r="B2912">
        <v>499</v>
      </c>
      <c r="C2912" t="s">
        <v>1819</v>
      </c>
      <c r="D2912" t="s">
        <v>116</v>
      </c>
      <c r="E2912" t="s">
        <v>31</v>
      </c>
      <c r="F2912" s="2">
        <v>36892</v>
      </c>
      <c r="G2912" s="2">
        <v>40179</v>
      </c>
      <c r="H2912">
        <v>59535</v>
      </c>
      <c r="I2912">
        <v>51655</v>
      </c>
      <c r="J2912">
        <v>300</v>
      </c>
      <c r="K2912">
        <f t="shared" si="90"/>
        <v>6519082500</v>
      </c>
      <c r="L2912">
        <v>270</v>
      </c>
      <c r="M2912">
        <v>240</v>
      </c>
      <c r="N2912" t="s">
        <v>1819</v>
      </c>
      <c r="O2912" t="s">
        <v>38</v>
      </c>
      <c r="P2912" t="s">
        <v>39</v>
      </c>
      <c r="Q2912" s="6">
        <v>42291</v>
      </c>
      <c r="R2912">
        <v>514</v>
      </c>
      <c r="S2912">
        <v>548</v>
      </c>
      <c r="T2912" t="s">
        <v>40</v>
      </c>
      <c r="V2912" s="3">
        <v>59535</v>
      </c>
      <c r="W2912">
        <v>139</v>
      </c>
      <c r="AB2912" s="3">
        <v>513500000</v>
      </c>
      <c r="AC2912" s="3">
        <v>548200000</v>
      </c>
      <c r="AD2912">
        <v>139.12</v>
      </c>
      <c r="AE2912" s="5">
        <f t="shared" si="91"/>
        <v>256750000</v>
      </c>
      <c r="AF2912">
        <v>148.52000000000001</v>
      </c>
      <c r="AG2912" s="4">
        <v>0.5</v>
      </c>
      <c r="AH2912" t="s">
        <v>33</v>
      </c>
      <c r="AI2912" t="s">
        <v>116</v>
      </c>
      <c r="AJ2912">
        <v>36.207729</v>
      </c>
      <c r="AK2912">
        <v>-119.34733799999999</v>
      </c>
    </row>
    <row r="2913" spans="1:37" x14ac:dyDescent="0.25">
      <c r="A2913">
        <v>2911</v>
      </c>
      <c r="B2913">
        <v>499</v>
      </c>
      <c r="C2913" t="s">
        <v>1819</v>
      </c>
      <c r="D2913" t="s">
        <v>116</v>
      </c>
      <c r="E2913" t="s">
        <v>31</v>
      </c>
      <c r="F2913" s="2">
        <v>36892</v>
      </c>
      <c r="G2913" s="2">
        <v>40179</v>
      </c>
      <c r="H2913">
        <v>59535</v>
      </c>
      <c r="I2913">
        <v>51655</v>
      </c>
      <c r="J2913">
        <v>300</v>
      </c>
      <c r="K2913">
        <f t="shared" si="90"/>
        <v>6519082500</v>
      </c>
      <c r="L2913">
        <v>270</v>
      </c>
      <c r="M2913">
        <v>240</v>
      </c>
      <c r="N2913" t="s">
        <v>1819</v>
      </c>
      <c r="O2913" t="s">
        <v>78</v>
      </c>
      <c r="P2913" t="s">
        <v>39</v>
      </c>
      <c r="Q2913" s="6">
        <v>42261</v>
      </c>
      <c r="R2913">
        <v>521</v>
      </c>
      <c r="S2913">
        <v>637</v>
      </c>
      <c r="T2913" t="s">
        <v>40</v>
      </c>
      <c r="V2913" s="3">
        <v>60000</v>
      </c>
      <c r="AB2913" s="3">
        <v>521000000</v>
      </c>
      <c r="AC2913" s="3">
        <v>637000000</v>
      </c>
      <c r="AD2913">
        <v>144.72</v>
      </c>
      <c r="AE2913" s="5">
        <f t="shared" si="91"/>
        <v>260500000</v>
      </c>
      <c r="AF2913">
        <v>176.94</v>
      </c>
      <c r="AG2913" s="4">
        <v>0.5</v>
      </c>
      <c r="AH2913" t="s">
        <v>33</v>
      </c>
      <c r="AI2913" t="s">
        <v>116</v>
      </c>
      <c r="AJ2913">
        <v>36.207729</v>
      </c>
      <c r="AK2913">
        <v>-119.34733799999999</v>
      </c>
    </row>
    <row r="2914" spans="1:37" x14ac:dyDescent="0.25">
      <c r="A2914">
        <v>2912</v>
      </c>
      <c r="B2914">
        <v>499</v>
      </c>
      <c r="C2914" t="s">
        <v>1819</v>
      </c>
      <c r="D2914" t="s">
        <v>116</v>
      </c>
      <c r="E2914" t="s">
        <v>31</v>
      </c>
      <c r="F2914" s="2">
        <v>36892</v>
      </c>
      <c r="G2914" s="2">
        <v>40179</v>
      </c>
      <c r="H2914">
        <v>59535</v>
      </c>
      <c r="I2914">
        <v>51655</v>
      </c>
      <c r="J2914">
        <v>300</v>
      </c>
      <c r="K2914">
        <f t="shared" si="90"/>
        <v>6519082500</v>
      </c>
      <c r="L2914">
        <v>270</v>
      </c>
      <c r="M2914">
        <v>240</v>
      </c>
      <c r="N2914" t="s">
        <v>1819</v>
      </c>
      <c r="O2914">
        <v>2</v>
      </c>
      <c r="P2914" t="s">
        <v>39</v>
      </c>
      <c r="Q2914" s="6">
        <v>42230</v>
      </c>
      <c r="R2914" s="3">
        <v>630083600</v>
      </c>
      <c r="S2914" s="3">
        <v>749443800</v>
      </c>
      <c r="T2914" t="s">
        <v>723</v>
      </c>
      <c r="V2914" s="3">
        <v>59535</v>
      </c>
      <c r="AB2914" s="3">
        <v>630083600</v>
      </c>
      <c r="AC2914" s="3">
        <v>749443800</v>
      </c>
      <c r="AD2914">
        <v>238.98</v>
      </c>
      <c r="AE2914" s="5">
        <f t="shared" si="91"/>
        <v>441058520</v>
      </c>
      <c r="AF2914">
        <v>284.25</v>
      </c>
      <c r="AG2914" s="4">
        <v>0.7</v>
      </c>
      <c r="AH2914" t="s">
        <v>376</v>
      </c>
      <c r="AI2914" t="s">
        <v>116</v>
      </c>
      <c r="AJ2914">
        <v>36.207729</v>
      </c>
      <c r="AK2914">
        <v>-119.34733799999999</v>
      </c>
    </row>
    <row r="2915" spans="1:37" x14ac:dyDescent="0.25">
      <c r="A2915">
        <v>2913</v>
      </c>
      <c r="B2915">
        <v>499</v>
      </c>
      <c r="C2915" t="s">
        <v>1819</v>
      </c>
      <c r="D2915" t="s">
        <v>116</v>
      </c>
      <c r="E2915" t="s">
        <v>31</v>
      </c>
      <c r="F2915" s="2">
        <v>36892</v>
      </c>
      <c r="G2915" s="2">
        <v>40179</v>
      </c>
      <c r="H2915">
        <v>59535</v>
      </c>
      <c r="I2915">
        <v>51655</v>
      </c>
      <c r="J2915">
        <v>300</v>
      </c>
      <c r="K2915">
        <f t="shared" si="90"/>
        <v>6519082500</v>
      </c>
      <c r="L2915">
        <v>270</v>
      </c>
      <c r="M2915">
        <v>240</v>
      </c>
      <c r="N2915" t="s">
        <v>1819</v>
      </c>
      <c r="O2915">
        <v>2</v>
      </c>
      <c r="P2915" t="s">
        <v>39</v>
      </c>
      <c r="Q2915" s="6">
        <v>42199</v>
      </c>
      <c r="R2915" s="3">
        <v>682860000</v>
      </c>
      <c r="S2915" s="3">
        <v>735209300</v>
      </c>
      <c r="T2915" t="s">
        <v>723</v>
      </c>
      <c r="U2915" t="s">
        <v>1820</v>
      </c>
      <c r="V2915" s="3">
        <v>59535</v>
      </c>
      <c r="AB2915" s="3">
        <v>682860000</v>
      </c>
      <c r="AC2915" s="3">
        <v>735209300</v>
      </c>
      <c r="AD2915">
        <v>259</v>
      </c>
      <c r="AE2915" s="5">
        <f t="shared" si="91"/>
        <v>478001999.99999994</v>
      </c>
      <c r="AF2915">
        <v>278.85000000000002</v>
      </c>
      <c r="AG2915" s="4">
        <v>0.7</v>
      </c>
      <c r="AH2915" t="s">
        <v>376</v>
      </c>
      <c r="AI2915" t="s">
        <v>116</v>
      </c>
      <c r="AJ2915">
        <v>36.207729</v>
      </c>
      <c r="AK2915">
        <v>-119.34733799999999</v>
      </c>
    </row>
    <row r="2916" spans="1:37" x14ac:dyDescent="0.25">
      <c r="A2916">
        <v>2914</v>
      </c>
      <c r="B2916">
        <v>499</v>
      </c>
      <c r="C2916" t="s">
        <v>1819</v>
      </c>
      <c r="D2916" t="s">
        <v>116</v>
      </c>
      <c r="E2916" t="s">
        <v>31</v>
      </c>
      <c r="F2916" s="2">
        <v>36892</v>
      </c>
      <c r="G2916" s="2">
        <v>40179</v>
      </c>
      <c r="H2916">
        <v>59535</v>
      </c>
      <c r="I2916">
        <v>51655</v>
      </c>
      <c r="J2916">
        <v>300</v>
      </c>
      <c r="K2916">
        <f t="shared" si="90"/>
        <v>6519082500</v>
      </c>
      <c r="L2916">
        <v>270</v>
      </c>
      <c r="M2916">
        <v>240</v>
      </c>
      <c r="N2916" t="s">
        <v>1819</v>
      </c>
      <c r="O2916">
        <v>2</v>
      </c>
      <c r="P2916" t="s">
        <v>39</v>
      </c>
      <c r="Q2916" s="6">
        <v>42169</v>
      </c>
      <c r="R2916" s="3">
        <v>662070200</v>
      </c>
      <c r="S2916" s="3">
        <v>716775800</v>
      </c>
      <c r="T2916" t="s">
        <v>723</v>
      </c>
      <c r="U2916" t="s">
        <v>1821</v>
      </c>
      <c r="V2916" s="3">
        <v>60289</v>
      </c>
      <c r="AB2916" s="3">
        <v>662070200</v>
      </c>
      <c r="AC2916" s="3">
        <v>716775800</v>
      </c>
      <c r="AD2916">
        <v>256.24</v>
      </c>
      <c r="AE2916" s="5">
        <f t="shared" si="91"/>
        <v>463449140</v>
      </c>
      <c r="AF2916">
        <v>277.41000000000003</v>
      </c>
      <c r="AG2916" s="4">
        <v>0.7</v>
      </c>
      <c r="AH2916" t="s">
        <v>376</v>
      </c>
      <c r="AI2916" t="s">
        <v>116</v>
      </c>
      <c r="AJ2916">
        <v>36.207729</v>
      </c>
      <c r="AK2916">
        <v>-119.34733799999999</v>
      </c>
    </row>
    <row r="2917" spans="1:37" x14ac:dyDescent="0.25">
      <c r="A2917">
        <v>2915</v>
      </c>
      <c r="B2917">
        <v>435</v>
      </c>
      <c r="C2917" t="s">
        <v>1822</v>
      </c>
      <c r="D2917" t="s">
        <v>59</v>
      </c>
      <c r="E2917" t="s">
        <v>53</v>
      </c>
      <c r="F2917" s="2">
        <v>36525</v>
      </c>
      <c r="G2917" s="2">
        <v>39813</v>
      </c>
      <c r="H2917">
        <v>28997</v>
      </c>
      <c r="I2917">
        <v>26956</v>
      </c>
      <c r="J2917">
        <v>187</v>
      </c>
      <c r="K2917">
        <f t="shared" si="90"/>
        <v>1979190235</v>
      </c>
      <c r="L2917">
        <v>176</v>
      </c>
      <c r="M2917">
        <v>165</v>
      </c>
      <c r="N2917" t="s">
        <v>1822</v>
      </c>
      <c r="O2917" t="s">
        <v>1823</v>
      </c>
      <c r="P2917" t="s">
        <v>39</v>
      </c>
      <c r="Q2917" s="6">
        <v>42050</v>
      </c>
      <c r="R2917">
        <v>229</v>
      </c>
      <c r="S2917">
        <v>246</v>
      </c>
      <c r="T2917" t="s">
        <v>55</v>
      </c>
      <c r="V2917" s="3">
        <v>28997</v>
      </c>
      <c r="W2917">
        <v>77</v>
      </c>
      <c r="AB2917" s="3">
        <v>74619977</v>
      </c>
      <c r="AC2917" s="3">
        <v>80159451</v>
      </c>
      <c r="AD2917">
        <v>75</v>
      </c>
      <c r="AE2917" s="5">
        <f t="shared" si="91"/>
        <v>61188381.139999993</v>
      </c>
      <c r="AF2917">
        <v>80.56</v>
      </c>
      <c r="AG2917" s="4">
        <v>0.82</v>
      </c>
      <c r="AH2917" t="s">
        <v>33</v>
      </c>
      <c r="AI2917" t="s">
        <v>59</v>
      </c>
      <c r="AJ2917">
        <v>36.778261000000001</v>
      </c>
      <c r="AK2917">
        <v>-119.41793199999999</v>
      </c>
    </row>
    <row r="2918" spans="1:37" x14ac:dyDescent="0.25">
      <c r="A2918">
        <v>2916</v>
      </c>
      <c r="B2918">
        <v>435</v>
      </c>
      <c r="C2918" t="s">
        <v>1822</v>
      </c>
      <c r="D2918" t="s">
        <v>59</v>
      </c>
      <c r="E2918" t="s">
        <v>53</v>
      </c>
      <c r="F2918" s="2">
        <v>36525</v>
      </c>
      <c r="G2918" s="2">
        <v>39813</v>
      </c>
      <c r="H2918">
        <v>28997</v>
      </c>
      <c r="I2918">
        <v>26956</v>
      </c>
      <c r="J2918">
        <v>187</v>
      </c>
      <c r="K2918">
        <f t="shared" si="90"/>
        <v>1979190235</v>
      </c>
      <c r="L2918">
        <v>176</v>
      </c>
      <c r="M2918">
        <v>165</v>
      </c>
      <c r="N2918" t="s">
        <v>1822</v>
      </c>
      <c r="O2918" t="s">
        <v>1823</v>
      </c>
      <c r="P2918" t="s">
        <v>39</v>
      </c>
      <c r="Q2918" s="6">
        <v>42019</v>
      </c>
      <c r="R2918">
        <v>247</v>
      </c>
      <c r="S2918">
        <v>303</v>
      </c>
      <c r="T2918" t="s">
        <v>55</v>
      </c>
      <c r="V2918" s="3">
        <v>28997</v>
      </c>
      <c r="W2918">
        <v>75</v>
      </c>
      <c r="AB2918" s="3">
        <v>80485302</v>
      </c>
      <c r="AC2918" s="3">
        <v>98732982</v>
      </c>
      <c r="AD2918">
        <v>73.06</v>
      </c>
      <c r="AE2918" s="5">
        <f t="shared" si="91"/>
        <v>65997947.639999993</v>
      </c>
      <c r="AF2918">
        <v>89.63</v>
      </c>
      <c r="AG2918" s="4">
        <v>0.82</v>
      </c>
      <c r="AH2918" t="s">
        <v>33</v>
      </c>
      <c r="AI2918" t="s">
        <v>59</v>
      </c>
      <c r="AJ2918">
        <v>36.778261000000001</v>
      </c>
      <c r="AK2918">
        <v>-119.41793199999999</v>
      </c>
    </row>
    <row r="2919" spans="1:37" x14ac:dyDescent="0.25">
      <c r="A2919">
        <v>2917</v>
      </c>
      <c r="B2919">
        <v>435</v>
      </c>
      <c r="C2919" t="s">
        <v>1822</v>
      </c>
      <c r="D2919" t="s">
        <v>59</v>
      </c>
      <c r="E2919" t="s">
        <v>53</v>
      </c>
      <c r="F2919" s="2">
        <v>36525</v>
      </c>
      <c r="G2919" s="2">
        <v>39813</v>
      </c>
      <c r="H2919">
        <v>28997</v>
      </c>
      <c r="I2919">
        <v>26956</v>
      </c>
      <c r="J2919">
        <v>187</v>
      </c>
      <c r="K2919">
        <f t="shared" si="90"/>
        <v>1979190235</v>
      </c>
      <c r="L2919">
        <v>176</v>
      </c>
      <c r="M2919">
        <v>165</v>
      </c>
      <c r="N2919" t="s">
        <v>1822</v>
      </c>
      <c r="O2919" t="s">
        <v>1824</v>
      </c>
      <c r="P2919" t="s">
        <v>39</v>
      </c>
      <c r="Q2919" s="6">
        <v>42352</v>
      </c>
      <c r="R2919">
        <v>255</v>
      </c>
      <c r="S2919">
        <v>342</v>
      </c>
      <c r="T2919" t="s">
        <v>55</v>
      </c>
      <c r="U2919" t="s">
        <v>1825</v>
      </c>
      <c r="V2919" s="3">
        <v>28997</v>
      </c>
      <c r="W2919">
        <v>75</v>
      </c>
      <c r="AB2919" s="3">
        <v>83092114</v>
      </c>
      <c r="AC2919" s="3">
        <v>111441188</v>
      </c>
      <c r="AD2919">
        <v>75.430000000000007</v>
      </c>
      <c r="AE2919" s="5">
        <f t="shared" si="91"/>
        <v>68135533.479999989</v>
      </c>
      <c r="AF2919">
        <v>101.16</v>
      </c>
      <c r="AG2919" s="4">
        <v>0.82</v>
      </c>
      <c r="AH2919" t="s">
        <v>33</v>
      </c>
      <c r="AI2919" t="s">
        <v>59</v>
      </c>
      <c r="AJ2919">
        <v>36.778261000000001</v>
      </c>
      <c r="AK2919">
        <v>-119.41793199999999</v>
      </c>
    </row>
    <row r="2920" spans="1:37" x14ac:dyDescent="0.25">
      <c r="A2920">
        <v>2918</v>
      </c>
      <c r="B2920">
        <v>435</v>
      </c>
      <c r="C2920" t="s">
        <v>1822</v>
      </c>
      <c r="D2920" t="s">
        <v>59</v>
      </c>
      <c r="E2920" t="s">
        <v>53</v>
      </c>
      <c r="F2920" s="2">
        <v>36525</v>
      </c>
      <c r="G2920" s="2">
        <v>39813</v>
      </c>
      <c r="H2920">
        <v>28997</v>
      </c>
      <c r="I2920">
        <v>26956</v>
      </c>
      <c r="J2920">
        <v>187</v>
      </c>
      <c r="K2920">
        <f t="shared" si="90"/>
        <v>1979190235</v>
      </c>
      <c r="L2920">
        <v>176</v>
      </c>
      <c r="M2920">
        <v>165</v>
      </c>
      <c r="N2920" t="s">
        <v>1822</v>
      </c>
      <c r="O2920" t="s">
        <v>1823</v>
      </c>
      <c r="P2920" t="s">
        <v>39</v>
      </c>
      <c r="Q2920" s="6">
        <v>42322</v>
      </c>
      <c r="R2920">
        <v>267</v>
      </c>
      <c r="S2920">
        <v>358</v>
      </c>
      <c r="T2920" t="s">
        <v>55</v>
      </c>
      <c r="V2920" s="3">
        <v>28997</v>
      </c>
      <c r="W2920">
        <v>81</v>
      </c>
      <c r="AB2920" s="3">
        <v>87100086</v>
      </c>
      <c r="AC2920" s="3">
        <v>116752566</v>
      </c>
      <c r="AD2920">
        <v>81.7</v>
      </c>
      <c r="AE2920" s="5">
        <f t="shared" si="91"/>
        <v>71422070.519999996</v>
      </c>
      <c r="AF2920">
        <v>109.52</v>
      </c>
      <c r="AG2920" s="4">
        <v>0.82</v>
      </c>
      <c r="AH2920" t="s">
        <v>33</v>
      </c>
      <c r="AI2920" t="s">
        <v>59</v>
      </c>
      <c r="AJ2920">
        <v>36.778261000000001</v>
      </c>
      <c r="AK2920">
        <v>-119.41793199999999</v>
      </c>
    </row>
    <row r="2921" spans="1:37" x14ac:dyDescent="0.25">
      <c r="A2921">
        <v>2919</v>
      </c>
      <c r="B2921">
        <v>435</v>
      </c>
      <c r="C2921" t="s">
        <v>1822</v>
      </c>
      <c r="D2921" t="s">
        <v>59</v>
      </c>
      <c r="E2921" t="s">
        <v>53</v>
      </c>
      <c r="F2921" s="2">
        <v>36525</v>
      </c>
      <c r="G2921" s="2">
        <v>39813</v>
      </c>
      <c r="H2921">
        <v>28997</v>
      </c>
      <c r="I2921">
        <v>26956</v>
      </c>
      <c r="J2921">
        <v>187</v>
      </c>
      <c r="K2921">
        <f t="shared" si="90"/>
        <v>1979190235</v>
      </c>
      <c r="L2921">
        <v>176</v>
      </c>
      <c r="M2921">
        <v>165</v>
      </c>
      <c r="N2921" t="s">
        <v>1822</v>
      </c>
      <c r="O2921" t="s">
        <v>1823</v>
      </c>
      <c r="P2921" t="s">
        <v>39</v>
      </c>
      <c r="Q2921" s="6">
        <v>42291</v>
      </c>
      <c r="R2921">
        <v>366</v>
      </c>
      <c r="S2921">
        <v>478</v>
      </c>
      <c r="T2921" t="s">
        <v>55</v>
      </c>
      <c r="V2921" s="3">
        <v>28997</v>
      </c>
      <c r="W2921">
        <v>107</v>
      </c>
      <c r="X2921" t="s">
        <v>1826</v>
      </c>
      <c r="AB2921" s="3">
        <v>119098697</v>
      </c>
      <c r="AC2921" s="3">
        <v>155659227</v>
      </c>
      <c r="AD2921">
        <v>108.11</v>
      </c>
      <c r="AE2921" s="5">
        <f t="shared" si="91"/>
        <v>97660931.539999992</v>
      </c>
      <c r="AF2921">
        <v>141.30000000000001</v>
      </c>
      <c r="AG2921" s="4">
        <v>0.82</v>
      </c>
      <c r="AH2921" t="s">
        <v>33</v>
      </c>
      <c r="AI2921" t="s">
        <v>59</v>
      </c>
      <c r="AJ2921">
        <v>36.778261000000001</v>
      </c>
      <c r="AK2921">
        <v>-119.41793199999999</v>
      </c>
    </row>
    <row r="2922" spans="1:37" x14ac:dyDescent="0.25">
      <c r="A2922">
        <v>2920</v>
      </c>
      <c r="B2922">
        <v>435</v>
      </c>
      <c r="C2922" t="s">
        <v>1822</v>
      </c>
      <c r="D2922" t="s">
        <v>59</v>
      </c>
      <c r="E2922" t="s">
        <v>53</v>
      </c>
      <c r="F2922" s="2">
        <v>36525</v>
      </c>
      <c r="G2922" s="2">
        <v>39813</v>
      </c>
      <c r="H2922">
        <v>28997</v>
      </c>
      <c r="I2922">
        <v>26956</v>
      </c>
      <c r="J2922">
        <v>187</v>
      </c>
      <c r="K2922">
        <f t="shared" si="90"/>
        <v>1979190235</v>
      </c>
      <c r="L2922">
        <v>176</v>
      </c>
      <c r="M2922">
        <v>165</v>
      </c>
      <c r="N2922" t="s">
        <v>1822</v>
      </c>
      <c r="O2922" t="s">
        <v>1824</v>
      </c>
      <c r="P2922" t="s">
        <v>39</v>
      </c>
      <c r="Q2922" s="6">
        <v>42261</v>
      </c>
      <c r="R2922">
        <v>413</v>
      </c>
      <c r="S2922">
        <v>602</v>
      </c>
      <c r="T2922" t="s">
        <v>55</v>
      </c>
      <c r="U2922" t="s">
        <v>1827</v>
      </c>
      <c r="V2922" s="3">
        <v>28997</v>
      </c>
      <c r="W2922">
        <v>124</v>
      </c>
      <c r="X2922" t="s">
        <v>1060</v>
      </c>
      <c r="AB2922" s="3">
        <v>134576639</v>
      </c>
      <c r="AC2922" s="3">
        <v>196162559</v>
      </c>
      <c r="AD2922">
        <v>126.24</v>
      </c>
      <c r="AE2922" s="5">
        <f t="shared" si="91"/>
        <v>110352843.97999999</v>
      </c>
      <c r="AF2922">
        <v>184.01</v>
      </c>
      <c r="AG2922" s="4">
        <v>0.82</v>
      </c>
      <c r="AH2922" t="s">
        <v>33</v>
      </c>
      <c r="AI2922" t="s">
        <v>59</v>
      </c>
      <c r="AJ2922">
        <v>36.778261000000001</v>
      </c>
      <c r="AK2922">
        <v>-119.41793199999999</v>
      </c>
    </row>
    <row r="2923" spans="1:37" x14ac:dyDescent="0.25">
      <c r="A2923">
        <v>2921</v>
      </c>
      <c r="B2923">
        <v>435</v>
      </c>
      <c r="C2923" t="s">
        <v>1822</v>
      </c>
      <c r="D2923" t="s">
        <v>59</v>
      </c>
      <c r="E2923" t="s">
        <v>53</v>
      </c>
      <c r="F2923" s="2">
        <v>36525</v>
      </c>
      <c r="G2923" s="2">
        <v>39813</v>
      </c>
      <c r="H2923">
        <v>28997</v>
      </c>
      <c r="I2923">
        <v>26956</v>
      </c>
      <c r="J2923">
        <v>187</v>
      </c>
      <c r="K2923">
        <f t="shared" si="90"/>
        <v>1979190235</v>
      </c>
      <c r="L2923">
        <v>176</v>
      </c>
      <c r="M2923">
        <v>165</v>
      </c>
      <c r="N2923" t="s">
        <v>1822</v>
      </c>
      <c r="P2923" t="s">
        <v>39</v>
      </c>
      <c r="Q2923" s="6">
        <v>42230</v>
      </c>
      <c r="R2923">
        <v>444</v>
      </c>
      <c r="S2923">
        <v>704</v>
      </c>
      <c r="T2923" t="s">
        <v>55</v>
      </c>
      <c r="V2923" s="3">
        <v>28997</v>
      </c>
      <c r="AB2923" s="3">
        <v>144678034</v>
      </c>
      <c r="AC2923" s="3">
        <v>229399405</v>
      </c>
      <c r="AD2923">
        <v>131.33000000000001</v>
      </c>
      <c r="AE2923" s="5">
        <f t="shared" si="91"/>
        <v>118635987.88</v>
      </c>
      <c r="AF2923">
        <v>208.24</v>
      </c>
      <c r="AG2923" s="4">
        <v>0.82</v>
      </c>
      <c r="AH2923" t="s">
        <v>33</v>
      </c>
      <c r="AI2923" t="s">
        <v>59</v>
      </c>
      <c r="AJ2923">
        <v>36.778261000000001</v>
      </c>
      <c r="AK2923">
        <v>-119.41793199999999</v>
      </c>
    </row>
    <row r="2924" spans="1:37" x14ac:dyDescent="0.25">
      <c r="A2924">
        <v>2922</v>
      </c>
      <c r="B2924">
        <v>435</v>
      </c>
      <c r="C2924" t="s">
        <v>1822</v>
      </c>
      <c r="D2924" t="s">
        <v>59</v>
      </c>
      <c r="E2924" t="s">
        <v>53</v>
      </c>
      <c r="F2924" s="2">
        <v>36525</v>
      </c>
      <c r="G2924" s="2">
        <v>39813</v>
      </c>
      <c r="H2924">
        <v>28997</v>
      </c>
      <c r="I2924">
        <v>26956</v>
      </c>
      <c r="J2924">
        <v>187</v>
      </c>
      <c r="K2924">
        <f t="shared" si="90"/>
        <v>1979190235</v>
      </c>
      <c r="L2924">
        <v>176</v>
      </c>
      <c r="M2924">
        <v>165</v>
      </c>
      <c r="N2924" t="s">
        <v>1822</v>
      </c>
      <c r="O2924" t="s">
        <v>1828</v>
      </c>
      <c r="P2924" t="s">
        <v>39</v>
      </c>
      <c r="Q2924" s="6">
        <v>42199</v>
      </c>
      <c r="R2924">
        <v>440</v>
      </c>
      <c r="S2924">
        <v>751</v>
      </c>
      <c r="T2924" t="s">
        <v>55</v>
      </c>
      <c r="V2924" s="3">
        <v>28997</v>
      </c>
      <c r="W2924">
        <v>127.3</v>
      </c>
      <c r="X2924" t="s">
        <v>1829</v>
      </c>
      <c r="AB2924" s="3">
        <v>143374628</v>
      </c>
      <c r="AC2924" s="3">
        <v>244714422</v>
      </c>
      <c r="AD2924">
        <v>130.15</v>
      </c>
      <c r="AE2924" s="5">
        <f t="shared" si="91"/>
        <v>117567194.95999999</v>
      </c>
      <c r="AF2924">
        <v>222.14</v>
      </c>
      <c r="AG2924" s="4">
        <v>0.82</v>
      </c>
      <c r="AH2924" t="s">
        <v>33</v>
      </c>
      <c r="AI2924" t="s">
        <v>59</v>
      </c>
      <c r="AJ2924">
        <v>36.778261000000001</v>
      </c>
      <c r="AK2924">
        <v>-119.41793199999999</v>
      </c>
    </row>
    <row r="2925" spans="1:37" x14ac:dyDescent="0.25">
      <c r="A2925">
        <v>2923</v>
      </c>
      <c r="B2925">
        <v>435</v>
      </c>
      <c r="C2925" t="s">
        <v>1822</v>
      </c>
      <c r="D2925" t="s">
        <v>59</v>
      </c>
      <c r="E2925" t="s">
        <v>53</v>
      </c>
      <c r="F2925" s="2">
        <v>36525</v>
      </c>
      <c r="G2925" s="2">
        <v>39813</v>
      </c>
      <c r="H2925">
        <v>28997</v>
      </c>
      <c r="I2925">
        <v>26956</v>
      </c>
      <c r="J2925">
        <v>187</v>
      </c>
      <c r="K2925">
        <f t="shared" si="90"/>
        <v>1979190235</v>
      </c>
      <c r="L2925">
        <v>176</v>
      </c>
      <c r="M2925">
        <v>165</v>
      </c>
      <c r="N2925" t="s">
        <v>1822</v>
      </c>
      <c r="O2925" t="s">
        <v>1828</v>
      </c>
      <c r="P2925" t="s">
        <v>39</v>
      </c>
      <c r="Q2925" s="6">
        <v>42169</v>
      </c>
      <c r="R2925">
        <v>384</v>
      </c>
      <c r="S2925">
        <v>639</v>
      </c>
      <c r="T2925" t="s">
        <v>55</v>
      </c>
      <c r="U2925" t="s">
        <v>1830</v>
      </c>
      <c r="V2925" s="3">
        <v>28997</v>
      </c>
      <c r="AB2925" s="3">
        <v>125126948</v>
      </c>
      <c r="AC2925" s="3">
        <v>208219062</v>
      </c>
      <c r="AD2925">
        <v>117.37</v>
      </c>
      <c r="AE2925" s="5">
        <f t="shared" si="91"/>
        <v>102604097.36</v>
      </c>
      <c r="AF2925">
        <v>195.32</v>
      </c>
      <c r="AG2925" s="4">
        <v>0.82</v>
      </c>
      <c r="AH2925" t="s">
        <v>33</v>
      </c>
      <c r="AI2925" t="s">
        <v>59</v>
      </c>
      <c r="AJ2925">
        <v>36.778261000000001</v>
      </c>
      <c r="AK2925">
        <v>-119.41793199999999</v>
      </c>
    </row>
    <row r="2926" spans="1:37" x14ac:dyDescent="0.25">
      <c r="A2926">
        <v>2924</v>
      </c>
      <c r="B2926">
        <v>298</v>
      </c>
      <c r="C2926" t="s">
        <v>1831</v>
      </c>
      <c r="D2926" t="s">
        <v>59</v>
      </c>
      <c r="E2926" t="s">
        <v>31</v>
      </c>
      <c r="F2926" s="2">
        <v>35431</v>
      </c>
      <c r="G2926" s="2">
        <v>39082</v>
      </c>
      <c r="H2926">
        <v>71181</v>
      </c>
      <c r="I2926">
        <v>58467</v>
      </c>
      <c r="J2926">
        <v>357</v>
      </c>
      <c r="K2926">
        <f t="shared" si="90"/>
        <v>9275240205</v>
      </c>
      <c r="L2926">
        <v>322</v>
      </c>
      <c r="M2926">
        <v>286</v>
      </c>
      <c r="N2926" t="s">
        <v>1831</v>
      </c>
      <c r="O2926">
        <v>1</v>
      </c>
      <c r="P2926" t="s">
        <v>39</v>
      </c>
      <c r="Q2926" s="6">
        <v>42050</v>
      </c>
      <c r="R2926">
        <v>295</v>
      </c>
      <c r="S2926">
        <v>378</v>
      </c>
      <c r="T2926" t="s">
        <v>40</v>
      </c>
      <c r="U2926" t="s">
        <v>2229</v>
      </c>
      <c r="V2926" s="3">
        <v>71181</v>
      </c>
      <c r="W2926">
        <v>77.67</v>
      </c>
      <c r="X2926" t="s">
        <v>2230</v>
      </c>
      <c r="AB2926" s="3">
        <v>294800000</v>
      </c>
      <c r="AC2926" s="3">
        <v>378400000</v>
      </c>
      <c r="AD2926">
        <v>77.67</v>
      </c>
      <c r="AE2926" s="5">
        <f t="shared" si="91"/>
        <v>156244000</v>
      </c>
      <c r="AF2926">
        <v>99.69</v>
      </c>
      <c r="AG2926" s="4">
        <v>0.53</v>
      </c>
      <c r="AH2926" t="s">
        <v>33</v>
      </c>
      <c r="AI2926" t="s">
        <v>59</v>
      </c>
      <c r="AJ2926">
        <v>37.494656999999997</v>
      </c>
      <c r="AK2926">
        <v>-120.846594</v>
      </c>
    </row>
    <row r="2927" spans="1:37" x14ac:dyDescent="0.25">
      <c r="A2927">
        <v>2925</v>
      </c>
      <c r="B2927">
        <v>298</v>
      </c>
      <c r="C2927" t="s">
        <v>1831</v>
      </c>
      <c r="D2927" t="s">
        <v>59</v>
      </c>
      <c r="E2927" t="s">
        <v>31</v>
      </c>
      <c r="F2927" s="2">
        <v>35431</v>
      </c>
      <c r="G2927" s="2">
        <v>39082</v>
      </c>
      <c r="H2927">
        <v>71181</v>
      </c>
      <c r="I2927">
        <v>58467</v>
      </c>
      <c r="J2927">
        <v>357</v>
      </c>
      <c r="K2927">
        <f t="shared" si="90"/>
        <v>9275240205</v>
      </c>
      <c r="L2927">
        <v>322</v>
      </c>
      <c r="M2927">
        <v>286</v>
      </c>
      <c r="N2927" t="s">
        <v>1831</v>
      </c>
      <c r="O2927">
        <v>1</v>
      </c>
      <c r="P2927" t="s">
        <v>39</v>
      </c>
      <c r="Q2927" s="6">
        <v>42019</v>
      </c>
      <c r="R2927">
        <v>298</v>
      </c>
      <c r="S2927">
        <v>340</v>
      </c>
      <c r="T2927" t="s">
        <v>40</v>
      </c>
      <c r="U2927" t="s">
        <v>1832</v>
      </c>
      <c r="V2927" s="3">
        <v>71181</v>
      </c>
      <c r="W2927">
        <v>75.23</v>
      </c>
      <c r="X2927" t="s">
        <v>1833</v>
      </c>
      <c r="AB2927" s="3">
        <v>298300000</v>
      </c>
      <c r="AC2927" s="3">
        <v>340400000</v>
      </c>
      <c r="AD2927">
        <v>75.23</v>
      </c>
      <c r="AE2927" s="5">
        <f t="shared" si="91"/>
        <v>167048000.00000003</v>
      </c>
      <c r="AF2927">
        <v>85.85</v>
      </c>
      <c r="AG2927" s="4">
        <v>0.56000000000000005</v>
      </c>
      <c r="AH2927" t="s">
        <v>33</v>
      </c>
      <c r="AI2927" t="s">
        <v>59</v>
      </c>
      <c r="AJ2927">
        <v>37.494656999999997</v>
      </c>
      <c r="AK2927">
        <v>-120.846594</v>
      </c>
    </row>
    <row r="2928" spans="1:37" x14ac:dyDescent="0.25">
      <c r="A2928">
        <v>2926</v>
      </c>
      <c r="B2928">
        <v>298</v>
      </c>
      <c r="C2928" t="s">
        <v>1831</v>
      </c>
      <c r="D2928" t="s">
        <v>59</v>
      </c>
      <c r="E2928" t="s">
        <v>31</v>
      </c>
      <c r="F2928" s="2">
        <v>35431</v>
      </c>
      <c r="G2928" s="2">
        <v>39082</v>
      </c>
      <c r="H2928">
        <v>71181</v>
      </c>
      <c r="I2928">
        <v>58467</v>
      </c>
      <c r="J2928">
        <v>357</v>
      </c>
      <c r="K2928">
        <f t="shared" si="90"/>
        <v>9275240205</v>
      </c>
      <c r="L2928">
        <v>322</v>
      </c>
      <c r="M2928">
        <v>286</v>
      </c>
      <c r="N2928" t="s">
        <v>1831</v>
      </c>
      <c r="O2928">
        <v>1</v>
      </c>
      <c r="P2928" t="s">
        <v>39</v>
      </c>
      <c r="Q2928" s="6">
        <v>42352</v>
      </c>
      <c r="R2928">
        <v>301</v>
      </c>
      <c r="S2928">
        <v>464</v>
      </c>
      <c r="T2928" t="s">
        <v>40</v>
      </c>
      <c r="U2928" t="s">
        <v>1834</v>
      </c>
      <c r="V2928" s="3">
        <v>71181</v>
      </c>
      <c r="W2928">
        <v>72.099999999999994</v>
      </c>
      <c r="X2928" t="s">
        <v>1835</v>
      </c>
      <c r="AB2928" s="3">
        <v>301000000</v>
      </c>
      <c r="AC2928" s="3">
        <v>463600000</v>
      </c>
      <c r="AD2928">
        <v>72.16</v>
      </c>
      <c r="AE2928" s="5">
        <f t="shared" si="91"/>
        <v>159530000</v>
      </c>
      <c r="AF2928">
        <v>111.14</v>
      </c>
      <c r="AG2928" s="4">
        <v>0.53</v>
      </c>
      <c r="AH2928" t="s">
        <v>33</v>
      </c>
      <c r="AI2928" t="s">
        <v>59</v>
      </c>
      <c r="AJ2928">
        <v>37.494656999999997</v>
      </c>
      <c r="AK2928">
        <v>-120.846594</v>
      </c>
    </row>
    <row r="2929" spans="1:37" x14ac:dyDescent="0.25">
      <c r="A2929">
        <v>2927</v>
      </c>
      <c r="B2929">
        <v>298</v>
      </c>
      <c r="C2929" t="s">
        <v>1831</v>
      </c>
      <c r="D2929" t="s">
        <v>59</v>
      </c>
      <c r="E2929" t="s">
        <v>31</v>
      </c>
      <c r="F2929" s="2">
        <v>35431</v>
      </c>
      <c r="G2929" s="2">
        <v>39082</v>
      </c>
      <c r="H2929">
        <v>71181</v>
      </c>
      <c r="I2929">
        <v>58467</v>
      </c>
      <c r="J2929">
        <v>357</v>
      </c>
      <c r="K2929">
        <f t="shared" si="90"/>
        <v>9275240205</v>
      </c>
      <c r="L2929">
        <v>322</v>
      </c>
      <c r="M2929">
        <v>286</v>
      </c>
      <c r="N2929" t="s">
        <v>1831</v>
      </c>
      <c r="O2929">
        <v>1</v>
      </c>
      <c r="P2929" t="s">
        <v>39</v>
      </c>
      <c r="Q2929" s="6">
        <v>42322</v>
      </c>
      <c r="R2929">
        <v>413</v>
      </c>
      <c r="S2929">
        <v>522</v>
      </c>
      <c r="T2929" t="s">
        <v>40</v>
      </c>
      <c r="U2929" t="s">
        <v>1836</v>
      </c>
      <c r="V2929" s="3">
        <v>71181</v>
      </c>
      <c r="W2929">
        <v>99.28</v>
      </c>
      <c r="X2929" t="s">
        <v>1837</v>
      </c>
      <c r="AB2929" s="3">
        <v>413000000</v>
      </c>
      <c r="AC2929" s="3">
        <v>521900000</v>
      </c>
      <c r="AD2929">
        <v>99.27</v>
      </c>
      <c r="AE2929" s="5">
        <f t="shared" si="91"/>
        <v>210630000</v>
      </c>
      <c r="AF2929">
        <v>125.45</v>
      </c>
      <c r="AG2929" s="4">
        <v>0.51</v>
      </c>
      <c r="AH2929" t="s">
        <v>33</v>
      </c>
      <c r="AI2929" t="s">
        <v>59</v>
      </c>
      <c r="AJ2929">
        <v>37.494656999999997</v>
      </c>
      <c r="AK2929">
        <v>-120.846594</v>
      </c>
    </row>
    <row r="2930" spans="1:37" x14ac:dyDescent="0.25">
      <c r="A2930">
        <v>2928</v>
      </c>
      <c r="B2930">
        <v>298</v>
      </c>
      <c r="C2930" t="s">
        <v>1831</v>
      </c>
      <c r="D2930" t="s">
        <v>59</v>
      </c>
      <c r="E2930" t="s">
        <v>31</v>
      </c>
      <c r="F2930" s="2">
        <v>35431</v>
      </c>
      <c r="G2930" s="2">
        <v>39082</v>
      </c>
      <c r="H2930">
        <v>71181</v>
      </c>
      <c r="I2930">
        <v>58467</v>
      </c>
      <c r="J2930">
        <v>357</v>
      </c>
      <c r="K2930">
        <f t="shared" si="90"/>
        <v>9275240205</v>
      </c>
      <c r="L2930">
        <v>322</v>
      </c>
      <c r="M2930">
        <v>286</v>
      </c>
      <c r="N2930" t="s">
        <v>1831</v>
      </c>
      <c r="O2930" t="s">
        <v>110</v>
      </c>
      <c r="P2930" t="s">
        <v>39</v>
      </c>
      <c r="Q2930" s="6">
        <v>42291</v>
      </c>
      <c r="R2930">
        <v>602</v>
      </c>
      <c r="S2930">
        <v>638</v>
      </c>
      <c r="T2930" t="s">
        <v>40</v>
      </c>
      <c r="U2930" t="s">
        <v>1838</v>
      </c>
      <c r="V2930" s="3">
        <v>70132</v>
      </c>
      <c r="W2930">
        <v>151.72999999999999</v>
      </c>
      <c r="X2930" t="s">
        <v>1839</v>
      </c>
      <c r="AB2930" s="3">
        <v>601600000</v>
      </c>
      <c r="AC2930" s="3">
        <v>638200000</v>
      </c>
      <c r="AD2930">
        <v>151.72</v>
      </c>
      <c r="AE2930" s="5">
        <f t="shared" si="91"/>
        <v>330880000</v>
      </c>
      <c r="AF2930">
        <v>160.94999999999999</v>
      </c>
      <c r="AG2930" s="4">
        <v>0.55000000000000004</v>
      </c>
      <c r="AH2930" t="s">
        <v>33</v>
      </c>
      <c r="AI2930" t="s">
        <v>59</v>
      </c>
      <c r="AJ2930">
        <v>37.494656999999997</v>
      </c>
      <c r="AK2930">
        <v>-120.846594</v>
      </c>
    </row>
    <row r="2931" spans="1:37" x14ac:dyDescent="0.25">
      <c r="A2931">
        <v>2929</v>
      </c>
      <c r="B2931">
        <v>298</v>
      </c>
      <c r="C2931" t="s">
        <v>1831</v>
      </c>
      <c r="D2931" t="s">
        <v>59</v>
      </c>
      <c r="E2931" t="s">
        <v>31</v>
      </c>
      <c r="F2931" s="2">
        <v>35431</v>
      </c>
      <c r="G2931" s="2">
        <v>39082</v>
      </c>
      <c r="H2931">
        <v>71181</v>
      </c>
      <c r="I2931">
        <v>58467</v>
      </c>
      <c r="J2931">
        <v>357</v>
      </c>
      <c r="K2931">
        <f t="shared" si="90"/>
        <v>9275240205</v>
      </c>
      <c r="L2931">
        <v>322</v>
      </c>
      <c r="M2931">
        <v>286</v>
      </c>
      <c r="N2931" t="s">
        <v>1831</v>
      </c>
      <c r="O2931" t="s">
        <v>96</v>
      </c>
      <c r="P2931" t="s">
        <v>39</v>
      </c>
      <c r="Q2931" s="6">
        <v>42261</v>
      </c>
      <c r="R2931">
        <v>708</v>
      </c>
      <c r="S2931">
        <v>745</v>
      </c>
      <c r="T2931" t="s">
        <v>40</v>
      </c>
      <c r="U2931" t="s">
        <v>1840</v>
      </c>
      <c r="V2931" s="3">
        <v>71181</v>
      </c>
      <c r="W2931">
        <v>174.08</v>
      </c>
      <c r="X2931" t="s">
        <v>1841</v>
      </c>
      <c r="AB2931" s="3">
        <v>708400000</v>
      </c>
      <c r="AC2931" s="3">
        <v>745200000</v>
      </c>
      <c r="AD2931">
        <v>174.1</v>
      </c>
      <c r="AE2931" s="5">
        <f t="shared" si="91"/>
        <v>368368000</v>
      </c>
      <c r="AF2931">
        <v>183.14</v>
      </c>
      <c r="AG2931" s="4">
        <v>0.52</v>
      </c>
      <c r="AH2931" t="s">
        <v>33</v>
      </c>
      <c r="AI2931" t="s">
        <v>59</v>
      </c>
      <c r="AJ2931">
        <v>37.494656999999997</v>
      </c>
      <c r="AK2931">
        <v>-120.846594</v>
      </c>
    </row>
    <row r="2932" spans="1:37" x14ac:dyDescent="0.25">
      <c r="A2932">
        <v>2930</v>
      </c>
      <c r="B2932">
        <v>298</v>
      </c>
      <c r="C2932" t="s">
        <v>1831</v>
      </c>
      <c r="D2932" t="s">
        <v>59</v>
      </c>
      <c r="E2932" t="s">
        <v>31</v>
      </c>
      <c r="F2932" s="2">
        <v>35431</v>
      </c>
      <c r="G2932" s="2">
        <v>39082</v>
      </c>
      <c r="H2932">
        <v>71181</v>
      </c>
      <c r="I2932">
        <v>58467</v>
      </c>
      <c r="J2932">
        <v>357</v>
      </c>
      <c r="K2932">
        <f t="shared" si="90"/>
        <v>9275240205</v>
      </c>
      <c r="L2932">
        <v>322</v>
      </c>
      <c r="M2932">
        <v>286</v>
      </c>
      <c r="N2932" t="s">
        <v>1831</v>
      </c>
      <c r="O2932">
        <v>1</v>
      </c>
      <c r="P2932" t="s">
        <v>39</v>
      </c>
      <c r="Q2932" s="6">
        <v>42230</v>
      </c>
      <c r="R2932" s="3">
        <v>704959441</v>
      </c>
      <c r="S2932" s="3">
        <v>808805100</v>
      </c>
      <c r="T2932" t="s">
        <v>32</v>
      </c>
      <c r="U2932" t="s">
        <v>1842</v>
      </c>
      <c r="V2932" s="3">
        <v>71181</v>
      </c>
      <c r="X2932" t="s">
        <v>1843</v>
      </c>
      <c r="AB2932" s="3">
        <v>704959441</v>
      </c>
      <c r="AC2932" s="3">
        <v>808805100</v>
      </c>
      <c r="AD2932">
        <v>190.73</v>
      </c>
      <c r="AE2932" s="5">
        <f t="shared" si="91"/>
        <v>422975664.59999996</v>
      </c>
      <c r="AF2932">
        <v>218.82</v>
      </c>
      <c r="AG2932" s="4">
        <v>0.6</v>
      </c>
      <c r="AH2932" t="s">
        <v>33</v>
      </c>
      <c r="AI2932" t="s">
        <v>59</v>
      </c>
      <c r="AJ2932">
        <v>37.494656999999997</v>
      </c>
      <c r="AK2932">
        <v>-120.846594</v>
      </c>
    </row>
    <row r="2933" spans="1:37" x14ac:dyDescent="0.25">
      <c r="A2933">
        <v>2931</v>
      </c>
      <c r="B2933">
        <v>298</v>
      </c>
      <c r="C2933" t="s">
        <v>1831</v>
      </c>
      <c r="D2933" t="s">
        <v>59</v>
      </c>
      <c r="E2933" t="s">
        <v>31</v>
      </c>
      <c r="F2933" s="2">
        <v>35431</v>
      </c>
      <c r="G2933" s="2">
        <v>39082</v>
      </c>
      <c r="H2933">
        <v>71181</v>
      </c>
      <c r="I2933">
        <v>58467</v>
      </c>
      <c r="J2933">
        <v>357</v>
      </c>
      <c r="K2933">
        <f t="shared" si="90"/>
        <v>9275240205</v>
      </c>
      <c r="L2933">
        <v>322</v>
      </c>
      <c r="M2933">
        <v>286</v>
      </c>
      <c r="N2933" t="s">
        <v>1831</v>
      </c>
      <c r="O2933">
        <v>1</v>
      </c>
      <c r="P2933" t="s">
        <v>39</v>
      </c>
      <c r="Q2933" s="6">
        <v>42199</v>
      </c>
      <c r="R2933">
        <v>796</v>
      </c>
      <c r="S2933">
        <v>927</v>
      </c>
      <c r="T2933" t="s">
        <v>40</v>
      </c>
      <c r="V2933" s="3">
        <v>71181</v>
      </c>
      <c r="Z2933">
        <v>36</v>
      </c>
      <c r="AA2933" t="s">
        <v>40</v>
      </c>
      <c r="AB2933" s="3">
        <v>796000000</v>
      </c>
      <c r="AC2933" s="3">
        <v>927000000</v>
      </c>
      <c r="AD2933">
        <v>216.44</v>
      </c>
      <c r="AE2933" s="5">
        <f t="shared" si="91"/>
        <v>477600000</v>
      </c>
      <c r="AF2933">
        <v>252.06</v>
      </c>
      <c r="AG2933" s="4">
        <v>0.6</v>
      </c>
      <c r="AH2933" t="s">
        <v>33</v>
      </c>
      <c r="AI2933" t="s">
        <v>59</v>
      </c>
      <c r="AJ2933">
        <v>37.494656999999997</v>
      </c>
      <c r="AK2933">
        <v>-120.846594</v>
      </c>
    </row>
    <row r="2934" spans="1:37" x14ac:dyDescent="0.25">
      <c r="A2934">
        <v>2932</v>
      </c>
      <c r="B2934">
        <v>298</v>
      </c>
      <c r="C2934" t="s">
        <v>1831</v>
      </c>
      <c r="D2934" t="s">
        <v>59</v>
      </c>
      <c r="E2934" t="s">
        <v>31</v>
      </c>
      <c r="F2934" s="2">
        <v>35431</v>
      </c>
      <c r="G2934" s="2">
        <v>39082</v>
      </c>
      <c r="H2934">
        <v>71181</v>
      </c>
      <c r="I2934">
        <v>58467</v>
      </c>
      <c r="J2934">
        <v>357</v>
      </c>
      <c r="K2934">
        <f t="shared" si="90"/>
        <v>9275240205</v>
      </c>
      <c r="L2934">
        <v>322</v>
      </c>
      <c r="M2934">
        <v>286</v>
      </c>
      <c r="N2934" t="s">
        <v>1831</v>
      </c>
      <c r="O2934">
        <v>1</v>
      </c>
      <c r="P2934" t="s">
        <v>39</v>
      </c>
      <c r="Q2934" s="6">
        <v>42169</v>
      </c>
      <c r="R2934">
        <v>791</v>
      </c>
      <c r="S2934">
        <v>748</v>
      </c>
      <c r="T2934" t="s">
        <v>40</v>
      </c>
      <c r="V2934" s="3">
        <v>71181</v>
      </c>
      <c r="Z2934">
        <v>33</v>
      </c>
      <c r="AA2934" t="s">
        <v>40</v>
      </c>
      <c r="AB2934" s="3">
        <v>791000000</v>
      </c>
      <c r="AC2934" s="3">
        <v>748000000</v>
      </c>
      <c r="AD2934">
        <v>237.07</v>
      </c>
      <c r="AE2934" s="5">
        <f t="shared" si="91"/>
        <v>506240000</v>
      </c>
      <c r="AF2934">
        <v>224.18</v>
      </c>
      <c r="AG2934" s="4">
        <v>0.64</v>
      </c>
      <c r="AH2934" t="s">
        <v>33</v>
      </c>
      <c r="AI2934" t="s">
        <v>59</v>
      </c>
      <c r="AJ2934">
        <v>37.494656999999997</v>
      </c>
      <c r="AK2934">
        <v>-120.846594</v>
      </c>
    </row>
    <row r="2935" spans="1:37" x14ac:dyDescent="0.25">
      <c r="A2935">
        <v>2933</v>
      </c>
      <c r="B2935">
        <v>629</v>
      </c>
      <c r="C2935" t="s">
        <v>1844</v>
      </c>
      <c r="D2935" t="s">
        <v>52</v>
      </c>
      <c r="E2935" t="s">
        <v>31</v>
      </c>
      <c r="F2935" s="2">
        <v>35065</v>
      </c>
      <c r="G2935" s="2">
        <v>38717</v>
      </c>
      <c r="H2935">
        <v>69010</v>
      </c>
      <c r="I2935">
        <v>64260</v>
      </c>
      <c r="J2935">
        <v>190</v>
      </c>
      <c r="K2935">
        <f t="shared" si="90"/>
        <v>4785843500</v>
      </c>
      <c r="L2935">
        <v>171</v>
      </c>
      <c r="M2935">
        <v>152</v>
      </c>
      <c r="N2935" t="s">
        <v>1844</v>
      </c>
      <c r="O2935" t="s">
        <v>38</v>
      </c>
      <c r="P2935" t="s">
        <v>39</v>
      </c>
      <c r="Q2935" s="6">
        <v>42050</v>
      </c>
      <c r="R2935">
        <v>724</v>
      </c>
      <c r="S2935">
        <v>698</v>
      </c>
      <c r="T2935" t="s">
        <v>55</v>
      </c>
      <c r="V2935" s="3">
        <v>67700</v>
      </c>
      <c r="W2935">
        <v>102.9</v>
      </c>
      <c r="AB2935" s="3">
        <v>235786093</v>
      </c>
      <c r="AC2935" s="3">
        <v>227509466</v>
      </c>
      <c r="AD2935">
        <v>109.46</v>
      </c>
      <c r="AE2935" s="5">
        <f t="shared" si="91"/>
        <v>207491761.84</v>
      </c>
      <c r="AF2935">
        <v>105.62</v>
      </c>
      <c r="AG2935" s="4">
        <v>0.88</v>
      </c>
      <c r="AH2935" t="s">
        <v>33</v>
      </c>
      <c r="AI2935" t="s">
        <v>52</v>
      </c>
      <c r="AJ2935">
        <v>33.745851000000002</v>
      </c>
      <c r="AK2935">
        <v>-117.82616599999901</v>
      </c>
    </row>
    <row r="2936" spans="1:37" x14ac:dyDescent="0.25">
      <c r="A2936">
        <v>2934</v>
      </c>
      <c r="B2936">
        <v>629</v>
      </c>
      <c r="C2936" t="s">
        <v>1844</v>
      </c>
      <c r="D2936" t="s">
        <v>52</v>
      </c>
      <c r="E2936" t="s">
        <v>31</v>
      </c>
      <c r="F2936" s="2">
        <v>35065</v>
      </c>
      <c r="G2936" s="2">
        <v>38717</v>
      </c>
      <c r="H2936">
        <v>69010</v>
      </c>
      <c r="I2936">
        <v>64260</v>
      </c>
      <c r="J2936">
        <v>190</v>
      </c>
      <c r="K2936">
        <f t="shared" si="90"/>
        <v>4785843500</v>
      </c>
      <c r="L2936">
        <v>171</v>
      </c>
      <c r="M2936">
        <v>152</v>
      </c>
      <c r="N2936" t="s">
        <v>1844</v>
      </c>
      <c r="O2936" t="s">
        <v>38</v>
      </c>
      <c r="P2936" t="s">
        <v>39</v>
      </c>
      <c r="Q2936" s="6">
        <v>42019</v>
      </c>
      <c r="R2936">
        <v>738</v>
      </c>
      <c r="S2936">
        <v>720</v>
      </c>
      <c r="T2936" t="s">
        <v>55</v>
      </c>
      <c r="V2936" s="3">
        <v>67700</v>
      </c>
      <c r="W2936">
        <v>111</v>
      </c>
      <c r="AB2936" s="3">
        <v>240543523</v>
      </c>
      <c r="AC2936" s="3">
        <v>234678198</v>
      </c>
      <c r="AD2936">
        <v>100.86</v>
      </c>
      <c r="AE2936" s="5">
        <f t="shared" si="91"/>
        <v>211678300.24000001</v>
      </c>
      <c r="AF2936">
        <v>98.4</v>
      </c>
      <c r="AG2936" s="4">
        <v>0.88</v>
      </c>
      <c r="AH2936" t="s">
        <v>33</v>
      </c>
      <c r="AI2936" t="s">
        <v>52</v>
      </c>
      <c r="AJ2936">
        <v>33.745851000000002</v>
      </c>
      <c r="AK2936">
        <v>-117.82616599999901</v>
      </c>
    </row>
    <row r="2937" spans="1:37" x14ac:dyDescent="0.25">
      <c r="A2937">
        <v>2935</v>
      </c>
      <c r="B2937">
        <v>629</v>
      </c>
      <c r="C2937" t="s">
        <v>1844</v>
      </c>
      <c r="D2937" t="s">
        <v>52</v>
      </c>
      <c r="E2937" t="s">
        <v>31</v>
      </c>
      <c r="F2937" s="2">
        <v>35065</v>
      </c>
      <c r="G2937" s="2">
        <v>38717</v>
      </c>
      <c r="H2937">
        <v>69010</v>
      </c>
      <c r="I2937">
        <v>64260</v>
      </c>
      <c r="J2937">
        <v>190</v>
      </c>
      <c r="K2937">
        <f t="shared" si="90"/>
        <v>4785843500</v>
      </c>
      <c r="L2937">
        <v>171</v>
      </c>
      <c r="M2937">
        <v>152</v>
      </c>
      <c r="N2937" t="s">
        <v>1844</v>
      </c>
      <c r="O2937" t="s">
        <v>38</v>
      </c>
      <c r="P2937" t="s">
        <v>39</v>
      </c>
      <c r="Q2937" s="6">
        <v>42352</v>
      </c>
      <c r="R2937">
        <v>623</v>
      </c>
      <c r="S2937">
        <v>832</v>
      </c>
      <c r="T2937" t="s">
        <v>55</v>
      </c>
      <c r="V2937" s="3">
        <v>67700</v>
      </c>
      <c r="W2937">
        <v>80</v>
      </c>
      <c r="AB2937" s="3">
        <v>203005439</v>
      </c>
      <c r="AC2937" s="3">
        <v>271108387</v>
      </c>
      <c r="AD2937">
        <v>85.12</v>
      </c>
      <c r="AE2937" s="5">
        <f t="shared" si="91"/>
        <v>178644786.31999999</v>
      </c>
      <c r="AF2937">
        <v>113.68</v>
      </c>
      <c r="AG2937" s="4">
        <v>0.88</v>
      </c>
      <c r="AH2937" t="s">
        <v>33</v>
      </c>
      <c r="AI2937" t="s">
        <v>52</v>
      </c>
      <c r="AJ2937">
        <v>33.745851000000002</v>
      </c>
      <c r="AK2937">
        <v>-117.82616599999901</v>
      </c>
    </row>
    <row r="2938" spans="1:37" x14ac:dyDescent="0.25">
      <c r="A2938">
        <v>2936</v>
      </c>
      <c r="B2938">
        <v>629</v>
      </c>
      <c r="C2938" t="s">
        <v>1844</v>
      </c>
      <c r="D2938" t="s">
        <v>52</v>
      </c>
      <c r="E2938" t="s">
        <v>31</v>
      </c>
      <c r="F2938" s="2">
        <v>35065</v>
      </c>
      <c r="G2938" s="2">
        <v>38717</v>
      </c>
      <c r="H2938">
        <v>69010</v>
      </c>
      <c r="I2938">
        <v>64260</v>
      </c>
      <c r="J2938">
        <v>190</v>
      </c>
      <c r="K2938">
        <f t="shared" si="90"/>
        <v>4785843500</v>
      </c>
      <c r="L2938">
        <v>171</v>
      </c>
      <c r="M2938">
        <v>152</v>
      </c>
      <c r="N2938" t="s">
        <v>1844</v>
      </c>
      <c r="O2938" t="s">
        <v>38</v>
      </c>
      <c r="P2938" t="s">
        <v>39</v>
      </c>
      <c r="Q2938" s="6">
        <v>42322</v>
      </c>
      <c r="R2938">
        <v>906</v>
      </c>
      <c r="S2938">
        <v>900</v>
      </c>
      <c r="T2938" t="s">
        <v>55</v>
      </c>
      <c r="V2938" s="3">
        <v>67700</v>
      </c>
      <c r="W2938">
        <v>120.2</v>
      </c>
      <c r="AB2938" s="3">
        <v>295091052</v>
      </c>
      <c r="AC2938" s="3">
        <v>293103359</v>
      </c>
      <c r="AD2938">
        <v>127.86</v>
      </c>
      <c r="AE2938" s="5">
        <f t="shared" si="91"/>
        <v>259680125.75999999</v>
      </c>
      <c r="AF2938">
        <v>127</v>
      </c>
      <c r="AG2938" s="4">
        <v>0.88</v>
      </c>
      <c r="AH2938" t="s">
        <v>33</v>
      </c>
      <c r="AI2938" t="s">
        <v>52</v>
      </c>
      <c r="AJ2938">
        <v>33.745851000000002</v>
      </c>
      <c r="AK2938">
        <v>-117.82616599999901</v>
      </c>
    </row>
    <row r="2939" spans="1:37" x14ac:dyDescent="0.25">
      <c r="A2939">
        <v>2937</v>
      </c>
      <c r="B2939">
        <v>629</v>
      </c>
      <c r="C2939" t="s">
        <v>1844</v>
      </c>
      <c r="D2939" t="s">
        <v>52</v>
      </c>
      <c r="E2939" t="s">
        <v>31</v>
      </c>
      <c r="F2939" s="2">
        <v>35065</v>
      </c>
      <c r="G2939" s="2">
        <v>38717</v>
      </c>
      <c r="H2939">
        <v>69010</v>
      </c>
      <c r="I2939">
        <v>64260</v>
      </c>
      <c r="J2939">
        <v>190</v>
      </c>
      <c r="K2939">
        <f t="shared" si="90"/>
        <v>4785843500</v>
      </c>
      <c r="L2939">
        <v>171</v>
      </c>
      <c r="M2939">
        <v>152</v>
      </c>
      <c r="N2939" t="s">
        <v>1844</v>
      </c>
      <c r="O2939" t="s">
        <v>38</v>
      </c>
      <c r="P2939" t="s">
        <v>39</v>
      </c>
      <c r="Q2939" s="6">
        <v>42291</v>
      </c>
      <c r="R2939" s="3">
        <v>1067</v>
      </c>
      <c r="S2939" s="3">
        <v>1092</v>
      </c>
      <c r="T2939" t="s">
        <v>55</v>
      </c>
      <c r="U2939" t="s">
        <v>1845</v>
      </c>
      <c r="V2939" s="3">
        <v>67700</v>
      </c>
      <c r="W2939">
        <v>138.6</v>
      </c>
      <c r="AB2939" s="3">
        <v>347781228</v>
      </c>
      <c r="AC2939" s="3">
        <v>355927514</v>
      </c>
      <c r="AD2939">
        <v>147.47999999999999</v>
      </c>
      <c r="AE2939" s="5">
        <f t="shared" si="91"/>
        <v>309525292.92000002</v>
      </c>
      <c r="AF2939">
        <v>150.94</v>
      </c>
      <c r="AG2939" s="4">
        <v>0.89</v>
      </c>
      <c r="AH2939" t="s">
        <v>33</v>
      </c>
      <c r="AI2939" t="s">
        <v>52</v>
      </c>
      <c r="AJ2939">
        <v>33.745851000000002</v>
      </c>
      <c r="AK2939">
        <v>-117.82616599999901</v>
      </c>
    </row>
    <row r="2940" spans="1:37" x14ac:dyDescent="0.25">
      <c r="A2940">
        <v>2938</v>
      </c>
      <c r="B2940">
        <v>629</v>
      </c>
      <c r="C2940" t="s">
        <v>1844</v>
      </c>
      <c r="D2940" t="s">
        <v>52</v>
      </c>
      <c r="E2940" t="s">
        <v>31</v>
      </c>
      <c r="F2940" s="2">
        <v>35065</v>
      </c>
      <c r="G2940" s="2">
        <v>38717</v>
      </c>
      <c r="H2940">
        <v>69010</v>
      </c>
      <c r="I2940">
        <v>64260</v>
      </c>
      <c r="J2940">
        <v>190</v>
      </c>
      <c r="K2940">
        <f t="shared" si="90"/>
        <v>4785843500</v>
      </c>
      <c r="L2940">
        <v>171</v>
      </c>
      <c r="M2940">
        <v>152</v>
      </c>
      <c r="N2940" t="s">
        <v>1844</v>
      </c>
      <c r="O2940" t="s">
        <v>38</v>
      </c>
      <c r="P2940" t="s">
        <v>39</v>
      </c>
      <c r="Q2940" s="6">
        <v>42261</v>
      </c>
      <c r="R2940" s="3">
        <v>1134</v>
      </c>
      <c r="S2940" s="3">
        <v>1198</v>
      </c>
      <c r="T2940" t="s">
        <v>55</v>
      </c>
      <c r="V2940" s="3">
        <v>67700</v>
      </c>
      <c r="W2940">
        <v>152</v>
      </c>
      <c r="AB2940" s="3">
        <v>369613274</v>
      </c>
      <c r="AC2940" s="3">
        <v>390337424</v>
      </c>
      <c r="AD2940">
        <v>161.97</v>
      </c>
      <c r="AE2940" s="5">
        <f t="shared" si="91"/>
        <v>328955813.86000001</v>
      </c>
      <c r="AF2940">
        <v>171.05</v>
      </c>
      <c r="AG2940" s="4">
        <v>0.89</v>
      </c>
      <c r="AH2940" t="s">
        <v>33</v>
      </c>
      <c r="AI2940" t="s">
        <v>52</v>
      </c>
      <c r="AJ2940">
        <v>33.745851000000002</v>
      </c>
      <c r="AK2940">
        <v>-117.82616599999901</v>
      </c>
    </row>
    <row r="2941" spans="1:37" x14ac:dyDescent="0.25">
      <c r="A2941">
        <v>2939</v>
      </c>
      <c r="B2941">
        <v>629</v>
      </c>
      <c r="C2941" t="s">
        <v>1844</v>
      </c>
      <c r="D2941" t="s">
        <v>52</v>
      </c>
      <c r="E2941" t="s">
        <v>31</v>
      </c>
      <c r="F2941" s="2">
        <v>35065</v>
      </c>
      <c r="G2941" s="2">
        <v>38717</v>
      </c>
      <c r="H2941">
        <v>69010</v>
      </c>
      <c r="I2941">
        <v>64260</v>
      </c>
      <c r="J2941">
        <v>190</v>
      </c>
      <c r="K2941">
        <f t="shared" si="90"/>
        <v>4785843500</v>
      </c>
      <c r="L2941">
        <v>171</v>
      </c>
      <c r="M2941">
        <v>152</v>
      </c>
      <c r="N2941" t="s">
        <v>1844</v>
      </c>
      <c r="O2941" t="s">
        <v>38</v>
      </c>
      <c r="P2941" t="s">
        <v>39</v>
      </c>
      <c r="Q2941" s="6">
        <v>42230</v>
      </c>
      <c r="R2941" s="3">
        <v>1200</v>
      </c>
      <c r="S2941" s="3">
        <v>1263</v>
      </c>
      <c r="T2941" t="s">
        <v>55</v>
      </c>
      <c r="V2941" s="3">
        <v>67700</v>
      </c>
      <c r="AB2941" s="3">
        <v>391021712</v>
      </c>
      <c r="AC2941" s="3">
        <v>411420012</v>
      </c>
      <c r="AD2941">
        <v>167.68</v>
      </c>
      <c r="AE2941" s="5">
        <f t="shared" si="91"/>
        <v>351919540.80000001</v>
      </c>
      <c r="AF2941">
        <v>176.43</v>
      </c>
      <c r="AG2941" s="4">
        <v>0.9</v>
      </c>
      <c r="AH2941" t="s">
        <v>33</v>
      </c>
      <c r="AI2941" t="s">
        <v>52</v>
      </c>
      <c r="AJ2941">
        <v>33.745851000000002</v>
      </c>
      <c r="AK2941">
        <v>-117.82616599999901</v>
      </c>
    </row>
    <row r="2942" spans="1:37" x14ac:dyDescent="0.25">
      <c r="A2942">
        <v>2940</v>
      </c>
      <c r="B2942">
        <v>629</v>
      </c>
      <c r="C2942" t="s">
        <v>1844</v>
      </c>
      <c r="D2942" t="s">
        <v>52</v>
      </c>
      <c r="E2942" t="s">
        <v>31</v>
      </c>
      <c r="F2942" s="2">
        <v>35065</v>
      </c>
      <c r="G2942" s="2">
        <v>38717</v>
      </c>
      <c r="H2942">
        <v>69010</v>
      </c>
      <c r="I2942">
        <v>64260</v>
      </c>
      <c r="J2942">
        <v>190</v>
      </c>
      <c r="K2942">
        <f t="shared" si="90"/>
        <v>4785843500</v>
      </c>
      <c r="L2942">
        <v>171</v>
      </c>
      <c r="M2942">
        <v>152</v>
      </c>
      <c r="N2942" t="s">
        <v>1844</v>
      </c>
      <c r="O2942" t="s">
        <v>38</v>
      </c>
      <c r="P2942" t="s">
        <v>39</v>
      </c>
      <c r="Q2942" s="6">
        <v>42199</v>
      </c>
      <c r="R2942" s="3">
        <v>1288</v>
      </c>
      <c r="S2942" s="3">
        <v>1247</v>
      </c>
      <c r="T2942" t="s">
        <v>55</v>
      </c>
      <c r="V2942" s="3">
        <v>67700</v>
      </c>
      <c r="AB2942" s="3">
        <v>419696638</v>
      </c>
      <c r="AC2942" s="3">
        <v>406336729</v>
      </c>
      <c r="AD2942">
        <v>139.99</v>
      </c>
      <c r="AE2942" s="5">
        <f t="shared" si="91"/>
        <v>293787646.59999996</v>
      </c>
      <c r="AF2942">
        <v>135.53</v>
      </c>
      <c r="AG2942" s="4">
        <v>0.7</v>
      </c>
      <c r="AH2942" t="s">
        <v>33</v>
      </c>
      <c r="AI2942" t="s">
        <v>52</v>
      </c>
      <c r="AJ2942">
        <v>33.745851000000002</v>
      </c>
      <c r="AK2942">
        <v>-117.82616599999901</v>
      </c>
    </row>
    <row r="2943" spans="1:37" x14ac:dyDescent="0.25">
      <c r="A2943">
        <v>2941</v>
      </c>
      <c r="B2943">
        <v>629</v>
      </c>
      <c r="C2943" t="s">
        <v>1844</v>
      </c>
      <c r="D2943" t="s">
        <v>52</v>
      </c>
      <c r="E2943" t="s">
        <v>31</v>
      </c>
      <c r="F2943" s="2">
        <v>35065</v>
      </c>
      <c r="G2943" s="2">
        <v>38717</v>
      </c>
      <c r="H2943">
        <v>69010</v>
      </c>
      <c r="I2943">
        <v>64260</v>
      </c>
      <c r="J2943">
        <v>190</v>
      </c>
      <c r="K2943">
        <f t="shared" si="90"/>
        <v>4785843500</v>
      </c>
      <c r="L2943">
        <v>171</v>
      </c>
      <c r="M2943">
        <v>152</v>
      </c>
      <c r="N2943" t="s">
        <v>1844</v>
      </c>
      <c r="O2943" t="s">
        <v>38</v>
      </c>
      <c r="P2943" t="s">
        <v>39</v>
      </c>
      <c r="Q2943" s="6">
        <v>42169</v>
      </c>
      <c r="R2943" s="3">
        <v>1205</v>
      </c>
      <c r="S2943" s="3">
        <v>1208</v>
      </c>
      <c r="T2943" t="s">
        <v>55</v>
      </c>
      <c r="V2943" s="3">
        <v>67000</v>
      </c>
      <c r="AB2943" s="3">
        <v>392650970</v>
      </c>
      <c r="AC2943" s="3">
        <v>393628524</v>
      </c>
      <c r="AD2943">
        <v>136.74</v>
      </c>
      <c r="AE2943" s="5">
        <f t="shared" si="91"/>
        <v>274855679</v>
      </c>
      <c r="AF2943">
        <v>137.08000000000001</v>
      </c>
      <c r="AG2943" s="4">
        <v>0.7</v>
      </c>
      <c r="AH2943" t="s">
        <v>33</v>
      </c>
      <c r="AI2943" t="s">
        <v>52</v>
      </c>
      <c r="AJ2943">
        <v>33.745851000000002</v>
      </c>
      <c r="AK2943">
        <v>-117.82616599999901</v>
      </c>
    </row>
    <row r="2944" spans="1:37" x14ac:dyDescent="0.25">
      <c r="A2944">
        <v>2942</v>
      </c>
      <c r="B2944">
        <v>674</v>
      </c>
      <c r="C2944" t="s">
        <v>1846</v>
      </c>
      <c r="D2944" t="s">
        <v>130</v>
      </c>
      <c r="E2944" t="s">
        <v>53</v>
      </c>
      <c r="F2944" s="2">
        <v>35431</v>
      </c>
      <c r="G2944" s="2">
        <v>38718</v>
      </c>
      <c r="H2944">
        <v>18795</v>
      </c>
      <c r="I2944">
        <v>17511</v>
      </c>
      <c r="J2944">
        <v>147</v>
      </c>
      <c r="K2944">
        <f t="shared" si="90"/>
        <v>1008445725</v>
      </c>
      <c r="L2944">
        <v>141</v>
      </c>
      <c r="M2944">
        <v>135</v>
      </c>
      <c r="N2944" t="s">
        <v>1846</v>
      </c>
      <c r="O2944" t="s">
        <v>96</v>
      </c>
      <c r="P2944" t="s">
        <v>39</v>
      </c>
      <c r="Q2944" s="6">
        <v>42050</v>
      </c>
      <c r="R2944">
        <v>140</v>
      </c>
      <c r="S2944">
        <v>166</v>
      </c>
      <c r="T2944" t="s">
        <v>55</v>
      </c>
      <c r="V2944" s="3">
        <v>18795</v>
      </c>
      <c r="AB2944" s="3">
        <v>45485275</v>
      </c>
      <c r="AC2944" s="3">
        <v>54240251</v>
      </c>
      <c r="AD2944">
        <v>73.47</v>
      </c>
      <c r="AE2944" s="5">
        <f t="shared" si="91"/>
        <v>38662483.75</v>
      </c>
      <c r="AF2944">
        <v>87.61</v>
      </c>
      <c r="AG2944" s="4">
        <v>0.85</v>
      </c>
      <c r="AH2944" t="s">
        <v>33</v>
      </c>
      <c r="AI2944" t="s">
        <v>130</v>
      </c>
      <c r="AJ2944">
        <v>34.132173000000002</v>
      </c>
      <c r="AK2944">
        <v>-116.082905</v>
      </c>
    </row>
    <row r="2945" spans="1:37" x14ac:dyDescent="0.25">
      <c r="A2945">
        <v>2943</v>
      </c>
      <c r="B2945">
        <v>674</v>
      </c>
      <c r="C2945" t="s">
        <v>1846</v>
      </c>
      <c r="D2945" t="s">
        <v>130</v>
      </c>
      <c r="E2945" t="s">
        <v>53</v>
      </c>
      <c r="F2945" s="2">
        <v>35431</v>
      </c>
      <c r="G2945" s="2">
        <v>38718</v>
      </c>
      <c r="H2945">
        <v>18795</v>
      </c>
      <c r="I2945">
        <v>17511</v>
      </c>
      <c r="J2945">
        <v>147</v>
      </c>
      <c r="K2945">
        <f t="shared" si="90"/>
        <v>1008445725</v>
      </c>
      <c r="L2945">
        <v>141</v>
      </c>
      <c r="M2945">
        <v>135</v>
      </c>
      <c r="N2945" t="s">
        <v>1846</v>
      </c>
      <c r="O2945" t="s">
        <v>96</v>
      </c>
      <c r="P2945" t="s">
        <v>39</v>
      </c>
      <c r="Q2945" s="6">
        <v>42019</v>
      </c>
      <c r="R2945">
        <v>175</v>
      </c>
      <c r="S2945">
        <v>166</v>
      </c>
      <c r="T2945" t="s">
        <v>55</v>
      </c>
      <c r="V2945" s="3">
        <v>18795</v>
      </c>
      <c r="AB2945" s="3">
        <v>57182689</v>
      </c>
      <c r="AC2945" s="3">
        <v>54240251</v>
      </c>
      <c r="AD2945">
        <v>83.42</v>
      </c>
      <c r="AE2945" s="5">
        <f t="shared" si="91"/>
        <v>48605285.649999999</v>
      </c>
      <c r="AF2945">
        <v>79.13</v>
      </c>
      <c r="AG2945" s="4">
        <v>0.85</v>
      </c>
      <c r="AH2945" t="s">
        <v>33</v>
      </c>
      <c r="AI2945" t="s">
        <v>130</v>
      </c>
      <c r="AJ2945">
        <v>34.132173000000002</v>
      </c>
      <c r="AK2945">
        <v>-116.082905</v>
      </c>
    </row>
    <row r="2946" spans="1:37" x14ac:dyDescent="0.25">
      <c r="A2946">
        <v>2944</v>
      </c>
      <c r="B2946">
        <v>674</v>
      </c>
      <c r="C2946" t="s">
        <v>1846</v>
      </c>
      <c r="D2946" t="s">
        <v>130</v>
      </c>
      <c r="E2946" t="s">
        <v>53</v>
      </c>
      <c r="F2946" s="2">
        <v>35431</v>
      </c>
      <c r="G2946" s="2">
        <v>38718</v>
      </c>
      <c r="H2946">
        <v>18795</v>
      </c>
      <c r="I2946">
        <v>17511</v>
      </c>
      <c r="J2946">
        <v>147</v>
      </c>
      <c r="K2946">
        <f t="shared" si="90"/>
        <v>1008445725</v>
      </c>
      <c r="L2946">
        <v>141</v>
      </c>
      <c r="M2946">
        <v>135</v>
      </c>
      <c r="N2946" t="s">
        <v>1846</v>
      </c>
      <c r="O2946" t="s">
        <v>96</v>
      </c>
      <c r="P2946" t="s">
        <v>39</v>
      </c>
      <c r="Q2946" s="6">
        <v>42352</v>
      </c>
      <c r="R2946">
        <v>154</v>
      </c>
      <c r="S2946">
        <v>165</v>
      </c>
      <c r="T2946" t="s">
        <v>55</v>
      </c>
      <c r="V2946" s="3">
        <v>18795</v>
      </c>
      <c r="AB2946" s="3">
        <v>50343720</v>
      </c>
      <c r="AC2946" s="3">
        <v>53669033</v>
      </c>
      <c r="AD2946">
        <v>73.44</v>
      </c>
      <c r="AE2946" s="5">
        <f t="shared" si="91"/>
        <v>42792162</v>
      </c>
      <c r="AF2946">
        <v>78.3</v>
      </c>
      <c r="AG2946" s="4">
        <v>0.85</v>
      </c>
      <c r="AH2946" t="s">
        <v>33</v>
      </c>
      <c r="AI2946" t="s">
        <v>130</v>
      </c>
      <c r="AJ2946">
        <v>34.132173000000002</v>
      </c>
      <c r="AK2946">
        <v>-116.082905</v>
      </c>
    </row>
    <row r="2947" spans="1:37" x14ac:dyDescent="0.25">
      <c r="A2947">
        <v>2945</v>
      </c>
      <c r="B2947">
        <v>674</v>
      </c>
      <c r="C2947" t="s">
        <v>1846</v>
      </c>
      <c r="D2947" t="s">
        <v>130</v>
      </c>
      <c r="E2947" t="s">
        <v>53</v>
      </c>
      <c r="F2947" s="2">
        <v>35431</v>
      </c>
      <c r="G2947" s="2">
        <v>38718</v>
      </c>
      <c r="H2947">
        <v>18795</v>
      </c>
      <c r="I2947">
        <v>17511</v>
      </c>
      <c r="J2947">
        <v>147</v>
      </c>
      <c r="K2947">
        <f t="shared" ref="K2947:K3010" si="92">J2947*H2947*365</f>
        <v>1008445725</v>
      </c>
      <c r="L2947">
        <v>141</v>
      </c>
      <c r="M2947">
        <v>135</v>
      </c>
      <c r="N2947" t="s">
        <v>1846</v>
      </c>
      <c r="O2947" t="s">
        <v>96</v>
      </c>
      <c r="P2947" t="s">
        <v>39</v>
      </c>
      <c r="Q2947" s="6">
        <v>42322</v>
      </c>
      <c r="R2947">
        <v>178</v>
      </c>
      <c r="S2947">
        <v>187</v>
      </c>
      <c r="T2947" t="s">
        <v>55</v>
      </c>
      <c r="V2947" s="3">
        <v>18795</v>
      </c>
      <c r="AB2947" s="3">
        <v>58089860</v>
      </c>
      <c r="AC2947" s="3">
        <v>60966150</v>
      </c>
      <c r="AD2947">
        <v>87.57</v>
      </c>
      <c r="AE2947" s="5">
        <f t="shared" ref="AE2947:AE3010" si="93">AB2947*AG2947</f>
        <v>49376381</v>
      </c>
      <c r="AF2947">
        <v>91.91</v>
      </c>
      <c r="AG2947" s="4">
        <v>0.85</v>
      </c>
      <c r="AH2947" t="s">
        <v>33</v>
      </c>
      <c r="AI2947" t="s">
        <v>130</v>
      </c>
      <c r="AJ2947">
        <v>34.132173000000002</v>
      </c>
      <c r="AK2947">
        <v>-116.082905</v>
      </c>
    </row>
    <row r="2948" spans="1:37" x14ac:dyDescent="0.25">
      <c r="A2948">
        <v>2946</v>
      </c>
      <c r="B2948">
        <v>674</v>
      </c>
      <c r="C2948" t="s">
        <v>1846</v>
      </c>
      <c r="D2948" t="s">
        <v>130</v>
      </c>
      <c r="E2948" t="s">
        <v>53</v>
      </c>
      <c r="F2948" s="2">
        <v>35431</v>
      </c>
      <c r="G2948" s="2">
        <v>38718</v>
      </c>
      <c r="H2948">
        <v>18795</v>
      </c>
      <c r="I2948">
        <v>17511</v>
      </c>
      <c r="J2948">
        <v>147</v>
      </c>
      <c r="K2948">
        <f t="shared" si="92"/>
        <v>1008445725</v>
      </c>
      <c r="L2948">
        <v>141</v>
      </c>
      <c r="M2948">
        <v>135</v>
      </c>
      <c r="N2948" t="s">
        <v>1846</v>
      </c>
      <c r="O2948" t="s">
        <v>96</v>
      </c>
      <c r="P2948" t="s">
        <v>39</v>
      </c>
      <c r="Q2948" s="6">
        <v>42291</v>
      </c>
      <c r="R2948">
        <v>226</v>
      </c>
      <c r="S2948">
        <v>216</v>
      </c>
      <c r="T2948" t="s">
        <v>55</v>
      </c>
      <c r="V2948" s="3">
        <v>18795</v>
      </c>
      <c r="AB2948" s="3">
        <v>73784494</v>
      </c>
      <c r="AC2948" s="3">
        <v>70344806</v>
      </c>
      <c r="AD2948">
        <v>107.64</v>
      </c>
      <c r="AE2948" s="5">
        <f t="shared" si="93"/>
        <v>62716819.899999999</v>
      </c>
      <c r="AF2948">
        <v>102.62</v>
      </c>
      <c r="AG2948" s="4">
        <v>0.85</v>
      </c>
      <c r="AH2948" t="s">
        <v>33</v>
      </c>
      <c r="AI2948" t="s">
        <v>130</v>
      </c>
      <c r="AJ2948">
        <v>34.132173000000002</v>
      </c>
      <c r="AK2948">
        <v>-116.082905</v>
      </c>
    </row>
    <row r="2949" spans="1:37" x14ac:dyDescent="0.25">
      <c r="A2949">
        <v>2947</v>
      </c>
      <c r="B2949">
        <v>674</v>
      </c>
      <c r="C2949" t="s">
        <v>1846</v>
      </c>
      <c r="D2949" t="s">
        <v>130</v>
      </c>
      <c r="E2949" t="s">
        <v>53</v>
      </c>
      <c r="F2949" s="2">
        <v>35431</v>
      </c>
      <c r="G2949" s="2">
        <v>38718</v>
      </c>
      <c r="H2949">
        <v>18795</v>
      </c>
      <c r="I2949">
        <v>17511</v>
      </c>
      <c r="J2949">
        <v>147</v>
      </c>
      <c r="K2949">
        <f t="shared" si="92"/>
        <v>1008445725</v>
      </c>
      <c r="L2949">
        <v>141</v>
      </c>
      <c r="M2949">
        <v>135</v>
      </c>
      <c r="N2949" t="s">
        <v>1846</v>
      </c>
      <c r="O2949" t="s">
        <v>96</v>
      </c>
      <c r="P2949" t="s">
        <v>39</v>
      </c>
      <c r="Q2949" s="6">
        <v>42261</v>
      </c>
      <c r="R2949">
        <v>250</v>
      </c>
      <c r="S2949">
        <v>245</v>
      </c>
      <c r="T2949" t="s">
        <v>55</v>
      </c>
      <c r="V2949" s="3">
        <v>18795</v>
      </c>
      <c r="AB2949" s="3">
        <v>81593849</v>
      </c>
      <c r="AC2949" s="3">
        <v>79757350</v>
      </c>
      <c r="AD2949">
        <v>123</v>
      </c>
      <c r="AE2949" s="5">
        <f t="shared" si="93"/>
        <v>69354771.649999991</v>
      </c>
      <c r="AF2949">
        <v>120.23</v>
      </c>
      <c r="AG2949" s="4">
        <v>0.85</v>
      </c>
      <c r="AH2949" t="s">
        <v>33</v>
      </c>
      <c r="AI2949" t="s">
        <v>130</v>
      </c>
      <c r="AJ2949">
        <v>34.132173000000002</v>
      </c>
      <c r="AK2949">
        <v>-116.082905</v>
      </c>
    </row>
    <row r="2950" spans="1:37" x14ac:dyDescent="0.25">
      <c r="A2950">
        <v>2948</v>
      </c>
      <c r="B2950">
        <v>674</v>
      </c>
      <c r="C2950" t="s">
        <v>1846</v>
      </c>
      <c r="D2950" t="s">
        <v>130</v>
      </c>
      <c r="E2950" t="s">
        <v>53</v>
      </c>
      <c r="F2950" s="2">
        <v>35431</v>
      </c>
      <c r="G2950" s="2">
        <v>38718</v>
      </c>
      <c r="H2950">
        <v>18795</v>
      </c>
      <c r="I2950">
        <v>17511</v>
      </c>
      <c r="J2950">
        <v>147</v>
      </c>
      <c r="K2950">
        <f t="shared" si="92"/>
        <v>1008445725</v>
      </c>
      <c r="L2950">
        <v>141</v>
      </c>
      <c r="M2950">
        <v>135</v>
      </c>
      <c r="N2950" t="s">
        <v>1846</v>
      </c>
      <c r="O2950" t="s">
        <v>96</v>
      </c>
      <c r="P2950" t="s">
        <v>39</v>
      </c>
      <c r="Q2950" s="6">
        <v>42230</v>
      </c>
      <c r="R2950">
        <v>271</v>
      </c>
      <c r="S2950">
        <v>292</v>
      </c>
      <c r="T2950" t="s">
        <v>55</v>
      </c>
      <c r="V2950" s="3">
        <v>18795</v>
      </c>
      <c r="AB2950" s="3">
        <v>88325940</v>
      </c>
      <c r="AC2950" s="3">
        <v>95221933</v>
      </c>
      <c r="AD2950">
        <v>128.86000000000001</v>
      </c>
      <c r="AE2950" s="5">
        <f t="shared" si="93"/>
        <v>75077049</v>
      </c>
      <c r="AF2950">
        <v>138.91999999999999</v>
      </c>
      <c r="AG2950" s="4">
        <v>0.85</v>
      </c>
      <c r="AH2950" t="s">
        <v>33</v>
      </c>
      <c r="AI2950" t="s">
        <v>130</v>
      </c>
      <c r="AJ2950">
        <v>34.132173000000002</v>
      </c>
      <c r="AK2950">
        <v>-116.082905</v>
      </c>
    </row>
    <row r="2951" spans="1:37" x14ac:dyDescent="0.25">
      <c r="A2951">
        <v>2949</v>
      </c>
      <c r="B2951">
        <v>674</v>
      </c>
      <c r="C2951" t="s">
        <v>1846</v>
      </c>
      <c r="D2951" t="s">
        <v>130</v>
      </c>
      <c r="E2951" t="s">
        <v>53</v>
      </c>
      <c r="F2951" s="2">
        <v>35431</v>
      </c>
      <c r="G2951" s="2">
        <v>38718</v>
      </c>
      <c r="H2951">
        <v>18795</v>
      </c>
      <c r="I2951">
        <v>17511</v>
      </c>
      <c r="J2951">
        <v>147</v>
      </c>
      <c r="K2951">
        <f t="shared" si="92"/>
        <v>1008445725</v>
      </c>
      <c r="L2951">
        <v>141</v>
      </c>
      <c r="M2951">
        <v>135</v>
      </c>
      <c r="N2951" t="s">
        <v>1846</v>
      </c>
      <c r="O2951" t="s">
        <v>96</v>
      </c>
      <c r="P2951" t="s">
        <v>39</v>
      </c>
      <c r="Q2951" s="6">
        <v>42199</v>
      </c>
      <c r="R2951">
        <v>294</v>
      </c>
      <c r="S2951">
        <v>310</v>
      </c>
      <c r="T2951" t="s">
        <v>55</v>
      </c>
      <c r="V2951" s="3">
        <v>18795</v>
      </c>
      <c r="AB2951" s="3">
        <v>95659226</v>
      </c>
      <c r="AC2951" s="3">
        <v>100993414</v>
      </c>
      <c r="AD2951">
        <v>139.55000000000001</v>
      </c>
      <c r="AE2951" s="5">
        <f t="shared" si="93"/>
        <v>81310342.099999994</v>
      </c>
      <c r="AF2951">
        <v>147.34</v>
      </c>
      <c r="AG2951" s="4">
        <v>0.85</v>
      </c>
      <c r="AH2951" t="s">
        <v>33</v>
      </c>
      <c r="AI2951" t="s">
        <v>130</v>
      </c>
      <c r="AJ2951">
        <v>34.132173000000002</v>
      </c>
      <c r="AK2951">
        <v>-116.082905</v>
      </c>
    </row>
    <row r="2952" spans="1:37" x14ac:dyDescent="0.25">
      <c r="A2952">
        <v>2950</v>
      </c>
      <c r="B2952">
        <v>674</v>
      </c>
      <c r="C2952" t="s">
        <v>1846</v>
      </c>
      <c r="D2952" t="s">
        <v>130</v>
      </c>
      <c r="E2952" t="s">
        <v>53</v>
      </c>
      <c r="F2952" s="2">
        <v>35431</v>
      </c>
      <c r="G2952" s="2">
        <v>38718</v>
      </c>
      <c r="H2952">
        <v>18795</v>
      </c>
      <c r="I2952">
        <v>17511</v>
      </c>
      <c r="J2952">
        <v>147</v>
      </c>
      <c r="K2952">
        <f t="shared" si="92"/>
        <v>1008445725</v>
      </c>
      <c r="L2952">
        <v>141</v>
      </c>
      <c r="M2952">
        <v>135</v>
      </c>
      <c r="N2952" t="s">
        <v>1846</v>
      </c>
      <c r="O2952" t="s">
        <v>96</v>
      </c>
      <c r="P2952" t="s">
        <v>39</v>
      </c>
      <c r="Q2952" s="6">
        <v>42169</v>
      </c>
      <c r="R2952">
        <v>280</v>
      </c>
      <c r="S2952">
        <v>299</v>
      </c>
      <c r="T2952" t="s">
        <v>55</v>
      </c>
      <c r="V2952" s="3">
        <v>18795</v>
      </c>
      <c r="X2952" t="s">
        <v>1847</v>
      </c>
      <c r="AB2952" s="3">
        <v>91087204</v>
      </c>
      <c r="AC2952" s="3">
        <v>97332147</v>
      </c>
      <c r="AD2952">
        <v>137.31</v>
      </c>
      <c r="AE2952" s="5">
        <f t="shared" si="93"/>
        <v>77424123.399999991</v>
      </c>
      <c r="AF2952">
        <v>146.72999999999999</v>
      </c>
      <c r="AG2952" s="4">
        <v>0.85</v>
      </c>
      <c r="AH2952" t="s">
        <v>33</v>
      </c>
      <c r="AI2952" t="s">
        <v>130</v>
      </c>
      <c r="AJ2952">
        <v>34.132173000000002</v>
      </c>
      <c r="AK2952">
        <v>-116.082905</v>
      </c>
    </row>
    <row r="2953" spans="1:37" x14ac:dyDescent="0.25">
      <c r="A2953">
        <v>2951</v>
      </c>
      <c r="B2953">
        <v>698</v>
      </c>
      <c r="C2953" t="s">
        <v>1848</v>
      </c>
      <c r="D2953" t="s">
        <v>100</v>
      </c>
      <c r="E2953" t="s">
        <v>31</v>
      </c>
      <c r="F2953" s="2">
        <v>34700</v>
      </c>
      <c r="G2953" s="2">
        <v>38352</v>
      </c>
      <c r="H2953">
        <v>15612</v>
      </c>
      <c r="I2953">
        <v>15475</v>
      </c>
      <c r="J2953">
        <v>232</v>
      </c>
      <c r="K2953">
        <f t="shared" si="92"/>
        <v>1322024160</v>
      </c>
      <c r="L2953">
        <v>208</v>
      </c>
      <c r="M2953">
        <v>185</v>
      </c>
      <c r="N2953" t="s">
        <v>1848</v>
      </c>
      <c r="O2953">
        <v>2</v>
      </c>
      <c r="P2953" t="s">
        <v>39</v>
      </c>
      <c r="Q2953" s="6">
        <v>42050</v>
      </c>
      <c r="R2953">
        <v>40</v>
      </c>
      <c r="S2953">
        <v>41</v>
      </c>
      <c r="T2953" t="s">
        <v>40</v>
      </c>
      <c r="V2953" s="3">
        <v>16075</v>
      </c>
      <c r="W2953">
        <v>90</v>
      </c>
      <c r="AB2953" s="3">
        <v>40460000</v>
      </c>
      <c r="AC2953" s="3">
        <v>40500000</v>
      </c>
      <c r="AD2953">
        <v>52.14</v>
      </c>
      <c r="AE2953" s="5">
        <f t="shared" si="93"/>
        <v>23466800</v>
      </c>
      <c r="AF2953">
        <v>52.19</v>
      </c>
      <c r="AG2953" s="4">
        <v>0.57999999999999996</v>
      </c>
      <c r="AH2953" t="s">
        <v>33</v>
      </c>
      <c r="AI2953" t="s">
        <v>100</v>
      </c>
      <c r="AJ2953">
        <v>39.150171</v>
      </c>
      <c r="AK2953">
        <v>-123.20778300000001</v>
      </c>
    </row>
    <row r="2954" spans="1:37" x14ac:dyDescent="0.25">
      <c r="A2954">
        <v>2952</v>
      </c>
      <c r="B2954">
        <v>698</v>
      </c>
      <c r="C2954" t="s">
        <v>1848</v>
      </c>
      <c r="D2954" t="s">
        <v>100</v>
      </c>
      <c r="E2954" t="s">
        <v>31</v>
      </c>
      <c r="F2954" s="2">
        <v>34700</v>
      </c>
      <c r="G2954" s="2">
        <v>38352</v>
      </c>
      <c r="H2954">
        <v>15612</v>
      </c>
      <c r="I2954">
        <v>15475</v>
      </c>
      <c r="J2954">
        <v>232</v>
      </c>
      <c r="K2954">
        <f t="shared" si="92"/>
        <v>1322024160</v>
      </c>
      <c r="L2954">
        <v>208</v>
      </c>
      <c r="M2954">
        <v>185</v>
      </c>
      <c r="N2954" t="s">
        <v>1848</v>
      </c>
      <c r="O2954">
        <v>2</v>
      </c>
      <c r="P2954" t="s">
        <v>39</v>
      </c>
      <c r="Q2954" s="6">
        <v>42019</v>
      </c>
      <c r="R2954">
        <v>47</v>
      </c>
      <c r="S2954">
        <v>44</v>
      </c>
      <c r="T2954" t="s">
        <v>40</v>
      </c>
      <c r="V2954" s="3">
        <v>16075</v>
      </c>
      <c r="W2954">
        <v>94</v>
      </c>
      <c r="AB2954" s="3">
        <v>46750000</v>
      </c>
      <c r="AC2954" s="3">
        <v>43870000</v>
      </c>
      <c r="AD2954">
        <v>51.6</v>
      </c>
      <c r="AE2954" s="5">
        <f t="shared" si="93"/>
        <v>25712500.000000004</v>
      </c>
      <c r="AF2954">
        <v>48.42</v>
      </c>
      <c r="AG2954" s="4">
        <v>0.55000000000000004</v>
      </c>
      <c r="AH2954" t="s">
        <v>33</v>
      </c>
      <c r="AI2954" t="s">
        <v>100</v>
      </c>
      <c r="AJ2954">
        <v>39.150171</v>
      </c>
      <c r="AK2954">
        <v>-123.20778300000001</v>
      </c>
    </row>
    <row r="2955" spans="1:37" x14ac:dyDescent="0.25">
      <c r="A2955">
        <v>2953</v>
      </c>
      <c r="B2955">
        <v>698</v>
      </c>
      <c r="C2955" t="s">
        <v>1848</v>
      </c>
      <c r="D2955" t="s">
        <v>100</v>
      </c>
      <c r="E2955" t="s">
        <v>31</v>
      </c>
      <c r="F2955" s="2">
        <v>34700</v>
      </c>
      <c r="G2955" s="2">
        <v>38352</v>
      </c>
      <c r="H2955">
        <v>15612</v>
      </c>
      <c r="I2955">
        <v>15475</v>
      </c>
      <c r="J2955">
        <v>232</v>
      </c>
      <c r="K2955">
        <f t="shared" si="92"/>
        <v>1322024160</v>
      </c>
      <c r="L2955">
        <v>208</v>
      </c>
      <c r="M2955">
        <v>185</v>
      </c>
      <c r="N2955" t="s">
        <v>1848</v>
      </c>
      <c r="O2955">
        <v>2</v>
      </c>
      <c r="P2955" t="s">
        <v>39</v>
      </c>
      <c r="Q2955" s="6">
        <v>42352</v>
      </c>
      <c r="R2955">
        <v>46</v>
      </c>
      <c r="S2955">
        <v>56</v>
      </c>
      <c r="T2955" t="s">
        <v>40</v>
      </c>
      <c r="V2955" s="3">
        <v>16075</v>
      </c>
      <c r="W2955">
        <v>113</v>
      </c>
      <c r="AB2955" s="3">
        <v>45783000</v>
      </c>
      <c r="AC2955" s="3">
        <v>55988000</v>
      </c>
      <c r="AD2955">
        <v>51.45</v>
      </c>
      <c r="AE2955" s="5">
        <f t="shared" si="93"/>
        <v>25638480.000000004</v>
      </c>
      <c r="AF2955">
        <v>62.92</v>
      </c>
      <c r="AG2955" s="4">
        <v>0.56000000000000005</v>
      </c>
      <c r="AH2955" t="s">
        <v>33</v>
      </c>
      <c r="AI2955" t="s">
        <v>100</v>
      </c>
      <c r="AJ2955">
        <v>39.150171</v>
      </c>
      <c r="AK2955">
        <v>-123.20778300000001</v>
      </c>
    </row>
    <row r="2956" spans="1:37" x14ac:dyDescent="0.25">
      <c r="A2956">
        <v>2954</v>
      </c>
      <c r="B2956">
        <v>698</v>
      </c>
      <c r="C2956" t="s">
        <v>1848</v>
      </c>
      <c r="D2956" t="s">
        <v>100</v>
      </c>
      <c r="E2956" t="s">
        <v>31</v>
      </c>
      <c r="F2956" s="2">
        <v>34700</v>
      </c>
      <c r="G2956" s="2">
        <v>38352</v>
      </c>
      <c r="H2956">
        <v>15612</v>
      </c>
      <c r="I2956">
        <v>15475</v>
      </c>
      <c r="J2956">
        <v>232</v>
      </c>
      <c r="K2956">
        <f t="shared" si="92"/>
        <v>1322024160</v>
      </c>
      <c r="L2956">
        <v>208</v>
      </c>
      <c r="M2956">
        <v>185</v>
      </c>
      <c r="N2956" t="s">
        <v>1848</v>
      </c>
      <c r="O2956">
        <v>2</v>
      </c>
      <c r="P2956" t="s">
        <v>39</v>
      </c>
      <c r="Q2956" s="6">
        <v>42322</v>
      </c>
      <c r="R2956">
        <v>48</v>
      </c>
      <c r="S2956">
        <v>69</v>
      </c>
      <c r="T2956" t="s">
        <v>40</v>
      </c>
      <c r="V2956" s="3">
        <v>16075</v>
      </c>
      <c r="W2956">
        <v>99</v>
      </c>
      <c r="AB2956" s="3">
        <v>47666000</v>
      </c>
      <c r="AC2956" s="3">
        <v>69337000</v>
      </c>
      <c r="AD2956">
        <v>54.36</v>
      </c>
      <c r="AE2956" s="5">
        <f t="shared" si="93"/>
        <v>26216300.000000004</v>
      </c>
      <c r="AF2956">
        <v>79.08</v>
      </c>
      <c r="AG2956" s="4">
        <v>0.55000000000000004</v>
      </c>
      <c r="AH2956" t="s">
        <v>33</v>
      </c>
      <c r="AI2956" t="s">
        <v>100</v>
      </c>
      <c r="AJ2956">
        <v>39.150171</v>
      </c>
      <c r="AK2956">
        <v>-123.20778300000001</v>
      </c>
    </row>
    <row r="2957" spans="1:37" x14ac:dyDescent="0.25">
      <c r="A2957">
        <v>2955</v>
      </c>
      <c r="B2957">
        <v>698</v>
      </c>
      <c r="C2957" t="s">
        <v>1848</v>
      </c>
      <c r="D2957" t="s">
        <v>100</v>
      </c>
      <c r="E2957" t="s">
        <v>31</v>
      </c>
      <c r="F2957" s="2">
        <v>34700</v>
      </c>
      <c r="G2957" s="2">
        <v>38352</v>
      </c>
      <c r="H2957">
        <v>15612</v>
      </c>
      <c r="I2957">
        <v>15475</v>
      </c>
      <c r="J2957">
        <v>232</v>
      </c>
      <c r="K2957">
        <f t="shared" si="92"/>
        <v>1322024160</v>
      </c>
      <c r="L2957">
        <v>208</v>
      </c>
      <c r="M2957">
        <v>185</v>
      </c>
      <c r="N2957" t="s">
        <v>1848</v>
      </c>
      <c r="O2957">
        <v>2</v>
      </c>
      <c r="P2957" t="s">
        <v>39</v>
      </c>
      <c r="Q2957" s="6">
        <v>42291</v>
      </c>
      <c r="R2957">
        <v>69</v>
      </c>
      <c r="S2957">
        <v>92</v>
      </c>
      <c r="T2957" t="s">
        <v>40</v>
      </c>
      <c r="V2957" s="3">
        <v>16075</v>
      </c>
      <c r="W2957">
        <v>139</v>
      </c>
      <c r="AB2957" s="3">
        <v>69063000</v>
      </c>
      <c r="AC2957" s="3">
        <v>91906000</v>
      </c>
      <c r="AD2957">
        <v>72.069999999999993</v>
      </c>
      <c r="AE2957" s="5">
        <f t="shared" si="93"/>
        <v>35912760</v>
      </c>
      <c r="AF2957">
        <v>95.9</v>
      </c>
      <c r="AG2957" s="4">
        <v>0.52</v>
      </c>
      <c r="AH2957" t="s">
        <v>33</v>
      </c>
      <c r="AI2957" t="s">
        <v>100</v>
      </c>
      <c r="AJ2957">
        <v>39.150171</v>
      </c>
      <c r="AK2957">
        <v>-123.20778300000001</v>
      </c>
    </row>
    <row r="2958" spans="1:37" x14ac:dyDescent="0.25">
      <c r="A2958">
        <v>2956</v>
      </c>
      <c r="B2958">
        <v>698</v>
      </c>
      <c r="C2958" t="s">
        <v>1848</v>
      </c>
      <c r="D2958" t="s">
        <v>100</v>
      </c>
      <c r="E2958" t="s">
        <v>31</v>
      </c>
      <c r="F2958" s="2">
        <v>34700</v>
      </c>
      <c r="G2958" s="2">
        <v>38352</v>
      </c>
      <c r="H2958">
        <v>15612</v>
      </c>
      <c r="I2958">
        <v>15475</v>
      </c>
      <c r="J2958">
        <v>232</v>
      </c>
      <c r="K2958">
        <f t="shared" si="92"/>
        <v>1322024160</v>
      </c>
      <c r="L2958">
        <v>208</v>
      </c>
      <c r="M2958">
        <v>185</v>
      </c>
      <c r="N2958" t="s">
        <v>1848</v>
      </c>
      <c r="O2958">
        <v>2</v>
      </c>
      <c r="P2958" t="s">
        <v>39</v>
      </c>
      <c r="Q2958" s="6">
        <v>42261</v>
      </c>
      <c r="R2958">
        <v>87</v>
      </c>
      <c r="S2958">
        <v>115</v>
      </c>
      <c r="T2958" t="s">
        <v>40</v>
      </c>
      <c r="V2958" s="3">
        <v>16075</v>
      </c>
      <c r="W2958">
        <v>100</v>
      </c>
      <c r="AB2958" s="3">
        <v>87000000</v>
      </c>
      <c r="AC2958" s="3">
        <v>115000000</v>
      </c>
      <c r="AD2958">
        <v>101.03</v>
      </c>
      <c r="AE2958" s="5">
        <f t="shared" si="93"/>
        <v>48720000.000000007</v>
      </c>
      <c r="AF2958">
        <v>133.54</v>
      </c>
      <c r="AG2958" s="4">
        <v>0.56000000000000005</v>
      </c>
      <c r="AH2958" t="s">
        <v>33</v>
      </c>
      <c r="AI2958" t="s">
        <v>100</v>
      </c>
      <c r="AJ2958">
        <v>39.150171</v>
      </c>
      <c r="AK2958">
        <v>-123.20778300000001</v>
      </c>
    </row>
    <row r="2959" spans="1:37" x14ac:dyDescent="0.25">
      <c r="A2959">
        <v>2957</v>
      </c>
      <c r="B2959">
        <v>698</v>
      </c>
      <c r="C2959" t="s">
        <v>1848</v>
      </c>
      <c r="D2959" t="s">
        <v>100</v>
      </c>
      <c r="E2959" t="s">
        <v>31</v>
      </c>
      <c r="F2959" s="2">
        <v>34700</v>
      </c>
      <c r="G2959" s="2">
        <v>38352</v>
      </c>
      <c r="H2959">
        <v>15612</v>
      </c>
      <c r="I2959">
        <v>15475</v>
      </c>
      <c r="J2959">
        <v>232</v>
      </c>
      <c r="K2959">
        <f t="shared" si="92"/>
        <v>1322024160</v>
      </c>
      <c r="L2959">
        <v>208</v>
      </c>
      <c r="M2959">
        <v>185</v>
      </c>
      <c r="N2959" t="s">
        <v>1848</v>
      </c>
      <c r="O2959">
        <v>2</v>
      </c>
      <c r="P2959" t="s">
        <v>39</v>
      </c>
      <c r="Q2959" s="6">
        <v>42230</v>
      </c>
      <c r="R2959">
        <v>107</v>
      </c>
      <c r="S2959">
        <v>138</v>
      </c>
      <c r="T2959" t="s">
        <v>40</v>
      </c>
      <c r="V2959" s="3">
        <v>16075</v>
      </c>
      <c r="X2959" t="s">
        <v>1849</v>
      </c>
      <c r="AB2959" s="3">
        <v>107000000</v>
      </c>
      <c r="AC2959" s="3">
        <v>138000000</v>
      </c>
      <c r="AD2959">
        <v>115.95</v>
      </c>
      <c r="AE2959" s="5">
        <f t="shared" si="93"/>
        <v>57780000.000000007</v>
      </c>
      <c r="AF2959">
        <v>149.54</v>
      </c>
      <c r="AG2959" s="4">
        <v>0.54</v>
      </c>
      <c r="AH2959" t="s">
        <v>33</v>
      </c>
      <c r="AI2959" t="s">
        <v>100</v>
      </c>
      <c r="AJ2959">
        <v>39.150171</v>
      </c>
      <c r="AK2959">
        <v>-123.20778300000001</v>
      </c>
    </row>
    <row r="2960" spans="1:37" x14ac:dyDescent="0.25">
      <c r="A2960">
        <v>2958</v>
      </c>
      <c r="B2960">
        <v>698</v>
      </c>
      <c r="C2960" t="s">
        <v>1848</v>
      </c>
      <c r="D2960" t="s">
        <v>100</v>
      </c>
      <c r="E2960" t="s">
        <v>31</v>
      </c>
      <c r="F2960" s="2">
        <v>34700</v>
      </c>
      <c r="G2960" s="2">
        <v>38352</v>
      </c>
      <c r="H2960">
        <v>15612</v>
      </c>
      <c r="I2960">
        <v>15475</v>
      </c>
      <c r="J2960">
        <v>232</v>
      </c>
      <c r="K2960">
        <f t="shared" si="92"/>
        <v>1322024160</v>
      </c>
      <c r="L2960">
        <v>208</v>
      </c>
      <c r="M2960">
        <v>185</v>
      </c>
      <c r="N2960" t="s">
        <v>1848</v>
      </c>
      <c r="O2960">
        <v>1</v>
      </c>
      <c r="P2960" t="s">
        <v>34</v>
      </c>
      <c r="Q2960" s="6">
        <v>42169</v>
      </c>
      <c r="R2960">
        <v>108</v>
      </c>
      <c r="S2960">
        <v>124</v>
      </c>
      <c r="T2960" t="s">
        <v>40</v>
      </c>
      <c r="V2960" s="3">
        <v>16075</v>
      </c>
      <c r="AB2960" s="3">
        <v>108000000</v>
      </c>
      <c r="AC2960" s="3">
        <v>124000000</v>
      </c>
      <c r="AD2960">
        <v>138.85</v>
      </c>
      <c r="AE2960" s="5">
        <f t="shared" si="93"/>
        <v>66960000</v>
      </c>
      <c r="AF2960">
        <v>159.41999999999999</v>
      </c>
      <c r="AG2960" s="4">
        <v>0.62</v>
      </c>
      <c r="AH2960" t="s">
        <v>33</v>
      </c>
      <c r="AI2960" t="s">
        <v>100</v>
      </c>
      <c r="AJ2960">
        <v>39.150171</v>
      </c>
      <c r="AK2960">
        <v>-123.20778300000001</v>
      </c>
    </row>
    <row r="2961" spans="1:37" x14ac:dyDescent="0.25">
      <c r="A2961">
        <v>2959</v>
      </c>
      <c r="B2961">
        <v>708</v>
      </c>
      <c r="C2961" t="s">
        <v>1850</v>
      </c>
      <c r="D2961" t="s">
        <v>52</v>
      </c>
      <c r="E2961" t="s">
        <v>31</v>
      </c>
      <c r="F2961" s="2">
        <v>35065</v>
      </c>
      <c r="G2961" s="2">
        <v>38717</v>
      </c>
      <c r="H2961">
        <v>73732</v>
      </c>
      <c r="I2961">
        <v>69743</v>
      </c>
      <c r="J2961">
        <v>273</v>
      </c>
      <c r="K2961">
        <f t="shared" si="92"/>
        <v>7347025140</v>
      </c>
      <c r="L2961">
        <v>246</v>
      </c>
      <c r="M2961">
        <v>218</v>
      </c>
      <c r="N2961" t="s">
        <v>1850</v>
      </c>
      <c r="O2961" t="s">
        <v>1851</v>
      </c>
      <c r="P2961" t="s">
        <v>39</v>
      </c>
      <c r="Q2961" s="6">
        <v>42050</v>
      </c>
      <c r="R2961" s="3">
        <v>505654</v>
      </c>
      <c r="S2961" s="3">
        <v>497817</v>
      </c>
      <c r="T2961" t="s">
        <v>91</v>
      </c>
      <c r="U2961" t="s">
        <v>2231</v>
      </c>
      <c r="V2961" s="3">
        <v>75670</v>
      </c>
      <c r="W2961">
        <v>130</v>
      </c>
      <c r="Z2961">
        <v>11689</v>
      </c>
      <c r="AA2961" t="s">
        <v>91</v>
      </c>
      <c r="AB2961" s="3">
        <v>378255460</v>
      </c>
      <c r="AC2961" s="3">
        <v>372392977</v>
      </c>
      <c r="AD2961">
        <v>130.32</v>
      </c>
      <c r="AE2961" s="5">
        <f t="shared" si="93"/>
        <v>276126485.80000001</v>
      </c>
      <c r="AF2961">
        <v>128.30000000000001</v>
      </c>
      <c r="AG2961" s="4">
        <v>0.73</v>
      </c>
      <c r="AH2961" t="s">
        <v>33</v>
      </c>
      <c r="AI2961" t="s">
        <v>52</v>
      </c>
      <c r="AJ2961">
        <v>34.09751</v>
      </c>
      <c r="AK2961">
        <v>-117.648387999999</v>
      </c>
    </row>
    <row r="2962" spans="1:37" x14ac:dyDescent="0.25">
      <c r="A2962">
        <v>2960</v>
      </c>
      <c r="B2962">
        <v>708</v>
      </c>
      <c r="C2962" t="s">
        <v>1850</v>
      </c>
      <c r="D2962" t="s">
        <v>52</v>
      </c>
      <c r="E2962" t="s">
        <v>31</v>
      </c>
      <c r="F2962" s="2">
        <v>35065</v>
      </c>
      <c r="G2962" s="2">
        <v>38717</v>
      </c>
      <c r="H2962">
        <v>73732</v>
      </c>
      <c r="I2962">
        <v>69743</v>
      </c>
      <c r="J2962">
        <v>273</v>
      </c>
      <c r="K2962">
        <f t="shared" si="92"/>
        <v>7347025140</v>
      </c>
      <c r="L2962">
        <v>246</v>
      </c>
      <c r="M2962">
        <v>218</v>
      </c>
      <c r="N2962" t="s">
        <v>1850</v>
      </c>
      <c r="O2962" t="s">
        <v>1851</v>
      </c>
      <c r="P2962" t="s">
        <v>39</v>
      </c>
      <c r="Q2962" s="6">
        <v>42019</v>
      </c>
      <c r="R2962" s="3">
        <v>435037</v>
      </c>
      <c r="S2962" s="3">
        <v>666865</v>
      </c>
      <c r="T2962" t="s">
        <v>91</v>
      </c>
      <c r="U2962" t="s">
        <v>2232</v>
      </c>
      <c r="V2962" s="3">
        <v>75670</v>
      </c>
      <c r="W2962">
        <v>103</v>
      </c>
      <c r="Z2962">
        <v>9020</v>
      </c>
      <c r="AA2962" t="s">
        <v>91</v>
      </c>
      <c r="AB2962" s="3">
        <v>325430275</v>
      </c>
      <c r="AC2962" s="3">
        <v>498849662</v>
      </c>
      <c r="AD2962">
        <v>102.66</v>
      </c>
      <c r="AE2962" s="5">
        <f t="shared" si="93"/>
        <v>240818403.5</v>
      </c>
      <c r="AF2962">
        <v>157.37</v>
      </c>
      <c r="AG2962" s="4">
        <v>0.74</v>
      </c>
      <c r="AH2962" t="s">
        <v>33</v>
      </c>
      <c r="AI2962" t="s">
        <v>52</v>
      </c>
      <c r="AJ2962">
        <v>34.09751</v>
      </c>
      <c r="AK2962">
        <v>-117.648387999999</v>
      </c>
    </row>
    <row r="2963" spans="1:37" x14ac:dyDescent="0.25">
      <c r="A2963">
        <v>2961</v>
      </c>
      <c r="B2963">
        <v>708</v>
      </c>
      <c r="C2963" t="s">
        <v>1850</v>
      </c>
      <c r="D2963" t="s">
        <v>52</v>
      </c>
      <c r="E2963" t="s">
        <v>31</v>
      </c>
      <c r="F2963" s="2">
        <v>35065</v>
      </c>
      <c r="G2963" s="2">
        <v>38717</v>
      </c>
      <c r="H2963">
        <v>73732</v>
      </c>
      <c r="I2963">
        <v>69743</v>
      </c>
      <c r="J2963">
        <v>273</v>
      </c>
      <c r="K2963">
        <f t="shared" si="92"/>
        <v>7347025140</v>
      </c>
      <c r="L2963">
        <v>246</v>
      </c>
      <c r="M2963">
        <v>218</v>
      </c>
      <c r="N2963" t="s">
        <v>1850</v>
      </c>
      <c r="O2963" t="s">
        <v>1851</v>
      </c>
      <c r="P2963" t="s">
        <v>39</v>
      </c>
      <c r="Q2963" s="6">
        <v>42352</v>
      </c>
      <c r="R2963" s="3">
        <v>407119</v>
      </c>
      <c r="S2963" s="3">
        <v>576569</v>
      </c>
      <c r="T2963" t="s">
        <v>91</v>
      </c>
      <c r="U2963" t="s">
        <v>1852</v>
      </c>
      <c r="V2963" s="3">
        <v>75147</v>
      </c>
      <c r="W2963">
        <v>94</v>
      </c>
      <c r="Z2963">
        <v>9127.56</v>
      </c>
      <c r="AA2963" t="s">
        <v>91</v>
      </c>
      <c r="AB2963" s="3">
        <v>304546161</v>
      </c>
      <c r="AC2963" s="3">
        <v>431303564</v>
      </c>
      <c r="AD2963">
        <v>94.13</v>
      </c>
      <c r="AE2963" s="5">
        <f t="shared" si="93"/>
        <v>219273235.91999999</v>
      </c>
      <c r="AF2963">
        <v>133.30000000000001</v>
      </c>
      <c r="AG2963" s="4">
        <v>0.72</v>
      </c>
      <c r="AH2963" t="s">
        <v>33</v>
      </c>
      <c r="AI2963" t="s">
        <v>52</v>
      </c>
      <c r="AJ2963">
        <v>34.09751</v>
      </c>
      <c r="AK2963">
        <v>-117.648387999999</v>
      </c>
    </row>
    <row r="2964" spans="1:37" x14ac:dyDescent="0.25">
      <c r="A2964">
        <v>2962</v>
      </c>
      <c r="B2964">
        <v>708</v>
      </c>
      <c r="C2964" t="s">
        <v>1850</v>
      </c>
      <c r="D2964" t="s">
        <v>52</v>
      </c>
      <c r="E2964" t="s">
        <v>31</v>
      </c>
      <c r="F2964" s="2">
        <v>35065</v>
      </c>
      <c r="G2964" s="2">
        <v>38717</v>
      </c>
      <c r="H2964">
        <v>73732</v>
      </c>
      <c r="I2964">
        <v>69743</v>
      </c>
      <c r="J2964">
        <v>273</v>
      </c>
      <c r="K2964">
        <f t="shared" si="92"/>
        <v>7347025140</v>
      </c>
      <c r="L2964">
        <v>246</v>
      </c>
      <c r="M2964">
        <v>218</v>
      </c>
      <c r="N2964" t="s">
        <v>1850</v>
      </c>
      <c r="O2964" t="s">
        <v>1851</v>
      </c>
      <c r="P2964" t="s">
        <v>39</v>
      </c>
      <c r="Q2964" s="6">
        <v>42322</v>
      </c>
      <c r="R2964" s="3">
        <v>641840</v>
      </c>
      <c r="S2964" s="3">
        <v>634395</v>
      </c>
      <c r="T2964" t="s">
        <v>91</v>
      </c>
      <c r="U2964" t="s">
        <v>1852</v>
      </c>
      <c r="V2964" s="3">
        <v>75147</v>
      </c>
      <c r="W2964">
        <v>153</v>
      </c>
      <c r="Z2964">
        <v>17004</v>
      </c>
      <c r="AA2964" t="s">
        <v>55</v>
      </c>
      <c r="AB2964" s="3">
        <v>480129662</v>
      </c>
      <c r="AC2964" s="3">
        <v>474560416</v>
      </c>
      <c r="AD2964">
        <v>153.34</v>
      </c>
      <c r="AE2964" s="5">
        <f t="shared" si="93"/>
        <v>345693356.63999999</v>
      </c>
      <c r="AF2964">
        <v>151.56</v>
      </c>
      <c r="AG2964" s="4">
        <v>0.72</v>
      </c>
      <c r="AH2964" t="s">
        <v>33</v>
      </c>
      <c r="AI2964" t="s">
        <v>52</v>
      </c>
      <c r="AJ2964">
        <v>34.09751</v>
      </c>
      <c r="AK2964">
        <v>-117.648387999999</v>
      </c>
    </row>
    <row r="2965" spans="1:37" x14ac:dyDescent="0.25">
      <c r="A2965">
        <v>2963</v>
      </c>
      <c r="B2965">
        <v>708</v>
      </c>
      <c r="C2965" t="s">
        <v>1850</v>
      </c>
      <c r="D2965" t="s">
        <v>52</v>
      </c>
      <c r="E2965" t="s">
        <v>31</v>
      </c>
      <c r="F2965" s="2">
        <v>35065</v>
      </c>
      <c r="G2965" s="2">
        <v>38717</v>
      </c>
      <c r="H2965">
        <v>73732</v>
      </c>
      <c r="I2965">
        <v>69743</v>
      </c>
      <c r="J2965">
        <v>273</v>
      </c>
      <c r="K2965">
        <f t="shared" si="92"/>
        <v>7347025140</v>
      </c>
      <c r="L2965">
        <v>246</v>
      </c>
      <c r="M2965">
        <v>218</v>
      </c>
      <c r="N2965" t="s">
        <v>1850</v>
      </c>
      <c r="O2965" t="s">
        <v>1851</v>
      </c>
      <c r="P2965" t="s">
        <v>39</v>
      </c>
      <c r="Q2965" s="6">
        <v>42291</v>
      </c>
      <c r="R2965" s="3">
        <v>859731</v>
      </c>
      <c r="S2965" s="3">
        <v>858779</v>
      </c>
      <c r="T2965" t="s">
        <v>91</v>
      </c>
      <c r="U2965" t="s">
        <v>1852</v>
      </c>
      <c r="V2965" s="3">
        <v>75147</v>
      </c>
      <c r="W2965">
        <v>199</v>
      </c>
      <c r="Z2965">
        <v>31202</v>
      </c>
      <c r="AA2965" t="s">
        <v>91</v>
      </c>
      <c r="AB2965" s="3">
        <v>643123449</v>
      </c>
      <c r="AC2965" s="3">
        <v>642411304</v>
      </c>
      <c r="AD2965">
        <v>198.77</v>
      </c>
      <c r="AE2965" s="5">
        <f t="shared" si="93"/>
        <v>463048883.27999997</v>
      </c>
      <c r="AF2965">
        <v>198.55</v>
      </c>
      <c r="AG2965" s="4">
        <v>0.72</v>
      </c>
      <c r="AH2965" t="s">
        <v>33</v>
      </c>
      <c r="AI2965" t="s">
        <v>52</v>
      </c>
      <c r="AJ2965">
        <v>34.09751</v>
      </c>
      <c r="AK2965">
        <v>-117.648387999999</v>
      </c>
    </row>
    <row r="2966" spans="1:37" x14ac:dyDescent="0.25">
      <c r="A2966">
        <v>2964</v>
      </c>
      <c r="B2966">
        <v>708</v>
      </c>
      <c r="C2966" t="s">
        <v>1850</v>
      </c>
      <c r="D2966" t="s">
        <v>52</v>
      </c>
      <c r="E2966" t="s">
        <v>31</v>
      </c>
      <c r="F2966" s="2">
        <v>35065</v>
      </c>
      <c r="G2966" s="2">
        <v>38717</v>
      </c>
      <c r="H2966">
        <v>73732</v>
      </c>
      <c r="I2966">
        <v>69743</v>
      </c>
      <c r="J2966">
        <v>273</v>
      </c>
      <c r="K2966">
        <f t="shared" si="92"/>
        <v>7347025140</v>
      </c>
      <c r="L2966">
        <v>246</v>
      </c>
      <c r="M2966">
        <v>218</v>
      </c>
      <c r="N2966" t="s">
        <v>1850</v>
      </c>
      <c r="O2966" t="s">
        <v>1851</v>
      </c>
      <c r="P2966" t="s">
        <v>39</v>
      </c>
      <c r="Q2966" s="6">
        <v>42261</v>
      </c>
      <c r="R2966" s="3">
        <v>946781</v>
      </c>
      <c r="S2966" s="3">
        <v>1005592</v>
      </c>
      <c r="T2966" t="s">
        <v>91</v>
      </c>
      <c r="U2966" t="s">
        <v>1853</v>
      </c>
      <c r="V2966" s="3">
        <v>75147</v>
      </c>
      <c r="W2966">
        <v>226</v>
      </c>
      <c r="Z2966">
        <v>30086</v>
      </c>
      <c r="AA2966" t="s">
        <v>91</v>
      </c>
      <c r="AB2966" s="3">
        <v>708241371</v>
      </c>
      <c r="AC2966" s="3">
        <v>752235054</v>
      </c>
      <c r="AD2966">
        <v>226.19</v>
      </c>
      <c r="AE2966" s="5">
        <f t="shared" si="93"/>
        <v>509933787.12</v>
      </c>
      <c r="AF2966">
        <v>240.24</v>
      </c>
      <c r="AG2966" s="4">
        <v>0.72</v>
      </c>
      <c r="AH2966" t="s">
        <v>33</v>
      </c>
      <c r="AI2966" t="s">
        <v>52</v>
      </c>
      <c r="AJ2966">
        <v>34.09751</v>
      </c>
      <c r="AK2966">
        <v>-117.648387999999</v>
      </c>
    </row>
    <row r="2967" spans="1:37" x14ac:dyDescent="0.25">
      <c r="A2967">
        <v>2965</v>
      </c>
      <c r="B2967">
        <v>708</v>
      </c>
      <c r="C2967" t="s">
        <v>1850</v>
      </c>
      <c r="D2967" t="s">
        <v>52</v>
      </c>
      <c r="E2967" t="s">
        <v>31</v>
      </c>
      <c r="F2967" s="2">
        <v>35065</v>
      </c>
      <c r="G2967" s="2">
        <v>38717</v>
      </c>
      <c r="H2967">
        <v>73732</v>
      </c>
      <c r="I2967">
        <v>69743</v>
      </c>
      <c r="J2967">
        <v>273</v>
      </c>
      <c r="K2967">
        <f t="shared" si="92"/>
        <v>7347025140</v>
      </c>
      <c r="L2967">
        <v>246</v>
      </c>
      <c r="M2967">
        <v>218</v>
      </c>
      <c r="N2967" t="s">
        <v>1850</v>
      </c>
      <c r="O2967" t="s">
        <v>1851</v>
      </c>
      <c r="P2967" t="s">
        <v>39</v>
      </c>
      <c r="Q2967" s="6">
        <v>42230</v>
      </c>
      <c r="R2967" s="3">
        <v>988412</v>
      </c>
      <c r="S2967" s="3">
        <v>1106366</v>
      </c>
      <c r="T2967" t="s">
        <v>91</v>
      </c>
      <c r="U2967" t="s">
        <v>1854</v>
      </c>
      <c r="V2967" s="3">
        <v>75147</v>
      </c>
      <c r="Z2967">
        <v>35991</v>
      </c>
      <c r="AA2967" t="s">
        <v>91</v>
      </c>
      <c r="AB2967" s="3">
        <v>739383522</v>
      </c>
      <c r="AC2967" s="3">
        <v>827619242</v>
      </c>
      <c r="AD2967">
        <v>228.52</v>
      </c>
      <c r="AE2967" s="5">
        <f t="shared" si="93"/>
        <v>532356135.83999997</v>
      </c>
      <c r="AF2967">
        <v>255.79</v>
      </c>
      <c r="AG2967" s="4">
        <v>0.72</v>
      </c>
      <c r="AH2967" t="s">
        <v>33</v>
      </c>
      <c r="AI2967" t="s">
        <v>52</v>
      </c>
      <c r="AJ2967">
        <v>34.09751</v>
      </c>
      <c r="AK2967">
        <v>-117.648387999999</v>
      </c>
    </row>
    <row r="2968" spans="1:37" x14ac:dyDescent="0.25">
      <c r="A2968">
        <v>2966</v>
      </c>
      <c r="B2968">
        <v>708</v>
      </c>
      <c r="C2968" t="s">
        <v>1850</v>
      </c>
      <c r="D2968" t="s">
        <v>52</v>
      </c>
      <c r="E2968" t="s">
        <v>31</v>
      </c>
      <c r="F2968" s="2">
        <v>35065</v>
      </c>
      <c r="G2968" s="2">
        <v>38717</v>
      </c>
      <c r="H2968">
        <v>73732</v>
      </c>
      <c r="I2968">
        <v>69743</v>
      </c>
      <c r="J2968">
        <v>273</v>
      </c>
      <c r="K2968">
        <f t="shared" si="92"/>
        <v>7347025140</v>
      </c>
      <c r="L2968">
        <v>246</v>
      </c>
      <c r="M2968">
        <v>218</v>
      </c>
      <c r="N2968" t="s">
        <v>1850</v>
      </c>
      <c r="O2968" t="s">
        <v>1851</v>
      </c>
      <c r="P2968" t="s">
        <v>39</v>
      </c>
      <c r="Q2968" s="6">
        <v>42199</v>
      </c>
      <c r="R2968" s="3">
        <v>1009755</v>
      </c>
      <c r="S2968" s="3">
        <v>1082746</v>
      </c>
      <c r="T2968" t="s">
        <v>91</v>
      </c>
      <c r="U2968" t="s">
        <v>1855</v>
      </c>
      <c r="V2968" s="3">
        <v>75147</v>
      </c>
      <c r="Z2968">
        <v>38897</v>
      </c>
      <c r="AA2968" t="s">
        <v>91</v>
      </c>
      <c r="AB2968" s="3">
        <v>755349195</v>
      </c>
      <c r="AC2968" s="3">
        <v>809950254</v>
      </c>
      <c r="AD2968">
        <v>249.67</v>
      </c>
      <c r="AE2968" s="5">
        <f t="shared" si="93"/>
        <v>581618880.14999998</v>
      </c>
      <c r="AF2968">
        <v>267.72000000000003</v>
      </c>
      <c r="AG2968" s="4">
        <v>0.77</v>
      </c>
      <c r="AH2968" t="s">
        <v>33</v>
      </c>
      <c r="AI2968" t="s">
        <v>52</v>
      </c>
      <c r="AJ2968">
        <v>34.09751</v>
      </c>
      <c r="AK2968">
        <v>-117.648387999999</v>
      </c>
    </row>
    <row r="2969" spans="1:37" x14ac:dyDescent="0.25">
      <c r="A2969">
        <v>2967</v>
      </c>
      <c r="B2969">
        <v>708</v>
      </c>
      <c r="C2969" t="s">
        <v>1850</v>
      </c>
      <c r="D2969" t="s">
        <v>52</v>
      </c>
      <c r="E2969" t="s">
        <v>31</v>
      </c>
      <c r="F2969" s="2">
        <v>35065</v>
      </c>
      <c r="G2969" s="2">
        <v>38717</v>
      </c>
      <c r="H2969">
        <v>73732</v>
      </c>
      <c r="I2969">
        <v>69743</v>
      </c>
      <c r="J2969">
        <v>273</v>
      </c>
      <c r="K2969">
        <f t="shared" si="92"/>
        <v>7347025140</v>
      </c>
      <c r="L2969">
        <v>246</v>
      </c>
      <c r="M2969">
        <v>218</v>
      </c>
      <c r="N2969" t="s">
        <v>1850</v>
      </c>
      <c r="O2969" t="s">
        <v>1851</v>
      </c>
      <c r="P2969" t="s">
        <v>39</v>
      </c>
      <c r="Q2969" s="6">
        <v>42169</v>
      </c>
      <c r="R2969" s="3">
        <v>922070</v>
      </c>
      <c r="S2969" s="3">
        <v>954962</v>
      </c>
      <c r="T2969" t="s">
        <v>91</v>
      </c>
      <c r="U2969" t="s">
        <v>1853</v>
      </c>
      <c r="V2969" s="3">
        <v>75147</v>
      </c>
      <c r="Z2969">
        <v>46280</v>
      </c>
      <c r="AA2969" t="s">
        <v>91</v>
      </c>
      <c r="AB2969" s="3">
        <v>689756260</v>
      </c>
      <c r="AC2969" s="3">
        <v>714361184</v>
      </c>
      <c r="AD2969">
        <v>220.29</v>
      </c>
      <c r="AE2969" s="5">
        <f t="shared" si="93"/>
        <v>496624507.19999999</v>
      </c>
      <c r="AF2969">
        <v>228.15</v>
      </c>
      <c r="AG2969" s="4">
        <v>0.72</v>
      </c>
      <c r="AH2969" t="s">
        <v>33</v>
      </c>
      <c r="AI2969" t="s">
        <v>52</v>
      </c>
      <c r="AJ2969">
        <v>34.09751</v>
      </c>
      <c r="AK2969">
        <v>-117.648387999999</v>
      </c>
    </row>
    <row r="2970" spans="1:37" x14ac:dyDescent="0.25">
      <c r="A2970">
        <v>2968</v>
      </c>
      <c r="B2970">
        <v>534</v>
      </c>
      <c r="C2970" t="s">
        <v>1856</v>
      </c>
      <c r="D2970" t="s">
        <v>213</v>
      </c>
      <c r="E2970" t="s">
        <v>53</v>
      </c>
      <c r="F2970" s="2">
        <v>36526</v>
      </c>
      <c r="G2970" s="2">
        <v>39814</v>
      </c>
      <c r="H2970">
        <v>86893</v>
      </c>
      <c r="I2970">
        <v>85740</v>
      </c>
      <c r="J2970">
        <v>189</v>
      </c>
      <c r="K2970">
        <f t="shared" si="92"/>
        <v>5994313605</v>
      </c>
      <c r="L2970">
        <v>178</v>
      </c>
      <c r="M2970">
        <v>167</v>
      </c>
      <c r="N2970" t="s">
        <v>1856</v>
      </c>
      <c r="O2970" t="s">
        <v>38</v>
      </c>
      <c r="P2970" t="s">
        <v>39</v>
      </c>
      <c r="Q2970" s="6">
        <v>42050</v>
      </c>
      <c r="R2970">
        <v>740</v>
      </c>
      <c r="S2970">
        <v>902</v>
      </c>
      <c r="T2970" t="s">
        <v>55</v>
      </c>
      <c r="V2970" s="3">
        <v>86893</v>
      </c>
      <c r="W2970">
        <v>88.68</v>
      </c>
      <c r="AB2970" s="3">
        <v>241130056</v>
      </c>
      <c r="AC2970" s="3">
        <v>293917987</v>
      </c>
      <c r="AD2970">
        <v>92.17</v>
      </c>
      <c r="AE2970" s="5">
        <f t="shared" si="93"/>
        <v>224250952.08000001</v>
      </c>
      <c r="AF2970">
        <v>112.35</v>
      </c>
      <c r="AG2970" s="4">
        <v>0.93</v>
      </c>
      <c r="AH2970" t="s">
        <v>33</v>
      </c>
      <c r="AI2970" t="s">
        <v>213</v>
      </c>
      <c r="AJ2970">
        <v>38.356577000000001</v>
      </c>
      <c r="AK2970">
        <v>-121.987743999999</v>
      </c>
    </row>
    <row r="2971" spans="1:37" x14ac:dyDescent="0.25">
      <c r="A2971">
        <v>2969</v>
      </c>
      <c r="B2971">
        <v>534</v>
      </c>
      <c r="C2971" t="s">
        <v>1856</v>
      </c>
      <c r="D2971" t="s">
        <v>213</v>
      </c>
      <c r="E2971" t="s">
        <v>53</v>
      </c>
      <c r="F2971" s="2">
        <v>36526</v>
      </c>
      <c r="G2971" s="2">
        <v>39814</v>
      </c>
      <c r="H2971">
        <v>86893</v>
      </c>
      <c r="I2971">
        <v>85740</v>
      </c>
      <c r="J2971">
        <v>189</v>
      </c>
      <c r="K2971">
        <f t="shared" si="92"/>
        <v>5994313605</v>
      </c>
      <c r="L2971">
        <v>178</v>
      </c>
      <c r="M2971">
        <v>167</v>
      </c>
      <c r="N2971" t="s">
        <v>1856</v>
      </c>
      <c r="O2971" t="s">
        <v>38</v>
      </c>
      <c r="P2971" t="s">
        <v>39</v>
      </c>
      <c r="Q2971" s="6">
        <v>42019</v>
      </c>
      <c r="R2971">
        <v>798</v>
      </c>
      <c r="S2971">
        <v>829</v>
      </c>
      <c r="T2971" t="s">
        <v>55</v>
      </c>
      <c r="V2971" s="3">
        <v>86893</v>
      </c>
      <c r="W2971">
        <v>89.77</v>
      </c>
      <c r="AB2971" s="3">
        <v>260029439</v>
      </c>
      <c r="AC2971" s="3">
        <v>270130833</v>
      </c>
      <c r="AD2971">
        <v>89.78</v>
      </c>
      <c r="AE2971" s="5">
        <f t="shared" si="93"/>
        <v>241827378.27000001</v>
      </c>
      <c r="AF2971">
        <v>93.26</v>
      </c>
      <c r="AG2971" s="4">
        <v>0.93</v>
      </c>
      <c r="AH2971" t="s">
        <v>33</v>
      </c>
      <c r="AI2971" t="s">
        <v>213</v>
      </c>
      <c r="AJ2971">
        <v>38.356577000000001</v>
      </c>
      <c r="AK2971">
        <v>-121.987743999999</v>
      </c>
    </row>
    <row r="2972" spans="1:37" x14ac:dyDescent="0.25">
      <c r="A2972">
        <v>2970</v>
      </c>
      <c r="B2972">
        <v>534</v>
      </c>
      <c r="C2972" t="s">
        <v>1856</v>
      </c>
      <c r="D2972" t="s">
        <v>213</v>
      </c>
      <c r="E2972" t="s">
        <v>53</v>
      </c>
      <c r="F2972" s="2">
        <v>36526</v>
      </c>
      <c r="G2972" s="2">
        <v>39814</v>
      </c>
      <c r="H2972">
        <v>86893</v>
      </c>
      <c r="I2972">
        <v>85740</v>
      </c>
      <c r="J2972">
        <v>189</v>
      </c>
      <c r="K2972">
        <f t="shared" si="92"/>
        <v>5994313605</v>
      </c>
      <c r="L2972">
        <v>178</v>
      </c>
      <c r="M2972">
        <v>167</v>
      </c>
      <c r="N2972" t="s">
        <v>1856</v>
      </c>
      <c r="O2972" t="s">
        <v>38</v>
      </c>
      <c r="P2972" t="s">
        <v>39</v>
      </c>
      <c r="Q2972" s="6">
        <v>42352</v>
      </c>
      <c r="R2972">
        <v>761</v>
      </c>
      <c r="S2972">
        <v>970</v>
      </c>
      <c r="T2972" t="s">
        <v>55</v>
      </c>
      <c r="V2972" s="3">
        <v>86893</v>
      </c>
      <c r="W2972">
        <v>85.63</v>
      </c>
      <c r="AB2972" s="3">
        <v>247972936</v>
      </c>
      <c r="AC2972" s="3">
        <v>316075884</v>
      </c>
      <c r="AD2972">
        <v>85.61</v>
      </c>
      <c r="AE2972" s="5">
        <f t="shared" si="93"/>
        <v>230614830.48000002</v>
      </c>
      <c r="AF2972">
        <v>109.13</v>
      </c>
      <c r="AG2972" s="4">
        <v>0.93</v>
      </c>
      <c r="AH2972" t="s">
        <v>33</v>
      </c>
      <c r="AI2972" t="s">
        <v>213</v>
      </c>
      <c r="AJ2972">
        <v>38.356577000000001</v>
      </c>
      <c r="AK2972">
        <v>-121.987743999999</v>
      </c>
    </row>
    <row r="2973" spans="1:37" x14ac:dyDescent="0.25">
      <c r="A2973">
        <v>2971</v>
      </c>
      <c r="B2973">
        <v>534</v>
      </c>
      <c r="C2973" t="s">
        <v>1856</v>
      </c>
      <c r="D2973" t="s">
        <v>213</v>
      </c>
      <c r="E2973" t="s">
        <v>53</v>
      </c>
      <c r="F2973" s="2">
        <v>36526</v>
      </c>
      <c r="G2973" s="2">
        <v>39814</v>
      </c>
      <c r="H2973">
        <v>86893</v>
      </c>
      <c r="I2973">
        <v>85740</v>
      </c>
      <c r="J2973">
        <v>189</v>
      </c>
      <c r="K2973">
        <f t="shared" si="92"/>
        <v>5994313605</v>
      </c>
      <c r="L2973">
        <v>178</v>
      </c>
      <c r="M2973">
        <v>167</v>
      </c>
      <c r="N2973" t="s">
        <v>1856</v>
      </c>
      <c r="O2973" t="s">
        <v>38</v>
      </c>
      <c r="P2973" t="s">
        <v>39</v>
      </c>
      <c r="Q2973" s="6">
        <v>42322</v>
      </c>
      <c r="R2973">
        <v>942</v>
      </c>
      <c r="S2973" s="3">
        <v>1206</v>
      </c>
      <c r="T2973" t="s">
        <v>55</v>
      </c>
      <c r="V2973" s="3">
        <v>86893</v>
      </c>
      <c r="W2973">
        <v>109.5</v>
      </c>
      <c r="AB2973" s="3">
        <v>306952044</v>
      </c>
      <c r="AC2973" s="3">
        <v>392976821</v>
      </c>
      <c r="AD2973">
        <v>109.51</v>
      </c>
      <c r="AE2973" s="5">
        <f t="shared" si="93"/>
        <v>285465400.92000002</v>
      </c>
      <c r="AF2973">
        <v>140.19999999999999</v>
      </c>
      <c r="AG2973" s="4">
        <v>0.93</v>
      </c>
      <c r="AH2973" t="s">
        <v>33</v>
      </c>
      <c r="AI2973" t="s">
        <v>213</v>
      </c>
      <c r="AJ2973">
        <v>38.356577000000001</v>
      </c>
      <c r="AK2973">
        <v>-121.987743999999</v>
      </c>
    </row>
    <row r="2974" spans="1:37" x14ac:dyDescent="0.25">
      <c r="A2974">
        <v>2972</v>
      </c>
      <c r="B2974">
        <v>534</v>
      </c>
      <c r="C2974" t="s">
        <v>1856</v>
      </c>
      <c r="D2974" t="s">
        <v>213</v>
      </c>
      <c r="E2974" t="s">
        <v>53</v>
      </c>
      <c r="F2974" s="2">
        <v>36526</v>
      </c>
      <c r="G2974" s="2">
        <v>39814</v>
      </c>
      <c r="H2974">
        <v>86893</v>
      </c>
      <c r="I2974">
        <v>85740</v>
      </c>
      <c r="J2974">
        <v>189</v>
      </c>
      <c r="K2974">
        <f t="shared" si="92"/>
        <v>5994313605</v>
      </c>
      <c r="L2974">
        <v>178</v>
      </c>
      <c r="M2974">
        <v>167</v>
      </c>
      <c r="N2974" t="s">
        <v>1856</v>
      </c>
      <c r="O2974" t="s">
        <v>38</v>
      </c>
      <c r="P2974" t="s">
        <v>39</v>
      </c>
      <c r="Q2974" s="6">
        <v>42291</v>
      </c>
      <c r="R2974" s="3">
        <v>1433</v>
      </c>
      <c r="S2974" s="3">
        <v>1620</v>
      </c>
      <c r="T2974" t="s">
        <v>55</v>
      </c>
      <c r="V2974" s="3">
        <v>86893</v>
      </c>
      <c r="W2974">
        <v>161</v>
      </c>
      <c r="AB2974" s="3">
        <v>466945095</v>
      </c>
      <c r="AC2974" s="3">
        <v>527879312</v>
      </c>
      <c r="AD2974">
        <v>161.21</v>
      </c>
      <c r="AE2974" s="5">
        <f t="shared" si="93"/>
        <v>434258938.35000002</v>
      </c>
      <c r="AF2974">
        <v>182.25</v>
      </c>
      <c r="AG2974" s="4">
        <v>0.93</v>
      </c>
      <c r="AH2974" t="s">
        <v>33</v>
      </c>
      <c r="AI2974" t="s">
        <v>213</v>
      </c>
      <c r="AJ2974">
        <v>38.356577000000001</v>
      </c>
      <c r="AK2974">
        <v>-121.987743999999</v>
      </c>
    </row>
    <row r="2975" spans="1:37" x14ac:dyDescent="0.25">
      <c r="A2975">
        <v>2973</v>
      </c>
      <c r="B2975">
        <v>534</v>
      </c>
      <c r="C2975" t="s">
        <v>1856</v>
      </c>
      <c r="D2975" t="s">
        <v>213</v>
      </c>
      <c r="E2975" t="s">
        <v>53</v>
      </c>
      <c r="F2975" s="2">
        <v>36526</v>
      </c>
      <c r="G2975" s="2">
        <v>39814</v>
      </c>
      <c r="H2975">
        <v>86893</v>
      </c>
      <c r="I2975">
        <v>85740</v>
      </c>
      <c r="J2975">
        <v>189</v>
      </c>
      <c r="K2975">
        <f t="shared" si="92"/>
        <v>5994313605</v>
      </c>
      <c r="L2975">
        <v>178</v>
      </c>
      <c r="M2975">
        <v>167</v>
      </c>
      <c r="N2975" t="s">
        <v>1856</v>
      </c>
      <c r="O2975" t="s">
        <v>38</v>
      </c>
      <c r="P2975" t="s">
        <v>39</v>
      </c>
      <c r="Q2975" s="6">
        <v>42261</v>
      </c>
      <c r="R2975" s="3">
        <v>1596</v>
      </c>
      <c r="S2975" s="3">
        <v>1891</v>
      </c>
      <c r="T2975" t="s">
        <v>55</v>
      </c>
      <c r="V2975" s="3">
        <v>86893</v>
      </c>
      <c r="W2975">
        <v>185.5</v>
      </c>
      <c r="AB2975" s="3">
        <v>520058877</v>
      </c>
      <c r="AC2975" s="3">
        <v>616185048</v>
      </c>
      <c r="AD2975">
        <v>185.54</v>
      </c>
      <c r="AE2975" s="5">
        <f t="shared" si="93"/>
        <v>483654755.61000001</v>
      </c>
      <c r="AF2975">
        <v>219.83</v>
      </c>
      <c r="AG2975" s="4">
        <v>0.93</v>
      </c>
      <c r="AH2975" t="s">
        <v>33</v>
      </c>
      <c r="AI2975" t="s">
        <v>213</v>
      </c>
      <c r="AJ2975">
        <v>38.356577000000001</v>
      </c>
      <c r="AK2975">
        <v>-121.987743999999</v>
      </c>
    </row>
    <row r="2976" spans="1:37" x14ac:dyDescent="0.25">
      <c r="A2976">
        <v>2974</v>
      </c>
      <c r="B2976">
        <v>534</v>
      </c>
      <c r="C2976" t="s">
        <v>1856</v>
      </c>
      <c r="D2976" t="s">
        <v>213</v>
      </c>
      <c r="E2976" t="s">
        <v>53</v>
      </c>
      <c r="F2976" s="2">
        <v>36526</v>
      </c>
      <c r="G2976" s="2">
        <v>39814</v>
      </c>
      <c r="H2976">
        <v>86893</v>
      </c>
      <c r="I2976">
        <v>85740</v>
      </c>
      <c r="J2976">
        <v>189</v>
      </c>
      <c r="K2976">
        <f t="shared" si="92"/>
        <v>5994313605</v>
      </c>
      <c r="L2976">
        <v>178</v>
      </c>
      <c r="M2976">
        <v>167</v>
      </c>
      <c r="N2976" t="s">
        <v>1856</v>
      </c>
      <c r="O2976" t="s">
        <v>38</v>
      </c>
      <c r="P2976" t="s">
        <v>39</v>
      </c>
      <c r="Q2976" s="6">
        <v>42230</v>
      </c>
      <c r="R2976" s="3">
        <v>1838</v>
      </c>
      <c r="S2976" s="3">
        <v>2200</v>
      </c>
      <c r="T2976" t="s">
        <v>55</v>
      </c>
      <c r="V2976" s="3">
        <v>86893</v>
      </c>
      <c r="AB2976" s="3">
        <v>598914923</v>
      </c>
      <c r="AC2976" s="3">
        <v>716873139</v>
      </c>
      <c r="AD2976">
        <v>206.78</v>
      </c>
      <c r="AE2976" s="5">
        <f t="shared" si="93"/>
        <v>556990878.38999999</v>
      </c>
      <c r="AF2976">
        <v>247.5</v>
      </c>
      <c r="AG2976" s="4">
        <v>0.93</v>
      </c>
      <c r="AH2976" t="s">
        <v>33</v>
      </c>
      <c r="AI2976" t="s">
        <v>213</v>
      </c>
      <c r="AJ2976">
        <v>38.356577000000001</v>
      </c>
      <c r="AK2976">
        <v>-121.987743999999</v>
      </c>
    </row>
    <row r="2977" spans="1:37" x14ac:dyDescent="0.25">
      <c r="A2977">
        <v>2975</v>
      </c>
      <c r="B2977">
        <v>534</v>
      </c>
      <c r="C2977" t="s">
        <v>1856</v>
      </c>
      <c r="D2977" t="s">
        <v>213</v>
      </c>
      <c r="E2977" t="s">
        <v>53</v>
      </c>
      <c r="F2977" s="2">
        <v>36526</v>
      </c>
      <c r="G2977" s="2">
        <v>39814</v>
      </c>
      <c r="H2977">
        <v>86893</v>
      </c>
      <c r="I2977">
        <v>85740</v>
      </c>
      <c r="J2977">
        <v>189</v>
      </c>
      <c r="K2977">
        <f t="shared" si="92"/>
        <v>5994313605</v>
      </c>
      <c r="L2977">
        <v>178</v>
      </c>
      <c r="M2977">
        <v>167</v>
      </c>
      <c r="N2977" t="s">
        <v>1856</v>
      </c>
      <c r="O2977" t="s">
        <v>38</v>
      </c>
      <c r="P2977" t="s">
        <v>39</v>
      </c>
      <c r="Q2977" s="6">
        <v>42199</v>
      </c>
      <c r="R2977" s="3">
        <v>1838</v>
      </c>
      <c r="S2977" s="3">
        <v>2200</v>
      </c>
      <c r="T2977" t="s">
        <v>55</v>
      </c>
      <c r="V2977" s="3">
        <v>86893</v>
      </c>
      <c r="AB2977" s="3">
        <v>598914923</v>
      </c>
      <c r="AC2977" s="3">
        <v>716873139</v>
      </c>
      <c r="AD2977">
        <v>206.78</v>
      </c>
      <c r="AE2977" s="5">
        <f t="shared" si="93"/>
        <v>556990878.38999999</v>
      </c>
      <c r="AF2977">
        <v>247.5</v>
      </c>
      <c r="AG2977" s="4">
        <v>0.93</v>
      </c>
      <c r="AH2977" t="s">
        <v>33</v>
      </c>
      <c r="AI2977" t="s">
        <v>213</v>
      </c>
      <c r="AJ2977">
        <v>38.356577000000001</v>
      </c>
      <c r="AK2977">
        <v>-121.987743999999</v>
      </c>
    </row>
    <row r="2978" spans="1:37" x14ac:dyDescent="0.25">
      <c r="A2978">
        <v>2976</v>
      </c>
      <c r="B2978">
        <v>534</v>
      </c>
      <c r="C2978" t="s">
        <v>1856</v>
      </c>
      <c r="D2978" t="s">
        <v>213</v>
      </c>
      <c r="E2978" t="s">
        <v>53</v>
      </c>
      <c r="F2978" s="2">
        <v>36526</v>
      </c>
      <c r="G2978" s="2">
        <v>39814</v>
      </c>
      <c r="H2978">
        <v>86893</v>
      </c>
      <c r="I2978">
        <v>85740</v>
      </c>
      <c r="J2978">
        <v>189</v>
      </c>
      <c r="K2978">
        <f t="shared" si="92"/>
        <v>5994313605</v>
      </c>
      <c r="L2978">
        <v>178</v>
      </c>
      <c r="M2978">
        <v>167</v>
      </c>
      <c r="N2978" t="s">
        <v>1856</v>
      </c>
      <c r="O2978" t="s">
        <v>1857</v>
      </c>
      <c r="P2978" t="s">
        <v>39</v>
      </c>
      <c r="Q2978" s="6">
        <v>42169</v>
      </c>
      <c r="R2978" s="3">
        <v>1927</v>
      </c>
      <c r="S2978" s="3">
        <v>2105</v>
      </c>
      <c r="T2978" t="s">
        <v>55</v>
      </c>
      <c r="V2978" s="3">
        <v>86893</v>
      </c>
      <c r="AB2978" s="3">
        <v>627915700</v>
      </c>
      <c r="AC2978" s="3">
        <v>685917254</v>
      </c>
      <c r="AD2978">
        <v>224.02</v>
      </c>
      <c r="AE2978" s="5">
        <f t="shared" si="93"/>
        <v>583961601</v>
      </c>
      <c r="AF2978">
        <v>244.71</v>
      </c>
      <c r="AG2978" s="4">
        <v>0.93</v>
      </c>
      <c r="AH2978" t="s">
        <v>33</v>
      </c>
      <c r="AI2978" t="s">
        <v>213</v>
      </c>
      <c r="AJ2978">
        <v>38.356577000000001</v>
      </c>
      <c r="AK2978">
        <v>-121.987743999999</v>
      </c>
    </row>
    <row r="2979" spans="1:37" x14ac:dyDescent="0.25">
      <c r="A2979">
        <v>2977</v>
      </c>
      <c r="B2979">
        <v>442</v>
      </c>
      <c r="C2979" t="s">
        <v>1858</v>
      </c>
      <c r="D2979" t="s">
        <v>52</v>
      </c>
      <c r="E2979" t="s">
        <v>31</v>
      </c>
      <c r="F2979" s="2">
        <v>34700</v>
      </c>
      <c r="G2979" s="2">
        <v>38352</v>
      </c>
      <c r="H2979">
        <v>113296</v>
      </c>
      <c r="I2979">
        <v>77378</v>
      </c>
      <c r="J2979">
        <v>278</v>
      </c>
      <c r="K2979">
        <f t="shared" si="92"/>
        <v>11496145120</v>
      </c>
      <c r="L2979">
        <v>250</v>
      </c>
      <c r="M2979">
        <v>222</v>
      </c>
      <c r="N2979" t="s">
        <v>1858</v>
      </c>
      <c r="O2979" t="s">
        <v>287</v>
      </c>
      <c r="P2979" t="s">
        <v>39</v>
      </c>
      <c r="Q2979" s="6">
        <v>42050</v>
      </c>
      <c r="R2979" s="3">
        <v>1388</v>
      </c>
      <c r="S2979" s="3">
        <v>1484</v>
      </c>
      <c r="T2979" t="s">
        <v>55</v>
      </c>
      <c r="V2979" s="3">
        <v>118224</v>
      </c>
      <c r="W2979">
        <v>81.83</v>
      </c>
      <c r="Z2979">
        <v>15.56</v>
      </c>
      <c r="AA2979" t="s">
        <v>55</v>
      </c>
      <c r="AB2979" s="3">
        <v>452395829</v>
      </c>
      <c r="AC2979" s="3">
        <v>483723185</v>
      </c>
      <c r="AD2979">
        <v>81.83</v>
      </c>
      <c r="AE2979" s="5">
        <f t="shared" si="93"/>
        <v>271437497.39999998</v>
      </c>
      <c r="AF2979">
        <v>87.5</v>
      </c>
      <c r="AG2979" s="4">
        <v>0.6</v>
      </c>
      <c r="AH2979" t="s">
        <v>33</v>
      </c>
      <c r="AI2979" t="s">
        <v>52</v>
      </c>
      <c r="AJ2979">
        <v>36.778261000000001</v>
      </c>
      <c r="AK2979">
        <v>-119.41793199999999</v>
      </c>
    </row>
    <row r="2980" spans="1:37" x14ac:dyDescent="0.25">
      <c r="A2980">
        <v>2978</v>
      </c>
      <c r="B2980">
        <v>442</v>
      </c>
      <c r="C2980" t="s">
        <v>1858</v>
      </c>
      <c r="D2980" t="s">
        <v>52</v>
      </c>
      <c r="E2980" t="s">
        <v>31</v>
      </c>
      <c r="F2980" s="2">
        <v>34700</v>
      </c>
      <c r="G2980" s="2">
        <v>38352</v>
      </c>
      <c r="H2980">
        <v>113296</v>
      </c>
      <c r="I2980">
        <v>77378</v>
      </c>
      <c r="J2980">
        <v>278</v>
      </c>
      <c r="K2980">
        <f t="shared" si="92"/>
        <v>11496145120</v>
      </c>
      <c r="L2980">
        <v>250</v>
      </c>
      <c r="M2980">
        <v>222</v>
      </c>
      <c r="N2980" t="s">
        <v>1858</v>
      </c>
      <c r="O2980" t="s">
        <v>287</v>
      </c>
      <c r="P2980" t="s">
        <v>39</v>
      </c>
      <c r="Q2980" s="6">
        <v>42019</v>
      </c>
      <c r="R2980" s="3">
        <v>1374</v>
      </c>
      <c r="S2980" s="3">
        <v>1542</v>
      </c>
      <c r="T2980" t="s">
        <v>55</v>
      </c>
      <c r="V2980" s="3">
        <v>118224</v>
      </c>
      <c r="W2980">
        <v>74.81</v>
      </c>
      <c r="Z2980">
        <v>6.3</v>
      </c>
      <c r="AA2980" t="s">
        <v>55</v>
      </c>
      <c r="AB2980" s="3">
        <v>447785031</v>
      </c>
      <c r="AC2980" s="3">
        <v>502616051</v>
      </c>
      <c r="AD2980">
        <v>74.81</v>
      </c>
      <c r="AE2980" s="5">
        <f t="shared" si="93"/>
        <v>273148868.90999997</v>
      </c>
      <c r="AF2980">
        <v>83.97</v>
      </c>
      <c r="AG2980" s="4">
        <v>0.61</v>
      </c>
      <c r="AH2980" t="s">
        <v>33</v>
      </c>
      <c r="AI2980" t="s">
        <v>52</v>
      </c>
      <c r="AJ2980">
        <v>36.778261000000001</v>
      </c>
      <c r="AK2980">
        <v>-119.41793199999999</v>
      </c>
    </row>
    <row r="2981" spans="1:37" x14ac:dyDescent="0.25">
      <c r="A2981">
        <v>2979</v>
      </c>
      <c r="B2981">
        <v>442</v>
      </c>
      <c r="C2981" t="s">
        <v>1858</v>
      </c>
      <c r="D2981" t="s">
        <v>52</v>
      </c>
      <c r="E2981" t="s">
        <v>31</v>
      </c>
      <c r="F2981" s="2">
        <v>34700</v>
      </c>
      <c r="G2981" s="2">
        <v>38352</v>
      </c>
      <c r="H2981">
        <v>113296</v>
      </c>
      <c r="I2981">
        <v>77378</v>
      </c>
      <c r="J2981">
        <v>278</v>
      </c>
      <c r="K2981">
        <f t="shared" si="92"/>
        <v>11496145120</v>
      </c>
      <c r="L2981">
        <v>250</v>
      </c>
      <c r="M2981">
        <v>222</v>
      </c>
      <c r="N2981" t="s">
        <v>1858</v>
      </c>
      <c r="O2981" t="s">
        <v>287</v>
      </c>
      <c r="P2981" t="s">
        <v>39</v>
      </c>
      <c r="Q2981" s="6">
        <v>42352</v>
      </c>
      <c r="R2981" s="3">
        <v>1031</v>
      </c>
      <c r="S2981" s="3">
        <v>1793</v>
      </c>
      <c r="T2981" t="s">
        <v>55</v>
      </c>
      <c r="V2981" s="3">
        <v>117251</v>
      </c>
      <c r="W2981">
        <v>45.84</v>
      </c>
      <c r="Y2981" t="s">
        <v>1859</v>
      </c>
      <c r="Z2981">
        <v>7.89</v>
      </c>
      <c r="AA2981" t="s">
        <v>55</v>
      </c>
      <c r="AB2981" s="3">
        <v>335926753</v>
      </c>
      <c r="AC2981" s="3">
        <v>584127785</v>
      </c>
      <c r="AD2981">
        <v>45.84</v>
      </c>
      <c r="AE2981" s="5">
        <f t="shared" si="93"/>
        <v>167963376.5</v>
      </c>
      <c r="AF2981">
        <v>79.709999999999994</v>
      </c>
      <c r="AG2981" s="4">
        <v>0.5</v>
      </c>
      <c r="AH2981" t="s">
        <v>33</v>
      </c>
      <c r="AI2981" t="s">
        <v>52</v>
      </c>
      <c r="AJ2981">
        <v>36.778261000000001</v>
      </c>
      <c r="AK2981">
        <v>-119.41793199999999</v>
      </c>
    </row>
    <row r="2982" spans="1:37" x14ac:dyDescent="0.25">
      <c r="A2982">
        <v>2980</v>
      </c>
      <c r="B2982">
        <v>442</v>
      </c>
      <c r="C2982" t="s">
        <v>1858</v>
      </c>
      <c r="D2982" t="s">
        <v>52</v>
      </c>
      <c r="E2982" t="s">
        <v>31</v>
      </c>
      <c r="F2982" s="2">
        <v>34700</v>
      </c>
      <c r="G2982" s="2">
        <v>38352</v>
      </c>
      <c r="H2982">
        <v>113296</v>
      </c>
      <c r="I2982">
        <v>77378</v>
      </c>
      <c r="J2982">
        <v>278</v>
      </c>
      <c r="K2982">
        <f t="shared" si="92"/>
        <v>11496145120</v>
      </c>
      <c r="L2982">
        <v>250</v>
      </c>
      <c r="M2982">
        <v>222</v>
      </c>
      <c r="N2982" t="s">
        <v>1858</v>
      </c>
      <c r="O2982" t="s">
        <v>1860</v>
      </c>
      <c r="P2982" t="s">
        <v>39</v>
      </c>
      <c r="Q2982" s="6">
        <v>42322</v>
      </c>
      <c r="R2982" s="3">
        <v>1880</v>
      </c>
      <c r="S2982" s="3">
        <v>2056</v>
      </c>
      <c r="T2982" t="s">
        <v>55</v>
      </c>
      <c r="V2982" s="3">
        <v>117251</v>
      </c>
      <c r="W2982">
        <v>81.59</v>
      </c>
      <c r="Z2982">
        <v>23.41</v>
      </c>
      <c r="AA2982" t="s">
        <v>55</v>
      </c>
      <c r="AB2982" s="3">
        <v>612519220</v>
      </c>
      <c r="AC2982" s="3">
        <v>669807159</v>
      </c>
      <c r="AD2982">
        <v>81.599999999999994</v>
      </c>
      <c r="AE2982" s="5">
        <f t="shared" si="93"/>
        <v>287884033.39999998</v>
      </c>
      <c r="AF2982">
        <v>89.23</v>
      </c>
      <c r="AG2982" s="4">
        <v>0.47</v>
      </c>
      <c r="AH2982" t="s">
        <v>33</v>
      </c>
      <c r="AI2982" t="s">
        <v>52</v>
      </c>
      <c r="AJ2982">
        <v>36.778261000000001</v>
      </c>
      <c r="AK2982">
        <v>-119.41793199999999</v>
      </c>
    </row>
    <row r="2983" spans="1:37" x14ac:dyDescent="0.25">
      <c r="A2983">
        <v>2981</v>
      </c>
      <c r="B2983">
        <v>442</v>
      </c>
      <c r="C2983" t="s">
        <v>1858</v>
      </c>
      <c r="D2983" t="s">
        <v>52</v>
      </c>
      <c r="E2983" t="s">
        <v>31</v>
      </c>
      <c r="F2983" s="2">
        <v>34700</v>
      </c>
      <c r="G2983" s="2">
        <v>38352</v>
      </c>
      <c r="H2983">
        <v>113296</v>
      </c>
      <c r="I2983">
        <v>77378</v>
      </c>
      <c r="J2983">
        <v>278</v>
      </c>
      <c r="K2983">
        <f t="shared" si="92"/>
        <v>11496145120</v>
      </c>
      <c r="L2983">
        <v>250</v>
      </c>
      <c r="M2983">
        <v>222</v>
      </c>
      <c r="N2983" t="s">
        <v>1858</v>
      </c>
      <c r="O2983" t="s">
        <v>287</v>
      </c>
      <c r="P2983" t="s">
        <v>39</v>
      </c>
      <c r="Q2983" s="6">
        <v>42291</v>
      </c>
      <c r="R2983" s="3">
        <v>2470</v>
      </c>
      <c r="S2983" s="3">
        <v>2880</v>
      </c>
      <c r="T2983" t="s">
        <v>55</v>
      </c>
      <c r="V2983" s="3">
        <v>117251</v>
      </c>
      <c r="W2983">
        <v>101.52</v>
      </c>
      <c r="Z2983">
        <v>44.67</v>
      </c>
      <c r="AA2983" t="s">
        <v>55</v>
      </c>
      <c r="AB2983" s="3">
        <v>804693357</v>
      </c>
      <c r="AC2983" s="3">
        <v>938367388</v>
      </c>
      <c r="AD2983">
        <v>101.53</v>
      </c>
      <c r="AE2983" s="5">
        <f t="shared" si="93"/>
        <v>370158944.22000003</v>
      </c>
      <c r="AF2983">
        <v>118.39</v>
      </c>
      <c r="AG2983" s="4">
        <v>0.46</v>
      </c>
      <c r="AH2983" t="s">
        <v>33</v>
      </c>
      <c r="AI2983" t="s">
        <v>52</v>
      </c>
      <c r="AJ2983">
        <v>36.778261000000001</v>
      </c>
      <c r="AK2983">
        <v>-119.41793199999999</v>
      </c>
    </row>
    <row r="2984" spans="1:37" x14ac:dyDescent="0.25">
      <c r="A2984">
        <v>2982</v>
      </c>
      <c r="B2984">
        <v>442</v>
      </c>
      <c r="C2984" t="s">
        <v>1858</v>
      </c>
      <c r="D2984" t="s">
        <v>52</v>
      </c>
      <c r="E2984" t="s">
        <v>31</v>
      </c>
      <c r="F2984" s="2">
        <v>34700</v>
      </c>
      <c r="G2984" s="2">
        <v>38352</v>
      </c>
      <c r="H2984">
        <v>113296</v>
      </c>
      <c r="I2984">
        <v>77378</v>
      </c>
      <c r="J2984">
        <v>278</v>
      </c>
      <c r="K2984">
        <f t="shared" si="92"/>
        <v>11496145120</v>
      </c>
      <c r="L2984">
        <v>250</v>
      </c>
      <c r="M2984">
        <v>222</v>
      </c>
      <c r="N2984" t="s">
        <v>1858</v>
      </c>
      <c r="O2984" t="s">
        <v>287</v>
      </c>
      <c r="P2984" t="s">
        <v>39</v>
      </c>
      <c r="Q2984" s="6">
        <v>42261</v>
      </c>
      <c r="R2984" s="3">
        <v>2827</v>
      </c>
      <c r="S2984" s="3">
        <v>3380</v>
      </c>
      <c r="T2984" t="s">
        <v>55</v>
      </c>
      <c r="V2984" s="3">
        <v>117251</v>
      </c>
      <c r="W2984">
        <v>130.41</v>
      </c>
      <c r="Z2984">
        <v>48.51</v>
      </c>
      <c r="AA2984" t="s">
        <v>55</v>
      </c>
      <c r="AB2984" s="3">
        <v>921309066</v>
      </c>
      <c r="AC2984" s="3">
        <v>1101416925</v>
      </c>
      <c r="AD2984">
        <v>118.36</v>
      </c>
      <c r="AE2984" s="5">
        <f t="shared" si="93"/>
        <v>414589079.69999999</v>
      </c>
      <c r="AF2984">
        <v>141.5</v>
      </c>
      <c r="AG2984" s="4">
        <v>0.45</v>
      </c>
      <c r="AH2984" t="s">
        <v>33</v>
      </c>
      <c r="AI2984" t="s">
        <v>52</v>
      </c>
      <c r="AJ2984">
        <v>36.778261000000001</v>
      </c>
      <c r="AK2984">
        <v>-119.41793199999999</v>
      </c>
    </row>
    <row r="2985" spans="1:37" x14ac:dyDescent="0.25">
      <c r="A2985">
        <v>2983</v>
      </c>
      <c r="B2985">
        <v>442</v>
      </c>
      <c r="C2985" t="s">
        <v>1858</v>
      </c>
      <c r="D2985" t="s">
        <v>52</v>
      </c>
      <c r="E2985" t="s">
        <v>31</v>
      </c>
      <c r="F2985" s="2">
        <v>34700</v>
      </c>
      <c r="G2985" s="2">
        <v>38352</v>
      </c>
      <c r="H2985">
        <v>113296</v>
      </c>
      <c r="I2985">
        <v>77378</v>
      </c>
      <c r="J2985">
        <v>278</v>
      </c>
      <c r="K2985">
        <f t="shared" si="92"/>
        <v>11496145120</v>
      </c>
      <c r="L2985">
        <v>250</v>
      </c>
      <c r="M2985">
        <v>222</v>
      </c>
      <c r="N2985" t="s">
        <v>1858</v>
      </c>
      <c r="O2985" t="s">
        <v>287</v>
      </c>
      <c r="P2985" t="s">
        <v>39</v>
      </c>
      <c r="Q2985" s="6">
        <v>42230</v>
      </c>
      <c r="R2985" s="3">
        <v>3162</v>
      </c>
      <c r="S2985" s="3">
        <v>3705</v>
      </c>
      <c r="T2985" t="s">
        <v>55</v>
      </c>
      <c r="V2985" s="3">
        <v>117251</v>
      </c>
      <c r="Z2985">
        <v>48.24</v>
      </c>
      <c r="AA2985" t="s">
        <v>55</v>
      </c>
      <c r="AB2985" s="3">
        <v>1030234681</v>
      </c>
      <c r="AC2985" s="3">
        <v>1207315381</v>
      </c>
      <c r="AD2985">
        <v>124.4</v>
      </c>
      <c r="AE2985" s="5">
        <f t="shared" si="93"/>
        <v>453303259.63999999</v>
      </c>
      <c r="AF2985">
        <v>145.78</v>
      </c>
      <c r="AG2985" s="4">
        <v>0.44</v>
      </c>
      <c r="AH2985" t="s">
        <v>33</v>
      </c>
      <c r="AI2985" t="s">
        <v>52</v>
      </c>
      <c r="AJ2985">
        <v>36.778261000000001</v>
      </c>
      <c r="AK2985">
        <v>-119.41793199999999</v>
      </c>
    </row>
    <row r="2986" spans="1:37" x14ac:dyDescent="0.25">
      <c r="A2986">
        <v>2984</v>
      </c>
      <c r="B2986">
        <v>442</v>
      </c>
      <c r="C2986" t="s">
        <v>1858</v>
      </c>
      <c r="D2986" t="s">
        <v>52</v>
      </c>
      <c r="E2986" t="s">
        <v>31</v>
      </c>
      <c r="F2986" s="2">
        <v>34700</v>
      </c>
      <c r="G2986" s="2">
        <v>38352</v>
      </c>
      <c r="H2986">
        <v>113296</v>
      </c>
      <c r="I2986">
        <v>77378</v>
      </c>
      <c r="J2986">
        <v>278</v>
      </c>
      <c r="K2986">
        <f t="shared" si="92"/>
        <v>11496145120</v>
      </c>
      <c r="L2986">
        <v>250</v>
      </c>
      <c r="M2986">
        <v>222</v>
      </c>
      <c r="N2986" t="s">
        <v>1858</v>
      </c>
      <c r="O2986" t="s">
        <v>1013</v>
      </c>
      <c r="P2986" t="s">
        <v>34</v>
      </c>
      <c r="Q2986" s="6">
        <v>42199</v>
      </c>
      <c r="R2986" s="3">
        <v>3403</v>
      </c>
      <c r="S2986" s="3">
        <v>3752</v>
      </c>
      <c r="T2986" t="s">
        <v>55</v>
      </c>
      <c r="V2986" s="3">
        <v>117251</v>
      </c>
      <c r="Z2986">
        <v>74.14</v>
      </c>
      <c r="AA2986" t="s">
        <v>55</v>
      </c>
      <c r="AB2986" s="3">
        <v>1108996230</v>
      </c>
      <c r="AC2986" s="3">
        <v>1222601071</v>
      </c>
      <c r="AD2986">
        <v>138.09</v>
      </c>
      <c r="AE2986" s="5">
        <f t="shared" si="93"/>
        <v>499048303.5</v>
      </c>
      <c r="AF2986">
        <v>152.24</v>
      </c>
      <c r="AG2986" s="4">
        <v>0.45</v>
      </c>
      <c r="AH2986" t="s">
        <v>33</v>
      </c>
      <c r="AI2986" t="s">
        <v>52</v>
      </c>
      <c r="AJ2986">
        <v>36.778261000000001</v>
      </c>
      <c r="AK2986">
        <v>-119.41793199999999</v>
      </c>
    </row>
    <row r="2987" spans="1:37" x14ac:dyDescent="0.25">
      <c r="A2987">
        <v>2985</v>
      </c>
      <c r="B2987">
        <v>442</v>
      </c>
      <c r="C2987" t="s">
        <v>1858</v>
      </c>
      <c r="D2987" t="s">
        <v>52</v>
      </c>
      <c r="E2987" t="s">
        <v>31</v>
      </c>
      <c r="F2987" s="2">
        <v>34700</v>
      </c>
      <c r="G2987" s="2">
        <v>38352</v>
      </c>
      <c r="H2987">
        <v>113296</v>
      </c>
      <c r="I2987">
        <v>77378</v>
      </c>
      <c r="J2987">
        <v>278</v>
      </c>
      <c r="K2987">
        <f t="shared" si="92"/>
        <v>11496145120</v>
      </c>
      <c r="L2987">
        <v>250</v>
      </c>
      <c r="M2987">
        <v>222</v>
      </c>
      <c r="N2987" t="s">
        <v>1858</v>
      </c>
      <c r="O2987" t="s">
        <v>1013</v>
      </c>
      <c r="P2987" t="s">
        <v>34</v>
      </c>
      <c r="Q2987" s="6">
        <v>42169</v>
      </c>
      <c r="R2987" s="3">
        <v>3275</v>
      </c>
      <c r="S2987" s="3">
        <v>3398</v>
      </c>
      <c r="T2987" t="s">
        <v>55</v>
      </c>
      <c r="V2987" s="3">
        <v>117251</v>
      </c>
      <c r="Z2987">
        <v>66.53</v>
      </c>
      <c r="AA2987" t="s">
        <v>55</v>
      </c>
      <c r="AB2987" s="3">
        <v>1067039600</v>
      </c>
      <c r="AC2987" s="3">
        <v>1107249666</v>
      </c>
      <c r="AD2987">
        <v>138.78</v>
      </c>
      <c r="AE2987" s="5">
        <f t="shared" si="93"/>
        <v>490838216</v>
      </c>
      <c r="AF2987">
        <v>144.01</v>
      </c>
      <c r="AG2987" s="4">
        <v>0.46</v>
      </c>
      <c r="AH2987" t="s">
        <v>33</v>
      </c>
      <c r="AI2987" t="s">
        <v>52</v>
      </c>
      <c r="AJ2987">
        <v>36.778261000000001</v>
      </c>
      <c r="AK2987">
        <v>-119.41793199999999</v>
      </c>
    </row>
    <row r="2988" spans="1:37" x14ac:dyDescent="0.25">
      <c r="A2988">
        <v>2986</v>
      </c>
      <c r="B2988">
        <v>520</v>
      </c>
      <c r="C2988" t="s">
        <v>1861</v>
      </c>
      <c r="D2988" t="s">
        <v>52</v>
      </c>
      <c r="E2988" t="s">
        <v>31</v>
      </c>
      <c r="F2988" s="2">
        <v>35977</v>
      </c>
      <c r="G2988" s="2">
        <v>39629</v>
      </c>
      <c r="H2988">
        <v>87728</v>
      </c>
      <c r="I2988">
        <v>67509</v>
      </c>
      <c r="J2988">
        <v>199</v>
      </c>
      <c r="K2988">
        <f t="shared" si="92"/>
        <v>6372123280</v>
      </c>
      <c r="L2988">
        <v>179</v>
      </c>
      <c r="M2988">
        <v>159</v>
      </c>
      <c r="N2988" t="s">
        <v>1861</v>
      </c>
      <c r="O2988" t="s">
        <v>270</v>
      </c>
      <c r="P2988" t="s">
        <v>39</v>
      </c>
      <c r="Q2988" s="6">
        <v>42050</v>
      </c>
      <c r="R2988" s="3">
        <v>1058</v>
      </c>
      <c r="S2988">
        <v>873</v>
      </c>
      <c r="T2988" t="s">
        <v>55</v>
      </c>
      <c r="V2988" s="3">
        <v>94283</v>
      </c>
      <c r="W2988">
        <v>90.1</v>
      </c>
      <c r="AB2988" s="3">
        <v>344620469</v>
      </c>
      <c r="AC2988" s="3">
        <v>284598636</v>
      </c>
      <c r="AD2988">
        <v>90.2</v>
      </c>
      <c r="AE2988" s="5">
        <f t="shared" si="93"/>
        <v>237788123.60999998</v>
      </c>
      <c r="AF2988">
        <v>74.489999999999995</v>
      </c>
      <c r="AG2988" s="4">
        <v>0.69</v>
      </c>
      <c r="AH2988" t="s">
        <v>33</v>
      </c>
      <c r="AI2988" t="s">
        <v>52</v>
      </c>
      <c r="AJ2988">
        <v>36.778261000000001</v>
      </c>
      <c r="AK2988">
        <v>-119.41793199999999</v>
      </c>
    </row>
    <row r="2989" spans="1:37" x14ac:dyDescent="0.25">
      <c r="A2989">
        <v>2987</v>
      </c>
      <c r="B2989">
        <v>520</v>
      </c>
      <c r="C2989" t="s">
        <v>1861</v>
      </c>
      <c r="D2989" t="s">
        <v>52</v>
      </c>
      <c r="E2989" t="s">
        <v>31</v>
      </c>
      <c r="F2989" s="2">
        <v>35977</v>
      </c>
      <c r="G2989" s="2">
        <v>39629</v>
      </c>
      <c r="H2989">
        <v>87728</v>
      </c>
      <c r="I2989">
        <v>67509</v>
      </c>
      <c r="J2989">
        <v>199</v>
      </c>
      <c r="K2989">
        <f t="shared" si="92"/>
        <v>6372123280</v>
      </c>
      <c r="L2989">
        <v>179</v>
      </c>
      <c r="M2989">
        <v>159</v>
      </c>
      <c r="N2989" t="s">
        <v>1861</v>
      </c>
      <c r="O2989" t="s">
        <v>270</v>
      </c>
      <c r="P2989" t="s">
        <v>39</v>
      </c>
      <c r="Q2989" s="6">
        <v>42019</v>
      </c>
      <c r="R2989">
        <v>877</v>
      </c>
      <c r="S2989" s="3">
        <v>1381</v>
      </c>
      <c r="T2989" t="s">
        <v>55</v>
      </c>
      <c r="V2989" s="3">
        <v>94090</v>
      </c>
      <c r="W2989">
        <v>72.900000000000006</v>
      </c>
      <c r="AB2989" s="3">
        <v>285836872</v>
      </c>
      <c r="AC2989" s="3">
        <v>450033406</v>
      </c>
      <c r="AD2989">
        <v>72.91</v>
      </c>
      <c r="AE2989" s="5">
        <f t="shared" si="93"/>
        <v>211519285.28</v>
      </c>
      <c r="AF2989">
        <v>114.79</v>
      </c>
      <c r="AG2989" s="4">
        <v>0.74</v>
      </c>
      <c r="AH2989" t="s">
        <v>33</v>
      </c>
      <c r="AI2989" t="s">
        <v>52</v>
      </c>
      <c r="AJ2989">
        <v>36.778261000000001</v>
      </c>
      <c r="AK2989">
        <v>-119.41793199999999</v>
      </c>
    </row>
    <row r="2990" spans="1:37" x14ac:dyDescent="0.25">
      <c r="A2990">
        <v>2988</v>
      </c>
      <c r="B2990">
        <v>520</v>
      </c>
      <c r="C2990" t="s">
        <v>1861</v>
      </c>
      <c r="D2990" t="s">
        <v>52</v>
      </c>
      <c r="E2990" t="s">
        <v>31</v>
      </c>
      <c r="F2990" s="2">
        <v>35977</v>
      </c>
      <c r="G2990" s="2">
        <v>39629</v>
      </c>
      <c r="H2990">
        <v>87728</v>
      </c>
      <c r="I2990">
        <v>67509</v>
      </c>
      <c r="J2990">
        <v>199</v>
      </c>
      <c r="K2990">
        <f t="shared" si="92"/>
        <v>6372123280</v>
      </c>
      <c r="L2990">
        <v>179</v>
      </c>
      <c r="M2990">
        <v>159</v>
      </c>
      <c r="N2990" t="s">
        <v>1861</v>
      </c>
      <c r="O2990" t="s">
        <v>1862</v>
      </c>
      <c r="P2990" t="s">
        <v>39</v>
      </c>
      <c r="Q2990" s="6">
        <v>42352</v>
      </c>
      <c r="R2990">
        <v>722</v>
      </c>
      <c r="S2990" s="3">
        <v>1099</v>
      </c>
      <c r="T2990" t="s">
        <v>55</v>
      </c>
      <c r="V2990" s="3">
        <v>93897</v>
      </c>
      <c r="W2990">
        <v>50</v>
      </c>
      <c r="AB2990" s="3">
        <v>235232145</v>
      </c>
      <c r="AC2990" s="3">
        <v>358110718</v>
      </c>
      <c r="AD2990">
        <v>49.94</v>
      </c>
      <c r="AE2990" s="5">
        <f t="shared" si="93"/>
        <v>145843929.90000001</v>
      </c>
      <c r="AF2990">
        <v>76.03</v>
      </c>
      <c r="AG2990" s="4">
        <v>0.62</v>
      </c>
      <c r="AH2990" t="s">
        <v>33</v>
      </c>
      <c r="AI2990" t="s">
        <v>52</v>
      </c>
      <c r="AJ2990">
        <v>36.778261000000001</v>
      </c>
      <c r="AK2990">
        <v>-119.41793199999999</v>
      </c>
    </row>
    <row r="2991" spans="1:37" x14ac:dyDescent="0.25">
      <c r="A2991">
        <v>2989</v>
      </c>
      <c r="B2991">
        <v>520</v>
      </c>
      <c r="C2991" t="s">
        <v>1861</v>
      </c>
      <c r="D2991" t="s">
        <v>52</v>
      </c>
      <c r="E2991" t="s">
        <v>31</v>
      </c>
      <c r="F2991" s="2">
        <v>35977</v>
      </c>
      <c r="G2991" s="2">
        <v>39629</v>
      </c>
      <c r="H2991">
        <v>87728</v>
      </c>
      <c r="I2991">
        <v>67509</v>
      </c>
      <c r="J2991">
        <v>199</v>
      </c>
      <c r="K2991">
        <f t="shared" si="92"/>
        <v>6372123280</v>
      </c>
      <c r="L2991">
        <v>179</v>
      </c>
      <c r="M2991">
        <v>159</v>
      </c>
      <c r="N2991" t="s">
        <v>1861</v>
      </c>
      <c r="O2991" t="s">
        <v>1862</v>
      </c>
      <c r="P2991" t="s">
        <v>39</v>
      </c>
      <c r="Q2991" s="6">
        <v>42322</v>
      </c>
      <c r="R2991" s="3">
        <v>1174</v>
      </c>
      <c r="S2991" s="3">
        <v>1188</v>
      </c>
      <c r="T2991" t="s">
        <v>55</v>
      </c>
      <c r="V2991" s="3">
        <v>93897</v>
      </c>
      <c r="W2991">
        <v>81.3</v>
      </c>
      <c r="AB2991" s="3">
        <v>382647331</v>
      </c>
      <c r="AC2991" s="3">
        <v>386948570</v>
      </c>
      <c r="AD2991">
        <v>81.099999999999994</v>
      </c>
      <c r="AE2991" s="5">
        <f t="shared" si="93"/>
        <v>229588398.59999999</v>
      </c>
      <c r="AF2991">
        <v>82.01</v>
      </c>
      <c r="AG2991" s="4">
        <v>0.6</v>
      </c>
      <c r="AH2991" t="s">
        <v>33</v>
      </c>
      <c r="AI2991" t="s">
        <v>52</v>
      </c>
      <c r="AJ2991">
        <v>36.778261000000001</v>
      </c>
      <c r="AK2991">
        <v>-119.41793199999999</v>
      </c>
    </row>
    <row r="2992" spans="1:37" x14ac:dyDescent="0.25">
      <c r="A2992">
        <v>2990</v>
      </c>
      <c r="B2992">
        <v>520</v>
      </c>
      <c r="C2992" t="s">
        <v>1861</v>
      </c>
      <c r="D2992" t="s">
        <v>52</v>
      </c>
      <c r="E2992" t="s">
        <v>31</v>
      </c>
      <c r="F2992" s="2">
        <v>35977</v>
      </c>
      <c r="G2992" s="2">
        <v>39629</v>
      </c>
      <c r="H2992">
        <v>87728</v>
      </c>
      <c r="I2992">
        <v>67509</v>
      </c>
      <c r="J2992">
        <v>199</v>
      </c>
      <c r="K2992">
        <f t="shared" si="92"/>
        <v>6372123280</v>
      </c>
      <c r="L2992">
        <v>179</v>
      </c>
      <c r="M2992">
        <v>159</v>
      </c>
      <c r="N2992" t="s">
        <v>1861</v>
      </c>
      <c r="O2992" t="s">
        <v>270</v>
      </c>
      <c r="P2992" t="s">
        <v>39</v>
      </c>
      <c r="Q2992" s="6">
        <v>42291</v>
      </c>
      <c r="R2992" s="3">
        <v>1616</v>
      </c>
      <c r="S2992" s="3">
        <v>1559</v>
      </c>
      <c r="T2992" t="s">
        <v>55</v>
      </c>
      <c r="U2992" t="s">
        <v>1863</v>
      </c>
      <c r="V2992" s="3">
        <v>93897</v>
      </c>
      <c r="W2992">
        <v>105.8</v>
      </c>
      <c r="AB2992" s="3">
        <v>526673661</v>
      </c>
      <c r="AC2992" s="3">
        <v>508002375</v>
      </c>
      <c r="AD2992">
        <v>105.31</v>
      </c>
      <c r="AE2992" s="5">
        <f t="shared" si="93"/>
        <v>305470723.38</v>
      </c>
      <c r="AF2992">
        <v>101.57</v>
      </c>
      <c r="AG2992" s="4">
        <v>0.57999999999999996</v>
      </c>
      <c r="AH2992" t="s">
        <v>33</v>
      </c>
      <c r="AI2992" t="s">
        <v>52</v>
      </c>
      <c r="AJ2992">
        <v>36.778261000000001</v>
      </c>
      <c r="AK2992">
        <v>-119.41793199999999</v>
      </c>
    </row>
    <row r="2993" spans="1:37" x14ac:dyDescent="0.25">
      <c r="A2993">
        <v>2991</v>
      </c>
      <c r="B2993">
        <v>520</v>
      </c>
      <c r="C2993" t="s">
        <v>1861</v>
      </c>
      <c r="D2993" t="s">
        <v>52</v>
      </c>
      <c r="E2993" t="s">
        <v>31</v>
      </c>
      <c r="F2993" s="2">
        <v>35977</v>
      </c>
      <c r="G2993" s="2">
        <v>39629</v>
      </c>
      <c r="H2993">
        <v>87728</v>
      </c>
      <c r="I2993">
        <v>67509</v>
      </c>
      <c r="J2993">
        <v>199</v>
      </c>
      <c r="K2993">
        <f t="shared" si="92"/>
        <v>6372123280</v>
      </c>
      <c r="L2993">
        <v>179</v>
      </c>
      <c r="M2993">
        <v>159</v>
      </c>
      <c r="N2993" t="s">
        <v>1861</v>
      </c>
      <c r="O2993" t="s">
        <v>270</v>
      </c>
      <c r="P2993" t="s">
        <v>39</v>
      </c>
      <c r="Q2993" s="6">
        <v>42261</v>
      </c>
      <c r="R2993" s="3">
        <v>1644</v>
      </c>
      <c r="S2993" s="3">
        <v>1855</v>
      </c>
      <c r="T2993" t="s">
        <v>55</v>
      </c>
      <c r="V2993" s="3">
        <v>93897</v>
      </c>
      <c r="W2993">
        <v>113.6</v>
      </c>
      <c r="AB2993" s="3">
        <v>535601991</v>
      </c>
      <c r="AC2993" s="3">
        <v>604356642</v>
      </c>
      <c r="AD2993">
        <v>112.94</v>
      </c>
      <c r="AE2993" s="5">
        <f t="shared" si="93"/>
        <v>316005174.69</v>
      </c>
      <c r="AF2993">
        <v>127.44</v>
      </c>
      <c r="AG2993" s="4">
        <v>0.59</v>
      </c>
      <c r="AH2993" t="s">
        <v>33</v>
      </c>
      <c r="AI2993" t="s">
        <v>52</v>
      </c>
      <c r="AJ2993">
        <v>36.778261000000001</v>
      </c>
      <c r="AK2993">
        <v>-119.41793199999999</v>
      </c>
    </row>
    <row r="2994" spans="1:37" x14ac:dyDescent="0.25">
      <c r="A2994">
        <v>2992</v>
      </c>
      <c r="B2994">
        <v>520</v>
      </c>
      <c r="C2994" t="s">
        <v>1861</v>
      </c>
      <c r="D2994" t="s">
        <v>52</v>
      </c>
      <c r="E2994" t="s">
        <v>31</v>
      </c>
      <c r="F2994" s="2">
        <v>35977</v>
      </c>
      <c r="G2994" s="2">
        <v>39629</v>
      </c>
      <c r="H2994">
        <v>87728</v>
      </c>
      <c r="I2994">
        <v>67509</v>
      </c>
      <c r="J2994">
        <v>199</v>
      </c>
      <c r="K2994">
        <f t="shared" si="92"/>
        <v>6372123280</v>
      </c>
      <c r="L2994">
        <v>179</v>
      </c>
      <c r="M2994">
        <v>159</v>
      </c>
      <c r="N2994" t="s">
        <v>1861</v>
      </c>
      <c r="O2994" t="s">
        <v>270</v>
      </c>
      <c r="P2994" t="s">
        <v>39</v>
      </c>
      <c r="Q2994" s="6">
        <v>42230</v>
      </c>
      <c r="R2994" s="3">
        <v>1697</v>
      </c>
      <c r="S2994" s="3">
        <v>1867</v>
      </c>
      <c r="T2994" t="s">
        <v>55</v>
      </c>
      <c r="V2994" s="3">
        <v>93897</v>
      </c>
      <c r="AB2994" s="3">
        <v>552937286</v>
      </c>
      <c r="AC2994" s="3">
        <v>608266859</v>
      </c>
      <c r="AD2994">
        <v>112.08</v>
      </c>
      <c r="AE2994" s="5">
        <f t="shared" si="93"/>
        <v>326232998.74000001</v>
      </c>
      <c r="AF2994">
        <v>123.29</v>
      </c>
      <c r="AG2994" s="4">
        <v>0.59</v>
      </c>
      <c r="AH2994" t="s">
        <v>33</v>
      </c>
      <c r="AI2994" t="s">
        <v>52</v>
      </c>
      <c r="AJ2994">
        <v>36.778261000000001</v>
      </c>
      <c r="AK2994">
        <v>-119.41793199999999</v>
      </c>
    </row>
    <row r="2995" spans="1:37" x14ac:dyDescent="0.25">
      <c r="A2995">
        <v>2993</v>
      </c>
      <c r="B2995">
        <v>520</v>
      </c>
      <c r="C2995" t="s">
        <v>1861</v>
      </c>
      <c r="D2995" t="s">
        <v>52</v>
      </c>
      <c r="E2995" t="s">
        <v>31</v>
      </c>
      <c r="F2995" s="2">
        <v>35977</v>
      </c>
      <c r="G2995" s="2">
        <v>39629</v>
      </c>
      <c r="H2995">
        <v>87728</v>
      </c>
      <c r="I2995">
        <v>67509</v>
      </c>
      <c r="J2995">
        <v>199</v>
      </c>
      <c r="K2995">
        <f t="shared" si="92"/>
        <v>6372123280</v>
      </c>
      <c r="L2995">
        <v>179</v>
      </c>
      <c r="M2995">
        <v>159</v>
      </c>
      <c r="N2995" t="s">
        <v>1861</v>
      </c>
      <c r="O2995" t="s">
        <v>270</v>
      </c>
      <c r="P2995" t="s">
        <v>39</v>
      </c>
      <c r="Q2995" s="6">
        <v>42199</v>
      </c>
      <c r="R2995" s="3">
        <v>1835</v>
      </c>
      <c r="S2995" s="3">
        <v>1870</v>
      </c>
      <c r="T2995" t="s">
        <v>55</v>
      </c>
      <c r="U2995" t="s">
        <v>1864</v>
      </c>
      <c r="V2995" s="3">
        <v>93897</v>
      </c>
      <c r="AB2995" s="3">
        <v>597807028</v>
      </c>
      <c r="AC2995" s="3">
        <v>609309583</v>
      </c>
      <c r="AD2995">
        <v>123.23</v>
      </c>
      <c r="AE2995" s="5">
        <f t="shared" si="93"/>
        <v>358684216.80000001</v>
      </c>
      <c r="AF2995">
        <v>125.6</v>
      </c>
      <c r="AG2995" s="4">
        <v>0.6</v>
      </c>
      <c r="AH2995" t="s">
        <v>33</v>
      </c>
      <c r="AI2995" t="s">
        <v>52</v>
      </c>
      <c r="AJ2995">
        <v>36.778261000000001</v>
      </c>
      <c r="AK2995">
        <v>-119.41793199999999</v>
      </c>
    </row>
    <row r="2996" spans="1:37" x14ac:dyDescent="0.25">
      <c r="A2996">
        <v>2994</v>
      </c>
      <c r="B2996">
        <v>520</v>
      </c>
      <c r="C2996" t="s">
        <v>1861</v>
      </c>
      <c r="D2996" t="s">
        <v>52</v>
      </c>
      <c r="E2996" t="s">
        <v>31</v>
      </c>
      <c r="F2996" s="2">
        <v>35977</v>
      </c>
      <c r="G2996" s="2">
        <v>39629</v>
      </c>
      <c r="H2996">
        <v>87728</v>
      </c>
      <c r="I2996">
        <v>67509</v>
      </c>
      <c r="J2996">
        <v>199</v>
      </c>
      <c r="K2996">
        <f t="shared" si="92"/>
        <v>6372123280</v>
      </c>
      <c r="L2996">
        <v>179</v>
      </c>
      <c r="M2996">
        <v>159</v>
      </c>
      <c r="N2996" t="s">
        <v>1861</v>
      </c>
      <c r="O2996" t="s">
        <v>270</v>
      </c>
      <c r="P2996" t="s">
        <v>39</v>
      </c>
      <c r="Q2996" s="6">
        <v>42169</v>
      </c>
      <c r="R2996" s="3">
        <v>1767</v>
      </c>
      <c r="S2996" s="3">
        <v>1781</v>
      </c>
      <c r="T2996" t="s">
        <v>55</v>
      </c>
      <c r="U2996" t="s">
        <v>1865</v>
      </c>
      <c r="V2996" s="3">
        <v>91582</v>
      </c>
      <c r="AB2996" s="3">
        <v>575812057</v>
      </c>
      <c r="AC2996" s="3">
        <v>580406562</v>
      </c>
      <c r="AD2996">
        <v>123.65</v>
      </c>
      <c r="AE2996" s="5">
        <f t="shared" si="93"/>
        <v>339729113.63</v>
      </c>
      <c r="AF2996">
        <v>124.64</v>
      </c>
      <c r="AG2996" s="4">
        <v>0.59</v>
      </c>
      <c r="AH2996" t="s">
        <v>33</v>
      </c>
      <c r="AI2996" t="s">
        <v>52</v>
      </c>
      <c r="AJ2996">
        <v>36.778261000000001</v>
      </c>
      <c r="AK2996">
        <v>-119.41793199999999</v>
      </c>
    </row>
    <row r="2997" spans="1:37" x14ac:dyDescent="0.25">
      <c r="A2997">
        <v>2995</v>
      </c>
      <c r="B2997">
        <v>789</v>
      </c>
      <c r="C2997" t="s">
        <v>1866</v>
      </c>
      <c r="D2997" t="s">
        <v>36</v>
      </c>
      <c r="E2997" t="s">
        <v>53</v>
      </c>
      <c r="F2997" s="2">
        <v>36161</v>
      </c>
      <c r="G2997" s="2">
        <v>39813</v>
      </c>
      <c r="H2997">
        <v>118594</v>
      </c>
      <c r="I2997">
        <v>119236</v>
      </c>
      <c r="J2997">
        <v>156</v>
      </c>
      <c r="K2997">
        <f t="shared" si="92"/>
        <v>6752742360</v>
      </c>
      <c r="L2997">
        <v>144</v>
      </c>
      <c r="M2997">
        <v>131</v>
      </c>
      <c r="N2997" t="s">
        <v>1866</v>
      </c>
      <c r="O2997" t="s">
        <v>1867</v>
      </c>
      <c r="P2997" t="s">
        <v>39</v>
      </c>
      <c r="Q2997" s="6">
        <v>42050</v>
      </c>
      <c r="R2997">
        <v>326</v>
      </c>
      <c r="S2997">
        <v>344</v>
      </c>
      <c r="T2997" t="s">
        <v>40</v>
      </c>
      <c r="V2997" s="3">
        <v>124000</v>
      </c>
      <c r="W2997">
        <v>64.8</v>
      </c>
      <c r="X2997" t="s">
        <v>2233</v>
      </c>
      <c r="Y2997" t="s">
        <v>2234</v>
      </c>
      <c r="AB2997" s="3">
        <v>326177000</v>
      </c>
      <c r="AC2997" s="3">
        <v>343741000</v>
      </c>
      <c r="AD2997">
        <v>64.819999999999993</v>
      </c>
      <c r="AE2997" s="5">
        <f t="shared" si="93"/>
        <v>225062129.99999997</v>
      </c>
      <c r="AF2997">
        <v>68.31</v>
      </c>
      <c r="AG2997" s="4">
        <v>0.69</v>
      </c>
      <c r="AH2997" t="s">
        <v>33</v>
      </c>
      <c r="AI2997" t="s">
        <v>36</v>
      </c>
      <c r="AJ2997">
        <v>38.104085999999903</v>
      </c>
      <c r="AK2997">
        <v>-122.256637</v>
      </c>
    </row>
    <row r="2998" spans="1:37" x14ac:dyDescent="0.25">
      <c r="A2998">
        <v>2996</v>
      </c>
      <c r="B2998">
        <v>789</v>
      </c>
      <c r="C2998" t="s">
        <v>1866</v>
      </c>
      <c r="D2998" t="s">
        <v>36</v>
      </c>
      <c r="E2998" t="s">
        <v>53</v>
      </c>
      <c r="F2998" s="2">
        <v>36161</v>
      </c>
      <c r="G2998" s="2">
        <v>39813</v>
      </c>
      <c r="H2998">
        <v>118594</v>
      </c>
      <c r="I2998">
        <v>119236</v>
      </c>
      <c r="J2998">
        <v>156</v>
      </c>
      <c r="K2998">
        <f t="shared" si="92"/>
        <v>6752742360</v>
      </c>
      <c r="L2998">
        <v>144</v>
      </c>
      <c r="M2998">
        <v>131</v>
      </c>
      <c r="N2998" t="s">
        <v>1866</v>
      </c>
      <c r="O2998" t="s">
        <v>1867</v>
      </c>
      <c r="P2998" t="s">
        <v>39</v>
      </c>
      <c r="Q2998" s="6">
        <v>42019</v>
      </c>
      <c r="R2998">
        <v>365</v>
      </c>
      <c r="S2998">
        <v>366</v>
      </c>
      <c r="T2998" t="s">
        <v>40</v>
      </c>
      <c r="V2998" s="3">
        <v>124000</v>
      </c>
      <c r="W2998">
        <v>67.400000000000006</v>
      </c>
      <c r="X2998" t="s">
        <v>1868</v>
      </c>
      <c r="Y2998" t="s">
        <v>1869</v>
      </c>
      <c r="AB2998" s="3">
        <v>364971000</v>
      </c>
      <c r="AC2998" s="3">
        <v>366173000</v>
      </c>
      <c r="AD2998">
        <v>67.41</v>
      </c>
      <c r="AE2998" s="5">
        <f t="shared" si="93"/>
        <v>259129410</v>
      </c>
      <c r="AF2998">
        <v>67.63</v>
      </c>
      <c r="AG2998" s="4">
        <v>0.71</v>
      </c>
      <c r="AH2998" t="s">
        <v>33</v>
      </c>
      <c r="AI2998" t="s">
        <v>36</v>
      </c>
      <c r="AJ2998">
        <v>38.104085999999903</v>
      </c>
      <c r="AK2998">
        <v>-122.256637</v>
      </c>
    </row>
    <row r="2999" spans="1:37" x14ac:dyDescent="0.25">
      <c r="A2999">
        <v>2997</v>
      </c>
      <c r="B2999">
        <v>789</v>
      </c>
      <c r="C2999" t="s">
        <v>1866</v>
      </c>
      <c r="D2999" t="s">
        <v>36</v>
      </c>
      <c r="E2999" t="s">
        <v>53</v>
      </c>
      <c r="F2999" s="2">
        <v>36161</v>
      </c>
      <c r="G2999" s="2">
        <v>39813</v>
      </c>
      <c r="H2999">
        <v>118594</v>
      </c>
      <c r="I2999">
        <v>119236</v>
      </c>
      <c r="J2999">
        <v>156</v>
      </c>
      <c r="K2999">
        <f t="shared" si="92"/>
        <v>6752742360</v>
      </c>
      <c r="L2999">
        <v>144</v>
      </c>
      <c r="M2999">
        <v>131</v>
      </c>
      <c r="N2999" t="s">
        <v>1866</v>
      </c>
      <c r="O2999" t="s">
        <v>1867</v>
      </c>
      <c r="P2999" t="s">
        <v>39</v>
      </c>
      <c r="Q2999" s="6">
        <v>42352</v>
      </c>
      <c r="R2999">
        <v>346</v>
      </c>
      <c r="S2999">
        <v>394</v>
      </c>
      <c r="T2999" t="s">
        <v>40</v>
      </c>
      <c r="V2999" s="3">
        <v>124000</v>
      </c>
      <c r="W2999">
        <v>72.099999999999994</v>
      </c>
      <c r="X2999" t="s">
        <v>1870</v>
      </c>
      <c r="Y2999" t="s">
        <v>1871</v>
      </c>
      <c r="AB2999" s="3">
        <v>346232000</v>
      </c>
      <c r="AC2999" s="3">
        <v>393960000</v>
      </c>
      <c r="AD2999">
        <v>72.06</v>
      </c>
      <c r="AE2999" s="5">
        <f t="shared" si="93"/>
        <v>276985600</v>
      </c>
      <c r="AF2999">
        <v>81.99</v>
      </c>
      <c r="AG2999" s="4">
        <v>0.8</v>
      </c>
      <c r="AH2999" t="s">
        <v>33</v>
      </c>
      <c r="AI2999" t="s">
        <v>36</v>
      </c>
      <c r="AJ2999">
        <v>38.104085999999903</v>
      </c>
      <c r="AK2999">
        <v>-122.256637</v>
      </c>
    </row>
    <row r="3000" spans="1:37" x14ac:dyDescent="0.25">
      <c r="A3000">
        <v>2998</v>
      </c>
      <c r="B3000">
        <v>789</v>
      </c>
      <c r="C3000" t="s">
        <v>1866</v>
      </c>
      <c r="D3000" t="s">
        <v>36</v>
      </c>
      <c r="E3000" t="s">
        <v>53</v>
      </c>
      <c r="F3000" s="2">
        <v>36161</v>
      </c>
      <c r="G3000" s="2">
        <v>39813</v>
      </c>
      <c r="H3000">
        <v>118594</v>
      </c>
      <c r="I3000">
        <v>119236</v>
      </c>
      <c r="J3000">
        <v>156</v>
      </c>
      <c r="K3000">
        <f t="shared" si="92"/>
        <v>6752742360</v>
      </c>
      <c r="L3000">
        <v>144</v>
      </c>
      <c r="M3000">
        <v>131</v>
      </c>
      <c r="N3000" t="s">
        <v>1866</v>
      </c>
      <c r="O3000" t="s">
        <v>1867</v>
      </c>
      <c r="P3000" t="s">
        <v>39</v>
      </c>
      <c r="Q3000" s="6">
        <v>42322</v>
      </c>
      <c r="R3000">
        <v>381</v>
      </c>
      <c r="S3000">
        <v>425</v>
      </c>
      <c r="T3000" t="s">
        <v>40</v>
      </c>
      <c r="V3000" s="3">
        <v>124000</v>
      </c>
      <c r="W3000">
        <v>67.5</v>
      </c>
      <c r="X3000" t="s">
        <v>1872</v>
      </c>
      <c r="Y3000" t="s">
        <v>1873</v>
      </c>
      <c r="AB3000" s="3">
        <v>381392000</v>
      </c>
      <c r="AC3000" s="3">
        <v>424675000</v>
      </c>
      <c r="AD3000">
        <v>69.72</v>
      </c>
      <c r="AE3000" s="5">
        <f t="shared" si="93"/>
        <v>259346560.00000003</v>
      </c>
      <c r="AF3000">
        <v>77.63</v>
      </c>
      <c r="AG3000" s="4">
        <v>0.68</v>
      </c>
      <c r="AH3000" t="s">
        <v>33</v>
      </c>
      <c r="AI3000" t="s">
        <v>36</v>
      </c>
      <c r="AJ3000">
        <v>38.104085999999903</v>
      </c>
      <c r="AK3000">
        <v>-122.256637</v>
      </c>
    </row>
    <row r="3001" spans="1:37" x14ac:dyDescent="0.25">
      <c r="A3001">
        <v>2999</v>
      </c>
      <c r="B3001">
        <v>789</v>
      </c>
      <c r="C3001" t="s">
        <v>1866</v>
      </c>
      <c r="D3001" t="s">
        <v>36</v>
      </c>
      <c r="E3001" t="s">
        <v>53</v>
      </c>
      <c r="F3001" s="2">
        <v>36161</v>
      </c>
      <c r="G3001" s="2">
        <v>39813</v>
      </c>
      <c r="H3001">
        <v>118594</v>
      </c>
      <c r="I3001">
        <v>119236</v>
      </c>
      <c r="J3001">
        <v>156</v>
      </c>
      <c r="K3001">
        <f t="shared" si="92"/>
        <v>6752742360</v>
      </c>
      <c r="L3001">
        <v>144</v>
      </c>
      <c r="M3001">
        <v>131</v>
      </c>
      <c r="N3001" t="s">
        <v>1866</v>
      </c>
      <c r="O3001" t="s">
        <v>1867</v>
      </c>
      <c r="P3001" t="s">
        <v>39</v>
      </c>
      <c r="Q3001" s="6">
        <v>42291</v>
      </c>
      <c r="R3001">
        <v>458</v>
      </c>
      <c r="S3001">
        <v>511</v>
      </c>
      <c r="T3001" t="s">
        <v>40</v>
      </c>
      <c r="V3001" s="3">
        <v>124000</v>
      </c>
      <c r="W3001">
        <v>90.5</v>
      </c>
      <c r="X3001" t="s">
        <v>1874</v>
      </c>
      <c r="Y3001" t="s">
        <v>1875</v>
      </c>
      <c r="AB3001" s="3">
        <v>457655000</v>
      </c>
      <c r="AC3001" s="3">
        <v>510617000</v>
      </c>
      <c r="AD3001">
        <v>90.48</v>
      </c>
      <c r="AE3001" s="5">
        <f t="shared" si="93"/>
        <v>347817800</v>
      </c>
      <c r="AF3001">
        <v>100.95</v>
      </c>
      <c r="AG3001" s="4">
        <v>0.76</v>
      </c>
      <c r="AH3001" t="s">
        <v>33</v>
      </c>
      <c r="AI3001" t="s">
        <v>36</v>
      </c>
      <c r="AJ3001">
        <v>38.104085999999903</v>
      </c>
      <c r="AK3001">
        <v>-122.256637</v>
      </c>
    </row>
    <row r="3002" spans="1:37" x14ac:dyDescent="0.25">
      <c r="A3002">
        <v>3000</v>
      </c>
      <c r="B3002">
        <v>789</v>
      </c>
      <c r="C3002" t="s">
        <v>1866</v>
      </c>
      <c r="D3002" t="s">
        <v>36</v>
      </c>
      <c r="E3002" t="s">
        <v>53</v>
      </c>
      <c r="F3002" s="2">
        <v>36161</v>
      </c>
      <c r="G3002" s="2">
        <v>39813</v>
      </c>
      <c r="H3002">
        <v>118594</v>
      </c>
      <c r="I3002">
        <v>119236</v>
      </c>
      <c r="J3002">
        <v>156</v>
      </c>
      <c r="K3002">
        <f t="shared" si="92"/>
        <v>6752742360</v>
      </c>
      <c r="L3002">
        <v>144</v>
      </c>
      <c r="M3002">
        <v>131</v>
      </c>
      <c r="N3002" t="s">
        <v>1866</v>
      </c>
      <c r="O3002" t="s">
        <v>1867</v>
      </c>
      <c r="P3002" t="s">
        <v>39</v>
      </c>
      <c r="Q3002" s="6">
        <v>42261</v>
      </c>
      <c r="R3002">
        <v>489</v>
      </c>
      <c r="S3002">
        <v>553</v>
      </c>
      <c r="T3002" t="s">
        <v>40</v>
      </c>
      <c r="V3002" s="3">
        <v>124000</v>
      </c>
      <c r="W3002">
        <v>75</v>
      </c>
      <c r="X3002" t="s">
        <v>1876</v>
      </c>
      <c r="Y3002" t="s">
        <v>1877</v>
      </c>
      <c r="AB3002" s="3">
        <v>488836000</v>
      </c>
      <c r="AC3002" s="3">
        <v>552813000</v>
      </c>
      <c r="AD3002">
        <v>77.53</v>
      </c>
      <c r="AE3002" s="5">
        <f t="shared" si="93"/>
        <v>288413240</v>
      </c>
      <c r="AF3002">
        <v>87.68</v>
      </c>
      <c r="AG3002" s="4">
        <v>0.59</v>
      </c>
      <c r="AH3002" t="s">
        <v>33</v>
      </c>
      <c r="AI3002" t="s">
        <v>36</v>
      </c>
      <c r="AJ3002">
        <v>38.104085999999903</v>
      </c>
      <c r="AK3002">
        <v>-122.256637</v>
      </c>
    </row>
    <row r="3003" spans="1:37" x14ac:dyDescent="0.25">
      <c r="A3003">
        <v>3001</v>
      </c>
      <c r="B3003">
        <v>789</v>
      </c>
      <c r="C3003" t="s">
        <v>1866</v>
      </c>
      <c r="D3003" t="s">
        <v>36</v>
      </c>
      <c r="E3003" t="s">
        <v>53</v>
      </c>
      <c r="F3003" s="2">
        <v>36161</v>
      </c>
      <c r="G3003" s="2">
        <v>39813</v>
      </c>
      <c r="H3003">
        <v>118594</v>
      </c>
      <c r="I3003">
        <v>119236</v>
      </c>
      <c r="J3003">
        <v>156</v>
      </c>
      <c r="K3003">
        <f t="shared" si="92"/>
        <v>6752742360</v>
      </c>
      <c r="L3003">
        <v>144</v>
      </c>
      <c r="M3003">
        <v>131</v>
      </c>
      <c r="N3003" t="s">
        <v>1866</v>
      </c>
      <c r="O3003" t="s">
        <v>1867</v>
      </c>
      <c r="P3003" t="s">
        <v>39</v>
      </c>
      <c r="Q3003" s="6">
        <v>42230</v>
      </c>
      <c r="R3003">
        <v>527</v>
      </c>
      <c r="S3003">
        <v>601</v>
      </c>
      <c r="T3003" t="s">
        <v>40</v>
      </c>
      <c r="V3003" s="3">
        <v>124000</v>
      </c>
      <c r="X3003" t="s">
        <v>1878</v>
      </c>
      <c r="Y3003" t="s">
        <v>1879</v>
      </c>
      <c r="AB3003" s="3">
        <v>526757000</v>
      </c>
      <c r="AC3003" s="3">
        <v>601122000</v>
      </c>
      <c r="AD3003">
        <v>101.4</v>
      </c>
      <c r="AE3003" s="5">
        <f t="shared" si="93"/>
        <v>389800180</v>
      </c>
      <c r="AF3003">
        <v>115.72</v>
      </c>
      <c r="AG3003" s="4">
        <v>0.74</v>
      </c>
      <c r="AH3003" t="s">
        <v>33</v>
      </c>
      <c r="AI3003" t="s">
        <v>36</v>
      </c>
      <c r="AJ3003">
        <v>38.104085999999903</v>
      </c>
      <c r="AK3003">
        <v>-122.256637</v>
      </c>
    </row>
    <row r="3004" spans="1:37" x14ac:dyDescent="0.25">
      <c r="A3004">
        <v>3002</v>
      </c>
      <c r="B3004">
        <v>789</v>
      </c>
      <c r="C3004" t="s">
        <v>1866</v>
      </c>
      <c r="D3004" t="s">
        <v>36</v>
      </c>
      <c r="E3004" t="s">
        <v>53</v>
      </c>
      <c r="F3004" s="2">
        <v>36161</v>
      </c>
      <c r="G3004" s="2">
        <v>39813</v>
      </c>
      <c r="H3004">
        <v>118594</v>
      </c>
      <c r="I3004">
        <v>119236</v>
      </c>
      <c r="J3004">
        <v>156</v>
      </c>
      <c r="K3004">
        <f t="shared" si="92"/>
        <v>6752742360</v>
      </c>
      <c r="L3004">
        <v>144</v>
      </c>
      <c r="M3004">
        <v>131</v>
      </c>
      <c r="N3004" t="s">
        <v>1866</v>
      </c>
      <c r="P3004" t="s">
        <v>34</v>
      </c>
      <c r="Q3004" s="6">
        <v>42199</v>
      </c>
      <c r="R3004">
        <v>567</v>
      </c>
      <c r="S3004">
        <v>629</v>
      </c>
      <c r="T3004" t="s">
        <v>40</v>
      </c>
      <c r="V3004" s="3">
        <v>124000</v>
      </c>
      <c r="X3004" t="s">
        <v>1880</v>
      </c>
      <c r="Y3004" t="s">
        <v>1881</v>
      </c>
      <c r="AB3004" s="3">
        <v>567188000</v>
      </c>
      <c r="AC3004" s="3">
        <v>628609000</v>
      </c>
      <c r="AD3004">
        <v>94.43</v>
      </c>
      <c r="AE3004" s="5">
        <f t="shared" si="93"/>
        <v>363000320</v>
      </c>
      <c r="AF3004">
        <v>104.66</v>
      </c>
      <c r="AG3004" s="4">
        <v>0.64</v>
      </c>
      <c r="AH3004" t="s">
        <v>33</v>
      </c>
      <c r="AI3004" t="s">
        <v>36</v>
      </c>
      <c r="AJ3004">
        <v>38.104085999999903</v>
      </c>
      <c r="AK3004">
        <v>-122.256637</v>
      </c>
    </row>
    <row r="3005" spans="1:37" x14ac:dyDescent="0.25">
      <c r="A3005">
        <v>3003</v>
      </c>
      <c r="B3005">
        <v>789</v>
      </c>
      <c r="C3005" t="s">
        <v>1866</v>
      </c>
      <c r="D3005" t="s">
        <v>36</v>
      </c>
      <c r="E3005" t="s">
        <v>53</v>
      </c>
      <c r="F3005" s="2">
        <v>36161</v>
      </c>
      <c r="G3005" s="2">
        <v>39813</v>
      </c>
      <c r="H3005">
        <v>118594</v>
      </c>
      <c r="I3005">
        <v>119236</v>
      </c>
      <c r="J3005">
        <v>156</v>
      </c>
      <c r="K3005">
        <f t="shared" si="92"/>
        <v>6752742360</v>
      </c>
      <c r="L3005">
        <v>144</v>
      </c>
      <c r="M3005">
        <v>131</v>
      </c>
      <c r="N3005" t="s">
        <v>1866</v>
      </c>
      <c r="P3005" t="s">
        <v>34</v>
      </c>
      <c r="Q3005" s="6">
        <v>42169</v>
      </c>
      <c r="R3005">
        <v>561</v>
      </c>
      <c r="S3005">
        <v>589</v>
      </c>
      <c r="T3005" t="s">
        <v>40</v>
      </c>
      <c r="V3005" s="3">
        <v>124000</v>
      </c>
      <c r="X3005" t="s">
        <v>1882</v>
      </c>
      <c r="Y3005" t="s">
        <v>1883</v>
      </c>
      <c r="AB3005" s="3">
        <v>561167000</v>
      </c>
      <c r="AC3005" s="3">
        <v>588598000</v>
      </c>
      <c r="AD3005">
        <v>99.56</v>
      </c>
      <c r="AE3005" s="5">
        <f t="shared" si="93"/>
        <v>370370220</v>
      </c>
      <c r="AF3005">
        <v>104.43</v>
      </c>
      <c r="AG3005" s="4">
        <v>0.66</v>
      </c>
      <c r="AH3005" t="s">
        <v>33</v>
      </c>
      <c r="AI3005" t="s">
        <v>36</v>
      </c>
      <c r="AJ3005">
        <v>38.104085999999903</v>
      </c>
      <c r="AK3005">
        <v>-122.256637</v>
      </c>
    </row>
    <row r="3006" spans="1:37" x14ac:dyDescent="0.25">
      <c r="A3006">
        <v>3004</v>
      </c>
      <c r="B3006">
        <v>758</v>
      </c>
      <c r="C3006" t="s">
        <v>1884</v>
      </c>
      <c r="D3006" t="s">
        <v>52</v>
      </c>
      <c r="E3006" t="s">
        <v>31</v>
      </c>
      <c r="F3006" s="2">
        <v>36161</v>
      </c>
      <c r="G3006" s="2">
        <v>39813</v>
      </c>
      <c r="H3006">
        <v>25378</v>
      </c>
      <c r="I3006">
        <v>22841</v>
      </c>
      <c r="J3006">
        <v>1768</v>
      </c>
      <c r="K3006">
        <f t="shared" si="92"/>
        <v>16376930960</v>
      </c>
      <c r="L3006">
        <v>1592</v>
      </c>
      <c r="M3006">
        <v>1415</v>
      </c>
      <c r="N3006" t="s">
        <v>1884</v>
      </c>
      <c r="O3006" t="s">
        <v>38</v>
      </c>
      <c r="P3006" t="s">
        <v>39</v>
      </c>
      <c r="Q3006" s="6">
        <v>42050</v>
      </c>
      <c r="R3006" s="3">
        <v>1541</v>
      </c>
      <c r="S3006">
        <v>961</v>
      </c>
      <c r="T3006" t="s">
        <v>55</v>
      </c>
      <c r="U3006" t="s">
        <v>2235</v>
      </c>
      <c r="V3006" s="3">
        <v>25378</v>
      </c>
      <c r="W3006">
        <v>115.3</v>
      </c>
      <c r="AB3006" s="3">
        <v>502267390</v>
      </c>
      <c r="AC3006" s="3">
        <v>313045466</v>
      </c>
      <c r="AD3006">
        <v>135.01</v>
      </c>
      <c r="AE3006" s="5">
        <f t="shared" si="93"/>
        <v>95430804.099999994</v>
      </c>
      <c r="AF3006">
        <v>84.14</v>
      </c>
      <c r="AG3006" s="4">
        <v>0.19</v>
      </c>
      <c r="AH3006" t="s">
        <v>33</v>
      </c>
      <c r="AI3006" t="s">
        <v>52</v>
      </c>
      <c r="AJ3006">
        <v>36.778261000000001</v>
      </c>
      <c r="AK3006">
        <v>-119.41793199999999</v>
      </c>
    </row>
    <row r="3007" spans="1:37" x14ac:dyDescent="0.25">
      <c r="A3007">
        <v>3005</v>
      </c>
      <c r="B3007">
        <v>758</v>
      </c>
      <c r="C3007" t="s">
        <v>1884</v>
      </c>
      <c r="D3007" t="s">
        <v>52</v>
      </c>
      <c r="E3007" t="s">
        <v>31</v>
      </c>
      <c r="F3007" s="2">
        <v>36161</v>
      </c>
      <c r="G3007" s="2">
        <v>39813</v>
      </c>
      <c r="H3007">
        <v>25378</v>
      </c>
      <c r="I3007">
        <v>22841</v>
      </c>
      <c r="J3007">
        <v>1768</v>
      </c>
      <c r="K3007">
        <f t="shared" si="92"/>
        <v>16376930960</v>
      </c>
      <c r="L3007">
        <v>1592</v>
      </c>
      <c r="M3007">
        <v>1415</v>
      </c>
      <c r="N3007" t="s">
        <v>1884</v>
      </c>
      <c r="O3007" t="s">
        <v>38</v>
      </c>
      <c r="P3007" t="s">
        <v>39</v>
      </c>
      <c r="Q3007" s="6">
        <v>42019</v>
      </c>
      <c r="R3007" s="3">
        <v>1124</v>
      </c>
      <c r="S3007" s="3">
        <v>1178</v>
      </c>
      <c r="T3007" t="s">
        <v>55</v>
      </c>
      <c r="U3007" t="s">
        <v>1885</v>
      </c>
      <c r="V3007" s="3">
        <v>25378</v>
      </c>
      <c r="W3007">
        <v>81.2</v>
      </c>
      <c r="AB3007" s="3">
        <v>366289589</v>
      </c>
      <c r="AC3007" s="3">
        <v>383722640</v>
      </c>
      <c r="AD3007">
        <v>142.01</v>
      </c>
      <c r="AE3007" s="5">
        <f t="shared" si="93"/>
        <v>113549772.59</v>
      </c>
      <c r="AF3007">
        <v>148.76</v>
      </c>
      <c r="AG3007" s="4">
        <v>0.31</v>
      </c>
      <c r="AH3007" t="s">
        <v>33</v>
      </c>
      <c r="AI3007" t="s">
        <v>52</v>
      </c>
      <c r="AJ3007">
        <v>36.778261000000001</v>
      </c>
      <c r="AK3007">
        <v>-119.41793199999999</v>
      </c>
    </row>
    <row r="3008" spans="1:37" x14ac:dyDescent="0.25">
      <c r="A3008">
        <v>3006</v>
      </c>
      <c r="B3008">
        <v>758</v>
      </c>
      <c r="C3008" t="s">
        <v>1884</v>
      </c>
      <c r="D3008" t="s">
        <v>52</v>
      </c>
      <c r="E3008" t="s">
        <v>31</v>
      </c>
      <c r="F3008" s="2">
        <v>36161</v>
      </c>
      <c r="G3008" s="2">
        <v>39813</v>
      </c>
      <c r="H3008">
        <v>25378</v>
      </c>
      <c r="I3008">
        <v>22841</v>
      </c>
      <c r="J3008">
        <v>1768</v>
      </c>
      <c r="K3008">
        <f t="shared" si="92"/>
        <v>16376930960</v>
      </c>
      <c r="L3008">
        <v>1592</v>
      </c>
      <c r="M3008">
        <v>1415</v>
      </c>
      <c r="N3008" t="s">
        <v>1884</v>
      </c>
      <c r="O3008" t="s">
        <v>38</v>
      </c>
      <c r="P3008" t="s">
        <v>39</v>
      </c>
      <c r="Q3008" s="6">
        <v>42352</v>
      </c>
      <c r="R3008">
        <v>569</v>
      </c>
      <c r="S3008" s="3">
        <v>1777</v>
      </c>
      <c r="T3008" t="s">
        <v>55</v>
      </c>
      <c r="U3008" t="s">
        <v>1886</v>
      </c>
      <c r="V3008" s="3">
        <v>25378</v>
      </c>
      <c r="W3008">
        <v>137.5</v>
      </c>
      <c r="AB3008" s="3">
        <v>185409462</v>
      </c>
      <c r="AC3008" s="3">
        <v>579005401</v>
      </c>
      <c r="AD3008">
        <v>64.569999999999993</v>
      </c>
      <c r="AE3008" s="5">
        <f t="shared" si="93"/>
        <v>50060554.740000002</v>
      </c>
      <c r="AF3008">
        <v>201.66</v>
      </c>
      <c r="AG3008" s="4">
        <v>0.27</v>
      </c>
      <c r="AH3008" t="s">
        <v>33</v>
      </c>
      <c r="AI3008" t="s">
        <v>52</v>
      </c>
      <c r="AJ3008">
        <v>36.778261000000001</v>
      </c>
      <c r="AK3008">
        <v>-119.41793199999999</v>
      </c>
    </row>
    <row r="3009" spans="1:37" x14ac:dyDescent="0.25">
      <c r="A3009">
        <v>3007</v>
      </c>
      <c r="B3009">
        <v>758</v>
      </c>
      <c r="C3009" t="s">
        <v>1884</v>
      </c>
      <c r="D3009" t="s">
        <v>52</v>
      </c>
      <c r="E3009" t="s">
        <v>31</v>
      </c>
      <c r="F3009" s="2">
        <v>36161</v>
      </c>
      <c r="G3009" s="2">
        <v>39813</v>
      </c>
      <c r="H3009">
        <v>25378</v>
      </c>
      <c r="I3009">
        <v>22841</v>
      </c>
      <c r="J3009">
        <v>1768</v>
      </c>
      <c r="K3009">
        <f t="shared" si="92"/>
        <v>16376930960</v>
      </c>
      <c r="L3009">
        <v>1592</v>
      </c>
      <c r="M3009">
        <v>1415</v>
      </c>
      <c r="N3009" t="s">
        <v>1884</v>
      </c>
      <c r="O3009" t="s">
        <v>38</v>
      </c>
      <c r="P3009" t="s">
        <v>39</v>
      </c>
      <c r="Q3009" s="6">
        <v>42322</v>
      </c>
      <c r="R3009" s="3">
        <v>2005</v>
      </c>
      <c r="S3009" s="3">
        <v>1718</v>
      </c>
      <c r="T3009" t="s">
        <v>55</v>
      </c>
      <c r="U3009" t="s">
        <v>1887</v>
      </c>
      <c r="V3009" s="3">
        <v>25378</v>
      </c>
      <c r="W3009">
        <v>217.2</v>
      </c>
      <c r="AB3009" s="3">
        <v>653201771</v>
      </c>
      <c r="AC3009" s="3">
        <v>559714996</v>
      </c>
      <c r="AD3009">
        <v>183.6</v>
      </c>
      <c r="AE3009" s="5">
        <f t="shared" si="93"/>
        <v>137172371.91</v>
      </c>
      <c r="AF3009">
        <v>157.33000000000001</v>
      </c>
      <c r="AG3009" s="4">
        <v>0.21</v>
      </c>
      <c r="AH3009" t="s">
        <v>33</v>
      </c>
      <c r="AI3009" t="s">
        <v>52</v>
      </c>
      <c r="AJ3009">
        <v>36.778261000000001</v>
      </c>
      <c r="AK3009">
        <v>-119.41793199999999</v>
      </c>
    </row>
    <row r="3010" spans="1:37" x14ac:dyDescent="0.25">
      <c r="A3010">
        <v>3008</v>
      </c>
      <c r="B3010">
        <v>758</v>
      </c>
      <c r="C3010" t="s">
        <v>1884</v>
      </c>
      <c r="D3010" t="s">
        <v>52</v>
      </c>
      <c r="E3010" t="s">
        <v>31</v>
      </c>
      <c r="F3010" s="2">
        <v>36161</v>
      </c>
      <c r="G3010" s="2">
        <v>39813</v>
      </c>
      <c r="H3010">
        <v>25378</v>
      </c>
      <c r="I3010">
        <v>22841</v>
      </c>
      <c r="J3010">
        <v>1768</v>
      </c>
      <c r="K3010">
        <f t="shared" si="92"/>
        <v>16376930960</v>
      </c>
      <c r="L3010">
        <v>1592</v>
      </c>
      <c r="M3010">
        <v>1415</v>
      </c>
      <c r="N3010" t="s">
        <v>1884</v>
      </c>
      <c r="O3010" t="s">
        <v>38</v>
      </c>
      <c r="P3010" t="s">
        <v>39</v>
      </c>
      <c r="Q3010" s="6">
        <v>42291</v>
      </c>
      <c r="R3010" s="3">
        <v>2968</v>
      </c>
      <c r="S3010" s="3">
        <v>2223</v>
      </c>
      <c r="T3010" t="s">
        <v>55</v>
      </c>
      <c r="U3010" t="s">
        <v>1888</v>
      </c>
      <c r="V3010" s="3">
        <v>25378</v>
      </c>
      <c r="W3010">
        <v>263</v>
      </c>
      <c r="AB3010" s="3">
        <v>967127035</v>
      </c>
      <c r="AC3010" s="3">
        <v>724400307</v>
      </c>
      <c r="AD3010">
        <v>249.55</v>
      </c>
      <c r="AE3010" s="5">
        <f t="shared" si="93"/>
        <v>193425407</v>
      </c>
      <c r="AF3010">
        <v>186.92</v>
      </c>
      <c r="AG3010" s="4">
        <v>0.2</v>
      </c>
      <c r="AH3010" t="s">
        <v>33</v>
      </c>
      <c r="AI3010" t="s">
        <v>52</v>
      </c>
      <c r="AJ3010">
        <v>36.778261000000001</v>
      </c>
      <c r="AK3010">
        <v>-119.41793199999999</v>
      </c>
    </row>
    <row r="3011" spans="1:37" x14ac:dyDescent="0.25">
      <c r="A3011">
        <v>3009</v>
      </c>
      <c r="B3011">
        <v>758</v>
      </c>
      <c r="C3011" t="s">
        <v>1884</v>
      </c>
      <c r="D3011" t="s">
        <v>52</v>
      </c>
      <c r="E3011" t="s">
        <v>31</v>
      </c>
      <c r="F3011" s="2">
        <v>36161</v>
      </c>
      <c r="G3011" s="2">
        <v>39813</v>
      </c>
      <c r="H3011">
        <v>25378</v>
      </c>
      <c r="I3011">
        <v>22841</v>
      </c>
      <c r="J3011">
        <v>1768</v>
      </c>
      <c r="K3011">
        <f t="shared" ref="K3011:K3074" si="94">J3011*H3011*365</f>
        <v>16376930960</v>
      </c>
      <c r="L3011">
        <v>1592</v>
      </c>
      <c r="M3011">
        <v>1415</v>
      </c>
      <c r="N3011" t="s">
        <v>1884</v>
      </c>
      <c r="O3011" t="s">
        <v>38</v>
      </c>
      <c r="P3011" t="s">
        <v>39</v>
      </c>
      <c r="Q3011" s="6">
        <v>42261</v>
      </c>
      <c r="R3011" s="3">
        <v>3304</v>
      </c>
      <c r="S3011" s="3">
        <v>3299</v>
      </c>
      <c r="T3011" t="s">
        <v>55</v>
      </c>
      <c r="U3011" t="s">
        <v>1889</v>
      </c>
      <c r="V3011" s="3">
        <v>25378</v>
      </c>
      <c r="W3011">
        <v>271.8</v>
      </c>
      <c r="AB3011" s="3">
        <v>1076450189</v>
      </c>
      <c r="AC3011" s="3">
        <v>1075081613</v>
      </c>
      <c r="AD3011">
        <v>288.43</v>
      </c>
      <c r="AE3011" s="5">
        <f t="shared" ref="AE3011:AE3074" si="95">AB3011*AG3011</f>
        <v>215290037.80000001</v>
      </c>
      <c r="AF3011">
        <v>288.07</v>
      </c>
      <c r="AG3011" s="4">
        <v>0.2</v>
      </c>
      <c r="AH3011" t="s">
        <v>33</v>
      </c>
      <c r="AI3011" t="s">
        <v>52</v>
      </c>
      <c r="AJ3011">
        <v>36.778261000000001</v>
      </c>
      <c r="AK3011">
        <v>-119.41793199999999</v>
      </c>
    </row>
    <row r="3012" spans="1:37" x14ac:dyDescent="0.25">
      <c r="A3012">
        <v>3010</v>
      </c>
      <c r="B3012">
        <v>758</v>
      </c>
      <c r="C3012" t="s">
        <v>1884</v>
      </c>
      <c r="D3012" t="s">
        <v>52</v>
      </c>
      <c r="E3012" t="s">
        <v>31</v>
      </c>
      <c r="F3012" s="2">
        <v>36161</v>
      </c>
      <c r="G3012" s="2">
        <v>39813</v>
      </c>
      <c r="H3012">
        <v>25378</v>
      </c>
      <c r="I3012">
        <v>22841</v>
      </c>
      <c r="J3012">
        <v>1768</v>
      </c>
      <c r="K3012">
        <f t="shared" si="94"/>
        <v>16376930960</v>
      </c>
      <c r="L3012">
        <v>1592</v>
      </c>
      <c r="M3012">
        <v>1415</v>
      </c>
      <c r="N3012" t="s">
        <v>1884</v>
      </c>
      <c r="O3012" t="s">
        <v>38</v>
      </c>
      <c r="P3012" t="s">
        <v>39</v>
      </c>
      <c r="Q3012" s="6">
        <v>42230</v>
      </c>
      <c r="R3012" s="3">
        <v>3126</v>
      </c>
      <c r="S3012" s="3">
        <v>3333</v>
      </c>
      <c r="T3012" t="s">
        <v>55</v>
      </c>
      <c r="U3012" t="s">
        <v>1890</v>
      </c>
      <c r="V3012" s="3">
        <v>25378</v>
      </c>
      <c r="AB3012" s="3">
        <v>1018513805</v>
      </c>
      <c r="AC3012" s="3">
        <v>1086160562</v>
      </c>
      <c r="AD3012">
        <v>278.35000000000002</v>
      </c>
      <c r="AE3012" s="5">
        <f t="shared" si="95"/>
        <v>224073037.09999999</v>
      </c>
      <c r="AF3012">
        <v>296.83</v>
      </c>
      <c r="AG3012" s="4">
        <v>0.22</v>
      </c>
      <c r="AH3012" t="s">
        <v>33</v>
      </c>
      <c r="AI3012" t="s">
        <v>52</v>
      </c>
      <c r="AJ3012">
        <v>36.778261000000001</v>
      </c>
      <c r="AK3012">
        <v>-119.41793199999999</v>
      </c>
    </row>
    <row r="3013" spans="1:37" x14ac:dyDescent="0.25">
      <c r="A3013">
        <v>3011</v>
      </c>
      <c r="B3013">
        <v>758</v>
      </c>
      <c r="C3013" t="s">
        <v>1884</v>
      </c>
      <c r="D3013" t="s">
        <v>52</v>
      </c>
      <c r="E3013" t="s">
        <v>31</v>
      </c>
      <c r="F3013" s="2">
        <v>36161</v>
      </c>
      <c r="G3013" s="2">
        <v>39813</v>
      </c>
      <c r="H3013">
        <v>25378</v>
      </c>
      <c r="I3013">
        <v>22841</v>
      </c>
      <c r="J3013">
        <v>1768</v>
      </c>
      <c r="K3013">
        <f t="shared" si="94"/>
        <v>16376930960</v>
      </c>
      <c r="L3013">
        <v>1592</v>
      </c>
      <c r="M3013">
        <v>1415</v>
      </c>
      <c r="N3013" t="s">
        <v>1884</v>
      </c>
      <c r="O3013" t="s">
        <v>38</v>
      </c>
      <c r="P3013" t="s">
        <v>39</v>
      </c>
      <c r="Q3013" s="6">
        <v>42199</v>
      </c>
      <c r="R3013" s="3">
        <v>3247</v>
      </c>
      <c r="S3013" s="3">
        <v>3301</v>
      </c>
      <c r="T3013" t="s">
        <v>55</v>
      </c>
      <c r="U3013" t="s">
        <v>1891</v>
      </c>
      <c r="V3013" s="3">
        <v>25378</v>
      </c>
      <c r="AB3013" s="3">
        <v>1058006998</v>
      </c>
      <c r="AC3013" s="3">
        <v>1075668146</v>
      </c>
      <c r="AD3013">
        <v>306.62</v>
      </c>
      <c r="AE3013" s="5">
        <f t="shared" si="95"/>
        <v>243341609.54000002</v>
      </c>
      <c r="AF3013">
        <v>311.74</v>
      </c>
      <c r="AG3013" s="4">
        <v>0.23</v>
      </c>
      <c r="AH3013" t="s">
        <v>33</v>
      </c>
      <c r="AI3013" t="s">
        <v>52</v>
      </c>
      <c r="AJ3013">
        <v>36.778261000000001</v>
      </c>
      <c r="AK3013">
        <v>-119.41793199999999</v>
      </c>
    </row>
    <row r="3014" spans="1:37" x14ac:dyDescent="0.25">
      <c r="A3014">
        <v>3012</v>
      </c>
      <c r="B3014">
        <v>758</v>
      </c>
      <c r="C3014" t="s">
        <v>1884</v>
      </c>
      <c r="D3014" t="s">
        <v>52</v>
      </c>
      <c r="E3014" t="s">
        <v>31</v>
      </c>
      <c r="F3014" s="2">
        <v>36161</v>
      </c>
      <c r="G3014" s="2">
        <v>39813</v>
      </c>
      <c r="H3014">
        <v>25378</v>
      </c>
      <c r="I3014">
        <v>22841</v>
      </c>
      <c r="J3014">
        <v>1768</v>
      </c>
      <c r="K3014">
        <f t="shared" si="94"/>
        <v>16376930960</v>
      </c>
      <c r="L3014">
        <v>1592</v>
      </c>
      <c r="M3014">
        <v>1415</v>
      </c>
      <c r="N3014" t="s">
        <v>1884</v>
      </c>
      <c r="O3014" t="s">
        <v>38</v>
      </c>
      <c r="P3014" t="s">
        <v>39</v>
      </c>
      <c r="Q3014" s="6">
        <v>42169</v>
      </c>
      <c r="R3014" s="3">
        <v>2981</v>
      </c>
      <c r="S3014" s="3">
        <v>3170</v>
      </c>
      <c r="T3014" t="s">
        <v>55</v>
      </c>
      <c r="U3014" t="s">
        <v>1892</v>
      </c>
      <c r="V3014" s="3">
        <v>25378</v>
      </c>
      <c r="AB3014" s="3">
        <v>971200178</v>
      </c>
      <c r="AC3014" s="3">
        <v>1033014194</v>
      </c>
      <c r="AD3014">
        <v>271.70999999999998</v>
      </c>
      <c r="AE3014" s="5">
        <f t="shared" si="95"/>
        <v>203952037.38</v>
      </c>
      <c r="AF3014">
        <v>289.01</v>
      </c>
      <c r="AG3014" s="4">
        <v>0.21</v>
      </c>
      <c r="AH3014" t="s">
        <v>33</v>
      </c>
      <c r="AI3014" t="s">
        <v>52</v>
      </c>
      <c r="AJ3014">
        <v>36.778261000000001</v>
      </c>
      <c r="AK3014">
        <v>-119.41793199999999</v>
      </c>
    </row>
    <row r="3015" spans="1:37" x14ac:dyDescent="0.25">
      <c r="A3015">
        <v>3013</v>
      </c>
      <c r="B3015">
        <v>687</v>
      </c>
      <c r="C3015" t="s">
        <v>1893</v>
      </c>
      <c r="D3015" t="s">
        <v>30</v>
      </c>
      <c r="E3015" t="s">
        <v>53</v>
      </c>
      <c r="F3015" s="2">
        <v>36526</v>
      </c>
      <c r="G3015" s="2">
        <v>39814</v>
      </c>
      <c r="H3015">
        <v>69784</v>
      </c>
      <c r="I3015">
        <v>70008</v>
      </c>
      <c r="J3015">
        <v>121</v>
      </c>
      <c r="K3015">
        <f t="shared" si="94"/>
        <v>3082010360</v>
      </c>
      <c r="L3015">
        <v>120</v>
      </c>
      <c r="M3015">
        <v>118</v>
      </c>
      <c r="N3015" t="s">
        <v>1893</v>
      </c>
      <c r="O3015" t="s">
        <v>96</v>
      </c>
      <c r="P3015" t="s">
        <v>39</v>
      </c>
      <c r="Q3015" s="6">
        <v>42050</v>
      </c>
      <c r="R3015">
        <v>464</v>
      </c>
      <c r="S3015">
        <v>480</v>
      </c>
      <c r="T3015" t="s">
        <v>55</v>
      </c>
      <c r="V3015" s="3">
        <v>69784</v>
      </c>
      <c r="W3015">
        <v>53.75</v>
      </c>
      <c r="X3015" t="s">
        <v>1896</v>
      </c>
      <c r="Y3015" t="s">
        <v>1897</v>
      </c>
      <c r="AB3015" s="3">
        <v>151092093</v>
      </c>
      <c r="AC3015" s="3">
        <v>156461147</v>
      </c>
      <c r="AD3015">
        <v>54.13</v>
      </c>
      <c r="AE3015" s="5">
        <f t="shared" si="95"/>
        <v>105764465.09999999</v>
      </c>
      <c r="AF3015">
        <v>56.05</v>
      </c>
      <c r="AG3015" s="4">
        <v>0.7</v>
      </c>
      <c r="AH3015" t="s">
        <v>33</v>
      </c>
      <c r="AI3015" t="s">
        <v>30</v>
      </c>
      <c r="AJ3015">
        <v>36.778261000000001</v>
      </c>
      <c r="AK3015">
        <v>-119.41793199999999</v>
      </c>
    </row>
    <row r="3016" spans="1:37" x14ac:dyDescent="0.25">
      <c r="A3016">
        <v>3014</v>
      </c>
      <c r="B3016">
        <v>687</v>
      </c>
      <c r="C3016" t="s">
        <v>1893</v>
      </c>
      <c r="D3016" t="s">
        <v>30</v>
      </c>
      <c r="E3016" t="s">
        <v>53</v>
      </c>
      <c r="F3016" s="2">
        <v>36526</v>
      </c>
      <c r="G3016" s="2">
        <v>39814</v>
      </c>
      <c r="H3016">
        <v>69784</v>
      </c>
      <c r="I3016">
        <v>70008</v>
      </c>
      <c r="J3016">
        <v>121</v>
      </c>
      <c r="K3016">
        <f t="shared" si="94"/>
        <v>3082010360</v>
      </c>
      <c r="L3016">
        <v>120</v>
      </c>
      <c r="M3016">
        <v>118</v>
      </c>
      <c r="N3016" t="s">
        <v>1893</v>
      </c>
      <c r="O3016" t="s">
        <v>96</v>
      </c>
      <c r="P3016" t="s">
        <v>39</v>
      </c>
      <c r="Q3016" s="6">
        <v>42019</v>
      </c>
      <c r="R3016">
        <v>457</v>
      </c>
      <c r="S3016">
        <v>589</v>
      </c>
      <c r="T3016" t="s">
        <v>55</v>
      </c>
      <c r="V3016" s="3">
        <v>69784</v>
      </c>
      <c r="W3016">
        <v>47.85</v>
      </c>
      <c r="X3016" t="s">
        <v>1894</v>
      </c>
      <c r="Y3016" t="s">
        <v>1895</v>
      </c>
      <c r="AA3016" t="s">
        <v>55</v>
      </c>
      <c r="AB3016" s="3">
        <v>148901068</v>
      </c>
      <c r="AC3016" s="3">
        <v>191949300</v>
      </c>
      <c r="AD3016">
        <v>68.83</v>
      </c>
      <c r="AE3016" s="5">
        <f t="shared" si="95"/>
        <v>148901068</v>
      </c>
      <c r="AF3016">
        <v>88.73</v>
      </c>
      <c r="AG3016" s="4">
        <v>1</v>
      </c>
      <c r="AH3016" t="s">
        <v>33</v>
      </c>
      <c r="AI3016" t="s">
        <v>30</v>
      </c>
      <c r="AJ3016">
        <v>36.778261000000001</v>
      </c>
      <c r="AK3016">
        <v>-119.41793199999999</v>
      </c>
    </row>
    <row r="3017" spans="1:37" x14ac:dyDescent="0.25">
      <c r="A3017">
        <v>3015</v>
      </c>
      <c r="B3017">
        <v>687</v>
      </c>
      <c r="C3017" t="s">
        <v>1893</v>
      </c>
      <c r="D3017" t="s">
        <v>30</v>
      </c>
      <c r="E3017" t="s">
        <v>53</v>
      </c>
      <c r="F3017" s="2">
        <v>36526</v>
      </c>
      <c r="G3017" s="2">
        <v>39814</v>
      </c>
      <c r="H3017">
        <v>69784</v>
      </c>
      <c r="I3017">
        <v>70008</v>
      </c>
      <c r="J3017">
        <v>121</v>
      </c>
      <c r="K3017">
        <f t="shared" si="94"/>
        <v>3082010360</v>
      </c>
      <c r="L3017">
        <v>120</v>
      </c>
      <c r="M3017">
        <v>118</v>
      </c>
      <c r="N3017" t="s">
        <v>1893</v>
      </c>
      <c r="O3017" t="s">
        <v>96</v>
      </c>
      <c r="P3017" t="s">
        <v>39</v>
      </c>
      <c r="Q3017" s="6">
        <v>42352</v>
      </c>
      <c r="R3017">
        <v>441</v>
      </c>
      <c r="S3017">
        <v>545</v>
      </c>
      <c r="T3017" t="s">
        <v>55</v>
      </c>
      <c r="V3017" s="3">
        <v>70271</v>
      </c>
      <c r="W3017">
        <v>46.14</v>
      </c>
      <c r="X3017" t="s">
        <v>1896</v>
      </c>
      <c r="Y3017" t="s">
        <v>1897</v>
      </c>
      <c r="AB3017" s="3">
        <v>143589038</v>
      </c>
      <c r="AC3017" s="3">
        <v>177594241</v>
      </c>
      <c r="AD3017">
        <v>46.14</v>
      </c>
      <c r="AE3017" s="5">
        <f t="shared" si="95"/>
        <v>100512326.59999999</v>
      </c>
      <c r="AF3017">
        <v>57.07</v>
      </c>
      <c r="AG3017" s="4">
        <v>0.7</v>
      </c>
      <c r="AH3017" t="s">
        <v>33</v>
      </c>
      <c r="AI3017" t="s">
        <v>30</v>
      </c>
      <c r="AJ3017">
        <v>36.778261000000001</v>
      </c>
      <c r="AK3017">
        <v>-119.41793199999999</v>
      </c>
    </row>
    <row r="3018" spans="1:37" x14ac:dyDescent="0.25">
      <c r="A3018">
        <v>3016</v>
      </c>
      <c r="B3018">
        <v>687</v>
      </c>
      <c r="C3018" t="s">
        <v>1893</v>
      </c>
      <c r="D3018" t="s">
        <v>30</v>
      </c>
      <c r="E3018" t="s">
        <v>53</v>
      </c>
      <c r="F3018" s="2">
        <v>36526</v>
      </c>
      <c r="G3018" s="2">
        <v>39814</v>
      </c>
      <c r="H3018">
        <v>69784</v>
      </c>
      <c r="I3018">
        <v>70008</v>
      </c>
      <c r="J3018">
        <v>121</v>
      </c>
      <c r="K3018">
        <f t="shared" si="94"/>
        <v>3082010360</v>
      </c>
      <c r="L3018">
        <v>120</v>
      </c>
      <c r="M3018">
        <v>118</v>
      </c>
      <c r="N3018" t="s">
        <v>1893</v>
      </c>
      <c r="O3018" t="s">
        <v>96</v>
      </c>
      <c r="P3018" t="s">
        <v>39</v>
      </c>
      <c r="Q3018" s="6">
        <v>42322</v>
      </c>
      <c r="R3018">
        <v>553</v>
      </c>
      <c r="S3018">
        <v>597</v>
      </c>
      <c r="T3018" t="s">
        <v>55</v>
      </c>
      <c r="V3018" s="3">
        <v>70271</v>
      </c>
      <c r="W3018">
        <v>57.92</v>
      </c>
      <c r="X3018" t="s">
        <v>1896</v>
      </c>
      <c r="Y3018" t="s">
        <v>1898</v>
      </c>
      <c r="AA3018" t="s">
        <v>55</v>
      </c>
      <c r="AB3018" s="3">
        <v>180254492</v>
      </c>
      <c r="AC3018" s="3">
        <v>194569146</v>
      </c>
      <c r="AD3018">
        <v>59.85</v>
      </c>
      <c r="AE3018" s="5">
        <f t="shared" si="95"/>
        <v>126178144.39999999</v>
      </c>
      <c r="AF3018">
        <v>64.61</v>
      </c>
      <c r="AG3018" s="4">
        <v>0.7</v>
      </c>
      <c r="AH3018" t="s">
        <v>33</v>
      </c>
      <c r="AI3018" t="s">
        <v>30</v>
      </c>
      <c r="AJ3018">
        <v>36.778261000000001</v>
      </c>
      <c r="AK3018">
        <v>-119.41793199999999</v>
      </c>
    </row>
    <row r="3019" spans="1:37" x14ac:dyDescent="0.25">
      <c r="A3019">
        <v>3017</v>
      </c>
      <c r="B3019">
        <v>687</v>
      </c>
      <c r="C3019" t="s">
        <v>1893</v>
      </c>
      <c r="D3019" t="s">
        <v>30</v>
      </c>
      <c r="E3019" t="s">
        <v>53</v>
      </c>
      <c r="F3019" s="2">
        <v>36526</v>
      </c>
      <c r="G3019" s="2">
        <v>39814</v>
      </c>
      <c r="H3019">
        <v>69784</v>
      </c>
      <c r="I3019">
        <v>70008</v>
      </c>
      <c r="J3019">
        <v>121</v>
      </c>
      <c r="K3019">
        <f t="shared" si="94"/>
        <v>3082010360</v>
      </c>
      <c r="L3019">
        <v>120</v>
      </c>
      <c r="M3019">
        <v>118</v>
      </c>
      <c r="N3019" t="s">
        <v>1893</v>
      </c>
      <c r="O3019" t="s">
        <v>96</v>
      </c>
      <c r="P3019" t="s">
        <v>39</v>
      </c>
      <c r="Q3019" s="6">
        <v>42291</v>
      </c>
      <c r="R3019">
        <v>684</v>
      </c>
      <c r="S3019">
        <v>713</v>
      </c>
      <c r="T3019" t="s">
        <v>55</v>
      </c>
      <c r="V3019" s="3">
        <v>70271</v>
      </c>
      <c r="W3019">
        <v>71.599999999999994</v>
      </c>
      <c r="X3019" t="s">
        <v>1896</v>
      </c>
      <c r="Y3019" t="s">
        <v>1897</v>
      </c>
      <c r="AB3019" s="3">
        <v>222818183</v>
      </c>
      <c r="AC3019" s="3">
        <v>232485218</v>
      </c>
      <c r="AD3019">
        <v>71.599999999999994</v>
      </c>
      <c r="AE3019" s="5">
        <f t="shared" si="95"/>
        <v>155972728.09999999</v>
      </c>
      <c r="AF3019">
        <v>74.709999999999994</v>
      </c>
      <c r="AG3019" s="4">
        <v>0.7</v>
      </c>
      <c r="AH3019" t="s">
        <v>33</v>
      </c>
      <c r="AI3019" t="s">
        <v>30</v>
      </c>
      <c r="AJ3019">
        <v>36.778261000000001</v>
      </c>
      <c r="AK3019">
        <v>-119.41793199999999</v>
      </c>
    </row>
    <row r="3020" spans="1:37" x14ac:dyDescent="0.25">
      <c r="A3020">
        <v>3018</v>
      </c>
      <c r="B3020">
        <v>687</v>
      </c>
      <c r="C3020" t="s">
        <v>1893</v>
      </c>
      <c r="D3020" t="s">
        <v>30</v>
      </c>
      <c r="E3020" t="s">
        <v>53</v>
      </c>
      <c r="F3020" s="2">
        <v>36526</v>
      </c>
      <c r="G3020" s="2">
        <v>39814</v>
      </c>
      <c r="H3020">
        <v>69784</v>
      </c>
      <c r="I3020">
        <v>70008</v>
      </c>
      <c r="J3020">
        <v>121</v>
      </c>
      <c r="K3020">
        <f t="shared" si="94"/>
        <v>3082010360</v>
      </c>
      <c r="L3020">
        <v>120</v>
      </c>
      <c r="M3020">
        <v>118</v>
      </c>
      <c r="N3020" t="s">
        <v>1893</v>
      </c>
      <c r="O3020" t="s">
        <v>96</v>
      </c>
      <c r="P3020" t="s">
        <v>39</v>
      </c>
      <c r="Q3020" s="6">
        <v>42261</v>
      </c>
      <c r="R3020">
        <v>728</v>
      </c>
      <c r="S3020">
        <v>810</v>
      </c>
      <c r="T3020" t="s">
        <v>55</v>
      </c>
      <c r="V3020" s="3">
        <v>70271</v>
      </c>
      <c r="W3020">
        <v>78.8</v>
      </c>
      <c r="X3020" t="s">
        <v>1896</v>
      </c>
      <c r="Y3020" t="s">
        <v>1897</v>
      </c>
      <c r="AB3020" s="3">
        <v>237319224</v>
      </c>
      <c r="AC3020" s="3">
        <v>263878396</v>
      </c>
      <c r="AD3020">
        <v>78.8</v>
      </c>
      <c r="AE3020" s="5">
        <f t="shared" si="95"/>
        <v>166123456.79999998</v>
      </c>
      <c r="AF3020">
        <v>87.62</v>
      </c>
      <c r="AG3020" s="4">
        <v>0.7</v>
      </c>
      <c r="AH3020" t="s">
        <v>33</v>
      </c>
      <c r="AI3020" t="s">
        <v>30</v>
      </c>
      <c r="AJ3020">
        <v>36.778261000000001</v>
      </c>
      <c r="AK3020">
        <v>-119.41793199999999</v>
      </c>
    </row>
    <row r="3021" spans="1:37" x14ac:dyDescent="0.25">
      <c r="A3021">
        <v>3019</v>
      </c>
      <c r="B3021">
        <v>687</v>
      </c>
      <c r="C3021" t="s">
        <v>1893</v>
      </c>
      <c r="D3021" t="s">
        <v>30</v>
      </c>
      <c r="E3021" t="s">
        <v>53</v>
      </c>
      <c r="F3021" s="2">
        <v>36526</v>
      </c>
      <c r="G3021" s="2">
        <v>39814</v>
      </c>
      <c r="H3021">
        <v>69784</v>
      </c>
      <c r="I3021">
        <v>70008</v>
      </c>
      <c r="J3021">
        <v>121</v>
      </c>
      <c r="K3021">
        <f t="shared" si="94"/>
        <v>3082010360</v>
      </c>
      <c r="L3021">
        <v>120</v>
      </c>
      <c r="M3021">
        <v>118</v>
      </c>
      <c r="N3021" t="s">
        <v>1893</v>
      </c>
      <c r="O3021" t="s">
        <v>96</v>
      </c>
      <c r="P3021" t="s">
        <v>39</v>
      </c>
      <c r="Q3021" s="6">
        <v>42230</v>
      </c>
      <c r="R3021">
        <v>778</v>
      </c>
      <c r="S3021">
        <v>868</v>
      </c>
      <c r="T3021" t="s">
        <v>55</v>
      </c>
      <c r="V3021" s="3">
        <v>70271</v>
      </c>
      <c r="X3021" t="s">
        <v>1899</v>
      </c>
      <c r="Y3021" t="s">
        <v>1900</v>
      </c>
      <c r="AB3021" s="3">
        <v>253470050</v>
      </c>
      <c r="AC3021" s="3">
        <v>282718474</v>
      </c>
      <c r="AD3021">
        <v>81.45</v>
      </c>
      <c r="AE3021" s="5">
        <f t="shared" si="95"/>
        <v>177429035</v>
      </c>
      <c r="AF3021">
        <v>90.85</v>
      </c>
      <c r="AG3021" s="4">
        <v>0.7</v>
      </c>
      <c r="AH3021" t="s">
        <v>33</v>
      </c>
      <c r="AI3021" t="s">
        <v>30</v>
      </c>
      <c r="AJ3021">
        <v>36.778261000000001</v>
      </c>
      <c r="AK3021">
        <v>-119.41793199999999</v>
      </c>
    </row>
    <row r="3022" spans="1:37" x14ac:dyDescent="0.25">
      <c r="A3022">
        <v>3020</v>
      </c>
      <c r="B3022">
        <v>687</v>
      </c>
      <c r="C3022" t="s">
        <v>1893</v>
      </c>
      <c r="D3022" t="s">
        <v>30</v>
      </c>
      <c r="E3022" t="s">
        <v>53</v>
      </c>
      <c r="F3022" s="2">
        <v>36526</v>
      </c>
      <c r="G3022" s="2">
        <v>39814</v>
      </c>
      <c r="H3022">
        <v>69784</v>
      </c>
      <c r="I3022">
        <v>70008</v>
      </c>
      <c r="J3022">
        <v>121</v>
      </c>
      <c r="K3022">
        <f t="shared" si="94"/>
        <v>3082010360</v>
      </c>
      <c r="L3022">
        <v>120</v>
      </c>
      <c r="M3022">
        <v>118</v>
      </c>
      <c r="N3022" t="s">
        <v>1893</v>
      </c>
      <c r="O3022">
        <v>1</v>
      </c>
      <c r="P3022" t="s">
        <v>39</v>
      </c>
      <c r="Q3022" s="6">
        <v>42199</v>
      </c>
      <c r="R3022">
        <v>806</v>
      </c>
      <c r="S3022">
        <v>843</v>
      </c>
      <c r="T3022" t="s">
        <v>55</v>
      </c>
      <c r="V3022" s="3">
        <v>70271</v>
      </c>
      <c r="X3022" t="s">
        <v>1896</v>
      </c>
      <c r="Y3022" t="s">
        <v>1901</v>
      </c>
      <c r="AB3022" s="3">
        <v>262670465</v>
      </c>
      <c r="AC3022" s="3">
        <v>274683955</v>
      </c>
      <c r="AD3022">
        <v>84.41</v>
      </c>
      <c r="AE3022" s="5">
        <f t="shared" si="95"/>
        <v>183869325.5</v>
      </c>
      <c r="AF3022">
        <v>88.27</v>
      </c>
      <c r="AG3022" s="4">
        <v>0.7</v>
      </c>
      <c r="AH3022" t="s">
        <v>33</v>
      </c>
      <c r="AI3022" t="s">
        <v>30</v>
      </c>
      <c r="AJ3022">
        <v>36.778261000000001</v>
      </c>
      <c r="AK3022">
        <v>-119.41793199999999</v>
      </c>
    </row>
    <row r="3023" spans="1:37" x14ac:dyDescent="0.25">
      <c r="A3023">
        <v>3021</v>
      </c>
      <c r="B3023">
        <v>687</v>
      </c>
      <c r="C3023" t="s">
        <v>1893</v>
      </c>
      <c r="D3023" t="s">
        <v>30</v>
      </c>
      <c r="E3023" t="s">
        <v>53</v>
      </c>
      <c r="F3023" s="2">
        <v>36526</v>
      </c>
      <c r="G3023" s="2">
        <v>39814</v>
      </c>
      <c r="H3023">
        <v>69784</v>
      </c>
      <c r="I3023">
        <v>70008</v>
      </c>
      <c r="J3023">
        <v>121</v>
      </c>
      <c r="K3023">
        <f t="shared" si="94"/>
        <v>3082010360</v>
      </c>
      <c r="L3023">
        <v>120</v>
      </c>
      <c r="M3023">
        <v>118</v>
      </c>
      <c r="N3023" t="s">
        <v>1893</v>
      </c>
      <c r="O3023" t="s">
        <v>96</v>
      </c>
      <c r="P3023" t="s">
        <v>34</v>
      </c>
      <c r="Q3023" s="6">
        <v>42169</v>
      </c>
      <c r="R3023">
        <v>779</v>
      </c>
      <c r="S3023">
        <v>794</v>
      </c>
      <c r="T3023" t="s">
        <v>55</v>
      </c>
      <c r="V3023" s="3">
        <v>70271</v>
      </c>
      <c r="X3023" t="s">
        <v>1896</v>
      </c>
      <c r="Y3023" t="s">
        <v>1901</v>
      </c>
      <c r="AB3023" s="3">
        <v>253799159</v>
      </c>
      <c r="AC3023" s="3">
        <v>258787945</v>
      </c>
      <c r="AD3023">
        <v>84.27</v>
      </c>
      <c r="AE3023" s="5">
        <f t="shared" si="95"/>
        <v>177659411.29999998</v>
      </c>
      <c r="AF3023">
        <v>85.93</v>
      </c>
      <c r="AG3023" s="4">
        <v>0.7</v>
      </c>
      <c r="AH3023" t="s">
        <v>33</v>
      </c>
      <c r="AI3023" t="s">
        <v>30</v>
      </c>
      <c r="AJ3023">
        <v>36.778261000000001</v>
      </c>
      <c r="AK3023">
        <v>-119.41793199999999</v>
      </c>
    </row>
    <row r="3024" spans="1:37" x14ac:dyDescent="0.25">
      <c r="A3024">
        <v>3022</v>
      </c>
      <c r="B3024">
        <v>556</v>
      </c>
      <c r="C3024" t="s">
        <v>1902</v>
      </c>
      <c r="D3024" t="s">
        <v>36</v>
      </c>
      <c r="E3024" t="s">
        <v>53</v>
      </c>
      <c r="F3024" s="2">
        <v>34881</v>
      </c>
      <c r="G3024" s="2">
        <v>38533</v>
      </c>
      <c r="H3024">
        <v>23478</v>
      </c>
      <c r="I3024">
        <v>20728</v>
      </c>
      <c r="J3024">
        <v>147</v>
      </c>
      <c r="K3024">
        <f t="shared" si="94"/>
        <v>1259712090</v>
      </c>
      <c r="L3024">
        <v>136</v>
      </c>
      <c r="M3024">
        <v>124</v>
      </c>
      <c r="N3024" t="s">
        <v>1902</v>
      </c>
      <c r="O3024" t="s">
        <v>57</v>
      </c>
      <c r="P3024" t="s">
        <v>39</v>
      </c>
      <c r="Q3024" s="6">
        <v>42050</v>
      </c>
      <c r="R3024">
        <v>135</v>
      </c>
      <c r="S3024">
        <v>153</v>
      </c>
      <c r="T3024" t="s">
        <v>55</v>
      </c>
      <c r="V3024" s="3">
        <v>23478</v>
      </c>
      <c r="W3024">
        <v>58</v>
      </c>
      <c r="AB3024" s="3">
        <v>43989943</v>
      </c>
      <c r="AC3024" s="3">
        <v>49855268</v>
      </c>
      <c r="AD3024">
        <v>60.22</v>
      </c>
      <c r="AE3024" s="5">
        <f t="shared" si="95"/>
        <v>39590948.700000003</v>
      </c>
      <c r="AF3024">
        <v>68.25</v>
      </c>
      <c r="AG3024" s="4">
        <v>0.9</v>
      </c>
      <c r="AH3024" t="s">
        <v>33</v>
      </c>
      <c r="AI3024" t="s">
        <v>36</v>
      </c>
      <c r="AJ3024">
        <v>36.778261000000001</v>
      </c>
      <c r="AK3024">
        <v>-119.41793199999999</v>
      </c>
    </row>
    <row r="3025" spans="1:37" x14ac:dyDescent="0.25">
      <c r="A3025">
        <v>3023</v>
      </c>
      <c r="B3025">
        <v>556</v>
      </c>
      <c r="C3025" t="s">
        <v>1902</v>
      </c>
      <c r="D3025" t="s">
        <v>36</v>
      </c>
      <c r="E3025" t="s">
        <v>53</v>
      </c>
      <c r="F3025" s="2">
        <v>34881</v>
      </c>
      <c r="G3025" s="2">
        <v>38533</v>
      </c>
      <c r="H3025">
        <v>23478</v>
      </c>
      <c r="I3025">
        <v>20728</v>
      </c>
      <c r="J3025">
        <v>147</v>
      </c>
      <c r="K3025">
        <f t="shared" si="94"/>
        <v>1259712090</v>
      </c>
      <c r="L3025">
        <v>136</v>
      </c>
      <c r="M3025">
        <v>124</v>
      </c>
      <c r="N3025" t="s">
        <v>1902</v>
      </c>
      <c r="O3025" t="s">
        <v>38</v>
      </c>
      <c r="P3025" t="s">
        <v>39</v>
      </c>
      <c r="Q3025" s="6">
        <v>42019</v>
      </c>
      <c r="R3025">
        <v>153</v>
      </c>
      <c r="S3025">
        <v>175</v>
      </c>
      <c r="T3025" t="s">
        <v>55</v>
      </c>
      <c r="V3025" s="3">
        <v>23478</v>
      </c>
      <c r="W3025">
        <v>54.9</v>
      </c>
      <c r="AB3025" s="3">
        <v>49972575</v>
      </c>
      <c r="AC3025" s="3">
        <v>56870850</v>
      </c>
      <c r="AD3025">
        <v>51.5</v>
      </c>
      <c r="AE3025" s="5">
        <f t="shared" si="95"/>
        <v>37479431.25</v>
      </c>
      <c r="AF3025">
        <v>58.6</v>
      </c>
      <c r="AG3025" s="4">
        <v>0.75</v>
      </c>
      <c r="AH3025" t="s">
        <v>33</v>
      </c>
      <c r="AI3025" t="s">
        <v>36</v>
      </c>
      <c r="AJ3025">
        <v>36.778261000000001</v>
      </c>
      <c r="AK3025">
        <v>-119.41793199999999</v>
      </c>
    </row>
    <row r="3026" spans="1:37" x14ac:dyDescent="0.25">
      <c r="A3026">
        <v>3024</v>
      </c>
      <c r="B3026">
        <v>556</v>
      </c>
      <c r="C3026" t="s">
        <v>1902</v>
      </c>
      <c r="D3026" t="s">
        <v>36</v>
      </c>
      <c r="E3026" t="s">
        <v>53</v>
      </c>
      <c r="F3026" s="2">
        <v>34881</v>
      </c>
      <c r="G3026" s="2">
        <v>38533</v>
      </c>
      <c r="H3026">
        <v>23478</v>
      </c>
      <c r="I3026">
        <v>20728</v>
      </c>
      <c r="J3026">
        <v>147</v>
      </c>
      <c r="K3026">
        <f t="shared" si="94"/>
        <v>1259712090</v>
      </c>
      <c r="L3026">
        <v>136</v>
      </c>
      <c r="M3026">
        <v>124</v>
      </c>
      <c r="N3026" t="s">
        <v>1902</v>
      </c>
      <c r="O3026">
        <v>2</v>
      </c>
      <c r="P3026" t="s">
        <v>39</v>
      </c>
      <c r="Q3026" s="6">
        <v>42352</v>
      </c>
      <c r="R3026">
        <v>151</v>
      </c>
      <c r="S3026">
        <v>230</v>
      </c>
      <c r="T3026" t="s">
        <v>55</v>
      </c>
      <c r="V3026" s="3">
        <v>23478</v>
      </c>
      <c r="W3026">
        <v>51</v>
      </c>
      <c r="AB3026" s="3">
        <v>49203565</v>
      </c>
      <c r="AC3026" s="3">
        <v>74945828</v>
      </c>
      <c r="AD3026">
        <v>57.46</v>
      </c>
      <c r="AE3026" s="5">
        <f t="shared" si="95"/>
        <v>41823030.25</v>
      </c>
      <c r="AF3026">
        <v>87.53</v>
      </c>
      <c r="AG3026" s="4">
        <v>0.85</v>
      </c>
      <c r="AH3026" t="s">
        <v>33</v>
      </c>
      <c r="AI3026" t="s">
        <v>36</v>
      </c>
      <c r="AJ3026">
        <v>36.778261000000001</v>
      </c>
      <c r="AK3026">
        <v>-119.41793199999999</v>
      </c>
    </row>
    <row r="3027" spans="1:37" x14ac:dyDescent="0.25">
      <c r="A3027">
        <v>3025</v>
      </c>
      <c r="B3027">
        <v>556</v>
      </c>
      <c r="C3027" t="s">
        <v>1902</v>
      </c>
      <c r="D3027" t="s">
        <v>36</v>
      </c>
      <c r="E3027" t="s">
        <v>53</v>
      </c>
      <c r="F3027" s="2">
        <v>34881</v>
      </c>
      <c r="G3027" s="2">
        <v>38533</v>
      </c>
      <c r="H3027">
        <v>23478</v>
      </c>
      <c r="I3027">
        <v>20728</v>
      </c>
      <c r="J3027">
        <v>147</v>
      </c>
      <c r="K3027">
        <f t="shared" si="94"/>
        <v>1259712090</v>
      </c>
      <c r="L3027">
        <v>136</v>
      </c>
      <c r="M3027">
        <v>124</v>
      </c>
      <c r="N3027" t="s">
        <v>1902</v>
      </c>
      <c r="O3027" t="s">
        <v>1903</v>
      </c>
      <c r="P3027" t="s">
        <v>39</v>
      </c>
      <c r="Q3027" s="6">
        <v>42322</v>
      </c>
      <c r="R3027">
        <v>151</v>
      </c>
      <c r="S3027">
        <v>227</v>
      </c>
      <c r="T3027" t="s">
        <v>55</v>
      </c>
      <c r="V3027" s="3">
        <v>23478</v>
      </c>
      <c r="W3027">
        <v>66</v>
      </c>
      <c r="AB3027" s="3">
        <v>49203565</v>
      </c>
      <c r="AC3027" s="3">
        <v>74000859</v>
      </c>
      <c r="AD3027">
        <v>59.38</v>
      </c>
      <c r="AE3027" s="5">
        <f t="shared" si="95"/>
        <v>41823030.25</v>
      </c>
      <c r="AF3027">
        <v>89.3</v>
      </c>
      <c r="AG3027" s="4">
        <v>0.85</v>
      </c>
      <c r="AH3027" t="s">
        <v>33</v>
      </c>
      <c r="AI3027" t="s">
        <v>36</v>
      </c>
      <c r="AJ3027">
        <v>36.778261000000001</v>
      </c>
      <c r="AK3027">
        <v>-119.41793199999999</v>
      </c>
    </row>
    <row r="3028" spans="1:37" x14ac:dyDescent="0.25">
      <c r="A3028">
        <v>3026</v>
      </c>
      <c r="B3028">
        <v>556</v>
      </c>
      <c r="C3028" t="s">
        <v>1902</v>
      </c>
      <c r="D3028" t="s">
        <v>36</v>
      </c>
      <c r="E3028" t="s">
        <v>53</v>
      </c>
      <c r="F3028" s="2">
        <v>34881</v>
      </c>
      <c r="G3028" s="2">
        <v>38533</v>
      </c>
      <c r="H3028">
        <v>23478</v>
      </c>
      <c r="I3028">
        <v>20728</v>
      </c>
      <c r="J3028">
        <v>147</v>
      </c>
      <c r="K3028">
        <f t="shared" si="94"/>
        <v>1259712090</v>
      </c>
      <c r="L3028">
        <v>136</v>
      </c>
      <c r="M3028">
        <v>124</v>
      </c>
      <c r="N3028" t="s">
        <v>1902</v>
      </c>
      <c r="O3028" t="s">
        <v>1904</v>
      </c>
      <c r="P3028" t="s">
        <v>39</v>
      </c>
      <c r="Q3028" s="6">
        <v>42291</v>
      </c>
      <c r="R3028">
        <v>232</v>
      </c>
      <c r="S3028">
        <v>323</v>
      </c>
      <c r="T3028" t="s">
        <v>55</v>
      </c>
      <c r="V3028" s="3">
        <v>23478</v>
      </c>
      <c r="W3028">
        <v>96</v>
      </c>
      <c r="X3028" t="s">
        <v>1656</v>
      </c>
      <c r="Y3028" t="s">
        <v>1656</v>
      </c>
      <c r="AB3028" s="3">
        <v>75434605</v>
      </c>
      <c r="AC3028" s="3">
        <v>105217426</v>
      </c>
      <c r="AD3028">
        <v>88.1</v>
      </c>
      <c r="AE3028" s="5">
        <f t="shared" si="95"/>
        <v>64119414.25</v>
      </c>
      <c r="AF3028">
        <v>122.88</v>
      </c>
      <c r="AG3028" s="4">
        <v>0.85</v>
      </c>
      <c r="AH3028" t="s">
        <v>33</v>
      </c>
      <c r="AI3028" t="s">
        <v>36</v>
      </c>
      <c r="AJ3028">
        <v>36.778261000000001</v>
      </c>
      <c r="AK3028">
        <v>-119.41793199999999</v>
      </c>
    </row>
    <row r="3029" spans="1:37" x14ac:dyDescent="0.25">
      <c r="A3029">
        <v>3027</v>
      </c>
      <c r="B3029">
        <v>556</v>
      </c>
      <c r="C3029" t="s">
        <v>1902</v>
      </c>
      <c r="D3029" t="s">
        <v>36</v>
      </c>
      <c r="E3029" t="s">
        <v>53</v>
      </c>
      <c r="F3029" s="2">
        <v>34881</v>
      </c>
      <c r="G3029" s="2">
        <v>38533</v>
      </c>
      <c r="H3029">
        <v>23478</v>
      </c>
      <c r="I3029">
        <v>20728</v>
      </c>
      <c r="J3029">
        <v>147</v>
      </c>
      <c r="K3029">
        <f t="shared" si="94"/>
        <v>1259712090</v>
      </c>
      <c r="L3029">
        <v>136</v>
      </c>
      <c r="M3029">
        <v>124</v>
      </c>
      <c r="N3029" t="s">
        <v>1902</v>
      </c>
      <c r="O3029">
        <v>2</v>
      </c>
      <c r="P3029" t="s">
        <v>39</v>
      </c>
      <c r="Q3029" s="6">
        <v>42261</v>
      </c>
      <c r="R3029">
        <v>284</v>
      </c>
      <c r="S3029">
        <v>303</v>
      </c>
      <c r="T3029" t="s">
        <v>55</v>
      </c>
      <c r="U3029" t="s">
        <v>1905</v>
      </c>
      <c r="V3029" s="3">
        <v>23478</v>
      </c>
      <c r="W3029">
        <v>112.7</v>
      </c>
      <c r="AB3029" s="3">
        <v>92626527</v>
      </c>
      <c r="AC3029" s="3">
        <v>98602642</v>
      </c>
      <c r="AD3029">
        <v>131.51</v>
      </c>
      <c r="AE3029" s="5">
        <f t="shared" si="95"/>
        <v>92626527</v>
      </c>
      <c r="AF3029">
        <v>139.99</v>
      </c>
      <c r="AG3029" s="4">
        <v>1</v>
      </c>
      <c r="AH3029" t="s">
        <v>33</v>
      </c>
      <c r="AI3029" t="s">
        <v>36</v>
      </c>
      <c r="AJ3029">
        <v>36.778261000000001</v>
      </c>
      <c r="AK3029">
        <v>-119.41793199999999</v>
      </c>
    </row>
    <row r="3030" spans="1:37" x14ac:dyDescent="0.25">
      <c r="A3030">
        <v>3028</v>
      </c>
      <c r="B3030">
        <v>556</v>
      </c>
      <c r="C3030" t="s">
        <v>1902</v>
      </c>
      <c r="D3030" t="s">
        <v>36</v>
      </c>
      <c r="E3030" t="s">
        <v>53</v>
      </c>
      <c r="F3030" s="2">
        <v>34881</v>
      </c>
      <c r="G3030" s="2">
        <v>38533</v>
      </c>
      <c r="H3030">
        <v>23478</v>
      </c>
      <c r="I3030">
        <v>20728</v>
      </c>
      <c r="J3030">
        <v>147</v>
      </c>
      <c r="K3030">
        <f t="shared" si="94"/>
        <v>1259712090</v>
      </c>
      <c r="L3030">
        <v>136</v>
      </c>
      <c r="M3030">
        <v>124</v>
      </c>
      <c r="N3030" t="s">
        <v>1902</v>
      </c>
      <c r="O3030" t="s">
        <v>1906</v>
      </c>
      <c r="P3030" t="s">
        <v>39</v>
      </c>
      <c r="Q3030" s="6">
        <v>42230</v>
      </c>
      <c r="R3030">
        <v>276</v>
      </c>
      <c r="S3030">
        <v>339</v>
      </c>
      <c r="T3030" t="s">
        <v>55</v>
      </c>
      <c r="V3030" s="3">
        <v>23478</v>
      </c>
      <c r="AB3030" s="3">
        <v>89934994</v>
      </c>
      <c r="AC3030" s="3">
        <v>110593974</v>
      </c>
      <c r="AD3030">
        <v>117.39</v>
      </c>
      <c r="AE3030" s="5">
        <f t="shared" si="95"/>
        <v>85438244.299999997</v>
      </c>
      <c r="AF3030">
        <v>144.36000000000001</v>
      </c>
      <c r="AG3030" s="4">
        <v>0.95</v>
      </c>
      <c r="AH3030" t="s">
        <v>33</v>
      </c>
      <c r="AI3030" t="s">
        <v>36</v>
      </c>
      <c r="AJ3030">
        <v>36.778261000000001</v>
      </c>
      <c r="AK3030">
        <v>-119.41793199999999</v>
      </c>
    </row>
    <row r="3031" spans="1:37" x14ac:dyDescent="0.25">
      <c r="A3031">
        <v>3029</v>
      </c>
      <c r="B3031">
        <v>556</v>
      </c>
      <c r="C3031" t="s">
        <v>1902</v>
      </c>
      <c r="D3031" t="s">
        <v>36</v>
      </c>
      <c r="E3031" t="s">
        <v>53</v>
      </c>
      <c r="F3031" s="2">
        <v>34881</v>
      </c>
      <c r="G3031" s="2">
        <v>38533</v>
      </c>
      <c r="H3031">
        <v>23478</v>
      </c>
      <c r="I3031">
        <v>20728</v>
      </c>
      <c r="J3031">
        <v>147</v>
      </c>
      <c r="K3031">
        <f t="shared" si="94"/>
        <v>1259712090</v>
      </c>
      <c r="L3031">
        <v>136</v>
      </c>
      <c r="M3031">
        <v>124</v>
      </c>
      <c r="N3031" t="s">
        <v>1902</v>
      </c>
      <c r="O3031" t="s">
        <v>57</v>
      </c>
      <c r="P3031" t="s">
        <v>39</v>
      </c>
      <c r="Q3031" s="6">
        <v>42199</v>
      </c>
      <c r="R3031">
        <v>331</v>
      </c>
      <c r="S3031">
        <v>392</v>
      </c>
      <c r="T3031" t="s">
        <v>55</v>
      </c>
      <c r="V3031" s="3">
        <v>23478</v>
      </c>
      <c r="X3031" t="s">
        <v>1907</v>
      </c>
      <c r="AB3031" s="3">
        <v>107693897</v>
      </c>
      <c r="AC3031" s="3">
        <v>127864100</v>
      </c>
      <c r="AD3031">
        <v>128.72999999999999</v>
      </c>
      <c r="AE3031" s="5">
        <f t="shared" si="95"/>
        <v>93693690.390000001</v>
      </c>
      <c r="AF3031">
        <v>152.84</v>
      </c>
      <c r="AG3031" s="4">
        <v>0.87</v>
      </c>
      <c r="AH3031" t="s">
        <v>33</v>
      </c>
      <c r="AI3031" t="s">
        <v>36</v>
      </c>
      <c r="AJ3031">
        <v>36.778261000000001</v>
      </c>
      <c r="AK3031">
        <v>-119.41793199999999</v>
      </c>
    </row>
    <row r="3032" spans="1:37" x14ac:dyDescent="0.25">
      <c r="A3032">
        <v>3030</v>
      </c>
      <c r="B3032">
        <v>556</v>
      </c>
      <c r="C3032" t="s">
        <v>1902</v>
      </c>
      <c r="D3032" t="s">
        <v>36</v>
      </c>
      <c r="E3032" t="s">
        <v>53</v>
      </c>
      <c r="F3032" s="2">
        <v>34881</v>
      </c>
      <c r="G3032" s="2">
        <v>38533</v>
      </c>
      <c r="H3032">
        <v>23478</v>
      </c>
      <c r="I3032">
        <v>20728</v>
      </c>
      <c r="J3032">
        <v>147</v>
      </c>
      <c r="K3032">
        <f t="shared" si="94"/>
        <v>1259712090</v>
      </c>
      <c r="L3032">
        <v>136</v>
      </c>
      <c r="M3032">
        <v>124</v>
      </c>
      <c r="N3032" t="s">
        <v>1902</v>
      </c>
      <c r="Q3032" s="6">
        <v>42169</v>
      </c>
      <c r="R3032">
        <v>272</v>
      </c>
      <c r="S3032">
        <v>314</v>
      </c>
      <c r="T3032" t="s">
        <v>55</v>
      </c>
      <c r="V3032" s="3">
        <v>23478</v>
      </c>
      <c r="AB3032" s="3">
        <v>88631588</v>
      </c>
      <c r="AC3032" s="3">
        <v>102349933</v>
      </c>
      <c r="AD3032">
        <v>106.96</v>
      </c>
      <c r="AE3032" s="5">
        <f t="shared" si="95"/>
        <v>75336849.799999997</v>
      </c>
      <c r="AF3032">
        <v>123.52</v>
      </c>
      <c r="AG3032" s="4">
        <v>0.85</v>
      </c>
      <c r="AH3032" t="s">
        <v>33</v>
      </c>
      <c r="AI3032" t="s">
        <v>36</v>
      </c>
      <c r="AJ3032">
        <v>36.778261000000001</v>
      </c>
      <c r="AK3032">
        <v>-119.41793199999999</v>
      </c>
    </row>
    <row r="3033" spans="1:37" x14ac:dyDescent="0.25">
      <c r="A3033">
        <v>3031</v>
      </c>
      <c r="B3033">
        <v>717</v>
      </c>
      <c r="C3033" t="s">
        <v>1908</v>
      </c>
      <c r="D3033" t="s">
        <v>52</v>
      </c>
      <c r="E3033" t="s">
        <v>31</v>
      </c>
      <c r="F3033" s="2">
        <v>34881</v>
      </c>
      <c r="G3033" s="2">
        <v>38533</v>
      </c>
      <c r="H3033">
        <v>9900</v>
      </c>
      <c r="I3033">
        <v>9441</v>
      </c>
      <c r="J3033">
        <v>362</v>
      </c>
      <c r="K3033">
        <f t="shared" si="94"/>
        <v>1308087000</v>
      </c>
      <c r="L3033">
        <v>326</v>
      </c>
      <c r="M3033">
        <v>289</v>
      </c>
      <c r="N3033" t="s">
        <v>1908</v>
      </c>
      <c r="O3033" t="s">
        <v>1909</v>
      </c>
      <c r="P3033" t="s">
        <v>39</v>
      </c>
      <c r="Q3033" s="6">
        <v>42050</v>
      </c>
      <c r="R3033">
        <v>209</v>
      </c>
      <c r="S3033">
        <v>209</v>
      </c>
      <c r="T3033" t="s">
        <v>55</v>
      </c>
      <c r="V3033" s="3">
        <v>9900</v>
      </c>
      <c r="W3033">
        <v>230.5</v>
      </c>
      <c r="AB3033" s="3">
        <v>67972608</v>
      </c>
      <c r="AC3033" s="3">
        <v>68200704</v>
      </c>
      <c r="AD3033">
        <v>230.5</v>
      </c>
      <c r="AE3033" s="5">
        <f t="shared" si="95"/>
        <v>63894251.519999996</v>
      </c>
      <c r="AF3033">
        <v>231.27</v>
      </c>
      <c r="AG3033" s="4">
        <v>0.94</v>
      </c>
      <c r="AH3033" t="s">
        <v>33</v>
      </c>
      <c r="AI3033" t="s">
        <v>52</v>
      </c>
      <c r="AJ3033">
        <v>36.778261000000001</v>
      </c>
      <c r="AK3033">
        <v>-119.41793199999999</v>
      </c>
    </row>
    <row r="3034" spans="1:37" x14ac:dyDescent="0.25">
      <c r="A3034">
        <v>3032</v>
      </c>
      <c r="B3034">
        <v>717</v>
      </c>
      <c r="C3034" t="s">
        <v>1908</v>
      </c>
      <c r="D3034" t="s">
        <v>52</v>
      </c>
      <c r="E3034" t="s">
        <v>31</v>
      </c>
      <c r="F3034" s="2">
        <v>34881</v>
      </c>
      <c r="G3034" s="2">
        <v>38533</v>
      </c>
      <c r="H3034">
        <v>9900</v>
      </c>
      <c r="I3034">
        <v>9441</v>
      </c>
      <c r="J3034">
        <v>362</v>
      </c>
      <c r="K3034">
        <f t="shared" si="94"/>
        <v>1308087000</v>
      </c>
      <c r="L3034">
        <v>326</v>
      </c>
      <c r="M3034">
        <v>289</v>
      </c>
      <c r="N3034" t="s">
        <v>1908</v>
      </c>
      <c r="O3034" t="s">
        <v>1909</v>
      </c>
      <c r="P3034" t="s">
        <v>39</v>
      </c>
      <c r="Q3034" s="6">
        <v>42019</v>
      </c>
      <c r="R3034">
        <v>192</v>
      </c>
      <c r="S3034">
        <v>285</v>
      </c>
      <c r="T3034" t="s">
        <v>55</v>
      </c>
      <c r="V3034" s="3">
        <v>9900</v>
      </c>
      <c r="W3034">
        <v>191.2</v>
      </c>
      <c r="AB3034" s="3">
        <v>62433133</v>
      </c>
      <c r="AC3034" s="3">
        <v>92867657</v>
      </c>
      <c r="AD3034">
        <v>191.23</v>
      </c>
      <c r="AE3034" s="5">
        <f t="shared" si="95"/>
        <v>58687145.019999996</v>
      </c>
      <c r="AF3034">
        <v>284.44</v>
      </c>
      <c r="AG3034" s="4">
        <v>0.94</v>
      </c>
      <c r="AH3034" t="s">
        <v>33</v>
      </c>
      <c r="AI3034" t="s">
        <v>52</v>
      </c>
      <c r="AJ3034">
        <v>36.778261000000001</v>
      </c>
      <c r="AK3034">
        <v>-119.41793199999999</v>
      </c>
    </row>
    <row r="3035" spans="1:37" x14ac:dyDescent="0.25">
      <c r="A3035">
        <v>3033</v>
      </c>
      <c r="B3035">
        <v>717</v>
      </c>
      <c r="C3035" t="s">
        <v>1908</v>
      </c>
      <c r="D3035" t="s">
        <v>52</v>
      </c>
      <c r="E3035" t="s">
        <v>31</v>
      </c>
      <c r="F3035" s="2">
        <v>34881</v>
      </c>
      <c r="G3035" s="2">
        <v>38533</v>
      </c>
      <c r="H3035">
        <v>9900</v>
      </c>
      <c r="I3035">
        <v>9441</v>
      </c>
      <c r="J3035">
        <v>362</v>
      </c>
      <c r="K3035">
        <f t="shared" si="94"/>
        <v>1308087000</v>
      </c>
      <c r="L3035">
        <v>326</v>
      </c>
      <c r="M3035">
        <v>289</v>
      </c>
      <c r="N3035" t="s">
        <v>1908</v>
      </c>
      <c r="O3035" t="s">
        <v>1909</v>
      </c>
      <c r="P3035" t="s">
        <v>39</v>
      </c>
      <c r="Q3035" s="6">
        <v>42352</v>
      </c>
      <c r="R3035">
        <v>143</v>
      </c>
      <c r="S3035">
        <v>235</v>
      </c>
      <c r="T3035" t="s">
        <v>55</v>
      </c>
      <c r="V3035" s="3">
        <v>9900</v>
      </c>
      <c r="W3035">
        <v>142.30000000000001</v>
      </c>
      <c r="AB3035" s="3">
        <v>46466413</v>
      </c>
      <c r="AC3035" s="3">
        <v>76509915</v>
      </c>
      <c r="AD3035">
        <v>142.32</v>
      </c>
      <c r="AE3035" s="5">
        <f t="shared" si="95"/>
        <v>43678428.219999999</v>
      </c>
      <c r="AF3035">
        <v>234.34</v>
      </c>
      <c r="AG3035" s="4">
        <v>0.94</v>
      </c>
      <c r="AH3035" t="s">
        <v>33</v>
      </c>
      <c r="AI3035" t="s">
        <v>52</v>
      </c>
      <c r="AJ3035">
        <v>36.778261000000001</v>
      </c>
      <c r="AK3035">
        <v>-119.41793199999999</v>
      </c>
    </row>
    <row r="3036" spans="1:37" x14ac:dyDescent="0.25">
      <c r="A3036">
        <v>3034</v>
      </c>
      <c r="B3036">
        <v>717</v>
      </c>
      <c r="C3036" t="s">
        <v>1908</v>
      </c>
      <c r="D3036" t="s">
        <v>52</v>
      </c>
      <c r="E3036" t="s">
        <v>31</v>
      </c>
      <c r="F3036" s="2">
        <v>34881</v>
      </c>
      <c r="G3036" s="2">
        <v>38533</v>
      </c>
      <c r="H3036">
        <v>9900</v>
      </c>
      <c r="I3036">
        <v>9441</v>
      </c>
      <c r="J3036">
        <v>362</v>
      </c>
      <c r="K3036">
        <f t="shared" si="94"/>
        <v>1308087000</v>
      </c>
      <c r="L3036">
        <v>326</v>
      </c>
      <c r="M3036">
        <v>289</v>
      </c>
      <c r="N3036" t="s">
        <v>1908</v>
      </c>
      <c r="O3036" t="s">
        <v>1909</v>
      </c>
      <c r="P3036" t="s">
        <v>39</v>
      </c>
      <c r="Q3036" s="6">
        <v>42322</v>
      </c>
      <c r="R3036">
        <v>276</v>
      </c>
      <c r="S3036">
        <v>287</v>
      </c>
      <c r="T3036" t="s">
        <v>55</v>
      </c>
      <c r="V3036" s="3">
        <v>9900</v>
      </c>
      <c r="W3036">
        <v>285</v>
      </c>
      <c r="AB3036" s="3">
        <v>90065334</v>
      </c>
      <c r="AC3036" s="3">
        <v>93519360</v>
      </c>
      <c r="AD3036">
        <v>285.06</v>
      </c>
      <c r="AE3036" s="5">
        <f t="shared" si="95"/>
        <v>84661413.959999993</v>
      </c>
      <c r="AF3036">
        <v>295.99</v>
      </c>
      <c r="AG3036" s="4">
        <v>0.94</v>
      </c>
      <c r="AH3036" t="s">
        <v>33</v>
      </c>
      <c r="AI3036" t="s">
        <v>52</v>
      </c>
      <c r="AJ3036">
        <v>36.778261000000001</v>
      </c>
      <c r="AK3036">
        <v>-119.41793199999999</v>
      </c>
    </row>
    <row r="3037" spans="1:37" x14ac:dyDescent="0.25">
      <c r="A3037">
        <v>3035</v>
      </c>
      <c r="B3037">
        <v>717</v>
      </c>
      <c r="C3037" t="s">
        <v>1908</v>
      </c>
      <c r="D3037" t="s">
        <v>52</v>
      </c>
      <c r="E3037" t="s">
        <v>31</v>
      </c>
      <c r="F3037" s="2">
        <v>34881</v>
      </c>
      <c r="G3037" s="2">
        <v>38533</v>
      </c>
      <c r="H3037">
        <v>9900</v>
      </c>
      <c r="I3037">
        <v>9441</v>
      </c>
      <c r="J3037">
        <v>362</v>
      </c>
      <c r="K3037">
        <f t="shared" si="94"/>
        <v>1308087000</v>
      </c>
      <c r="L3037">
        <v>326</v>
      </c>
      <c r="M3037">
        <v>289</v>
      </c>
      <c r="N3037" t="s">
        <v>1908</v>
      </c>
      <c r="O3037" t="s">
        <v>1909</v>
      </c>
      <c r="P3037" t="s">
        <v>39</v>
      </c>
      <c r="Q3037" s="6">
        <v>42291</v>
      </c>
      <c r="R3037">
        <v>355</v>
      </c>
      <c r="S3037">
        <v>362</v>
      </c>
      <c r="T3037" t="s">
        <v>55</v>
      </c>
      <c r="V3037" s="3">
        <v>9900</v>
      </c>
      <c r="W3037">
        <v>354</v>
      </c>
      <c r="AB3037" s="3">
        <v>115612086</v>
      </c>
      <c r="AC3037" s="3">
        <v>117925631</v>
      </c>
      <c r="AD3037">
        <v>354.11</v>
      </c>
      <c r="AE3037" s="5">
        <f t="shared" si="95"/>
        <v>108675360.83999999</v>
      </c>
      <c r="AF3037">
        <v>361.19</v>
      </c>
      <c r="AG3037" s="4">
        <v>0.94</v>
      </c>
      <c r="AH3037" t="s">
        <v>33</v>
      </c>
      <c r="AI3037" t="s">
        <v>52</v>
      </c>
      <c r="AJ3037">
        <v>36.778261000000001</v>
      </c>
      <c r="AK3037">
        <v>-119.41793199999999</v>
      </c>
    </row>
    <row r="3038" spans="1:37" x14ac:dyDescent="0.25">
      <c r="A3038">
        <v>3036</v>
      </c>
      <c r="B3038">
        <v>717</v>
      </c>
      <c r="C3038" t="s">
        <v>1908</v>
      </c>
      <c r="D3038" t="s">
        <v>52</v>
      </c>
      <c r="E3038" t="s">
        <v>31</v>
      </c>
      <c r="F3038" s="2">
        <v>34881</v>
      </c>
      <c r="G3038" s="2">
        <v>38533</v>
      </c>
      <c r="H3038">
        <v>9900</v>
      </c>
      <c r="I3038">
        <v>9441</v>
      </c>
      <c r="J3038">
        <v>362</v>
      </c>
      <c r="K3038">
        <f t="shared" si="94"/>
        <v>1308087000</v>
      </c>
      <c r="L3038">
        <v>326</v>
      </c>
      <c r="M3038">
        <v>289</v>
      </c>
      <c r="N3038" t="s">
        <v>1908</v>
      </c>
      <c r="O3038" t="s">
        <v>1909</v>
      </c>
      <c r="P3038" t="s">
        <v>39</v>
      </c>
      <c r="Q3038" s="6">
        <v>42261</v>
      </c>
      <c r="R3038">
        <v>385</v>
      </c>
      <c r="S3038">
        <v>429</v>
      </c>
      <c r="T3038" t="s">
        <v>55</v>
      </c>
      <c r="V3038" s="3">
        <v>9900</v>
      </c>
      <c r="W3038">
        <v>396</v>
      </c>
      <c r="AB3038" s="3">
        <v>125322459</v>
      </c>
      <c r="AC3038" s="3">
        <v>139725092</v>
      </c>
      <c r="AD3038">
        <v>396.64</v>
      </c>
      <c r="AE3038" s="5">
        <f t="shared" si="95"/>
        <v>117803111.45999999</v>
      </c>
      <c r="AF3038">
        <v>442.23</v>
      </c>
      <c r="AG3038" s="4">
        <v>0.94</v>
      </c>
      <c r="AH3038" t="s">
        <v>33</v>
      </c>
      <c r="AI3038" t="s">
        <v>52</v>
      </c>
      <c r="AJ3038">
        <v>36.778261000000001</v>
      </c>
      <c r="AK3038">
        <v>-119.41793199999999</v>
      </c>
    </row>
    <row r="3039" spans="1:37" x14ac:dyDescent="0.25">
      <c r="A3039">
        <v>3037</v>
      </c>
      <c r="B3039">
        <v>717</v>
      </c>
      <c r="C3039" t="s">
        <v>1908</v>
      </c>
      <c r="D3039" t="s">
        <v>52</v>
      </c>
      <c r="E3039" t="s">
        <v>31</v>
      </c>
      <c r="F3039" s="2">
        <v>34881</v>
      </c>
      <c r="G3039" s="2">
        <v>38533</v>
      </c>
      <c r="H3039">
        <v>9900</v>
      </c>
      <c r="I3039">
        <v>9441</v>
      </c>
      <c r="J3039">
        <v>362</v>
      </c>
      <c r="K3039">
        <f t="shared" si="94"/>
        <v>1308087000</v>
      </c>
      <c r="L3039">
        <v>326</v>
      </c>
      <c r="M3039">
        <v>289</v>
      </c>
      <c r="N3039" t="s">
        <v>1908</v>
      </c>
      <c r="O3039" t="s">
        <v>1909</v>
      </c>
      <c r="P3039" t="s">
        <v>39</v>
      </c>
      <c r="Q3039" s="6">
        <v>42230</v>
      </c>
      <c r="R3039">
        <v>402</v>
      </c>
      <c r="S3039">
        <v>438</v>
      </c>
      <c r="T3039" t="s">
        <v>55</v>
      </c>
      <c r="V3039" s="3">
        <v>9900</v>
      </c>
      <c r="AB3039" s="3">
        <v>130829348</v>
      </c>
      <c r="AC3039" s="3">
        <v>142625170</v>
      </c>
      <c r="AD3039">
        <v>400.72</v>
      </c>
      <c r="AE3039" s="5">
        <f t="shared" si="95"/>
        <v>122979587.11999999</v>
      </c>
      <c r="AF3039">
        <v>436.84</v>
      </c>
      <c r="AG3039" s="4">
        <v>0.94</v>
      </c>
      <c r="AH3039" t="s">
        <v>33</v>
      </c>
      <c r="AI3039" t="s">
        <v>52</v>
      </c>
      <c r="AJ3039">
        <v>36.778261000000001</v>
      </c>
      <c r="AK3039">
        <v>-119.41793199999999</v>
      </c>
    </row>
    <row r="3040" spans="1:37" x14ac:dyDescent="0.25">
      <c r="A3040">
        <v>3038</v>
      </c>
      <c r="B3040">
        <v>717</v>
      </c>
      <c r="C3040" t="s">
        <v>1908</v>
      </c>
      <c r="D3040" t="s">
        <v>52</v>
      </c>
      <c r="E3040" t="s">
        <v>31</v>
      </c>
      <c r="F3040" s="2">
        <v>34881</v>
      </c>
      <c r="G3040" s="2">
        <v>38533</v>
      </c>
      <c r="H3040">
        <v>9900</v>
      </c>
      <c r="I3040">
        <v>9441</v>
      </c>
      <c r="J3040">
        <v>362</v>
      </c>
      <c r="K3040">
        <f t="shared" si="94"/>
        <v>1308087000</v>
      </c>
      <c r="L3040">
        <v>326</v>
      </c>
      <c r="M3040">
        <v>289</v>
      </c>
      <c r="N3040" t="s">
        <v>1908</v>
      </c>
      <c r="O3040" t="s">
        <v>1909</v>
      </c>
      <c r="P3040" t="s">
        <v>39</v>
      </c>
      <c r="Q3040" s="6">
        <v>42199</v>
      </c>
      <c r="R3040">
        <v>406</v>
      </c>
      <c r="S3040">
        <v>432</v>
      </c>
      <c r="T3040" t="s">
        <v>55</v>
      </c>
      <c r="V3040" s="3">
        <v>9900</v>
      </c>
      <c r="AB3040" s="3">
        <v>132165339</v>
      </c>
      <c r="AC3040" s="3">
        <v>140800402</v>
      </c>
      <c r="AD3040">
        <v>404.81</v>
      </c>
      <c r="AE3040" s="5">
        <f t="shared" si="95"/>
        <v>124235418.66</v>
      </c>
      <c r="AF3040">
        <v>431.26</v>
      </c>
      <c r="AG3040" s="4">
        <v>0.94</v>
      </c>
      <c r="AH3040" t="s">
        <v>33</v>
      </c>
      <c r="AI3040" t="s">
        <v>52</v>
      </c>
      <c r="AJ3040">
        <v>36.778261000000001</v>
      </c>
      <c r="AK3040">
        <v>-119.41793199999999</v>
      </c>
    </row>
    <row r="3041" spans="1:37" x14ac:dyDescent="0.25">
      <c r="A3041">
        <v>3039</v>
      </c>
      <c r="B3041">
        <v>717</v>
      </c>
      <c r="C3041" t="s">
        <v>1908</v>
      </c>
      <c r="D3041" t="s">
        <v>52</v>
      </c>
      <c r="E3041" t="s">
        <v>31</v>
      </c>
      <c r="F3041" s="2">
        <v>34881</v>
      </c>
      <c r="G3041" s="2">
        <v>38533</v>
      </c>
      <c r="H3041">
        <v>9900</v>
      </c>
      <c r="I3041">
        <v>9441</v>
      </c>
      <c r="J3041">
        <v>362</v>
      </c>
      <c r="K3041">
        <f t="shared" si="94"/>
        <v>1308087000</v>
      </c>
      <c r="L3041">
        <v>326</v>
      </c>
      <c r="M3041">
        <v>289</v>
      </c>
      <c r="N3041" t="s">
        <v>1908</v>
      </c>
      <c r="O3041" t="s">
        <v>1910</v>
      </c>
      <c r="P3041" t="s">
        <v>34</v>
      </c>
      <c r="Q3041" s="6">
        <v>42169</v>
      </c>
      <c r="R3041">
        <v>393</v>
      </c>
      <c r="S3041">
        <v>390</v>
      </c>
      <c r="T3041" t="s">
        <v>55</v>
      </c>
      <c r="V3041" s="3">
        <v>9900</v>
      </c>
      <c r="AB3041" s="3">
        <v>127994441</v>
      </c>
      <c r="AC3041" s="3">
        <v>126919131</v>
      </c>
      <c r="AD3041">
        <v>405.1</v>
      </c>
      <c r="AE3041" s="5">
        <f t="shared" si="95"/>
        <v>120314774.53999999</v>
      </c>
      <c r="AF3041">
        <v>401.7</v>
      </c>
      <c r="AG3041" s="4">
        <v>0.94</v>
      </c>
      <c r="AH3041" t="s">
        <v>33</v>
      </c>
      <c r="AI3041" t="s">
        <v>52</v>
      </c>
      <c r="AJ3041">
        <v>36.778261000000001</v>
      </c>
      <c r="AK3041">
        <v>-119.41793199999999</v>
      </c>
    </row>
    <row r="3042" spans="1:37" x14ac:dyDescent="0.25">
      <c r="A3042">
        <v>3040</v>
      </c>
      <c r="B3042">
        <v>549</v>
      </c>
      <c r="C3042" t="s">
        <v>1911</v>
      </c>
      <c r="D3042" t="s">
        <v>116</v>
      </c>
      <c r="E3042" t="s">
        <v>31</v>
      </c>
      <c r="F3042" s="2">
        <v>34700</v>
      </c>
      <c r="G3042" s="2">
        <v>37987</v>
      </c>
      <c r="H3042">
        <v>27421</v>
      </c>
      <c r="I3042">
        <v>17828</v>
      </c>
      <c r="J3042">
        <v>426</v>
      </c>
      <c r="K3042">
        <f t="shared" si="94"/>
        <v>4263691290</v>
      </c>
      <c r="L3042">
        <v>384</v>
      </c>
      <c r="M3042">
        <v>341</v>
      </c>
      <c r="N3042" t="s">
        <v>1911</v>
      </c>
      <c r="O3042">
        <v>2</v>
      </c>
      <c r="P3042" t="s">
        <v>39</v>
      </c>
      <c r="Q3042" s="6">
        <v>42050</v>
      </c>
      <c r="R3042" s="3">
        <v>139974926</v>
      </c>
      <c r="S3042" s="3">
        <v>157658687</v>
      </c>
      <c r="T3042" t="s">
        <v>32</v>
      </c>
      <c r="U3042" t="s">
        <v>2236</v>
      </c>
      <c r="V3042" s="3">
        <v>27421</v>
      </c>
      <c r="W3042">
        <v>158.19999999999999</v>
      </c>
      <c r="AB3042" s="3">
        <v>139974926</v>
      </c>
      <c r="AC3042" s="3">
        <v>157658687</v>
      </c>
      <c r="AD3042">
        <v>175.02</v>
      </c>
      <c r="AE3042" s="5">
        <f t="shared" si="95"/>
        <v>134375928.96000001</v>
      </c>
      <c r="AF3042">
        <v>197.13</v>
      </c>
      <c r="AG3042" s="4">
        <v>0.96</v>
      </c>
      <c r="AH3042" t="s">
        <v>33</v>
      </c>
      <c r="AI3042" t="s">
        <v>116</v>
      </c>
      <c r="AJ3042">
        <v>36.778261000000001</v>
      </c>
      <c r="AK3042">
        <v>-119.41793199999999</v>
      </c>
    </row>
    <row r="3043" spans="1:37" x14ac:dyDescent="0.25">
      <c r="A3043">
        <v>3041</v>
      </c>
      <c r="B3043">
        <v>549</v>
      </c>
      <c r="C3043" t="s">
        <v>1911</v>
      </c>
      <c r="D3043" t="s">
        <v>116</v>
      </c>
      <c r="E3043" t="s">
        <v>31</v>
      </c>
      <c r="F3043" s="2">
        <v>34700</v>
      </c>
      <c r="G3043" s="2">
        <v>37987</v>
      </c>
      <c r="H3043">
        <v>27421</v>
      </c>
      <c r="I3043">
        <v>17828</v>
      </c>
      <c r="J3043">
        <v>426</v>
      </c>
      <c r="K3043">
        <f t="shared" si="94"/>
        <v>4263691290</v>
      </c>
      <c r="L3043">
        <v>384</v>
      </c>
      <c r="M3043">
        <v>341</v>
      </c>
      <c r="N3043" t="s">
        <v>1911</v>
      </c>
      <c r="O3043">
        <v>2</v>
      </c>
      <c r="P3043" t="s">
        <v>39</v>
      </c>
      <c r="Q3043" s="6">
        <v>42019</v>
      </c>
      <c r="R3043" s="3">
        <v>130237412</v>
      </c>
      <c r="S3043" s="3">
        <v>152228550</v>
      </c>
      <c r="T3043" t="s">
        <v>32</v>
      </c>
      <c r="U3043" t="s">
        <v>1912</v>
      </c>
      <c r="V3043" s="3">
        <v>30305</v>
      </c>
      <c r="W3043">
        <v>133</v>
      </c>
      <c r="AB3043" s="3">
        <v>130237412</v>
      </c>
      <c r="AC3043" s="3">
        <v>152228550</v>
      </c>
      <c r="AD3043">
        <v>133.09</v>
      </c>
      <c r="AE3043" s="5">
        <f t="shared" si="95"/>
        <v>125027915.52</v>
      </c>
      <c r="AF3043">
        <v>155.56</v>
      </c>
      <c r="AG3043" s="4">
        <v>0.96</v>
      </c>
      <c r="AH3043" t="s">
        <v>33</v>
      </c>
      <c r="AI3043" t="s">
        <v>116</v>
      </c>
      <c r="AJ3043">
        <v>36.778261000000001</v>
      </c>
      <c r="AK3043">
        <v>-119.41793199999999</v>
      </c>
    </row>
    <row r="3044" spans="1:37" x14ac:dyDescent="0.25">
      <c r="A3044">
        <v>3042</v>
      </c>
      <c r="B3044">
        <v>549</v>
      </c>
      <c r="C3044" t="s">
        <v>1911</v>
      </c>
      <c r="D3044" t="s">
        <v>116</v>
      </c>
      <c r="E3044" t="s">
        <v>31</v>
      </c>
      <c r="F3044" s="2">
        <v>34700</v>
      </c>
      <c r="G3044" s="2">
        <v>37987</v>
      </c>
      <c r="H3044">
        <v>27421</v>
      </c>
      <c r="I3044">
        <v>17828</v>
      </c>
      <c r="J3044">
        <v>426</v>
      </c>
      <c r="K3044">
        <f t="shared" si="94"/>
        <v>4263691290</v>
      </c>
      <c r="L3044">
        <v>384</v>
      </c>
      <c r="M3044">
        <v>341</v>
      </c>
      <c r="N3044" t="s">
        <v>1911</v>
      </c>
      <c r="O3044">
        <v>2</v>
      </c>
      <c r="P3044" t="s">
        <v>39</v>
      </c>
      <c r="Q3044" s="6">
        <v>42352</v>
      </c>
      <c r="R3044" s="3">
        <v>152628229</v>
      </c>
      <c r="S3044" s="3">
        <v>196757233</v>
      </c>
      <c r="T3044" t="s">
        <v>32</v>
      </c>
      <c r="U3044" t="s">
        <v>1913</v>
      </c>
      <c r="V3044" s="3">
        <v>30232</v>
      </c>
      <c r="W3044">
        <v>156.30000000000001</v>
      </c>
      <c r="AB3044" s="3">
        <v>152628229</v>
      </c>
      <c r="AC3044" s="3">
        <v>196757233</v>
      </c>
      <c r="AD3044">
        <v>156.34</v>
      </c>
      <c r="AE3044" s="5">
        <f t="shared" si="95"/>
        <v>146523099.84</v>
      </c>
      <c r="AF3044">
        <v>201.55</v>
      </c>
      <c r="AG3044" s="4">
        <v>0.96</v>
      </c>
      <c r="AH3044" t="s">
        <v>33</v>
      </c>
      <c r="AI3044" t="s">
        <v>116</v>
      </c>
      <c r="AJ3044">
        <v>36.778261000000001</v>
      </c>
      <c r="AK3044">
        <v>-119.41793199999999</v>
      </c>
    </row>
    <row r="3045" spans="1:37" x14ac:dyDescent="0.25">
      <c r="A3045">
        <v>3043</v>
      </c>
      <c r="B3045">
        <v>549</v>
      </c>
      <c r="C3045" t="s">
        <v>1911</v>
      </c>
      <c r="D3045" t="s">
        <v>116</v>
      </c>
      <c r="E3045" t="s">
        <v>31</v>
      </c>
      <c r="F3045" s="2">
        <v>34700</v>
      </c>
      <c r="G3045" s="2">
        <v>37987</v>
      </c>
      <c r="H3045">
        <v>27421</v>
      </c>
      <c r="I3045">
        <v>17828</v>
      </c>
      <c r="J3045">
        <v>426</v>
      </c>
      <c r="K3045">
        <f t="shared" si="94"/>
        <v>4263691290</v>
      </c>
      <c r="L3045">
        <v>384</v>
      </c>
      <c r="M3045">
        <v>341</v>
      </c>
      <c r="N3045" t="s">
        <v>1911</v>
      </c>
      <c r="O3045">
        <v>2</v>
      </c>
      <c r="P3045" t="s">
        <v>39</v>
      </c>
      <c r="Q3045" s="6">
        <v>42322</v>
      </c>
      <c r="R3045" s="3">
        <v>234031075</v>
      </c>
      <c r="S3045" s="3">
        <v>267169479</v>
      </c>
      <c r="T3045" t="s">
        <v>32</v>
      </c>
      <c r="U3045" t="s">
        <v>1914</v>
      </c>
      <c r="V3045" s="3">
        <v>30187</v>
      </c>
      <c r="W3045">
        <v>248.08</v>
      </c>
      <c r="AB3045" s="3">
        <v>234031075</v>
      </c>
      <c r="AC3045" s="3">
        <v>267169479</v>
      </c>
      <c r="AD3045">
        <v>248.09</v>
      </c>
      <c r="AE3045" s="5">
        <f t="shared" si="95"/>
        <v>224669832</v>
      </c>
      <c r="AF3045">
        <v>283.22000000000003</v>
      </c>
      <c r="AG3045" s="4">
        <v>0.96</v>
      </c>
      <c r="AH3045" t="s">
        <v>33</v>
      </c>
      <c r="AI3045" t="s">
        <v>116</v>
      </c>
      <c r="AJ3045">
        <v>36.778261000000001</v>
      </c>
      <c r="AK3045">
        <v>-119.41793199999999</v>
      </c>
    </row>
    <row r="3046" spans="1:37" x14ac:dyDescent="0.25">
      <c r="A3046">
        <v>3044</v>
      </c>
      <c r="B3046">
        <v>549</v>
      </c>
      <c r="C3046" t="s">
        <v>1911</v>
      </c>
      <c r="D3046" t="s">
        <v>116</v>
      </c>
      <c r="E3046" t="s">
        <v>31</v>
      </c>
      <c r="F3046" s="2">
        <v>34700</v>
      </c>
      <c r="G3046" s="2">
        <v>37987</v>
      </c>
      <c r="H3046">
        <v>27421</v>
      </c>
      <c r="I3046">
        <v>17828</v>
      </c>
      <c r="J3046">
        <v>426</v>
      </c>
      <c r="K3046">
        <f t="shared" si="94"/>
        <v>4263691290</v>
      </c>
      <c r="L3046">
        <v>384</v>
      </c>
      <c r="M3046">
        <v>341</v>
      </c>
      <c r="N3046" t="s">
        <v>1911</v>
      </c>
      <c r="O3046">
        <v>2</v>
      </c>
      <c r="P3046" t="s">
        <v>39</v>
      </c>
      <c r="Q3046" s="6">
        <v>42291</v>
      </c>
      <c r="R3046" s="3">
        <v>363695728</v>
      </c>
      <c r="S3046" s="3">
        <v>379988408</v>
      </c>
      <c r="T3046" t="s">
        <v>32</v>
      </c>
      <c r="U3046" t="s">
        <v>1915</v>
      </c>
      <c r="V3046" s="3">
        <v>30148</v>
      </c>
      <c r="W3046">
        <v>373.58</v>
      </c>
      <c r="AB3046" s="3">
        <v>363695728</v>
      </c>
      <c r="AC3046" s="3">
        <v>379988408</v>
      </c>
      <c r="AD3046">
        <v>373.58</v>
      </c>
      <c r="AE3046" s="5">
        <f t="shared" si="95"/>
        <v>349147898.88</v>
      </c>
      <c r="AF3046">
        <v>390.32</v>
      </c>
      <c r="AG3046" s="4">
        <v>0.96</v>
      </c>
      <c r="AH3046" t="s">
        <v>33</v>
      </c>
      <c r="AI3046" t="s">
        <v>116</v>
      </c>
      <c r="AJ3046">
        <v>36.778261000000001</v>
      </c>
      <c r="AK3046">
        <v>-119.41793199999999</v>
      </c>
    </row>
    <row r="3047" spans="1:37" x14ac:dyDescent="0.25">
      <c r="A3047">
        <v>3045</v>
      </c>
      <c r="B3047">
        <v>549</v>
      </c>
      <c r="C3047" t="s">
        <v>1911</v>
      </c>
      <c r="D3047" t="s">
        <v>116</v>
      </c>
      <c r="E3047" t="s">
        <v>31</v>
      </c>
      <c r="F3047" s="2">
        <v>34700</v>
      </c>
      <c r="G3047" s="2">
        <v>37987</v>
      </c>
      <c r="H3047">
        <v>27421</v>
      </c>
      <c r="I3047">
        <v>17828</v>
      </c>
      <c r="J3047">
        <v>426</v>
      </c>
      <c r="K3047">
        <f t="shared" si="94"/>
        <v>4263691290</v>
      </c>
      <c r="L3047">
        <v>384</v>
      </c>
      <c r="M3047">
        <v>341</v>
      </c>
      <c r="N3047" t="s">
        <v>1911</v>
      </c>
      <c r="O3047">
        <v>2</v>
      </c>
      <c r="P3047" t="s">
        <v>39</v>
      </c>
      <c r="Q3047" s="6">
        <v>42261</v>
      </c>
      <c r="R3047" s="3">
        <v>437186292</v>
      </c>
      <c r="S3047" s="3">
        <v>456448114</v>
      </c>
      <c r="T3047" t="s">
        <v>32</v>
      </c>
      <c r="U3047" t="s">
        <v>1916</v>
      </c>
      <c r="V3047" s="3">
        <v>30109</v>
      </c>
      <c r="W3047">
        <v>464.64</v>
      </c>
      <c r="AB3047" s="3">
        <v>437186292</v>
      </c>
      <c r="AC3047" s="3">
        <v>456448114</v>
      </c>
      <c r="AD3047">
        <v>464.64</v>
      </c>
      <c r="AE3047" s="5">
        <f t="shared" si="95"/>
        <v>419698840.31999999</v>
      </c>
      <c r="AF3047">
        <v>485.12</v>
      </c>
      <c r="AG3047" s="4">
        <v>0.96</v>
      </c>
      <c r="AH3047" t="s">
        <v>33</v>
      </c>
      <c r="AI3047" t="s">
        <v>116</v>
      </c>
      <c r="AJ3047">
        <v>36.778261000000001</v>
      </c>
      <c r="AK3047">
        <v>-119.41793199999999</v>
      </c>
    </row>
    <row r="3048" spans="1:37" x14ac:dyDescent="0.25">
      <c r="A3048">
        <v>3046</v>
      </c>
      <c r="B3048">
        <v>549</v>
      </c>
      <c r="C3048" t="s">
        <v>1911</v>
      </c>
      <c r="D3048" t="s">
        <v>116</v>
      </c>
      <c r="E3048" t="s">
        <v>31</v>
      </c>
      <c r="F3048" s="2">
        <v>34700</v>
      </c>
      <c r="G3048" s="2">
        <v>37987</v>
      </c>
      <c r="H3048">
        <v>27421</v>
      </c>
      <c r="I3048">
        <v>17828</v>
      </c>
      <c r="J3048">
        <v>426</v>
      </c>
      <c r="K3048">
        <f t="shared" si="94"/>
        <v>4263691290</v>
      </c>
      <c r="L3048">
        <v>384</v>
      </c>
      <c r="M3048">
        <v>341</v>
      </c>
      <c r="N3048" t="s">
        <v>1911</v>
      </c>
      <c r="O3048">
        <v>2</v>
      </c>
      <c r="P3048" t="s">
        <v>39</v>
      </c>
      <c r="Q3048" s="6">
        <v>42230</v>
      </c>
      <c r="R3048" s="3">
        <v>489786882</v>
      </c>
      <c r="S3048" s="3">
        <v>535473148</v>
      </c>
      <c r="T3048" t="s">
        <v>32</v>
      </c>
      <c r="U3048" t="s">
        <v>1917</v>
      </c>
      <c r="V3048" s="3">
        <v>30067</v>
      </c>
      <c r="AB3048" s="3">
        <v>489786882</v>
      </c>
      <c r="AC3048" s="3">
        <v>535473148</v>
      </c>
      <c r="AD3048">
        <v>504.46</v>
      </c>
      <c r="AE3048" s="5">
        <f t="shared" si="95"/>
        <v>470195406.71999997</v>
      </c>
      <c r="AF3048">
        <v>551.51</v>
      </c>
      <c r="AG3048" s="4">
        <v>0.96</v>
      </c>
      <c r="AH3048" t="s">
        <v>33</v>
      </c>
      <c r="AI3048" t="s">
        <v>116</v>
      </c>
      <c r="AJ3048">
        <v>36.778261000000001</v>
      </c>
      <c r="AK3048">
        <v>-119.41793199999999</v>
      </c>
    </row>
    <row r="3049" spans="1:37" x14ac:dyDescent="0.25">
      <c r="A3049">
        <v>3047</v>
      </c>
      <c r="B3049">
        <v>549</v>
      </c>
      <c r="C3049" t="s">
        <v>1911</v>
      </c>
      <c r="D3049" t="s">
        <v>116</v>
      </c>
      <c r="E3049" t="s">
        <v>31</v>
      </c>
      <c r="F3049" s="2">
        <v>34700</v>
      </c>
      <c r="G3049" s="2">
        <v>37987</v>
      </c>
      <c r="H3049">
        <v>27421</v>
      </c>
      <c r="I3049">
        <v>17828</v>
      </c>
      <c r="J3049">
        <v>426</v>
      </c>
      <c r="K3049">
        <f t="shared" si="94"/>
        <v>4263691290</v>
      </c>
      <c r="L3049">
        <v>384</v>
      </c>
      <c r="M3049">
        <v>341</v>
      </c>
      <c r="N3049" t="s">
        <v>1911</v>
      </c>
      <c r="O3049">
        <v>2</v>
      </c>
      <c r="P3049" t="s">
        <v>39</v>
      </c>
      <c r="Q3049" s="6">
        <v>42199</v>
      </c>
      <c r="R3049" s="3">
        <v>531747576</v>
      </c>
      <c r="S3049" s="3">
        <v>552687117</v>
      </c>
      <c r="T3049" t="s">
        <v>32</v>
      </c>
      <c r="U3049" t="s">
        <v>1918</v>
      </c>
      <c r="V3049" s="3">
        <v>29892</v>
      </c>
      <c r="AB3049" s="3">
        <v>531747576</v>
      </c>
      <c r="AC3049" s="3">
        <v>552687117</v>
      </c>
      <c r="AD3049">
        <v>550.88</v>
      </c>
      <c r="AE3049" s="5">
        <f t="shared" si="95"/>
        <v>510477672.95999998</v>
      </c>
      <c r="AF3049">
        <v>572.58000000000004</v>
      </c>
      <c r="AG3049" s="4">
        <v>0.96</v>
      </c>
      <c r="AH3049" t="s">
        <v>33</v>
      </c>
      <c r="AI3049" t="s">
        <v>116</v>
      </c>
      <c r="AJ3049">
        <v>36.778261000000001</v>
      </c>
      <c r="AK3049">
        <v>-119.41793199999999</v>
      </c>
    </row>
    <row r="3050" spans="1:37" x14ac:dyDescent="0.25">
      <c r="A3050">
        <v>3048</v>
      </c>
      <c r="B3050">
        <v>549</v>
      </c>
      <c r="C3050" t="s">
        <v>1911</v>
      </c>
      <c r="D3050" t="s">
        <v>116</v>
      </c>
      <c r="E3050" t="s">
        <v>31</v>
      </c>
      <c r="F3050" s="2">
        <v>34700</v>
      </c>
      <c r="G3050" s="2">
        <v>37987</v>
      </c>
      <c r="H3050">
        <v>27421</v>
      </c>
      <c r="I3050">
        <v>17828</v>
      </c>
      <c r="J3050">
        <v>426</v>
      </c>
      <c r="K3050">
        <f t="shared" si="94"/>
        <v>4263691290</v>
      </c>
      <c r="L3050">
        <v>384</v>
      </c>
      <c r="M3050">
        <v>341</v>
      </c>
      <c r="N3050" t="s">
        <v>1911</v>
      </c>
      <c r="O3050">
        <v>2</v>
      </c>
      <c r="P3050" t="s">
        <v>39</v>
      </c>
      <c r="Q3050" s="6">
        <v>42169</v>
      </c>
      <c r="R3050" s="3">
        <v>510101399</v>
      </c>
      <c r="S3050" s="3">
        <v>508427122</v>
      </c>
      <c r="T3050" t="s">
        <v>32</v>
      </c>
      <c r="U3050" t="s">
        <v>1919</v>
      </c>
      <c r="V3050" s="3">
        <v>29766</v>
      </c>
      <c r="AB3050" s="3">
        <v>510101399</v>
      </c>
      <c r="AC3050" s="3">
        <v>508427122</v>
      </c>
      <c r="AD3050">
        <v>548.39</v>
      </c>
      <c r="AE3050" s="5">
        <f t="shared" si="95"/>
        <v>489697343.03999996</v>
      </c>
      <c r="AF3050">
        <v>546.59</v>
      </c>
      <c r="AG3050" s="4">
        <v>0.96</v>
      </c>
      <c r="AH3050" t="s">
        <v>33</v>
      </c>
      <c r="AI3050" t="s">
        <v>116</v>
      </c>
      <c r="AJ3050">
        <v>36.778261000000001</v>
      </c>
      <c r="AK3050">
        <v>-119.41793199999999</v>
      </c>
    </row>
    <row r="3051" spans="1:37" x14ac:dyDescent="0.25">
      <c r="A3051">
        <v>3049</v>
      </c>
      <c r="B3051">
        <v>647</v>
      </c>
      <c r="C3051" t="s">
        <v>1920</v>
      </c>
      <c r="D3051" t="s">
        <v>52</v>
      </c>
      <c r="E3051" t="s">
        <v>31</v>
      </c>
      <c r="F3051" s="2">
        <v>36526</v>
      </c>
      <c r="G3051" s="2">
        <v>39813</v>
      </c>
      <c r="H3051">
        <v>38703</v>
      </c>
      <c r="I3051">
        <v>33105</v>
      </c>
      <c r="J3051">
        <v>240</v>
      </c>
      <c r="K3051">
        <f t="shared" si="94"/>
        <v>3390382800</v>
      </c>
      <c r="L3051">
        <v>216</v>
      </c>
      <c r="M3051">
        <v>192</v>
      </c>
      <c r="N3051" t="s">
        <v>1920</v>
      </c>
      <c r="O3051">
        <v>1</v>
      </c>
      <c r="P3051" t="s">
        <v>39</v>
      </c>
      <c r="Q3051" s="6">
        <v>42050</v>
      </c>
      <c r="R3051">
        <v>549</v>
      </c>
      <c r="S3051">
        <v>645</v>
      </c>
      <c r="T3051" t="s">
        <v>55</v>
      </c>
      <c r="V3051" s="3">
        <v>34421</v>
      </c>
      <c r="W3051">
        <v>217.2</v>
      </c>
      <c r="Z3051">
        <v>5033</v>
      </c>
      <c r="AA3051" t="s">
        <v>55</v>
      </c>
      <c r="AB3051" s="3">
        <v>178892433</v>
      </c>
      <c r="AC3051" s="3">
        <v>210011245</v>
      </c>
      <c r="AD3051">
        <v>124.36</v>
      </c>
      <c r="AE3051" s="5">
        <f t="shared" si="95"/>
        <v>119857930.11000001</v>
      </c>
      <c r="AF3051">
        <v>145.99</v>
      </c>
      <c r="AG3051" s="4">
        <v>0.67</v>
      </c>
      <c r="AH3051" t="s">
        <v>33</v>
      </c>
      <c r="AI3051" t="s">
        <v>52</v>
      </c>
      <c r="AJ3051">
        <v>36.778261000000001</v>
      </c>
      <c r="AK3051">
        <v>-119.41793199999999</v>
      </c>
    </row>
    <row r="3052" spans="1:37" x14ac:dyDescent="0.25">
      <c r="A3052">
        <v>3050</v>
      </c>
      <c r="B3052">
        <v>647</v>
      </c>
      <c r="C3052" t="s">
        <v>1920</v>
      </c>
      <c r="D3052" t="s">
        <v>52</v>
      </c>
      <c r="E3052" t="s">
        <v>31</v>
      </c>
      <c r="F3052" s="2">
        <v>36526</v>
      </c>
      <c r="G3052" s="2">
        <v>39813</v>
      </c>
      <c r="H3052">
        <v>38703</v>
      </c>
      <c r="I3052">
        <v>33105</v>
      </c>
      <c r="J3052">
        <v>240</v>
      </c>
      <c r="K3052">
        <f t="shared" si="94"/>
        <v>3390382800</v>
      </c>
      <c r="L3052">
        <v>216</v>
      </c>
      <c r="M3052">
        <v>192</v>
      </c>
      <c r="N3052" t="s">
        <v>1920</v>
      </c>
      <c r="O3052">
        <v>1</v>
      </c>
      <c r="P3052" t="s">
        <v>39</v>
      </c>
      <c r="Q3052" s="6">
        <v>42019</v>
      </c>
      <c r="R3052">
        <v>580</v>
      </c>
      <c r="S3052">
        <v>987</v>
      </c>
      <c r="T3052" t="s">
        <v>55</v>
      </c>
      <c r="V3052" s="3">
        <v>38703</v>
      </c>
      <c r="W3052">
        <v>217.2</v>
      </c>
      <c r="Z3052">
        <v>4754</v>
      </c>
      <c r="AA3052" t="s">
        <v>55</v>
      </c>
      <c r="AB3052" s="3">
        <v>188928657</v>
      </c>
      <c r="AC3052" s="3">
        <v>321452433</v>
      </c>
      <c r="AD3052">
        <v>105.5</v>
      </c>
      <c r="AE3052" s="5">
        <f t="shared" si="95"/>
        <v>126582200.19000001</v>
      </c>
      <c r="AF3052">
        <v>179.51</v>
      </c>
      <c r="AG3052" s="4">
        <v>0.67</v>
      </c>
      <c r="AH3052" t="s">
        <v>33</v>
      </c>
      <c r="AI3052" t="s">
        <v>52</v>
      </c>
      <c r="AJ3052">
        <v>36.778261000000001</v>
      </c>
      <c r="AK3052">
        <v>-119.41793199999999</v>
      </c>
    </row>
    <row r="3053" spans="1:37" x14ac:dyDescent="0.25">
      <c r="A3053">
        <v>3051</v>
      </c>
      <c r="B3053">
        <v>647</v>
      </c>
      <c r="C3053" t="s">
        <v>1920</v>
      </c>
      <c r="D3053" t="s">
        <v>52</v>
      </c>
      <c r="E3053" t="s">
        <v>31</v>
      </c>
      <c r="F3053" s="2">
        <v>36526</v>
      </c>
      <c r="G3053" s="2">
        <v>39813</v>
      </c>
      <c r="H3053">
        <v>38703</v>
      </c>
      <c r="I3053">
        <v>33105</v>
      </c>
      <c r="J3053">
        <v>240</v>
      </c>
      <c r="K3053">
        <f t="shared" si="94"/>
        <v>3390382800</v>
      </c>
      <c r="L3053">
        <v>216</v>
      </c>
      <c r="M3053">
        <v>192</v>
      </c>
      <c r="N3053" t="s">
        <v>1920</v>
      </c>
      <c r="O3053">
        <v>1</v>
      </c>
      <c r="P3053" t="s">
        <v>39</v>
      </c>
      <c r="Q3053" s="6">
        <v>42352</v>
      </c>
      <c r="R3053">
        <v>369</v>
      </c>
      <c r="S3053">
        <v>859</v>
      </c>
      <c r="T3053" t="s">
        <v>55</v>
      </c>
      <c r="V3053" s="3">
        <v>38703</v>
      </c>
      <c r="W3053">
        <v>217.2</v>
      </c>
      <c r="Z3053">
        <v>3.5</v>
      </c>
      <c r="AA3053" t="s">
        <v>55</v>
      </c>
      <c r="AB3053" s="3">
        <v>120141421</v>
      </c>
      <c r="AC3053" s="3">
        <v>279841206</v>
      </c>
      <c r="AD3053">
        <v>100.14</v>
      </c>
      <c r="AE3053" s="5">
        <f t="shared" si="95"/>
        <v>120141421</v>
      </c>
      <c r="AF3053">
        <v>233.24</v>
      </c>
      <c r="AG3053" s="4">
        <v>1</v>
      </c>
      <c r="AH3053" t="s">
        <v>33</v>
      </c>
      <c r="AI3053" t="s">
        <v>52</v>
      </c>
      <c r="AJ3053">
        <v>36.778261000000001</v>
      </c>
      <c r="AK3053">
        <v>-119.41793199999999</v>
      </c>
    </row>
    <row r="3054" spans="1:37" x14ac:dyDescent="0.25">
      <c r="A3054">
        <v>3052</v>
      </c>
      <c r="B3054">
        <v>647</v>
      </c>
      <c r="C3054" t="s">
        <v>1920</v>
      </c>
      <c r="D3054" t="s">
        <v>52</v>
      </c>
      <c r="E3054" t="s">
        <v>31</v>
      </c>
      <c r="F3054" s="2">
        <v>36526</v>
      </c>
      <c r="G3054" s="2">
        <v>39813</v>
      </c>
      <c r="H3054">
        <v>38703</v>
      </c>
      <c r="I3054">
        <v>33105</v>
      </c>
      <c r="J3054">
        <v>240</v>
      </c>
      <c r="K3054">
        <f t="shared" si="94"/>
        <v>3390382800</v>
      </c>
      <c r="L3054">
        <v>216</v>
      </c>
      <c r="M3054">
        <v>192</v>
      </c>
      <c r="N3054" t="s">
        <v>1920</v>
      </c>
      <c r="O3054">
        <v>1</v>
      </c>
      <c r="P3054" t="s">
        <v>39</v>
      </c>
      <c r="Q3054" s="6">
        <v>42322</v>
      </c>
      <c r="R3054">
        <v>795</v>
      </c>
      <c r="S3054">
        <v>879</v>
      </c>
      <c r="T3054" t="s">
        <v>55</v>
      </c>
      <c r="V3054" s="3">
        <v>38703</v>
      </c>
      <c r="W3054">
        <v>217.2</v>
      </c>
      <c r="Z3054">
        <v>56.5</v>
      </c>
      <c r="AA3054" t="s">
        <v>55</v>
      </c>
      <c r="AB3054" s="3">
        <v>258986714</v>
      </c>
      <c r="AC3054" s="3">
        <v>286358234</v>
      </c>
      <c r="AD3054">
        <v>149.44999999999999</v>
      </c>
      <c r="AE3054" s="5">
        <f t="shared" si="95"/>
        <v>173521098.38000003</v>
      </c>
      <c r="AF3054">
        <v>165.24</v>
      </c>
      <c r="AG3054" s="4">
        <v>0.67</v>
      </c>
      <c r="AH3054" t="s">
        <v>33</v>
      </c>
      <c r="AI3054" t="s">
        <v>52</v>
      </c>
      <c r="AJ3054">
        <v>36.778261000000001</v>
      </c>
      <c r="AK3054">
        <v>-119.41793199999999</v>
      </c>
    </row>
    <row r="3055" spans="1:37" x14ac:dyDescent="0.25">
      <c r="A3055">
        <v>3053</v>
      </c>
      <c r="B3055">
        <v>647</v>
      </c>
      <c r="C3055" t="s">
        <v>1920</v>
      </c>
      <c r="D3055" t="s">
        <v>52</v>
      </c>
      <c r="E3055" t="s">
        <v>31</v>
      </c>
      <c r="F3055" s="2">
        <v>36526</v>
      </c>
      <c r="G3055" s="2">
        <v>39813</v>
      </c>
      <c r="H3055">
        <v>38703</v>
      </c>
      <c r="I3055">
        <v>33105</v>
      </c>
      <c r="J3055">
        <v>240</v>
      </c>
      <c r="K3055">
        <f t="shared" si="94"/>
        <v>3390382800</v>
      </c>
      <c r="L3055">
        <v>216</v>
      </c>
      <c r="M3055">
        <v>192</v>
      </c>
      <c r="N3055" t="s">
        <v>1920</v>
      </c>
      <c r="O3055">
        <v>1</v>
      </c>
      <c r="P3055" t="s">
        <v>39</v>
      </c>
      <c r="Q3055" s="6">
        <v>42291</v>
      </c>
      <c r="R3055" s="3">
        <v>1064</v>
      </c>
      <c r="S3055" s="3">
        <v>1135</v>
      </c>
      <c r="T3055" t="s">
        <v>55</v>
      </c>
      <c r="V3055" s="3">
        <v>38703</v>
      </c>
      <c r="W3055">
        <v>217.2</v>
      </c>
      <c r="Z3055">
        <v>45.5</v>
      </c>
      <c r="AA3055" t="s">
        <v>55</v>
      </c>
      <c r="AB3055" s="3">
        <v>346836259</v>
      </c>
      <c r="AC3055" s="3">
        <v>369678444</v>
      </c>
      <c r="AD3055">
        <v>193.68</v>
      </c>
      <c r="AE3055" s="5">
        <f t="shared" si="95"/>
        <v>232380293.53</v>
      </c>
      <c r="AF3055">
        <v>206.44</v>
      </c>
      <c r="AG3055" s="4">
        <v>0.67</v>
      </c>
      <c r="AH3055" t="s">
        <v>33</v>
      </c>
      <c r="AI3055" t="s">
        <v>52</v>
      </c>
      <c r="AJ3055">
        <v>36.778261000000001</v>
      </c>
      <c r="AK3055">
        <v>-119.41793199999999</v>
      </c>
    </row>
    <row r="3056" spans="1:37" x14ac:dyDescent="0.25">
      <c r="A3056">
        <v>3054</v>
      </c>
      <c r="B3056">
        <v>647</v>
      </c>
      <c r="C3056" t="s">
        <v>1920</v>
      </c>
      <c r="D3056" t="s">
        <v>52</v>
      </c>
      <c r="E3056" t="s">
        <v>31</v>
      </c>
      <c r="F3056" s="2">
        <v>36526</v>
      </c>
      <c r="G3056" s="2">
        <v>39813</v>
      </c>
      <c r="H3056">
        <v>38703</v>
      </c>
      <c r="I3056">
        <v>33105</v>
      </c>
      <c r="J3056">
        <v>240</v>
      </c>
      <c r="K3056">
        <f t="shared" si="94"/>
        <v>3390382800</v>
      </c>
      <c r="L3056">
        <v>216</v>
      </c>
      <c r="M3056">
        <v>192</v>
      </c>
      <c r="N3056" t="s">
        <v>1920</v>
      </c>
      <c r="O3056">
        <v>1</v>
      </c>
      <c r="P3056" t="s">
        <v>39</v>
      </c>
      <c r="Q3056" s="6">
        <v>42261</v>
      </c>
      <c r="R3056" s="3">
        <v>1118</v>
      </c>
      <c r="S3056" s="3">
        <v>1135</v>
      </c>
      <c r="T3056" t="s">
        <v>55</v>
      </c>
      <c r="V3056" s="3">
        <v>38703</v>
      </c>
      <c r="AA3056" t="s">
        <v>55</v>
      </c>
      <c r="AB3056" s="3">
        <v>364138970</v>
      </c>
      <c r="AC3056" s="3">
        <v>369678444</v>
      </c>
      <c r="AD3056">
        <v>210.12</v>
      </c>
      <c r="AE3056" s="5">
        <f t="shared" si="95"/>
        <v>243973109.90000001</v>
      </c>
      <c r="AF3056">
        <v>213.32</v>
      </c>
      <c r="AG3056" s="4">
        <v>0.67</v>
      </c>
      <c r="AH3056" t="s">
        <v>33</v>
      </c>
      <c r="AI3056" t="s">
        <v>52</v>
      </c>
      <c r="AJ3056">
        <v>36.778261000000001</v>
      </c>
      <c r="AK3056">
        <v>-119.41793199999999</v>
      </c>
    </row>
    <row r="3057" spans="1:37" x14ac:dyDescent="0.25">
      <c r="A3057">
        <v>3055</v>
      </c>
      <c r="B3057">
        <v>647</v>
      </c>
      <c r="C3057" t="s">
        <v>1920</v>
      </c>
      <c r="D3057" t="s">
        <v>52</v>
      </c>
      <c r="E3057" t="s">
        <v>31</v>
      </c>
      <c r="F3057" s="2">
        <v>36526</v>
      </c>
      <c r="G3057" s="2">
        <v>39813</v>
      </c>
      <c r="H3057">
        <v>38703</v>
      </c>
      <c r="I3057">
        <v>33105</v>
      </c>
      <c r="J3057">
        <v>240</v>
      </c>
      <c r="K3057">
        <f t="shared" si="94"/>
        <v>3390382800</v>
      </c>
      <c r="L3057">
        <v>216</v>
      </c>
      <c r="M3057">
        <v>192</v>
      </c>
      <c r="N3057" t="s">
        <v>1920</v>
      </c>
      <c r="O3057">
        <v>1</v>
      </c>
      <c r="P3057" t="s">
        <v>39</v>
      </c>
      <c r="Q3057" s="6">
        <v>42230</v>
      </c>
      <c r="R3057" s="3">
        <v>1184</v>
      </c>
      <c r="S3057" s="3">
        <v>1281</v>
      </c>
      <c r="T3057" t="s">
        <v>55</v>
      </c>
      <c r="V3057" s="3">
        <v>38703</v>
      </c>
      <c r="Z3057">
        <v>30157</v>
      </c>
      <c r="AA3057" t="s">
        <v>55</v>
      </c>
      <c r="AB3057" s="3">
        <v>385808090</v>
      </c>
      <c r="AC3057" s="3">
        <v>417350508</v>
      </c>
      <c r="AD3057">
        <v>151.13</v>
      </c>
      <c r="AE3057" s="5">
        <f t="shared" si="95"/>
        <v>181329802.29999998</v>
      </c>
      <c r="AF3057">
        <v>163.49</v>
      </c>
      <c r="AG3057" s="4">
        <v>0.47</v>
      </c>
      <c r="AH3057" t="s">
        <v>33</v>
      </c>
      <c r="AI3057" t="s">
        <v>52</v>
      </c>
      <c r="AJ3057">
        <v>36.778261000000001</v>
      </c>
      <c r="AK3057">
        <v>-119.41793199999999</v>
      </c>
    </row>
    <row r="3058" spans="1:37" x14ac:dyDescent="0.25">
      <c r="A3058">
        <v>3056</v>
      </c>
      <c r="B3058">
        <v>647</v>
      </c>
      <c r="C3058" t="s">
        <v>1920</v>
      </c>
      <c r="D3058" t="s">
        <v>52</v>
      </c>
      <c r="E3058" t="s">
        <v>31</v>
      </c>
      <c r="F3058" s="2">
        <v>36526</v>
      </c>
      <c r="G3058" s="2">
        <v>39813</v>
      </c>
      <c r="H3058">
        <v>38703</v>
      </c>
      <c r="I3058">
        <v>33105</v>
      </c>
      <c r="J3058">
        <v>240</v>
      </c>
      <c r="K3058">
        <f t="shared" si="94"/>
        <v>3390382800</v>
      </c>
      <c r="L3058">
        <v>216</v>
      </c>
      <c r="M3058">
        <v>192</v>
      </c>
      <c r="N3058" t="s">
        <v>1920</v>
      </c>
      <c r="O3058">
        <v>1</v>
      </c>
      <c r="P3058" t="s">
        <v>39</v>
      </c>
      <c r="Q3058" s="6">
        <v>42199</v>
      </c>
      <c r="R3058" s="3">
        <v>1222</v>
      </c>
      <c r="S3058" s="3">
        <v>1333</v>
      </c>
      <c r="T3058" t="s">
        <v>55</v>
      </c>
      <c r="V3058" s="3">
        <v>38703</v>
      </c>
      <c r="X3058" t="s">
        <v>1921</v>
      </c>
      <c r="Z3058">
        <v>720.9</v>
      </c>
      <c r="AA3058" t="s">
        <v>55</v>
      </c>
      <c r="AB3058" s="3">
        <v>398157859</v>
      </c>
      <c r="AC3058" s="3">
        <v>434294782</v>
      </c>
      <c r="AD3058">
        <v>155.97</v>
      </c>
      <c r="AE3058" s="5">
        <f t="shared" si="95"/>
        <v>187134193.72999999</v>
      </c>
      <c r="AF3058">
        <v>170.13</v>
      </c>
      <c r="AG3058" s="4">
        <v>0.47</v>
      </c>
      <c r="AH3058" t="s">
        <v>33</v>
      </c>
      <c r="AI3058" t="s">
        <v>52</v>
      </c>
      <c r="AJ3058">
        <v>36.778261000000001</v>
      </c>
      <c r="AK3058">
        <v>-119.41793199999999</v>
      </c>
    </row>
    <row r="3059" spans="1:37" x14ac:dyDescent="0.25">
      <c r="A3059">
        <v>3057</v>
      </c>
      <c r="B3059">
        <v>620</v>
      </c>
      <c r="C3059" t="s">
        <v>1922</v>
      </c>
      <c r="D3059" t="s">
        <v>52</v>
      </c>
      <c r="E3059" t="s">
        <v>31</v>
      </c>
      <c r="F3059" s="2">
        <v>36161</v>
      </c>
      <c r="G3059" s="2">
        <v>39448</v>
      </c>
      <c r="H3059">
        <v>90086</v>
      </c>
      <c r="I3059">
        <v>84592</v>
      </c>
      <c r="J3059">
        <v>236</v>
      </c>
      <c r="K3059">
        <f t="shared" si="94"/>
        <v>7760008040</v>
      </c>
      <c r="L3059">
        <v>212</v>
      </c>
      <c r="M3059">
        <v>189</v>
      </c>
      <c r="N3059" t="s">
        <v>1922</v>
      </c>
      <c r="O3059" t="s">
        <v>1923</v>
      </c>
      <c r="P3059" t="s">
        <v>39</v>
      </c>
      <c r="Q3059" s="6">
        <v>42050</v>
      </c>
      <c r="R3059" s="3">
        <v>1114</v>
      </c>
      <c r="S3059" s="3">
        <v>1161</v>
      </c>
      <c r="T3059" t="s">
        <v>55</v>
      </c>
      <c r="U3059" t="s">
        <v>2237</v>
      </c>
      <c r="V3059" s="3">
        <v>90687</v>
      </c>
      <c r="W3059">
        <v>94</v>
      </c>
      <c r="Y3059" t="s">
        <v>2238</v>
      </c>
      <c r="AB3059" s="3">
        <v>362998490</v>
      </c>
      <c r="AC3059" s="3">
        <v>378313507</v>
      </c>
      <c r="AD3059">
        <v>94.35</v>
      </c>
      <c r="AE3059" s="5">
        <f t="shared" si="95"/>
        <v>239579003.40000001</v>
      </c>
      <c r="AF3059">
        <v>98.33</v>
      </c>
      <c r="AG3059" s="4">
        <v>0.66</v>
      </c>
      <c r="AH3059" t="s">
        <v>33</v>
      </c>
      <c r="AI3059" t="s">
        <v>52</v>
      </c>
      <c r="AJ3059">
        <v>36.778261000000001</v>
      </c>
      <c r="AK3059">
        <v>-119.41793199999999</v>
      </c>
    </row>
    <row r="3060" spans="1:37" x14ac:dyDescent="0.25">
      <c r="A3060">
        <v>3058</v>
      </c>
      <c r="B3060">
        <v>620</v>
      </c>
      <c r="C3060" t="s">
        <v>1922</v>
      </c>
      <c r="D3060" t="s">
        <v>52</v>
      </c>
      <c r="E3060" t="s">
        <v>31</v>
      </c>
      <c r="F3060" s="2">
        <v>36161</v>
      </c>
      <c r="G3060" s="2">
        <v>39448</v>
      </c>
      <c r="H3060">
        <v>90086</v>
      </c>
      <c r="I3060">
        <v>84592</v>
      </c>
      <c r="J3060">
        <v>236</v>
      </c>
      <c r="K3060">
        <f t="shared" si="94"/>
        <v>7760008040</v>
      </c>
      <c r="L3060">
        <v>212</v>
      </c>
      <c r="M3060">
        <v>189</v>
      </c>
      <c r="N3060" t="s">
        <v>1922</v>
      </c>
      <c r="O3060" t="s">
        <v>1923</v>
      </c>
      <c r="P3060" t="s">
        <v>39</v>
      </c>
      <c r="Q3060" s="6">
        <v>42019</v>
      </c>
      <c r="R3060" s="3">
        <v>1191</v>
      </c>
      <c r="S3060" s="3">
        <v>1222</v>
      </c>
      <c r="T3060" t="s">
        <v>55</v>
      </c>
      <c r="U3060" t="s">
        <v>1924</v>
      </c>
      <c r="V3060" s="3">
        <v>90687</v>
      </c>
      <c r="W3060">
        <v>91</v>
      </c>
      <c r="Y3060" t="s">
        <v>1925</v>
      </c>
      <c r="AB3060" s="3">
        <v>388089050</v>
      </c>
      <c r="AC3060" s="3">
        <v>398190444</v>
      </c>
      <c r="AD3060">
        <v>91.11</v>
      </c>
      <c r="AE3060" s="5">
        <f t="shared" si="95"/>
        <v>256138773</v>
      </c>
      <c r="AF3060">
        <v>93.48</v>
      </c>
      <c r="AG3060" s="4">
        <v>0.66</v>
      </c>
      <c r="AH3060" t="s">
        <v>33</v>
      </c>
      <c r="AI3060" t="s">
        <v>52</v>
      </c>
      <c r="AJ3060">
        <v>36.778261000000001</v>
      </c>
      <c r="AK3060">
        <v>-119.41793199999999</v>
      </c>
    </row>
    <row r="3061" spans="1:37" x14ac:dyDescent="0.25">
      <c r="A3061">
        <v>3059</v>
      </c>
      <c r="B3061">
        <v>620</v>
      </c>
      <c r="C3061" t="s">
        <v>1922</v>
      </c>
      <c r="D3061" t="s">
        <v>52</v>
      </c>
      <c r="E3061" t="s">
        <v>31</v>
      </c>
      <c r="F3061" s="2">
        <v>36161</v>
      </c>
      <c r="G3061" s="2">
        <v>39448</v>
      </c>
      <c r="H3061">
        <v>90086</v>
      </c>
      <c r="I3061">
        <v>84592</v>
      </c>
      <c r="J3061">
        <v>236</v>
      </c>
      <c r="K3061">
        <f t="shared" si="94"/>
        <v>7760008040</v>
      </c>
      <c r="L3061">
        <v>212</v>
      </c>
      <c r="M3061">
        <v>189</v>
      </c>
      <c r="N3061" t="s">
        <v>1922</v>
      </c>
      <c r="O3061" t="s">
        <v>1923</v>
      </c>
      <c r="P3061" t="s">
        <v>39</v>
      </c>
      <c r="Q3061" s="6">
        <v>42352</v>
      </c>
      <c r="R3061">
        <v>863</v>
      </c>
      <c r="S3061" s="3">
        <v>1574</v>
      </c>
      <c r="T3061" t="s">
        <v>55</v>
      </c>
      <c r="U3061" t="s">
        <v>1926</v>
      </c>
      <c r="V3061" s="3">
        <v>90687</v>
      </c>
      <c r="W3061">
        <v>66</v>
      </c>
      <c r="Y3061" t="s">
        <v>1925</v>
      </c>
      <c r="AB3061" s="3">
        <v>281209782</v>
      </c>
      <c r="AC3061" s="3">
        <v>512890146</v>
      </c>
      <c r="AD3061">
        <v>66.02</v>
      </c>
      <c r="AE3061" s="5">
        <f t="shared" si="95"/>
        <v>185598456.12</v>
      </c>
      <c r="AF3061">
        <v>120.41</v>
      </c>
      <c r="AG3061" s="4">
        <v>0.66</v>
      </c>
      <c r="AH3061" t="s">
        <v>33</v>
      </c>
      <c r="AI3061" t="s">
        <v>52</v>
      </c>
      <c r="AJ3061">
        <v>36.778261000000001</v>
      </c>
      <c r="AK3061">
        <v>-119.41793199999999</v>
      </c>
    </row>
    <row r="3062" spans="1:37" x14ac:dyDescent="0.25">
      <c r="A3062">
        <v>3060</v>
      </c>
      <c r="B3062">
        <v>620</v>
      </c>
      <c r="C3062" t="s">
        <v>1922</v>
      </c>
      <c r="D3062" t="s">
        <v>52</v>
      </c>
      <c r="E3062" t="s">
        <v>31</v>
      </c>
      <c r="F3062" s="2">
        <v>36161</v>
      </c>
      <c r="G3062" s="2">
        <v>39448</v>
      </c>
      <c r="H3062">
        <v>90086</v>
      </c>
      <c r="I3062">
        <v>84592</v>
      </c>
      <c r="J3062">
        <v>236</v>
      </c>
      <c r="K3062">
        <f t="shared" si="94"/>
        <v>7760008040</v>
      </c>
      <c r="L3062">
        <v>212</v>
      </c>
      <c r="M3062">
        <v>189</v>
      </c>
      <c r="N3062" t="s">
        <v>1922</v>
      </c>
      <c r="O3062" t="s">
        <v>1923</v>
      </c>
      <c r="P3062" t="s">
        <v>39</v>
      </c>
      <c r="Q3062" s="6">
        <v>42322</v>
      </c>
      <c r="R3062" s="3">
        <v>1449</v>
      </c>
      <c r="S3062" s="3">
        <v>1587</v>
      </c>
      <c r="T3062" t="s">
        <v>55</v>
      </c>
      <c r="V3062" s="3">
        <v>90687</v>
      </c>
      <c r="W3062">
        <v>115</v>
      </c>
      <c r="Y3062" t="s">
        <v>1925</v>
      </c>
      <c r="AB3062" s="3">
        <v>472158718</v>
      </c>
      <c r="AC3062" s="3">
        <v>517126215</v>
      </c>
      <c r="AD3062">
        <v>114.54</v>
      </c>
      <c r="AE3062" s="5">
        <f t="shared" si="95"/>
        <v>311624753.88</v>
      </c>
      <c r="AF3062">
        <v>125.45</v>
      </c>
      <c r="AG3062" s="4">
        <v>0.66</v>
      </c>
      <c r="AH3062" t="s">
        <v>33</v>
      </c>
      <c r="AI3062" t="s">
        <v>52</v>
      </c>
      <c r="AJ3062">
        <v>36.778261000000001</v>
      </c>
      <c r="AK3062">
        <v>-119.41793199999999</v>
      </c>
    </row>
    <row r="3063" spans="1:37" x14ac:dyDescent="0.25">
      <c r="A3063">
        <v>3061</v>
      </c>
      <c r="B3063">
        <v>620</v>
      </c>
      <c r="C3063" t="s">
        <v>1922</v>
      </c>
      <c r="D3063" t="s">
        <v>52</v>
      </c>
      <c r="E3063" t="s">
        <v>31</v>
      </c>
      <c r="F3063" s="2">
        <v>36161</v>
      </c>
      <c r="G3063" s="2">
        <v>39448</v>
      </c>
      <c r="H3063">
        <v>90086</v>
      </c>
      <c r="I3063">
        <v>84592</v>
      </c>
      <c r="J3063">
        <v>236</v>
      </c>
      <c r="K3063">
        <f t="shared" si="94"/>
        <v>7760008040</v>
      </c>
      <c r="L3063">
        <v>212</v>
      </c>
      <c r="M3063">
        <v>189</v>
      </c>
      <c r="N3063" t="s">
        <v>1922</v>
      </c>
      <c r="O3063" t="s">
        <v>1923</v>
      </c>
      <c r="P3063" t="s">
        <v>39</v>
      </c>
      <c r="Q3063" s="6">
        <v>42291</v>
      </c>
      <c r="R3063" s="3">
        <v>1860</v>
      </c>
      <c r="S3063" s="3">
        <v>2022</v>
      </c>
      <c r="T3063" t="s">
        <v>55</v>
      </c>
      <c r="V3063" s="3">
        <v>90687</v>
      </c>
      <c r="W3063">
        <v>142</v>
      </c>
      <c r="Y3063" t="s">
        <v>1925</v>
      </c>
      <c r="AB3063" s="3">
        <v>606083654</v>
      </c>
      <c r="AC3063" s="3">
        <v>658871585</v>
      </c>
      <c r="AD3063">
        <v>142.29</v>
      </c>
      <c r="AE3063" s="5">
        <f t="shared" si="95"/>
        <v>400015211.64000005</v>
      </c>
      <c r="AF3063">
        <v>154.68</v>
      </c>
      <c r="AG3063" s="4">
        <v>0.66</v>
      </c>
      <c r="AH3063" t="s">
        <v>33</v>
      </c>
      <c r="AI3063" t="s">
        <v>52</v>
      </c>
      <c r="AJ3063">
        <v>36.778261000000001</v>
      </c>
      <c r="AK3063">
        <v>-119.41793199999999</v>
      </c>
    </row>
    <row r="3064" spans="1:37" x14ac:dyDescent="0.25">
      <c r="A3064">
        <v>3062</v>
      </c>
      <c r="B3064">
        <v>620</v>
      </c>
      <c r="C3064" t="s">
        <v>1922</v>
      </c>
      <c r="D3064" t="s">
        <v>52</v>
      </c>
      <c r="E3064" t="s">
        <v>31</v>
      </c>
      <c r="F3064" s="2">
        <v>36161</v>
      </c>
      <c r="G3064" s="2">
        <v>39448</v>
      </c>
      <c r="H3064">
        <v>90086</v>
      </c>
      <c r="I3064">
        <v>84592</v>
      </c>
      <c r="J3064">
        <v>236</v>
      </c>
      <c r="K3064">
        <f t="shared" si="94"/>
        <v>7760008040</v>
      </c>
      <c r="L3064">
        <v>212</v>
      </c>
      <c r="M3064">
        <v>189</v>
      </c>
      <c r="N3064" t="s">
        <v>1922</v>
      </c>
      <c r="O3064" t="s">
        <v>1923</v>
      </c>
      <c r="P3064" t="s">
        <v>39</v>
      </c>
      <c r="Q3064" s="6">
        <v>42261</v>
      </c>
      <c r="R3064" s="3">
        <v>2013</v>
      </c>
      <c r="S3064" s="3">
        <v>2197</v>
      </c>
      <c r="T3064" t="s">
        <v>55</v>
      </c>
      <c r="V3064" s="3">
        <v>90687</v>
      </c>
      <c r="W3064">
        <v>130</v>
      </c>
      <c r="Y3064" t="s">
        <v>1925</v>
      </c>
      <c r="AB3064" s="3">
        <v>655938923</v>
      </c>
      <c r="AC3064" s="3">
        <v>715895585</v>
      </c>
      <c r="AD3064">
        <v>130.19</v>
      </c>
      <c r="AE3064" s="5">
        <f t="shared" si="95"/>
        <v>354207018.42000002</v>
      </c>
      <c r="AF3064">
        <v>142.09</v>
      </c>
      <c r="AG3064" s="4">
        <v>0.54</v>
      </c>
      <c r="AH3064" t="s">
        <v>33</v>
      </c>
      <c r="AI3064" t="s">
        <v>52</v>
      </c>
      <c r="AJ3064">
        <v>36.778261000000001</v>
      </c>
      <c r="AK3064">
        <v>-119.41793199999999</v>
      </c>
    </row>
    <row r="3065" spans="1:37" x14ac:dyDescent="0.25">
      <c r="A3065">
        <v>3063</v>
      </c>
      <c r="B3065">
        <v>620</v>
      </c>
      <c r="C3065" t="s">
        <v>1922</v>
      </c>
      <c r="D3065" t="s">
        <v>52</v>
      </c>
      <c r="E3065" t="s">
        <v>31</v>
      </c>
      <c r="F3065" s="2">
        <v>36161</v>
      </c>
      <c r="G3065" s="2">
        <v>39448</v>
      </c>
      <c r="H3065">
        <v>90086</v>
      </c>
      <c r="I3065">
        <v>84592</v>
      </c>
      <c r="J3065">
        <v>236</v>
      </c>
      <c r="K3065">
        <f t="shared" si="94"/>
        <v>7760008040</v>
      </c>
      <c r="L3065">
        <v>212</v>
      </c>
      <c r="M3065">
        <v>189</v>
      </c>
      <c r="N3065" t="s">
        <v>1922</v>
      </c>
      <c r="O3065" t="s">
        <v>1554</v>
      </c>
      <c r="P3065" t="s">
        <v>39</v>
      </c>
      <c r="Q3065" s="6">
        <v>42230</v>
      </c>
      <c r="R3065" s="3">
        <v>2134</v>
      </c>
      <c r="S3065" s="3">
        <v>2308</v>
      </c>
      <c r="T3065" t="s">
        <v>55</v>
      </c>
      <c r="V3065" s="3">
        <v>90086</v>
      </c>
      <c r="Y3065" t="s">
        <v>1927</v>
      </c>
      <c r="AB3065" s="3">
        <v>695366945</v>
      </c>
      <c r="AC3065" s="3">
        <v>752065094</v>
      </c>
      <c r="AD3065">
        <v>164.34</v>
      </c>
      <c r="AE3065" s="5">
        <f t="shared" si="95"/>
        <v>458942183.70000005</v>
      </c>
      <c r="AF3065">
        <v>177.74</v>
      </c>
      <c r="AG3065" s="4">
        <v>0.66</v>
      </c>
      <c r="AH3065" t="s">
        <v>33</v>
      </c>
      <c r="AI3065" t="s">
        <v>52</v>
      </c>
      <c r="AJ3065">
        <v>36.778261000000001</v>
      </c>
      <c r="AK3065">
        <v>-119.41793199999999</v>
      </c>
    </row>
    <row r="3066" spans="1:37" x14ac:dyDescent="0.25">
      <c r="A3066">
        <v>3064</v>
      </c>
      <c r="B3066">
        <v>620</v>
      </c>
      <c r="C3066" t="s">
        <v>1922</v>
      </c>
      <c r="D3066" t="s">
        <v>52</v>
      </c>
      <c r="E3066" t="s">
        <v>31</v>
      </c>
      <c r="F3066" s="2">
        <v>36161</v>
      </c>
      <c r="G3066" s="2">
        <v>39448</v>
      </c>
      <c r="H3066">
        <v>90086</v>
      </c>
      <c r="I3066">
        <v>84592</v>
      </c>
      <c r="J3066">
        <v>236</v>
      </c>
      <c r="K3066">
        <f t="shared" si="94"/>
        <v>7760008040</v>
      </c>
      <c r="L3066">
        <v>212</v>
      </c>
      <c r="M3066">
        <v>189</v>
      </c>
      <c r="N3066" t="s">
        <v>1922</v>
      </c>
      <c r="O3066" t="s">
        <v>1554</v>
      </c>
      <c r="P3066" t="s">
        <v>39</v>
      </c>
      <c r="Q3066" s="6">
        <v>42199</v>
      </c>
      <c r="R3066" s="3">
        <v>2248</v>
      </c>
      <c r="S3066" s="3">
        <v>2357</v>
      </c>
      <c r="T3066" t="s">
        <v>55</v>
      </c>
      <c r="V3066" s="3">
        <v>90086</v>
      </c>
      <c r="Y3066" t="s">
        <v>1928</v>
      </c>
      <c r="AB3066" s="3">
        <v>732514008</v>
      </c>
      <c r="AC3066" s="3">
        <v>768031813</v>
      </c>
      <c r="AD3066">
        <v>173.12</v>
      </c>
      <c r="AE3066" s="5">
        <f t="shared" si="95"/>
        <v>483459245.28000003</v>
      </c>
      <c r="AF3066">
        <v>181.51</v>
      </c>
      <c r="AG3066" s="4">
        <v>0.66</v>
      </c>
      <c r="AH3066" t="s">
        <v>33</v>
      </c>
      <c r="AI3066" t="s">
        <v>52</v>
      </c>
      <c r="AJ3066">
        <v>36.778261000000001</v>
      </c>
      <c r="AK3066">
        <v>-119.41793199999999</v>
      </c>
    </row>
    <row r="3067" spans="1:37" x14ac:dyDescent="0.25">
      <c r="A3067">
        <v>3065</v>
      </c>
      <c r="B3067">
        <v>620</v>
      </c>
      <c r="C3067" t="s">
        <v>1922</v>
      </c>
      <c r="D3067" t="s">
        <v>52</v>
      </c>
      <c r="E3067" t="s">
        <v>31</v>
      </c>
      <c r="F3067" s="2">
        <v>36161</v>
      </c>
      <c r="G3067" s="2">
        <v>39448</v>
      </c>
      <c r="H3067">
        <v>90086</v>
      </c>
      <c r="I3067">
        <v>84592</v>
      </c>
      <c r="J3067">
        <v>236</v>
      </c>
      <c r="K3067">
        <f t="shared" si="94"/>
        <v>7760008040</v>
      </c>
      <c r="L3067">
        <v>212</v>
      </c>
      <c r="M3067">
        <v>189</v>
      </c>
      <c r="N3067" t="s">
        <v>1922</v>
      </c>
      <c r="O3067" t="s">
        <v>1554</v>
      </c>
      <c r="P3067" t="s">
        <v>39</v>
      </c>
      <c r="Q3067" s="6">
        <v>42169</v>
      </c>
      <c r="R3067" s="3">
        <v>2156</v>
      </c>
      <c r="S3067" s="3">
        <v>2218</v>
      </c>
      <c r="T3067" t="s">
        <v>55</v>
      </c>
      <c r="V3067" s="3">
        <v>90086</v>
      </c>
      <c r="Y3067" t="s">
        <v>1929</v>
      </c>
      <c r="AB3067" s="3">
        <v>702535677</v>
      </c>
      <c r="AC3067" s="3">
        <v>722738465</v>
      </c>
      <c r="AD3067">
        <v>171.57</v>
      </c>
      <c r="AE3067" s="5">
        <f t="shared" si="95"/>
        <v>463673546.81999999</v>
      </c>
      <c r="AF3067">
        <v>176.5</v>
      </c>
      <c r="AG3067" s="4">
        <v>0.66</v>
      </c>
      <c r="AH3067" t="s">
        <v>33</v>
      </c>
      <c r="AI3067" t="s">
        <v>52</v>
      </c>
      <c r="AJ3067">
        <v>36.778261000000001</v>
      </c>
      <c r="AK3067">
        <v>-119.41793199999999</v>
      </c>
    </row>
    <row r="3068" spans="1:37" x14ac:dyDescent="0.25">
      <c r="A3068">
        <v>3066</v>
      </c>
      <c r="B3068">
        <v>746</v>
      </c>
      <c r="C3068" t="s">
        <v>1930</v>
      </c>
      <c r="D3068" t="s">
        <v>52</v>
      </c>
      <c r="E3068" t="s">
        <v>31</v>
      </c>
      <c r="F3068" s="2">
        <v>35065</v>
      </c>
      <c r="G3068" s="2">
        <v>38353</v>
      </c>
      <c r="H3068">
        <v>100</v>
      </c>
      <c r="I3068">
        <v>100</v>
      </c>
      <c r="J3068">
        <v>94111</v>
      </c>
      <c r="K3068">
        <f t="shared" si="94"/>
        <v>3435051500</v>
      </c>
      <c r="L3068">
        <v>84700</v>
      </c>
      <c r="M3068">
        <v>75289</v>
      </c>
      <c r="N3068" t="s">
        <v>1930</v>
      </c>
      <c r="O3068" t="s">
        <v>98</v>
      </c>
      <c r="P3068" t="s">
        <v>39</v>
      </c>
      <c r="Q3068" s="6">
        <v>42050</v>
      </c>
      <c r="R3068">
        <v>533</v>
      </c>
      <c r="S3068">
        <v>633</v>
      </c>
      <c r="T3068" t="s">
        <v>55</v>
      </c>
      <c r="U3068" t="s">
        <v>2239</v>
      </c>
      <c r="V3068">
        <v>122</v>
      </c>
      <c r="W3068">
        <v>39.409999999999997</v>
      </c>
      <c r="AB3068" s="3">
        <v>173773308</v>
      </c>
      <c r="AC3068" s="3">
        <v>206394294</v>
      </c>
      <c r="AD3068">
        <v>39.78</v>
      </c>
      <c r="AE3068" s="5">
        <f t="shared" si="95"/>
        <v>0</v>
      </c>
      <c r="AF3068">
        <v>47.25</v>
      </c>
      <c r="AG3068" s="4">
        <v>0</v>
      </c>
      <c r="AH3068" t="s">
        <v>376</v>
      </c>
      <c r="AI3068" t="s">
        <v>52</v>
      </c>
      <c r="AJ3068">
        <v>34.003903000000001</v>
      </c>
      <c r="AK3068">
        <v>-118.230073</v>
      </c>
    </row>
    <row r="3069" spans="1:37" x14ac:dyDescent="0.25">
      <c r="A3069">
        <v>3067</v>
      </c>
      <c r="B3069">
        <v>746</v>
      </c>
      <c r="C3069" t="s">
        <v>1930</v>
      </c>
      <c r="D3069" t="s">
        <v>52</v>
      </c>
      <c r="E3069" t="s">
        <v>31</v>
      </c>
      <c r="F3069" s="2">
        <v>35065</v>
      </c>
      <c r="G3069" s="2">
        <v>38353</v>
      </c>
      <c r="H3069">
        <v>100</v>
      </c>
      <c r="I3069">
        <v>100</v>
      </c>
      <c r="J3069">
        <v>94111</v>
      </c>
      <c r="K3069">
        <f t="shared" si="94"/>
        <v>3435051500</v>
      </c>
      <c r="L3069">
        <v>84700</v>
      </c>
      <c r="M3069">
        <v>75289</v>
      </c>
      <c r="N3069" t="s">
        <v>1930</v>
      </c>
      <c r="O3069" t="s">
        <v>98</v>
      </c>
      <c r="P3069" t="s">
        <v>39</v>
      </c>
      <c r="Q3069" s="6">
        <v>42019</v>
      </c>
      <c r="R3069">
        <v>566</v>
      </c>
      <c r="S3069">
        <v>685</v>
      </c>
      <c r="T3069" t="s">
        <v>55</v>
      </c>
      <c r="U3069" t="s">
        <v>1931</v>
      </c>
      <c r="V3069">
        <v>122</v>
      </c>
      <c r="W3069">
        <v>35.200000000000003</v>
      </c>
      <c r="AB3069" s="3">
        <v>184558990</v>
      </c>
      <c r="AC3069" s="3">
        <v>223253847</v>
      </c>
      <c r="AD3069">
        <v>38.159999999999997</v>
      </c>
      <c r="AE3069" s="5">
        <f t="shared" si="95"/>
        <v>0</v>
      </c>
      <c r="AF3069">
        <v>46.16</v>
      </c>
      <c r="AG3069" s="4">
        <v>0</v>
      </c>
      <c r="AH3069" t="s">
        <v>376</v>
      </c>
      <c r="AI3069" t="s">
        <v>52</v>
      </c>
      <c r="AJ3069">
        <v>34.003903000000001</v>
      </c>
      <c r="AK3069">
        <v>-118.230073</v>
      </c>
    </row>
    <row r="3070" spans="1:37" x14ac:dyDescent="0.25">
      <c r="A3070">
        <v>3068</v>
      </c>
      <c r="B3070">
        <v>746</v>
      </c>
      <c r="C3070" t="s">
        <v>1930</v>
      </c>
      <c r="D3070" t="s">
        <v>52</v>
      </c>
      <c r="E3070" t="s">
        <v>31</v>
      </c>
      <c r="F3070" s="2">
        <v>35065</v>
      </c>
      <c r="G3070" s="2">
        <v>38353</v>
      </c>
      <c r="H3070">
        <v>100</v>
      </c>
      <c r="I3070">
        <v>100</v>
      </c>
      <c r="J3070">
        <v>94111</v>
      </c>
      <c r="K3070">
        <f t="shared" si="94"/>
        <v>3435051500</v>
      </c>
      <c r="L3070">
        <v>84700</v>
      </c>
      <c r="M3070">
        <v>75289</v>
      </c>
      <c r="N3070" t="s">
        <v>1930</v>
      </c>
      <c r="O3070" t="s">
        <v>98</v>
      </c>
      <c r="P3070" t="s">
        <v>39</v>
      </c>
      <c r="Q3070" s="6">
        <v>42352</v>
      </c>
      <c r="R3070">
        <v>562</v>
      </c>
      <c r="S3070">
        <v>611</v>
      </c>
      <c r="T3070" t="s">
        <v>55</v>
      </c>
      <c r="U3070" t="s">
        <v>1932</v>
      </c>
      <c r="V3070">
        <v>122</v>
      </c>
      <c r="W3070">
        <v>37.97</v>
      </c>
      <c r="AB3070" s="3">
        <v>183183897</v>
      </c>
      <c r="AC3070" s="3">
        <v>198987691</v>
      </c>
      <c r="AD3070">
        <v>37.880000000000003</v>
      </c>
      <c r="AE3070" s="5">
        <f t="shared" si="95"/>
        <v>0</v>
      </c>
      <c r="AF3070">
        <v>41.14</v>
      </c>
      <c r="AG3070" s="4">
        <v>0</v>
      </c>
      <c r="AH3070" t="s">
        <v>33</v>
      </c>
      <c r="AI3070" t="s">
        <v>52</v>
      </c>
      <c r="AJ3070">
        <v>34.003903000000001</v>
      </c>
      <c r="AK3070">
        <v>-118.230073</v>
      </c>
    </row>
    <row r="3071" spans="1:37" x14ac:dyDescent="0.25">
      <c r="A3071">
        <v>3069</v>
      </c>
      <c r="B3071">
        <v>746</v>
      </c>
      <c r="C3071" t="s">
        <v>1930</v>
      </c>
      <c r="D3071" t="s">
        <v>52</v>
      </c>
      <c r="E3071" t="s">
        <v>31</v>
      </c>
      <c r="F3071" s="2">
        <v>35065</v>
      </c>
      <c r="G3071" s="2">
        <v>38353</v>
      </c>
      <c r="H3071">
        <v>100</v>
      </c>
      <c r="I3071">
        <v>100</v>
      </c>
      <c r="J3071">
        <v>94111</v>
      </c>
      <c r="K3071">
        <f t="shared" si="94"/>
        <v>3435051500</v>
      </c>
      <c r="L3071">
        <v>84700</v>
      </c>
      <c r="M3071">
        <v>75289</v>
      </c>
      <c r="N3071" t="s">
        <v>1930</v>
      </c>
      <c r="O3071" t="s">
        <v>98</v>
      </c>
      <c r="P3071" t="s">
        <v>39</v>
      </c>
      <c r="Q3071" s="6">
        <v>42322</v>
      </c>
      <c r="R3071">
        <v>559</v>
      </c>
      <c r="S3071">
        <v>628</v>
      </c>
      <c r="T3071" t="s">
        <v>55</v>
      </c>
      <c r="U3071" t="s">
        <v>1933</v>
      </c>
      <c r="V3071">
        <v>122</v>
      </c>
      <c r="W3071">
        <v>46.14</v>
      </c>
      <c r="AB3071" s="3">
        <v>182232411</v>
      </c>
      <c r="AC3071" s="3">
        <v>204774812</v>
      </c>
      <c r="AD3071">
        <v>38.94</v>
      </c>
      <c r="AE3071" s="5">
        <f t="shared" si="95"/>
        <v>0</v>
      </c>
      <c r="AF3071">
        <v>43.75</v>
      </c>
      <c r="AG3071" s="4">
        <v>0</v>
      </c>
      <c r="AH3071" t="s">
        <v>376</v>
      </c>
      <c r="AI3071" t="s">
        <v>52</v>
      </c>
      <c r="AJ3071">
        <v>34.003903000000001</v>
      </c>
      <c r="AK3071">
        <v>-118.230073</v>
      </c>
    </row>
    <row r="3072" spans="1:37" x14ac:dyDescent="0.25">
      <c r="A3072">
        <v>3070</v>
      </c>
      <c r="B3072">
        <v>746</v>
      </c>
      <c r="C3072" t="s">
        <v>1930</v>
      </c>
      <c r="D3072" t="s">
        <v>52</v>
      </c>
      <c r="E3072" t="s">
        <v>31</v>
      </c>
      <c r="F3072" s="2">
        <v>35065</v>
      </c>
      <c r="G3072" s="2">
        <v>38353</v>
      </c>
      <c r="H3072">
        <v>100</v>
      </c>
      <c r="I3072">
        <v>100</v>
      </c>
      <c r="J3072">
        <v>94111</v>
      </c>
      <c r="K3072">
        <f t="shared" si="94"/>
        <v>3435051500</v>
      </c>
      <c r="L3072">
        <v>84700</v>
      </c>
      <c r="M3072">
        <v>75289</v>
      </c>
      <c r="N3072" t="s">
        <v>1930</v>
      </c>
      <c r="O3072" t="s">
        <v>98</v>
      </c>
      <c r="P3072" t="s">
        <v>39</v>
      </c>
      <c r="Q3072" s="6">
        <v>42291</v>
      </c>
      <c r="R3072">
        <v>637</v>
      </c>
      <c r="S3072">
        <v>674</v>
      </c>
      <c r="T3072" t="s">
        <v>55</v>
      </c>
      <c r="U3072" t="s">
        <v>1934</v>
      </c>
      <c r="V3072">
        <v>122</v>
      </c>
      <c r="W3072">
        <v>50.82</v>
      </c>
      <c r="AB3072" s="3">
        <v>207495672</v>
      </c>
      <c r="AC3072" s="3">
        <v>219552174</v>
      </c>
      <c r="AD3072">
        <v>42.9</v>
      </c>
      <c r="AE3072" s="5">
        <f t="shared" si="95"/>
        <v>0</v>
      </c>
      <c r="AF3072">
        <v>45.4</v>
      </c>
      <c r="AG3072" s="4">
        <v>0</v>
      </c>
      <c r="AH3072" t="s">
        <v>376</v>
      </c>
      <c r="AI3072" t="s">
        <v>52</v>
      </c>
      <c r="AJ3072">
        <v>34.003903000000001</v>
      </c>
      <c r="AK3072">
        <v>-118.230073</v>
      </c>
    </row>
    <row r="3073" spans="1:37" x14ac:dyDescent="0.25">
      <c r="A3073">
        <v>3071</v>
      </c>
      <c r="B3073">
        <v>746</v>
      </c>
      <c r="C3073" t="s">
        <v>1930</v>
      </c>
      <c r="D3073" t="s">
        <v>52</v>
      </c>
      <c r="E3073" t="s">
        <v>31</v>
      </c>
      <c r="F3073" s="2">
        <v>35065</v>
      </c>
      <c r="G3073" s="2">
        <v>38353</v>
      </c>
      <c r="H3073">
        <v>100</v>
      </c>
      <c r="I3073">
        <v>100</v>
      </c>
      <c r="J3073">
        <v>94111</v>
      </c>
      <c r="K3073">
        <f t="shared" si="94"/>
        <v>3435051500</v>
      </c>
      <c r="L3073">
        <v>84700</v>
      </c>
      <c r="M3073">
        <v>75289</v>
      </c>
      <c r="N3073" t="s">
        <v>1930</v>
      </c>
      <c r="O3073" t="s">
        <v>182</v>
      </c>
      <c r="P3073" t="s">
        <v>39</v>
      </c>
      <c r="Q3073" s="6">
        <v>42261</v>
      </c>
      <c r="R3073">
        <v>628</v>
      </c>
      <c r="S3073">
        <v>621</v>
      </c>
      <c r="T3073" t="s">
        <v>55</v>
      </c>
      <c r="V3073">
        <v>122</v>
      </c>
      <c r="W3073">
        <v>68.52</v>
      </c>
      <c r="AB3073" s="3">
        <v>204634696</v>
      </c>
      <c r="AC3073" s="3">
        <v>202353736</v>
      </c>
      <c r="AD3073">
        <v>43.72</v>
      </c>
      <c r="AE3073" s="5">
        <f t="shared" si="95"/>
        <v>0</v>
      </c>
      <c r="AF3073">
        <v>43.24</v>
      </c>
      <c r="AG3073" s="4">
        <v>0</v>
      </c>
      <c r="AH3073" t="s">
        <v>376</v>
      </c>
      <c r="AI3073" t="s">
        <v>52</v>
      </c>
      <c r="AJ3073">
        <v>34.003903000000001</v>
      </c>
      <c r="AK3073">
        <v>-118.230073</v>
      </c>
    </row>
    <row r="3074" spans="1:37" x14ac:dyDescent="0.25">
      <c r="A3074">
        <v>3072</v>
      </c>
      <c r="B3074">
        <v>746</v>
      </c>
      <c r="C3074" t="s">
        <v>1930</v>
      </c>
      <c r="D3074" t="s">
        <v>52</v>
      </c>
      <c r="E3074" t="s">
        <v>31</v>
      </c>
      <c r="F3074" s="2">
        <v>35065</v>
      </c>
      <c r="G3074" s="2">
        <v>38353</v>
      </c>
      <c r="H3074">
        <v>100</v>
      </c>
      <c r="I3074">
        <v>100</v>
      </c>
      <c r="J3074">
        <v>94111</v>
      </c>
      <c r="K3074">
        <f t="shared" si="94"/>
        <v>3435051500</v>
      </c>
      <c r="L3074">
        <v>84700</v>
      </c>
      <c r="M3074">
        <v>75289</v>
      </c>
      <c r="N3074" t="s">
        <v>1930</v>
      </c>
      <c r="O3074" t="s">
        <v>1935</v>
      </c>
      <c r="P3074" t="s">
        <v>39</v>
      </c>
      <c r="Q3074" s="6">
        <v>42230</v>
      </c>
      <c r="R3074">
        <v>672</v>
      </c>
      <c r="S3074">
        <v>649</v>
      </c>
      <c r="T3074" t="s">
        <v>55</v>
      </c>
      <c r="U3074" t="s">
        <v>1936</v>
      </c>
      <c r="V3074">
        <v>100</v>
      </c>
      <c r="AB3074" s="3">
        <v>218972159</v>
      </c>
      <c r="AC3074" s="3">
        <v>211477576</v>
      </c>
      <c r="AD3074">
        <v>55.24</v>
      </c>
      <c r="AE3074" s="5">
        <f t="shared" si="95"/>
        <v>0</v>
      </c>
      <c r="AF3074">
        <v>53.35</v>
      </c>
      <c r="AG3074" s="4">
        <v>0</v>
      </c>
      <c r="AH3074" t="s">
        <v>376</v>
      </c>
      <c r="AI3074" t="s">
        <v>52</v>
      </c>
      <c r="AJ3074">
        <v>34.003903000000001</v>
      </c>
      <c r="AK3074">
        <v>-118.230073</v>
      </c>
    </row>
    <row r="3075" spans="1:37" x14ac:dyDescent="0.25">
      <c r="A3075">
        <v>3073</v>
      </c>
      <c r="B3075">
        <v>746</v>
      </c>
      <c r="C3075" t="s">
        <v>1930</v>
      </c>
      <c r="D3075" t="s">
        <v>52</v>
      </c>
      <c r="E3075" t="s">
        <v>31</v>
      </c>
      <c r="F3075" s="2">
        <v>35065</v>
      </c>
      <c r="G3075" s="2">
        <v>38353</v>
      </c>
      <c r="H3075">
        <v>100</v>
      </c>
      <c r="I3075">
        <v>100</v>
      </c>
      <c r="J3075">
        <v>94111</v>
      </c>
      <c r="K3075">
        <f t="shared" ref="K3075:K3138" si="96">J3075*H3075*365</f>
        <v>3435051500</v>
      </c>
      <c r="L3075">
        <v>84700</v>
      </c>
      <c r="M3075">
        <v>75289</v>
      </c>
      <c r="N3075" t="s">
        <v>1930</v>
      </c>
      <c r="O3075" t="s">
        <v>98</v>
      </c>
      <c r="P3075" t="s">
        <v>39</v>
      </c>
      <c r="Q3075" s="6">
        <v>42199</v>
      </c>
      <c r="R3075">
        <v>701</v>
      </c>
      <c r="S3075">
        <v>692</v>
      </c>
      <c r="T3075" t="s">
        <v>55</v>
      </c>
      <c r="U3075" t="s">
        <v>1937</v>
      </c>
      <c r="V3075">
        <v>100</v>
      </c>
      <c r="AB3075" s="3">
        <v>228278476</v>
      </c>
      <c r="AC3075" s="3">
        <v>225450085</v>
      </c>
      <c r="AD3075">
        <v>57.59</v>
      </c>
      <c r="AE3075" s="5">
        <f t="shared" ref="AE3075:AE3138" si="97">AB3075*AG3075</f>
        <v>0</v>
      </c>
      <c r="AF3075">
        <v>56.87</v>
      </c>
      <c r="AG3075" s="4">
        <v>0</v>
      </c>
      <c r="AH3075" t="s">
        <v>376</v>
      </c>
      <c r="AI3075" t="s">
        <v>52</v>
      </c>
      <c r="AJ3075">
        <v>34.003903000000001</v>
      </c>
      <c r="AK3075">
        <v>-118.230073</v>
      </c>
    </row>
    <row r="3076" spans="1:37" x14ac:dyDescent="0.25">
      <c r="A3076">
        <v>3074</v>
      </c>
      <c r="B3076">
        <v>746</v>
      </c>
      <c r="C3076" t="s">
        <v>1930</v>
      </c>
      <c r="D3076" t="s">
        <v>52</v>
      </c>
      <c r="E3076" t="s">
        <v>31</v>
      </c>
      <c r="F3076" s="2">
        <v>35065</v>
      </c>
      <c r="G3076" s="2">
        <v>38353</v>
      </c>
      <c r="H3076">
        <v>100</v>
      </c>
      <c r="I3076">
        <v>100</v>
      </c>
      <c r="J3076">
        <v>94111</v>
      </c>
      <c r="K3076">
        <f t="shared" si="96"/>
        <v>3435051500</v>
      </c>
      <c r="L3076">
        <v>84700</v>
      </c>
      <c r="M3076">
        <v>75289</v>
      </c>
      <c r="N3076" t="s">
        <v>1930</v>
      </c>
      <c r="O3076" t="s">
        <v>98</v>
      </c>
      <c r="P3076" t="s">
        <v>39</v>
      </c>
      <c r="Q3076" s="6">
        <v>42169</v>
      </c>
      <c r="R3076">
        <v>630</v>
      </c>
      <c r="S3076">
        <v>659</v>
      </c>
      <c r="T3076" t="s">
        <v>55</v>
      </c>
      <c r="U3076" t="s">
        <v>1938</v>
      </c>
      <c r="V3076">
        <v>100</v>
      </c>
      <c r="AB3076" s="3">
        <v>205250555</v>
      </c>
      <c r="AC3076" s="3">
        <v>214817553</v>
      </c>
      <c r="AD3076">
        <v>53.5</v>
      </c>
      <c r="AE3076" s="5">
        <f t="shared" si="97"/>
        <v>0</v>
      </c>
      <c r="AF3076">
        <v>56</v>
      </c>
      <c r="AG3076" s="4">
        <v>0</v>
      </c>
      <c r="AH3076" t="s">
        <v>376</v>
      </c>
      <c r="AI3076" t="s">
        <v>52</v>
      </c>
      <c r="AJ3076">
        <v>34.003903000000001</v>
      </c>
      <c r="AK3076">
        <v>-118.230073</v>
      </c>
    </row>
    <row r="3077" spans="1:37" x14ac:dyDescent="0.25">
      <c r="A3077">
        <v>3075</v>
      </c>
      <c r="B3077">
        <v>642</v>
      </c>
      <c r="C3077" t="s">
        <v>1939</v>
      </c>
      <c r="D3077" t="s">
        <v>30</v>
      </c>
      <c r="E3077" t="s">
        <v>31</v>
      </c>
      <c r="F3077" s="2">
        <v>35065</v>
      </c>
      <c r="G3077" s="2">
        <v>38717</v>
      </c>
      <c r="H3077">
        <v>99642</v>
      </c>
      <c r="I3077">
        <v>71899</v>
      </c>
      <c r="J3077">
        <v>260</v>
      </c>
      <c r="K3077">
        <f t="shared" si="96"/>
        <v>9456025800</v>
      </c>
      <c r="L3077">
        <v>234</v>
      </c>
      <c r="M3077">
        <v>208</v>
      </c>
      <c r="N3077" t="s">
        <v>1939</v>
      </c>
      <c r="O3077" t="s">
        <v>2240</v>
      </c>
      <c r="P3077" t="s">
        <v>39</v>
      </c>
      <c r="Q3077" s="6">
        <v>42050</v>
      </c>
      <c r="R3077">
        <v>822</v>
      </c>
      <c r="S3077" s="3">
        <v>1339</v>
      </c>
      <c r="T3077" t="s">
        <v>55</v>
      </c>
      <c r="V3077" s="3">
        <v>116098</v>
      </c>
      <c r="W3077">
        <v>97</v>
      </c>
      <c r="Z3077">
        <v>31091</v>
      </c>
      <c r="AA3077" t="s">
        <v>91</v>
      </c>
      <c r="AB3077" s="3">
        <v>267849873</v>
      </c>
      <c r="AC3077" s="3">
        <v>436315061</v>
      </c>
      <c r="AD3077">
        <v>64.27</v>
      </c>
      <c r="AE3077" s="5">
        <f t="shared" si="97"/>
        <v>208922900.94</v>
      </c>
      <c r="AF3077">
        <v>104.69</v>
      </c>
      <c r="AG3077" s="4">
        <v>0.78</v>
      </c>
      <c r="AH3077" t="s">
        <v>33</v>
      </c>
      <c r="AI3077" t="s">
        <v>30</v>
      </c>
      <c r="AJ3077">
        <v>36.778261000000001</v>
      </c>
      <c r="AK3077">
        <v>-119.41793199999999</v>
      </c>
    </row>
    <row r="3078" spans="1:37" x14ac:dyDescent="0.25">
      <c r="A3078">
        <v>3076</v>
      </c>
      <c r="B3078">
        <v>642</v>
      </c>
      <c r="C3078" t="s">
        <v>1939</v>
      </c>
      <c r="D3078" t="s">
        <v>30</v>
      </c>
      <c r="E3078" t="s">
        <v>31</v>
      </c>
      <c r="F3078" s="2">
        <v>35065</v>
      </c>
      <c r="G3078" s="2">
        <v>38717</v>
      </c>
      <c r="H3078">
        <v>99642</v>
      </c>
      <c r="I3078">
        <v>71899</v>
      </c>
      <c r="J3078">
        <v>260</v>
      </c>
      <c r="K3078">
        <f t="shared" si="96"/>
        <v>9456025800</v>
      </c>
      <c r="L3078">
        <v>234</v>
      </c>
      <c r="M3078">
        <v>208</v>
      </c>
      <c r="N3078" t="s">
        <v>1939</v>
      </c>
      <c r="O3078" t="s">
        <v>1940</v>
      </c>
      <c r="P3078" t="s">
        <v>39</v>
      </c>
      <c r="Q3078" s="6">
        <v>42019</v>
      </c>
      <c r="R3078" s="3">
        <v>1042</v>
      </c>
      <c r="S3078" s="3">
        <v>1409</v>
      </c>
      <c r="T3078" t="s">
        <v>55</v>
      </c>
      <c r="V3078" s="3">
        <v>116217</v>
      </c>
      <c r="W3078">
        <v>110</v>
      </c>
      <c r="Z3078">
        <v>10752</v>
      </c>
      <c r="AA3078" t="s">
        <v>55</v>
      </c>
      <c r="AB3078" s="3">
        <v>339537187</v>
      </c>
      <c r="AC3078" s="3">
        <v>459124661</v>
      </c>
      <c r="AD3078">
        <v>77.28</v>
      </c>
      <c r="AE3078" s="5">
        <f t="shared" si="97"/>
        <v>278420493.33999997</v>
      </c>
      <c r="AF3078">
        <v>104.5</v>
      </c>
      <c r="AG3078" s="4">
        <v>0.82</v>
      </c>
      <c r="AH3078" t="s">
        <v>33</v>
      </c>
      <c r="AI3078" t="s">
        <v>30</v>
      </c>
      <c r="AJ3078">
        <v>36.778261000000001</v>
      </c>
      <c r="AK3078">
        <v>-119.41793199999999</v>
      </c>
    </row>
    <row r="3079" spans="1:37" x14ac:dyDescent="0.25">
      <c r="A3079">
        <v>3077</v>
      </c>
      <c r="B3079">
        <v>642</v>
      </c>
      <c r="C3079" t="s">
        <v>1939</v>
      </c>
      <c r="D3079" t="s">
        <v>30</v>
      </c>
      <c r="E3079" t="s">
        <v>31</v>
      </c>
      <c r="F3079" s="2">
        <v>35065</v>
      </c>
      <c r="G3079" s="2">
        <v>38717</v>
      </c>
      <c r="H3079">
        <v>99642</v>
      </c>
      <c r="I3079">
        <v>71899</v>
      </c>
      <c r="J3079">
        <v>260</v>
      </c>
      <c r="K3079">
        <f t="shared" si="96"/>
        <v>9456025800</v>
      </c>
      <c r="L3079">
        <v>234</v>
      </c>
      <c r="M3079">
        <v>208</v>
      </c>
      <c r="N3079" t="s">
        <v>1939</v>
      </c>
      <c r="O3079" t="s">
        <v>1940</v>
      </c>
      <c r="P3079" t="s">
        <v>39</v>
      </c>
      <c r="Q3079" s="6">
        <v>42352</v>
      </c>
      <c r="R3079" s="3">
        <v>1131</v>
      </c>
      <c r="S3079" s="3">
        <v>1312</v>
      </c>
      <c r="T3079" t="s">
        <v>55</v>
      </c>
      <c r="V3079" s="3">
        <v>117402</v>
      </c>
      <c r="W3079">
        <v>97</v>
      </c>
      <c r="AB3079" s="3">
        <v>368537964</v>
      </c>
      <c r="AC3079" s="3">
        <v>427517072</v>
      </c>
      <c r="AD3079">
        <v>98.22</v>
      </c>
      <c r="AE3079" s="5">
        <f t="shared" si="97"/>
        <v>357481825.07999998</v>
      </c>
      <c r="AF3079">
        <v>113.94</v>
      </c>
      <c r="AG3079" s="4">
        <v>0.97</v>
      </c>
      <c r="AH3079" t="s">
        <v>33</v>
      </c>
      <c r="AI3079" t="s">
        <v>30</v>
      </c>
      <c r="AJ3079">
        <v>36.778261000000001</v>
      </c>
      <c r="AK3079">
        <v>-119.41793199999999</v>
      </c>
    </row>
    <row r="3080" spans="1:37" x14ac:dyDescent="0.25">
      <c r="A3080">
        <v>3078</v>
      </c>
      <c r="B3080">
        <v>642</v>
      </c>
      <c r="C3080" t="s">
        <v>1939</v>
      </c>
      <c r="D3080" t="s">
        <v>30</v>
      </c>
      <c r="E3080" t="s">
        <v>31</v>
      </c>
      <c r="F3080" s="2">
        <v>35065</v>
      </c>
      <c r="G3080" s="2">
        <v>38717</v>
      </c>
      <c r="H3080">
        <v>99642</v>
      </c>
      <c r="I3080">
        <v>71899</v>
      </c>
      <c r="J3080">
        <v>260</v>
      </c>
      <c r="K3080">
        <f t="shared" si="96"/>
        <v>9456025800</v>
      </c>
      <c r="L3080">
        <v>234</v>
      </c>
      <c r="M3080">
        <v>208</v>
      </c>
      <c r="N3080" t="s">
        <v>1939</v>
      </c>
      <c r="P3080" t="s">
        <v>39</v>
      </c>
      <c r="Q3080" s="6">
        <v>42322</v>
      </c>
      <c r="R3080" s="3">
        <v>1454</v>
      </c>
      <c r="S3080" s="3">
        <v>1531</v>
      </c>
      <c r="T3080" t="s">
        <v>55</v>
      </c>
      <c r="V3080" s="3">
        <v>116242</v>
      </c>
      <c r="W3080">
        <v>130</v>
      </c>
      <c r="Z3080">
        <v>24507</v>
      </c>
      <c r="AA3080" t="s">
        <v>91</v>
      </c>
      <c r="AB3080" s="3">
        <v>473787975</v>
      </c>
      <c r="AC3080" s="3">
        <v>498878535</v>
      </c>
      <c r="AD3080">
        <v>105.97</v>
      </c>
      <c r="AE3080" s="5">
        <f t="shared" si="97"/>
        <v>369554620.5</v>
      </c>
      <c r="AF3080">
        <v>111.58</v>
      </c>
      <c r="AG3080" s="4">
        <v>0.78</v>
      </c>
      <c r="AH3080" t="s">
        <v>33</v>
      </c>
      <c r="AI3080" t="s">
        <v>30</v>
      </c>
      <c r="AJ3080">
        <v>36.778261000000001</v>
      </c>
      <c r="AK3080">
        <v>-119.41793199999999</v>
      </c>
    </row>
    <row r="3081" spans="1:37" x14ac:dyDescent="0.25">
      <c r="A3081">
        <v>3079</v>
      </c>
      <c r="B3081">
        <v>642</v>
      </c>
      <c r="C3081" t="s">
        <v>1939</v>
      </c>
      <c r="D3081" t="s">
        <v>30</v>
      </c>
      <c r="E3081" t="s">
        <v>31</v>
      </c>
      <c r="F3081" s="2">
        <v>35065</v>
      </c>
      <c r="G3081" s="2">
        <v>38717</v>
      </c>
      <c r="H3081">
        <v>99642</v>
      </c>
      <c r="I3081">
        <v>71899</v>
      </c>
      <c r="J3081">
        <v>260</v>
      </c>
      <c r="K3081">
        <f t="shared" si="96"/>
        <v>9456025800</v>
      </c>
      <c r="L3081">
        <v>234</v>
      </c>
      <c r="M3081">
        <v>208</v>
      </c>
      <c r="N3081" t="s">
        <v>1939</v>
      </c>
      <c r="P3081" t="s">
        <v>39</v>
      </c>
      <c r="Q3081" s="6">
        <v>42291</v>
      </c>
      <c r="R3081" s="3">
        <v>1886</v>
      </c>
      <c r="S3081" s="3">
        <v>1981</v>
      </c>
      <c r="T3081" t="s">
        <v>55</v>
      </c>
      <c r="V3081" s="3">
        <v>116218</v>
      </c>
      <c r="W3081">
        <v>161</v>
      </c>
      <c r="Z3081">
        <v>54214</v>
      </c>
      <c r="AA3081" t="s">
        <v>91</v>
      </c>
      <c r="AB3081" s="3">
        <v>614555791</v>
      </c>
      <c r="AC3081" s="3">
        <v>645511677</v>
      </c>
      <c r="AD3081">
        <v>119.41</v>
      </c>
      <c r="AE3081" s="5">
        <f t="shared" si="97"/>
        <v>430189053.69999999</v>
      </c>
      <c r="AF3081">
        <v>125.42</v>
      </c>
      <c r="AG3081" s="4">
        <v>0.7</v>
      </c>
      <c r="AH3081" t="s">
        <v>33</v>
      </c>
      <c r="AI3081" t="s">
        <v>30</v>
      </c>
      <c r="AJ3081">
        <v>36.778261000000001</v>
      </c>
      <c r="AK3081">
        <v>-119.41793199999999</v>
      </c>
    </row>
    <row r="3082" spans="1:37" x14ac:dyDescent="0.25">
      <c r="A3082">
        <v>3080</v>
      </c>
      <c r="B3082">
        <v>642</v>
      </c>
      <c r="C3082" t="s">
        <v>1939</v>
      </c>
      <c r="D3082" t="s">
        <v>30</v>
      </c>
      <c r="E3082" t="s">
        <v>31</v>
      </c>
      <c r="F3082" s="2">
        <v>35065</v>
      </c>
      <c r="G3082" s="2">
        <v>38717</v>
      </c>
      <c r="H3082">
        <v>99642</v>
      </c>
      <c r="I3082">
        <v>71899</v>
      </c>
      <c r="J3082">
        <v>260</v>
      </c>
      <c r="K3082">
        <f t="shared" si="96"/>
        <v>9456025800</v>
      </c>
      <c r="L3082">
        <v>234</v>
      </c>
      <c r="M3082">
        <v>208</v>
      </c>
      <c r="N3082" t="s">
        <v>1939</v>
      </c>
      <c r="P3082" t="s">
        <v>39</v>
      </c>
      <c r="Q3082" s="6">
        <v>42261</v>
      </c>
      <c r="R3082" s="3">
        <v>2187</v>
      </c>
      <c r="S3082" s="3">
        <v>2299</v>
      </c>
      <c r="T3082" t="s">
        <v>55</v>
      </c>
      <c r="V3082" s="3">
        <v>116275</v>
      </c>
      <c r="W3082">
        <v>186</v>
      </c>
      <c r="AB3082" s="3">
        <v>712637071</v>
      </c>
      <c r="AC3082" s="3">
        <v>749132431</v>
      </c>
      <c r="AD3082">
        <v>149.13999999999999</v>
      </c>
      <c r="AE3082" s="5">
        <f t="shared" si="97"/>
        <v>520225061.82999998</v>
      </c>
      <c r="AF3082">
        <v>156.77000000000001</v>
      </c>
      <c r="AG3082" s="4">
        <v>0.73</v>
      </c>
      <c r="AH3082" t="s">
        <v>33</v>
      </c>
      <c r="AI3082" t="s">
        <v>30</v>
      </c>
      <c r="AJ3082">
        <v>36.778261000000001</v>
      </c>
      <c r="AK3082">
        <v>-119.41793199999999</v>
      </c>
    </row>
    <row r="3083" spans="1:37" x14ac:dyDescent="0.25">
      <c r="A3083">
        <v>3081</v>
      </c>
      <c r="B3083">
        <v>642</v>
      </c>
      <c r="C3083" t="s">
        <v>1939</v>
      </c>
      <c r="D3083" t="s">
        <v>30</v>
      </c>
      <c r="E3083" t="s">
        <v>31</v>
      </c>
      <c r="F3083" s="2">
        <v>35065</v>
      </c>
      <c r="G3083" s="2">
        <v>38717</v>
      </c>
      <c r="H3083">
        <v>99642</v>
      </c>
      <c r="I3083">
        <v>71899</v>
      </c>
      <c r="J3083">
        <v>260</v>
      </c>
      <c r="K3083">
        <f t="shared" si="96"/>
        <v>9456025800</v>
      </c>
      <c r="L3083">
        <v>234</v>
      </c>
      <c r="M3083">
        <v>208</v>
      </c>
      <c r="N3083" t="s">
        <v>1939</v>
      </c>
      <c r="O3083" t="s">
        <v>1940</v>
      </c>
      <c r="P3083" t="s">
        <v>39</v>
      </c>
      <c r="Q3083" s="6">
        <v>42199</v>
      </c>
      <c r="R3083" s="3">
        <v>2722</v>
      </c>
      <c r="S3083" s="3">
        <v>2816</v>
      </c>
      <c r="T3083" t="s">
        <v>55</v>
      </c>
      <c r="V3083" s="3">
        <v>116642</v>
      </c>
      <c r="AB3083" s="3">
        <v>886967584</v>
      </c>
      <c r="AC3083" s="3">
        <v>917597618</v>
      </c>
      <c r="AD3083">
        <v>179.07</v>
      </c>
      <c r="AE3083" s="5">
        <f t="shared" si="97"/>
        <v>647486336.31999993</v>
      </c>
      <c r="AF3083">
        <v>185.25</v>
      </c>
      <c r="AG3083" s="4">
        <v>0.73</v>
      </c>
      <c r="AH3083" t="s">
        <v>33</v>
      </c>
      <c r="AI3083" t="s">
        <v>30</v>
      </c>
      <c r="AJ3083">
        <v>36.778261000000001</v>
      </c>
      <c r="AK3083">
        <v>-119.41793199999999</v>
      </c>
    </row>
    <row r="3084" spans="1:37" x14ac:dyDescent="0.25">
      <c r="A3084">
        <v>3082</v>
      </c>
      <c r="B3084">
        <v>642</v>
      </c>
      <c r="C3084" t="s">
        <v>1939</v>
      </c>
      <c r="D3084" t="s">
        <v>30</v>
      </c>
      <c r="E3084" t="s">
        <v>31</v>
      </c>
      <c r="F3084" s="2">
        <v>35065</v>
      </c>
      <c r="G3084" s="2">
        <v>38717</v>
      </c>
      <c r="H3084">
        <v>99642</v>
      </c>
      <c r="I3084">
        <v>71899</v>
      </c>
      <c r="J3084">
        <v>260</v>
      </c>
      <c r="K3084">
        <f t="shared" si="96"/>
        <v>9456025800</v>
      </c>
      <c r="L3084">
        <v>234</v>
      </c>
      <c r="M3084">
        <v>208</v>
      </c>
      <c r="N3084" t="s">
        <v>1939</v>
      </c>
      <c r="O3084" t="s">
        <v>1941</v>
      </c>
      <c r="P3084" t="s">
        <v>39</v>
      </c>
      <c r="Q3084" s="6">
        <v>42169</v>
      </c>
      <c r="R3084" s="3">
        <v>2524</v>
      </c>
      <c r="S3084" s="3">
        <v>2614</v>
      </c>
      <c r="T3084" t="s">
        <v>55</v>
      </c>
      <c r="V3084" s="3">
        <v>116497</v>
      </c>
      <c r="AB3084" s="3">
        <v>822449002</v>
      </c>
      <c r="AC3084" s="3">
        <v>851775630</v>
      </c>
      <c r="AD3084">
        <v>176.5</v>
      </c>
      <c r="AE3084" s="5">
        <f t="shared" si="97"/>
        <v>616836751.5</v>
      </c>
      <c r="AF3084">
        <v>182.79</v>
      </c>
      <c r="AG3084" s="4">
        <v>0.75</v>
      </c>
      <c r="AH3084" t="s">
        <v>33</v>
      </c>
      <c r="AI3084" t="s">
        <v>30</v>
      </c>
      <c r="AJ3084">
        <v>36.778261000000001</v>
      </c>
      <c r="AK3084">
        <v>-119.41793199999999</v>
      </c>
    </row>
    <row r="3085" spans="1:37" x14ac:dyDescent="0.25">
      <c r="A3085">
        <v>3083</v>
      </c>
      <c r="B3085">
        <v>784</v>
      </c>
      <c r="C3085" t="s">
        <v>1942</v>
      </c>
      <c r="D3085" t="s">
        <v>52</v>
      </c>
      <c r="E3085" t="s">
        <v>53</v>
      </c>
      <c r="F3085" s="2">
        <v>35065</v>
      </c>
      <c r="G3085" s="2">
        <v>38353</v>
      </c>
      <c r="H3085">
        <v>125962</v>
      </c>
      <c r="I3085">
        <v>114478</v>
      </c>
      <c r="J3085">
        <v>175</v>
      </c>
      <c r="K3085">
        <f t="shared" si="96"/>
        <v>8045822750</v>
      </c>
      <c r="L3085">
        <v>159</v>
      </c>
      <c r="M3085">
        <v>142</v>
      </c>
      <c r="N3085" t="s">
        <v>1942</v>
      </c>
      <c r="O3085">
        <v>2</v>
      </c>
      <c r="P3085" t="s">
        <v>39</v>
      </c>
      <c r="Q3085" s="6">
        <v>42050</v>
      </c>
      <c r="R3085" s="3">
        <v>1168</v>
      </c>
      <c r="S3085" s="3">
        <v>1028</v>
      </c>
      <c r="T3085" t="s">
        <v>55</v>
      </c>
      <c r="U3085" t="s">
        <v>1943</v>
      </c>
      <c r="V3085" s="3">
        <v>124746</v>
      </c>
      <c r="W3085">
        <v>82</v>
      </c>
      <c r="AB3085" s="3">
        <v>380594467</v>
      </c>
      <c r="AC3085" s="3">
        <v>334975267</v>
      </c>
      <c r="AD3085">
        <v>81.72</v>
      </c>
      <c r="AE3085" s="5">
        <f t="shared" si="97"/>
        <v>285445850.25</v>
      </c>
      <c r="AF3085">
        <v>71.930000000000007</v>
      </c>
      <c r="AG3085" s="4">
        <v>0.75</v>
      </c>
      <c r="AH3085" t="s">
        <v>33</v>
      </c>
      <c r="AI3085" t="s">
        <v>52</v>
      </c>
      <c r="AJ3085">
        <v>37.354087</v>
      </c>
      <c r="AK3085">
        <v>-120.42379299999899</v>
      </c>
    </row>
    <row r="3086" spans="1:37" x14ac:dyDescent="0.25">
      <c r="A3086">
        <v>3084</v>
      </c>
      <c r="B3086">
        <v>784</v>
      </c>
      <c r="C3086" t="s">
        <v>1942</v>
      </c>
      <c r="D3086" t="s">
        <v>52</v>
      </c>
      <c r="E3086" t="s">
        <v>53</v>
      </c>
      <c r="F3086" s="2">
        <v>35065</v>
      </c>
      <c r="G3086" s="2">
        <v>38353</v>
      </c>
      <c r="H3086">
        <v>125962</v>
      </c>
      <c r="I3086">
        <v>114478</v>
      </c>
      <c r="J3086">
        <v>175</v>
      </c>
      <c r="K3086">
        <f t="shared" si="96"/>
        <v>8045822750</v>
      </c>
      <c r="L3086">
        <v>159</v>
      </c>
      <c r="M3086">
        <v>142</v>
      </c>
      <c r="N3086" t="s">
        <v>1942</v>
      </c>
      <c r="O3086">
        <v>2</v>
      </c>
      <c r="P3086" t="s">
        <v>39</v>
      </c>
      <c r="Q3086" s="6">
        <v>42019</v>
      </c>
      <c r="R3086" s="3">
        <v>1080</v>
      </c>
      <c r="S3086" s="3">
        <v>1486</v>
      </c>
      <c r="T3086" t="s">
        <v>55</v>
      </c>
      <c r="U3086" t="s">
        <v>1943</v>
      </c>
      <c r="V3086" s="3">
        <v>124746</v>
      </c>
      <c r="W3086">
        <v>67</v>
      </c>
      <c r="AB3086" s="3">
        <v>351919541</v>
      </c>
      <c r="AC3086" s="3">
        <v>484215221</v>
      </c>
      <c r="AD3086">
        <v>67.34</v>
      </c>
      <c r="AE3086" s="5">
        <f t="shared" si="97"/>
        <v>260420460.34</v>
      </c>
      <c r="AF3086">
        <v>92.66</v>
      </c>
      <c r="AG3086" s="4">
        <v>0.74</v>
      </c>
      <c r="AH3086" t="s">
        <v>33</v>
      </c>
      <c r="AI3086" t="s">
        <v>52</v>
      </c>
      <c r="AJ3086">
        <v>37.354087</v>
      </c>
      <c r="AK3086">
        <v>-120.42379299999899</v>
      </c>
    </row>
    <row r="3087" spans="1:37" x14ac:dyDescent="0.25">
      <c r="A3087">
        <v>3085</v>
      </c>
      <c r="B3087">
        <v>784</v>
      </c>
      <c r="C3087" t="s">
        <v>1942</v>
      </c>
      <c r="D3087" t="s">
        <v>52</v>
      </c>
      <c r="E3087" t="s">
        <v>53</v>
      </c>
      <c r="F3087" s="2">
        <v>35065</v>
      </c>
      <c r="G3087" s="2">
        <v>38353</v>
      </c>
      <c r="H3087">
        <v>125962</v>
      </c>
      <c r="I3087">
        <v>114478</v>
      </c>
      <c r="J3087">
        <v>175</v>
      </c>
      <c r="K3087">
        <f t="shared" si="96"/>
        <v>8045822750</v>
      </c>
      <c r="L3087">
        <v>159</v>
      </c>
      <c r="M3087">
        <v>142</v>
      </c>
      <c r="N3087" t="s">
        <v>1942</v>
      </c>
      <c r="O3087" t="s">
        <v>270</v>
      </c>
      <c r="P3087" t="s">
        <v>39</v>
      </c>
      <c r="Q3087" s="6">
        <v>42352</v>
      </c>
      <c r="R3087">
        <v>971</v>
      </c>
      <c r="S3087" s="3">
        <v>1255</v>
      </c>
      <c r="T3087" t="s">
        <v>55</v>
      </c>
      <c r="U3087" t="s">
        <v>1943</v>
      </c>
      <c r="V3087" s="3">
        <v>124293</v>
      </c>
      <c r="W3087">
        <v>58</v>
      </c>
      <c r="AB3087" s="3">
        <v>316401736</v>
      </c>
      <c r="AC3087" s="3">
        <v>408943541</v>
      </c>
      <c r="AD3087">
        <v>58.3</v>
      </c>
      <c r="AE3087" s="5">
        <f t="shared" si="97"/>
        <v>224645232.56</v>
      </c>
      <c r="AF3087">
        <v>75.36</v>
      </c>
      <c r="AG3087" s="4">
        <v>0.71</v>
      </c>
      <c r="AH3087" t="s">
        <v>33</v>
      </c>
      <c r="AI3087" t="s">
        <v>52</v>
      </c>
      <c r="AJ3087">
        <v>37.354087</v>
      </c>
      <c r="AK3087">
        <v>-120.42379299999899</v>
      </c>
    </row>
    <row r="3088" spans="1:37" x14ac:dyDescent="0.25">
      <c r="A3088">
        <v>3086</v>
      </c>
      <c r="B3088">
        <v>784</v>
      </c>
      <c r="C3088" t="s">
        <v>1942</v>
      </c>
      <c r="D3088" t="s">
        <v>52</v>
      </c>
      <c r="E3088" t="s">
        <v>53</v>
      </c>
      <c r="F3088" s="2">
        <v>35065</v>
      </c>
      <c r="G3088" s="2">
        <v>38353</v>
      </c>
      <c r="H3088">
        <v>125962</v>
      </c>
      <c r="I3088">
        <v>114478</v>
      </c>
      <c r="J3088">
        <v>175</v>
      </c>
      <c r="K3088">
        <f t="shared" si="96"/>
        <v>8045822750</v>
      </c>
      <c r="L3088">
        <v>159</v>
      </c>
      <c r="M3088">
        <v>142</v>
      </c>
      <c r="N3088" t="s">
        <v>1942</v>
      </c>
      <c r="O3088" t="s">
        <v>270</v>
      </c>
      <c r="P3088" t="s">
        <v>39</v>
      </c>
      <c r="Q3088" s="6">
        <v>42322</v>
      </c>
      <c r="R3088" s="3">
        <v>1387</v>
      </c>
      <c r="S3088" s="3">
        <v>1361</v>
      </c>
      <c r="T3088" t="s">
        <v>55</v>
      </c>
      <c r="U3088" t="s">
        <v>1943</v>
      </c>
      <c r="V3088" s="3">
        <v>124293</v>
      </c>
      <c r="W3088">
        <v>81</v>
      </c>
      <c r="AB3088" s="3">
        <v>451955929</v>
      </c>
      <c r="AC3088" s="3">
        <v>443483792</v>
      </c>
      <c r="AD3088">
        <v>81.209999999999994</v>
      </c>
      <c r="AE3088" s="5">
        <f t="shared" si="97"/>
        <v>302810472.43000001</v>
      </c>
      <c r="AF3088">
        <v>79.69</v>
      </c>
      <c r="AG3088" s="4">
        <v>0.67</v>
      </c>
      <c r="AH3088" t="s">
        <v>33</v>
      </c>
      <c r="AI3088" t="s">
        <v>52</v>
      </c>
      <c r="AJ3088">
        <v>37.354087</v>
      </c>
      <c r="AK3088">
        <v>-120.42379299999899</v>
      </c>
    </row>
    <row r="3089" spans="1:37" x14ac:dyDescent="0.25">
      <c r="A3089">
        <v>3087</v>
      </c>
      <c r="B3089">
        <v>784</v>
      </c>
      <c r="C3089" t="s">
        <v>1942</v>
      </c>
      <c r="D3089" t="s">
        <v>52</v>
      </c>
      <c r="E3089" t="s">
        <v>53</v>
      </c>
      <c r="F3089" s="2">
        <v>35065</v>
      </c>
      <c r="G3089" s="2">
        <v>38353</v>
      </c>
      <c r="H3089">
        <v>125962</v>
      </c>
      <c r="I3089">
        <v>114478</v>
      </c>
      <c r="J3089">
        <v>175</v>
      </c>
      <c r="K3089">
        <f t="shared" si="96"/>
        <v>8045822750</v>
      </c>
      <c r="L3089">
        <v>159</v>
      </c>
      <c r="M3089">
        <v>142</v>
      </c>
      <c r="N3089" t="s">
        <v>1942</v>
      </c>
      <c r="O3089" t="s">
        <v>270</v>
      </c>
      <c r="P3089" t="s">
        <v>39</v>
      </c>
      <c r="Q3089" s="6">
        <v>42291</v>
      </c>
      <c r="R3089" s="3">
        <v>1738</v>
      </c>
      <c r="S3089" s="3">
        <v>1693</v>
      </c>
      <c r="T3089" t="s">
        <v>55</v>
      </c>
      <c r="U3089" t="s">
        <v>1943</v>
      </c>
      <c r="V3089" s="3">
        <v>124293</v>
      </c>
      <c r="W3089">
        <v>101</v>
      </c>
      <c r="AB3089" s="3">
        <v>566329780</v>
      </c>
      <c r="AC3089" s="3">
        <v>551666466</v>
      </c>
      <c r="AD3089">
        <v>101.42</v>
      </c>
      <c r="AE3089" s="5">
        <f t="shared" si="97"/>
        <v>390767548.19999999</v>
      </c>
      <c r="AF3089">
        <v>98.79</v>
      </c>
      <c r="AG3089" s="4">
        <v>0.69</v>
      </c>
      <c r="AH3089" t="s">
        <v>33</v>
      </c>
      <c r="AI3089" t="s">
        <v>52</v>
      </c>
      <c r="AJ3089">
        <v>37.354087</v>
      </c>
      <c r="AK3089">
        <v>-120.42379299999899</v>
      </c>
    </row>
    <row r="3090" spans="1:37" x14ac:dyDescent="0.25">
      <c r="A3090">
        <v>3088</v>
      </c>
      <c r="B3090">
        <v>784</v>
      </c>
      <c r="C3090" t="s">
        <v>1942</v>
      </c>
      <c r="D3090" t="s">
        <v>52</v>
      </c>
      <c r="E3090" t="s">
        <v>53</v>
      </c>
      <c r="F3090" s="2">
        <v>35065</v>
      </c>
      <c r="G3090" s="2">
        <v>38353</v>
      </c>
      <c r="H3090">
        <v>125962</v>
      </c>
      <c r="I3090">
        <v>114478</v>
      </c>
      <c r="J3090">
        <v>175</v>
      </c>
      <c r="K3090">
        <f t="shared" si="96"/>
        <v>8045822750</v>
      </c>
      <c r="L3090">
        <v>159</v>
      </c>
      <c r="M3090">
        <v>142</v>
      </c>
      <c r="N3090" t="s">
        <v>1942</v>
      </c>
      <c r="O3090">
        <v>2</v>
      </c>
      <c r="P3090" t="s">
        <v>39</v>
      </c>
      <c r="Q3090" s="6">
        <v>42261</v>
      </c>
      <c r="R3090" s="3">
        <v>1826</v>
      </c>
      <c r="S3090" s="3">
        <v>2007</v>
      </c>
      <c r="T3090" t="s">
        <v>55</v>
      </c>
      <c r="U3090" t="s">
        <v>1944</v>
      </c>
      <c r="V3090" s="3">
        <v>124293</v>
      </c>
      <c r="W3090">
        <v>105</v>
      </c>
      <c r="AB3090" s="3">
        <v>595004706</v>
      </c>
      <c r="AC3090" s="3">
        <v>653983814</v>
      </c>
      <c r="AD3090">
        <v>105.32</v>
      </c>
      <c r="AE3090" s="5">
        <f t="shared" si="97"/>
        <v>392703105.96000004</v>
      </c>
      <c r="AF3090">
        <v>115.76</v>
      </c>
      <c r="AG3090" s="4">
        <v>0.66</v>
      </c>
      <c r="AH3090" t="s">
        <v>33</v>
      </c>
      <c r="AI3090" t="s">
        <v>52</v>
      </c>
      <c r="AJ3090">
        <v>37.354087</v>
      </c>
      <c r="AK3090">
        <v>-120.42379299999899</v>
      </c>
    </row>
    <row r="3091" spans="1:37" x14ac:dyDescent="0.25">
      <c r="A3091">
        <v>3089</v>
      </c>
      <c r="B3091">
        <v>784</v>
      </c>
      <c r="C3091" t="s">
        <v>1942</v>
      </c>
      <c r="D3091" t="s">
        <v>52</v>
      </c>
      <c r="E3091" t="s">
        <v>53</v>
      </c>
      <c r="F3091" s="2">
        <v>35065</v>
      </c>
      <c r="G3091" s="2">
        <v>38353</v>
      </c>
      <c r="H3091">
        <v>125962</v>
      </c>
      <c r="I3091">
        <v>114478</v>
      </c>
      <c r="J3091">
        <v>175</v>
      </c>
      <c r="K3091">
        <f t="shared" si="96"/>
        <v>8045822750</v>
      </c>
      <c r="L3091">
        <v>159</v>
      </c>
      <c r="M3091">
        <v>142</v>
      </c>
      <c r="N3091" t="s">
        <v>1942</v>
      </c>
      <c r="O3091" t="s">
        <v>270</v>
      </c>
      <c r="P3091" t="s">
        <v>39</v>
      </c>
      <c r="Q3091" s="6">
        <v>42230</v>
      </c>
      <c r="R3091" s="3">
        <v>1946</v>
      </c>
      <c r="S3091" s="3">
        <v>2136</v>
      </c>
      <c r="T3091" t="s">
        <v>55</v>
      </c>
      <c r="U3091" t="s">
        <v>1943</v>
      </c>
      <c r="V3091" s="3">
        <v>124293</v>
      </c>
      <c r="AB3091" s="3">
        <v>634106877</v>
      </c>
      <c r="AC3091" s="3">
        <v>696018648</v>
      </c>
      <c r="AD3091">
        <v>111.91</v>
      </c>
      <c r="AE3091" s="5">
        <f t="shared" si="97"/>
        <v>431192676.36000001</v>
      </c>
      <c r="AF3091">
        <v>122.83</v>
      </c>
      <c r="AG3091" s="4">
        <v>0.68</v>
      </c>
      <c r="AH3091" t="s">
        <v>33</v>
      </c>
      <c r="AI3091" t="s">
        <v>52</v>
      </c>
      <c r="AJ3091">
        <v>37.354087</v>
      </c>
      <c r="AK3091">
        <v>-120.42379299999899</v>
      </c>
    </row>
    <row r="3092" spans="1:37" x14ac:dyDescent="0.25">
      <c r="A3092">
        <v>3090</v>
      </c>
      <c r="B3092">
        <v>784</v>
      </c>
      <c r="C3092" t="s">
        <v>1942</v>
      </c>
      <c r="D3092" t="s">
        <v>52</v>
      </c>
      <c r="E3092" t="s">
        <v>53</v>
      </c>
      <c r="F3092" s="2">
        <v>35065</v>
      </c>
      <c r="G3092" s="2">
        <v>38353</v>
      </c>
      <c r="H3092">
        <v>125962</v>
      </c>
      <c r="I3092">
        <v>114478</v>
      </c>
      <c r="J3092">
        <v>175</v>
      </c>
      <c r="K3092">
        <f t="shared" si="96"/>
        <v>8045822750</v>
      </c>
      <c r="L3092">
        <v>159</v>
      </c>
      <c r="M3092">
        <v>142</v>
      </c>
      <c r="N3092" t="s">
        <v>1942</v>
      </c>
      <c r="O3092" t="s">
        <v>474</v>
      </c>
      <c r="P3092" t="s">
        <v>39</v>
      </c>
      <c r="Q3092" s="6">
        <v>42199</v>
      </c>
      <c r="R3092" s="3">
        <v>2109</v>
      </c>
      <c r="S3092" s="3">
        <v>2089</v>
      </c>
      <c r="T3092" t="s">
        <v>55</v>
      </c>
      <c r="U3092" t="s">
        <v>1945</v>
      </c>
      <c r="V3092" s="3">
        <v>124293</v>
      </c>
      <c r="AB3092" s="3">
        <v>687220660</v>
      </c>
      <c r="AC3092" s="3">
        <v>680703631</v>
      </c>
      <c r="AD3092">
        <v>115.93</v>
      </c>
      <c r="AE3092" s="5">
        <f t="shared" si="97"/>
        <v>446693429</v>
      </c>
      <c r="AF3092">
        <v>114.83</v>
      </c>
      <c r="AG3092" s="4">
        <v>0.65</v>
      </c>
      <c r="AH3092" t="s">
        <v>33</v>
      </c>
      <c r="AI3092" t="s">
        <v>52</v>
      </c>
      <c r="AJ3092">
        <v>37.354087</v>
      </c>
      <c r="AK3092">
        <v>-120.42379299999899</v>
      </c>
    </row>
    <row r="3093" spans="1:37" x14ac:dyDescent="0.25">
      <c r="A3093">
        <v>3091</v>
      </c>
      <c r="B3093">
        <v>784</v>
      </c>
      <c r="C3093" t="s">
        <v>1942</v>
      </c>
      <c r="D3093" t="s">
        <v>52</v>
      </c>
      <c r="E3093" t="s">
        <v>53</v>
      </c>
      <c r="F3093" s="2">
        <v>35065</v>
      </c>
      <c r="G3093" s="2">
        <v>38353</v>
      </c>
      <c r="H3093">
        <v>125962</v>
      </c>
      <c r="I3093">
        <v>114478</v>
      </c>
      <c r="J3093">
        <v>175</v>
      </c>
      <c r="K3093">
        <f t="shared" si="96"/>
        <v>8045822750</v>
      </c>
      <c r="L3093">
        <v>159</v>
      </c>
      <c r="M3093">
        <v>142</v>
      </c>
      <c r="N3093" t="s">
        <v>1942</v>
      </c>
      <c r="O3093" t="s">
        <v>474</v>
      </c>
      <c r="P3093" t="s">
        <v>39</v>
      </c>
      <c r="Q3093" s="6">
        <v>42169</v>
      </c>
      <c r="R3093" s="3">
        <v>1991</v>
      </c>
      <c r="S3093" s="3">
        <v>1972</v>
      </c>
      <c r="T3093" t="s">
        <v>55</v>
      </c>
      <c r="U3093" t="s">
        <v>1943</v>
      </c>
      <c r="V3093" s="3">
        <v>124293</v>
      </c>
      <c r="AB3093" s="3">
        <v>648770191</v>
      </c>
      <c r="AC3093" s="3">
        <v>642579014</v>
      </c>
      <c r="AD3093">
        <v>125.27</v>
      </c>
      <c r="AE3093" s="5">
        <f t="shared" si="97"/>
        <v>467114537.51999998</v>
      </c>
      <c r="AF3093">
        <v>124.08</v>
      </c>
      <c r="AG3093" s="4">
        <v>0.72</v>
      </c>
      <c r="AH3093" t="s">
        <v>33</v>
      </c>
      <c r="AI3093" t="s">
        <v>52</v>
      </c>
      <c r="AJ3093">
        <v>37.354087</v>
      </c>
      <c r="AK3093">
        <v>-120.42379299999899</v>
      </c>
    </row>
    <row r="3094" spans="1:37" x14ac:dyDescent="0.25">
      <c r="A3094">
        <v>3092</v>
      </c>
      <c r="B3094">
        <v>644</v>
      </c>
      <c r="C3094" t="s">
        <v>1946</v>
      </c>
      <c r="D3094" t="s">
        <v>52</v>
      </c>
      <c r="E3094" t="s">
        <v>31</v>
      </c>
      <c r="F3094" s="2">
        <v>36161</v>
      </c>
      <c r="G3094" s="2">
        <v>39448</v>
      </c>
      <c r="H3094">
        <v>113236</v>
      </c>
      <c r="I3094">
        <v>103857</v>
      </c>
      <c r="J3094">
        <v>204</v>
      </c>
      <c r="K3094">
        <f t="shared" si="96"/>
        <v>8431552560</v>
      </c>
      <c r="L3094">
        <v>184</v>
      </c>
      <c r="M3094">
        <v>163</v>
      </c>
      <c r="N3094" t="s">
        <v>1946</v>
      </c>
      <c r="O3094" t="s">
        <v>96</v>
      </c>
      <c r="P3094" t="s">
        <v>39</v>
      </c>
      <c r="Q3094" s="6">
        <v>42050</v>
      </c>
      <c r="R3094" s="3">
        <v>1200</v>
      </c>
      <c r="S3094" s="3">
        <v>1123</v>
      </c>
      <c r="T3094" t="s">
        <v>55</v>
      </c>
      <c r="V3094" s="3">
        <v>113236</v>
      </c>
      <c r="W3094">
        <v>105</v>
      </c>
      <c r="AB3094" s="3">
        <v>391021712</v>
      </c>
      <c r="AC3094" s="3">
        <v>365931153</v>
      </c>
      <c r="AD3094">
        <v>104.83</v>
      </c>
      <c r="AE3094" s="5">
        <f t="shared" si="97"/>
        <v>332368455.19999999</v>
      </c>
      <c r="AF3094">
        <v>98.1</v>
      </c>
      <c r="AG3094" s="4">
        <v>0.85</v>
      </c>
      <c r="AH3094" t="s">
        <v>33</v>
      </c>
      <c r="AI3094" t="s">
        <v>52</v>
      </c>
      <c r="AJ3094">
        <v>36.778261000000001</v>
      </c>
      <c r="AK3094">
        <v>-119.41793199999999</v>
      </c>
    </row>
    <row r="3095" spans="1:37" x14ac:dyDescent="0.25">
      <c r="A3095">
        <v>3093</v>
      </c>
      <c r="B3095">
        <v>644</v>
      </c>
      <c r="C3095" t="s">
        <v>1946</v>
      </c>
      <c r="D3095" t="s">
        <v>52</v>
      </c>
      <c r="E3095" t="s">
        <v>31</v>
      </c>
      <c r="F3095" s="2">
        <v>36161</v>
      </c>
      <c r="G3095" s="2">
        <v>39448</v>
      </c>
      <c r="H3095">
        <v>113236</v>
      </c>
      <c r="I3095">
        <v>103857</v>
      </c>
      <c r="J3095">
        <v>204</v>
      </c>
      <c r="K3095">
        <f t="shared" si="96"/>
        <v>8431552560</v>
      </c>
      <c r="L3095">
        <v>184</v>
      </c>
      <c r="M3095">
        <v>163</v>
      </c>
      <c r="N3095" t="s">
        <v>1946</v>
      </c>
      <c r="O3095" t="s">
        <v>1947</v>
      </c>
      <c r="P3095" t="s">
        <v>39</v>
      </c>
      <c r="Q3095" s="6">
        <v>42019</v>
      </c>
      <c r="R3095" s="3">
        <v>1197</v>
      </c>
      <c r="S3095" s="3">
        <v>1156</v>
      </c>
      <c r="T3095" t="s">
        <v>55</v>
      </c>
      <c r="V3095" s="3">
        <v>113236</v>
      </c>
      <c r="W3095">
        <v>94.45</v>
      </c>
      <c r="AB3095" s="3">
        <v>390044158</v>
      </c>
      <c r="AC3095" s="3">
        <v>376684250</v>
      </c>
      <c r="AD3095">
        <v>94.45</v>
      </c>
      <c r="AE3095" s="5">
        <f t="shared" si="97"/>
        <v>331537534.30000001</v>
      </c>
      <c r="AF3095">
        <v>91.21</v>
      </c>
      <c r="AG3095" s="4">
        <v>0.85</v>
      </c>
      <c r="AH3095" t="s">
        <v>33</v>
      </c>
      <c r="AI3095" t="s">
        <v>52</v>
      </c>
      <c r="AJ3095">
        <v>36.778261000000001</v>
      </c>
      <c r="AK3095">
        <v>-119.41793199999999</v>
      </c>
    </row>
    <row r="3096" spans="1:37" x14ac:dyDescent="0.25">
      <c r="A3096">
        <v>3094</v>
      </c>
      <c r="B3096">
        <v>644</v>
      </c>
      <c r="C3096" t="s">
        <v>1946</v>
      </c>
      <c r="D3096" t="s">
        <v>52</v>
      </c>
      <c r="E3096" t="s">
        <v>31</v>
      </c>
      <c r="F3096" s="2">
        <v>36161</v>
      </c>
      <c r="G3096" s="2">
        <v>39448</v>
      </c>
      <c r="H3096">
        <v>113236</v>
      </c>
      <c r="I3096">
        <v>103857</v>
      </c>
      <c r="J3096">
        <v>204</v>
      </c>
      <c r="K3096">
        <f t="shared" si="96"/>
        <v>8431552560</v>
      </c>
      <c r="L3096">
        <v>184</v>
      </c>
      <c r="M3096">
        <v>163</v>
      </c>
      <c r="N3096" t="s">
        <v>1946</v>
      </c>
      <c r="O3096" t="s">
        <v>96</v>
      </c>
      <c r="P3096" t="s">
        <v>39</v>
      </c>
      <c r="Q3096" s="6">
        <v>42352</v>
      </c>
      <c r="R3096" s="3">
        <v>1029</v>
      </c>
      <c r="S3096" s="3">
        <v>1401</v>
      </c>
      <c r="T3096" t="s">
        <v>55</v>
      </c>
      <c r="V3096" s="3">
        <v>113236</v>
      </c>
      <c r="W3096">
        <v>81</v>
      </c>
      <c r="AB3096" s="3">
        <v>335301118</v>
      </c>
      <c r="AC3096" s="3">
        <v>456517849</v>
      </c>
      <c r="AD3096">
        <v>81.19</v>
      </c>
      <c r="AE3096" s="5">
        <f t="shared" si="97"/>
        <v>285005950.30000001</v>
      </c>
      <c r="AF3096">
        <v>110.54</v>
      </c>
      <c r="AG3096" s="4">
        <v>0.85</v>
      </c>
      <c r="AH3096" t="s">
        <v>33</v>
      </c>
      <c r="AI3096" t="s">
        <v>52</v>
      </c>
      <c r="AJ3096">
        <v>36.778261000000001</v>
      </c>
      <c r="AK3096">
        <v>-119.41793199999999</v>
      </c>
    </row>
    <row r="3097" spans="1:37" x14ac:dyDescent="0.25">
      <c r="A3097">
        <v>3095</v>
      </c>
      <c r="B3097">
        <v>644</v>
      </c>
      <c r="C3097" t="s">
        <v>1946</v>
      </c>
      <c r="D3097" t="s">
        <v>52</v>
      </c>
      <c r="E3097" t="s">
        <v>31</v>
      </c>
      <c r="F3097" s="2">
        <v>36161</v>
      </c>
      <c r="G3097" s="2">
        <v>39448</v>
      </c>
      <c r="H3097">
        <v>113236</v>
      </c>
      <c r="I3097">
        <v>103857</v>
      </c>
      <c r="J3097">
        <v>204</v>
      </c>
      <c r="K3097">
        <f t="shared" si="96"/>
        <v>8431552560</v>
      </c>
      <c r="L3097">
        <v>184</v>
      </c>
      <c r="M3097">
        <v>163</v>
      </c>
      <c r="N3097" t="s">
        <v>1946</v>
      </c>
      <c r="O3097" t="s">
        <v>1948</v>
      </c>
      <c r="P3097" t="s">
        <v>39</v>
      </c>
      <c r="Q3097" s="6">
        <v>42322</v>
      </c>
      <c r="R3097" s="3">
        <v>1531</v>
      </c>
      <c r="S3097" s="3">
        <v>1569</v>
      </c>
      <c r="T3097" t="s">
        <v>55</v>
      </c>
      <c r="V3097" s="3">
        <v>113236</v>
      </c>
      <c r="W3097">
        <v>124.84</v>
      </c>
      <c r="AB3097" s="3">
        <v>498878535</v>
      </c>
      <c r="AC3097" s="3">
        <v>511260889</v>
      </c>
      <c r="AD3097">
        <v>124.83</v>
      </c>
      <c r="AE3097" s="5">
        <f t="shared" si="97"/>
        <v>424046754.75</v>
      </c>
      <c r="AF3097">
        <v>127.93</v>
      </c>
      <c r="AG3097" s="4">
        <v>0.85</v>
      </c>
      <c r="AH3097" t="s">
        <v>33</v>
      </c>
      <c r="AI3097" t="s">
        <v>52</v>
      </c>
      <c r="AJ3097">
        <v>36.778261000000001</v>
      </c>
      <c r="AK3097">
        <v>-119.41793199999999</v>
      </c>
    </row>
    <row r="3098" spans="1:37" x14ac:dyDescent="0.25">
      <c r="A3098">
        <v>3096</v>
      </c>
      <c r="B3098">
        <v>644</v>
      </c>
      <c r="C3098" t="s">
        <v>1946</v>
      </c>
      <c r="D3098" t="s">
        <v>52</v>
      </c>
      <c r="E3098" t="s">
        <v>31</v>
      </c>
      <c r="F3098" s="2">
        <v>36161</v>
      </c>
      <c r="G3098" s="2">
        <v>39448</v>
      </c>
      <c r="H3098">
        <v>113236</v>
      </c>
      <c r="I3098">
        <v>103857</v>
      </c>
      <c r="J3098">
        <v>204</v>
      </c>
      <c r="K3098">
        <f t="shared" si="96"/>
        <v>8431552560</v>
      </c>
      <c r="L3098">
        <v>184</v>
      </c>
      <c r="M3098">
        <v>163</v>
      </c>
      <c r="N3098" t="s">
        <v>1946</v>
      </c>
      <c r="O3098" t="s">
        <v>1948</v>
      </c>
      <c r="P3098" t="s">
        <v>39</v>
      </c>
      <c r="Q3098" s="6">
        <v>42291</v>
      </c>
      <c r="R3098" s="3">
        <v>1845</v>
      </c>
      <c r="S3098" s="3">
        <v>1858</v>
      </c>
      <c r="T3098" t="s">
        <v>55</v>
      </c>
      <c r="V3098" s="3">
        <v>113236</v>
      </c>
      <c r="W3098">
        <v>145.6</v>
      </c>
      <c r="AB3098" s="3">
        <v>601195883</v>
      </c>
      <c r="AC3098" s="3">
        <v>605431951</v>
      </c>
      <c r="AD3098">
        <v>145.58000000000001</v>
      </c>
      <c r="AE3098" s="5">
        <f t="shared" si="97"/>
        <v>511016500.55000001</v>
      </c>
      <c r="AF3098">
        <v>146.6</v>
      </c>
      <c r="AG3098" s="4">
        <v>0.85</v>
      </c>
      <c r="AH3098" t="s">
        <v>33</v>
      </c>
      <c r="AI3098" t="s">
        <v>52</v>
      </c>
      <c r="AJ3098">
        <v>36.778261000000001</v>
      </c>
      <c r="AK3098">
        <v>-119.41793199999999</v>
      </c>
    </row>
    <row r="3099" spans="1:37" x14ac:dyDescent="0.25">
      <c r="A3099">
        <v>3097</v>
      </c>
      <c r="B3099">
        <v>644</v>
      </c>
      <c r="C3099" t="s">
        <v>1946</v>
      </c>
      <c r="D3099" t="s">
        <v>52</v>
      </c>
      <c r="E3099" t="s">
        <v>31</v>
      </c>
      <c r="F3099" s="2">
        <v>36161</v>
      </c>
      <c r="G3099" s="2">
        <v>39448</v>
      </c>
      <c r="H3099">
        <v>113236</v>
      </c>
      <c r="I3099">
        <v>103857</v>
      </c>
      <c r="J3099">
        <v>204</v>
      </c>
      <c r="K3099">
        <f t="shared" si="96"/>
        <v>8431552560</v>
      </c>
      <c r="L3099">
        <v>184</v>
      </c>
      <c r="M3099">
        <v>163</v>
      </c>
      <c r="N3099" t="s">
        <v>1946</v>
      </c>
      <c r="O3099" t="s">
        <v>1949</v>
      </c>
      <c r="P3099" t="s">
        <v>39</v>
      </c>
      <c r="Q3099" s="6">
        <v>42261</v>
      </c>
      <c r="R3099" s="3">
        <v>1943</v>
      </c>
      <c r="S3099" s="3">
        <v>2064</v>
      </c>
      <c r="T3099" t="s">
        <v>55</v>
      </c>
      <c r="V3099" s="3">
        <v>113236</v>
      </c>
      <c r="W3099">
        <v>158</v>
      </c>
      <c r="AA3099" t="s">
        <v>55</v>
      </c>
      <c r="AB3099" s="3">
        <v>633129323</v>
      </c>
      <c r="AC3099" s="3">
        <v>672557345</v>
      </c>
      <c r="AD3099">
        <v>158.41999999999999</v>
      </c>
      <c r="AE3099" s="5">
        <f t="shared" si="97"/>
        <v>538159924.54999995</v>
      </c>
      <c r="AF3099">
        <v>168.28</v>
      </c>
      <c r="AG3099" s="4">
        <v>0.85</v>
      </c>
      <c r="AH3099" t="s">
        <v>33</v>
      </c>
      <c r="AI3099" t="s">
        <v>52</v>
      </c>
      <c r="AJ3099">
        <v>36.778261000000001</v>
      </c>
      <c r="AK3099">
        <v>-119.41793199999999</v>
      </c>
    </row>
    <row r="3100" spans="1:37" x14ac:dyDescent="0.25">
      <c r="A3100">
        <v>3098</v>
      </c>
      <c r="B3100">
        <v>644</v>
      </c>
      <c r="C3100" t="s">
        <v>1946</v>
      </c>
      <c r="D3100" t="s">
        <v>52</v>
      </c>
      <c r="E3100" t="s">
        <v>31</v>
      </c>
      <c r="F3100" s="2">
        <v>36161</v>
      </c>
      <c r="G3100" s="2">
        <v>39448</v>
      </c>
      <c r="H3100">
        <v>113236</v>
      </c>
      <c r="I3100">
        <v>103857</v>
      </c>
      <c r="J3100">
        <v>204</v>
      </c>
      <c r="K3100">
        <f t="shared" si="96"/>
        <v>8431552560</v>
      </c>
      <c r="L3100">
        <v>184</v>
      </c>
      <c r="M3100">
        <v>163</v>
      </c>
      <c r="N3100" t="s">
        <v>1946</v>
      </c>
      <c r="O3100" t="s">
        <v>1949</v>
      </c>
      <c r="P3100" t="s">
        <v>39</v>
      </c>
      <c r="Q3100" s="6">
        <v>42230</v>
      </c>
      <c r="R3100" s="3">
        <v>2023</v>
      </c>
      <c r="S3100" s="3">
        <v>2309</v>
      </c>
      <c r="T3100" t="s">
        <v>55</v>
      </c>
      <c r="U3100" t="s">
        <v>1950</v>
      </c>
      <c r="V3100" s="3">
        <v>113236</v>
      </c>
      <c r="Z3100">
        <v>310</v>
      </c>
      <c r="AA3100" t="s">
        <v>55</v>
      </c>
      <c r="AB3100" s="3">
        <v>659197437</v>
      </c>
      <c r="AC3100" s="3">
        <v>752390945</v>
      </c>
      <c r="AD3100">
        <v>135.21</v>
      </c>
      <c r="AE3100" s="5">
        <f t="shared" si="97"/>
        <v>474622154.63999999</v>
      </c>
      <c r="AF3100">
        <v>154.32</v>
      </c>
      <c r="AG3100" s="4">
        <v>0.72</v>
      </c>
      <c r="AH3100" t="s">
        <v>33</v>
      </c>
      <c r="AI3100" t="s">
        <v>52</v>
      </c>
      <c r="AJ3100">
        <v>36.778261000000001</v>
      </c>
      <c r="AK3100">
        <v>-119.41793199999999</v>
      </c>
    </row>
    <row r="3101" spans="1:37" x14ac:dyDescent="0.25">
      <c r="A3101">
        <v>3099</v>
      </c>
      <c r="B3101">
        <v>644</v>
      </c>
      <c r="C3101" t="s">
        <v>1946</v>
      </c>
      <c r="D3101" t="s">
        <v>52</v>
      </c>
      <c r="E3101" t="s">
        <v>31</v>
      </c>
      <c r="F3101" s="2">
        <v>36161</v>
      </c>
      <c r="G3101" s="2">
        <v>39448</v>
      </c>
      <c r="H3101">
        <v>113236</v>
      </c>
      <c r="I3101">
        <v>103857</v>
      </c>
      <c r="J3101">
        <v>204</v>
      </c>
      <c r="K3101">
        <f t="shared" si="96"/>
        <v>8431552560</v>
      </c>
      <c r="L3101">
        <v>184</v>
      </c>
      <c r="M3101">
        <v>163</v>
      </c>
      <c r="N3101" t="s">
        <v>1946</v>
      </c>
      <c r="O3101" t="s">
        <v>1951</v>
      </c>
      <c r="P3101" t="s">
        <v>39</v>
      </c>
      <c r="Q3101" s="6">
        <v>42199</v>
      </c>
      <c r="R3101" s="3">
        <v>2185</v>
      </c>
      <c r="S3101" s="3">
        <v>2149</v>
      </c>
      <c r="T3101" t="s">
        <v>55</v>
      </c>
      <c r="V3101" s="3">
        <v>113236</v>
      </c>
      <c r="Y3101" t="s">
        <v>1952</v>
      </c>
      <c r="Z3101">
        <v>320</v>
      </c>
      <c r="AA3101" t="s">
        <v>55</v>
      </c>
      <c r="AB3101" s="3">
        <v>711985368</v>
      </c>
      <c r="AC3101" s="3">
        <v>700254717</v>
      </c>
      <c r="AD3101">
        <v>146.04</v>
      </c>
      <c r="AE3101" s="5">
        <f t="shared" si="97"/>
        <v>512629464.95999998</v>
      </c>
      <c r="AF3101">
        <v>143.63</v>
      </c>
      <c r="AG3101" s="4">
        <v>0.72</v>
      </c>
      <c r="AH3101" t="s">
        <v>33</v>
      </c>
      <c r="AI3101" t="s">
        <v>52</v>
      </c>
      <c r="AJ3101">
        <v>36.778261000000001</v>
      </c>
      <c r="AK3101">
        <v>-119.41793199999999</v>
      </c>
    </row>
    <row r="3102" spans="1:37" x14ac:dyDescent="0.25">
      <c r="A3102">
        <v>3100</v>
      </c>
      <c r="B3102">
        <v>644</v>
      </c>
      <c r="C3102" t="s">
        <v>1946</v>
      </c>
      <c r="D3102" t="s">
        <v>52</v>
      </c>
      <c r="E3102" t="s">
        <v>31</v>
      </c>
      <c r="F3102" s="2">
        <v>36161</v>
      </c>
      <c r="G3102" s="2">
        <v>39448</v>
      </c>
      <c r="H3102">
        <v>113236</v>
      </c>
      <c r="I3102">
        <v>103857</v>
      </c>
      <c r="J3102">
        <v>204</v>
      </c>
      <c r="K3102">
        <f t="shared" si="96"/>
        <v>8431552560</v>
      </c>
      <c r="L3102">
        <v>184</v>
      </c>
      <c r="M3102">
        <v>163</v>
      </c>
      <c r="N3102" t="s">
        <v>1946</v>
      </c>
      <c r="O3102" t="s">
        <v>1951</v>
      </c>
      <c r="P3102" t="s">
        <v>39</v>
      </c>
      <c r="Q3102" s="6">
        <v>42169</v>
      </c>
      <c r="R3102" s="3">
        <v>2015</v>
      </c>
      <c r="S3102" s="3">
        <v>2082</v>
      </c>
      <c r="T3102" t="s">
        <v>55</v>
      </c>
      <c r="V3102" s="3">
        <v>113236</v>
      </c>
      <c r="Y3102" t="s">
        <v>1953</v>
      </c>
      <c r="Z3102">
        <v>302</v>
      </c>
      <c r="AB3102" s="3">
        <v>656590625</v>
      </c>
      <c r="AC3102" s="3">
        <v>678422671</v>
      </c>
      <c r="AD3102">
        <v>139.16</v>
      </c>
      <c r="AE3102" s="5">
        <f t="shared" si="97"/>
        <v>472745250</v>
      </c>
      <c r="AF3102">
        <v>143.79</v>
      </c>
      <c r="AG3102" s="4">
        <v>0.72</v>
      </c>
      <c r="AH3102" t="s">
        <v>33</v>
      </c>
      <c r="AI3102" t="s">
        <v>52</v>
      </c>
      <c r="AJ3102">
        <v>36.778261000000001</v>
      </c>
      <c r="AK3102">
        <v>-119.41793199999999</v>
      </c>
    </row>
    <row r="3103" spans="1:37" x14ac:dyDescent="0.25">
      <c r="A3103">
        <v>3101</v>
      </c>
      <c r="B3103">
        <v>497</v>
      </c>
      <c r="C3103" t="s">
        <v>1954</v>
      </c>
      <c r="D3103" t="s">
        <v>116</v>
      </c>
      <c r="E3103" t="s">
        <v>31</v>
      </c>
      <c r="F3103" s="2">
        <v>35796</v>
      </c>
      <c r="G3103" s="2">
        <v>39447</v>
      </c>
      <c r="H3103">
        <v>19511</v>
      </c>
      <c r="I3103">
        <v>15920</v>
      </c>
      <c r="J3103">
        <v>248</v>
      </c>
      <c r="K3103">
        <f t="shared" si="96"/>
        <v>1766135720</v>
      </c>
      <c r="L3103">
        <v>223</v>
      </c>
      <c r="M3103">
        <v>198</v>
      </c>
      <c r="N3103" t="s">
        <v>1954</v>
      </c>
      <c r="O3103">
        <v>2</v>
      </c>
      <c r="P3103" t="s">
        <v>39</v>
      </c>
      <c r="Q3103" s="6">
        <v>42050</v>
      </c>
      <c r="R3103">
        <v>59</v>
      </c>
      <c r="S3103">
        <v>72</v>
      </c>
      <c r="T3103" t="s">
        <v>40</v>
      </c>
      <c r="V3103" s="3">
        <v>21170</v>
      </c>
      <c r="W3103">
        <v>65</v>
      </c>
      <c r="AA3103" t="s">
        <v>32</v>
      </c>
      <c r="AB3103" s="3">
        <v>59330000</v>
      </c>
      <c r="AC3103" s="3">
        <v>72010000</v>
      </c>
      <c r="AD3103">
        <v>70.06</v>
      </c>
      <c r="AE3103" s="5">
        <f t="shared" si="97"/>
        <v>41531000</v>
      </c>
      <c r="AF3103">
        <v>85.04</v>
      </c>
      <c r="AG3103" s="4">
        <v>0.7</v>
      </c>
      <c r="AH3103" t="s">
        <v>33</v>
      </c>
      <c r="AI3103" t="s">
        <v>116</v>
      </c>
      <c r="AJ3103">
        <v>35.594124000000001</v>
      </c>
      <c r="AK3103">
        <v>-119.340946</v>
      </c>
    </row>
    <row r="3104" spans="1:37" x14ac:dyDescent="0.25">
      <c r="A3104">
        <v>3102</v>
      </c>
      <c r="B3104">
        <v>497</v>
      </c>
      <c r="C3104" t="s">
        <v>1954</v>
      </c>
      <c r="D3104" t="s">
        <v>116</v>
      </c>
      <c r="E3104" t="s">
        <v>31</v>
      </c>
      <c r="F3104" s="2">
        <v>35796</v>
      </c>
      <c r="G3104" s="2">
        <v>39447</v>
      </c>
      <c r="H3104">
        <v>19511</v>
      </c>
      <c r="I3104">
        <v>15920</v>
      </c>
      <c r="J3104">
        <v>248</v>
      </c>
      <c r="K3104">
        <f t="shared" si="96"/>
        <v>1766135720</v>
      </c>
      <c r="L3104">
        <v>223</v>
      </c>
      <c r="M3104">
        <v>198</v>
      </c>
      <c r="N3104" t="s">
        <v>1954</v>
      </c>
      <c r="O3104">
        <v>2</v>
      </c>
      <c r="P3104" t="s">
        <v>39</v>
      </c>
      <c r="Q3104" s="6">
        <v>42019</v>
      </c>
      <c r="R3104">
        <v>61</v>
      </c>
      <c r="S3104">
        <v>84</v>
      </c>
      <c r="T3104" t="s">
        <v>40</v>
      </c>
      <c r="V3104" s="3">
        <v>21170</v>
      </c>
      <c r="W3104">
        <v>65</v>
      </c>
      <c r="AA3104" t="s">
        <v>32</v>
      </c>
      <c r="AB3104" s="3">
        <v>61300000</v>
      </c>
      <c r="AC3104" s="3">
        <v>84440000</v>
      </c>
      <c r="AD3104">
        <v>62.58</v>
      </c>
      <c r="AE3104" s="5">
        <f t="shared" si="97"/>
        <v>41071000</v>
      </c>
      <c r="AF3104">
        <v>86.21</v>
      </c>
      <c r="AG3104" s="4">
        <v>0.67</v>
      </c>
      <c r="AH3104" t="s">
        <v>33</v>
      </c>
      <c r="AI3104" t="s">
        <v>116</v>
      </c>
      <c r="AJ3104">
        <v>35.594124000000001</v>
      </c>
      <c r="AK3104">
        <v>-119.340946</v>
      </c>
    </row>
    <row r="3105" spans="1:37" x14ac:dyDescent="0.25">
      <c r="A3105">
        <v>3103</v>
      </c>
      <c r="B3105">
        <v>497</v>
      </c>
      <c r="C3105" t="s">
        <v>1954</v>
      </c>
      <c r="D3105" t="s">
        <v>116</v>
      </c>
      <c r="E3105" t="s">
        <v>31</v>
      </c>
      <c r="F3105" s="2">
        <v>35796</v>
      </c>
      <c r="G3105" s="2">
        <v>39447</v>
      </c>
      <c r="H3105">
        <v>19511</v>
      </c>
      <c r="I3105">
        <v>15920</v>
      </c>
      <c r="J3105">
        <v>248</v>
      </c>
      <c r="K3105">
        <f t="shared" si="96"/>
        <v>1766135720</v>
      </c>
      <c r="L3105">
        <v>223</v>
      </c>
      <c r="M3105">
        <v>198</v>
      </c>
      <c r="N3105" t="s">
        <v>1954</v>
      </c>
      <c r="O3105">
        <v>2</v>
      </c>
      <c r="P3105" t="s">
        <v>39</v>
      </c>
      <c r="Q3105" s="6">
        <v>42352</v>
      </c>
      <c r="R3105">
        <v>69</v>
      </c>
      <c r="S3105">
        <v>75</v>
      </c>
      <c r="T3105" t="s">
        <v>40</v>
      </c>
      <c r="V3105" s="3">
        <v>19511</v>
      </c>
      <c r="W3105">
        <v>125.96</v>
      </c>
      <c r="AA3105" t="s">
        <v>40</v>
      </c>
      <c r="AB3105" s="3">
        <v>69060000</v>
      </c>
      <c r="AC3105" s="3">
        <v>74970000</v>
      </c>
      <c r="AD3105">
        <v>82.21</v>
      </c>
      <c r="AE3105" s="5">
        <f t="shared" si="97"/>
        <v>49723200</v>
      </c>
      <c r="AF3105">
        <v>89.24</v>
      </c>
      <c r="AG3105" s="4">
        <v>0.72</v>
      </c>
      <c r="AH3105" t="s">
        <v>33</v>
      </c>
      <c r="AI3105" t="s">
        <v>116</v>
      </c>
      <c r="AJ3105">
        <v>35.594124000000001</v>
      </c>
      <c r="AK3105">
        <v>-119.340946</v>
      </c>
    </row>
    <row r="3106" spans="1:37" x14ac:dyDescent="0.25">
      <c r="A3106">
        <v>3104</v>
      </c>
      <c r="B3106">
        <v>497</v>
      </c>
      <c r="C3106" t="s">
        <v>1954</v>
      </c>
      <c r="D3106" t="s">
        <v>116</v>
      </c>
      <c r="E3106" t="s">
        <v>31</v>
      </c>
      <c r="F3106" s="2">
        <v>35796</v>
      </c>
      <c r="G3106" s="2">
        <v>39447</v>
      </c>
      <c r="H3106">
        <v>19511</v>
      </c>
      <c r="I3106">
        <v>15920</v>
      </c>
      <c r="J3106">
        <v>248</v>
      </c>
      <c r="K3106">
        <f t="shared" si="96"/>
        <v>1766135720</v>
      </c>
      <c r="L3106">
        <v>223</v>
      </c>
      <c r="M3106">
        <v>198</v>
      </c>
      <c r="N3106" t="s">
        <v>1954</v>
      </c>
      <c r="O3106">
        <v>2</v>
      </c>
      <c r="P3106" t="s">
        <v>39</v>
      </c>
      <c r="Q3106" s="6">
        <v>42322</v>
      </c>
      <c r="R3106">
        <v>80</v>
      </c>
      <c r="S3106">
        <v>91</v>
      </c>
      <c r="T3106" t="s">
        <v>40</v>
      </c>
      <c r="V3106" s="3">
        <v>19511</v>
      </c>
      <c r="W3106">
        <v>130.16</v>
      </c>
      <c r="AA3106" t="s">
        <v>32</v>
      </c>
      <c r="AB3106" s="3">
        <v>80390000</v>
      </c>
      <c r="AC3106" s="3">
        <v>90750000</v>
      </c>
      <c r="AD3106">
        <v>130.47</v>
      </c>
      <c r="AE3106" s="5">
        <f t="shared" si="97"/>
        <v>76370500</v>
      </c>
      <c r="AF3106">
        <v>147.29</v>
      </c>
      <c r="AG3106" s="4">
        <v>0.95</v>
      </c>
      <c r="AH3106" t="s">
        <v>33</v>
      </c>
      <c r="AI3106" t="s">
        <v>116</v>
      </c>
      <c r="AJ3106">
        <v>35.594124000000001</v>
      </c>
      <c r="AK3106">
        <v>-119.340946</v>
      </c>
    </row>
    <row r="3107" spans="1:37" x14ac:dyDescent="0.25">
      <c r="A3107">
        <v>3105</v>
      </c>
      <c r="B3107">
        <v>497</v>
      </c>
      <c r="C3107" t="s">
        <v>1954</v>
      </c>
      <c r="D3107" t="s">
        <v>116</v>
      </c>
      <c r="E3107" t="s">
        <v>31</v>
      </c>
      <c r="F3107" s="2">
        <v>35796</v>
      </c>
      <c r="G3107" s="2">
        <v>39447</v>
      </c>
      <c r="H3107">
        <v>19511</v>
      </c>
      <c r="I3107">
        <v>15920</v>
      </c>
      <c r="J3107">
        <v>248</v>
      </c>
      <c r="K3107">
        <f t="shared" si="96"/>
        <v>1766135720</v>
      </c>
      <c r="L3107">
        <v>223</v>
      </c>
      <c r="M3107">
        <v>198</v>
      </c>
      <c r="N3107" t="s">
        <v>1954</v>
      </c>
      <c r="O3107">
        <v>2</v>
      </c>
      <c r="P3107" t="s">
        <v>39</v>
      </c>
      <c r="Q3107" s="6">
        <v>42291</v>
      </c>
      <c r="R3107">
        <v>101</v>
      </c>
      <c r="S3107">
        <v>116</v>
      </c>
      <c r="T3107" t="s">
        <v>40</v>
      </c>
      <c r="V3107" s="3">
        <v>19511</v>
      </c>
      <c r="W3107">
        <v>131.51</v>
      </c>
      <c r="AA3107" t="s">
        <v>32</v>
      </c>
      <c r="AB3107" s="3">
        <v>101090000</v>
      </c>
      <c r="AC3107" s="3">
        <v>115510000</v>
      </c>
      <c r="AD3107">
        <v>125.35</v>
      </c>
      <c r="AE3107" s="5">
        <f t="shared" si="97"/>
        <v>75817500</v>
      </c>
      <c r="AF3107">
        <v>143.22999999999999</v>
      </c>
      <c r="AG3107" s="4">
        <v>0.75</v>
      </c>
      <c r="AH3107" t="s">
        <v>33</v>
      </c>
      <c r="AI3107" t="s">
        <v>116</v>
      </c>
      <c r="AJ3107">
        <v>35.594124000000001</v>
      </c>
      <c r="AK3107">
        <v>-119.340946</v>
      </c>
    </row>
    <row r="3108" spans="1:37" x14ac:dyDescent="0.25">
      <c r="A3108">
        <v>3106</v>
      </c>
      <c r="B3108">
        <v>497</v>
      </c>
      <c r="C3108" t="s">
        <v>1954</v>
      </c>
      <c r="D3108" t="s">
        <v>116</v>
      </c>
      <c r="E3108" t="s">
        <v>31</v>
      </c>
      <c r="F3108" s="2">
        <v>35796</v>
      </c>
      <c r="G3108" s="2">
        <v>39447</v>
      </c>
      <c r="H3108">
        <v>19511</v>
      </c>
      <c r="I3108">
        <v>15920</v>
      </c>
      <c r="J3108">
        <v>248</v>
      </c>
      <c r="K3108">
        <f t="shared" si="96"/>
        <v>1766135720</v>
      </c>
      <c r="L3108">
        <v>223</v>
      </c>
      <c r="M3108">
        <v>198</v>
      </c>
      <c r="N3108" t="s">
        <v>1954</v>
      </c>
      <c r="O3108">
        <v>2</v>
      </c>
      <c r="P3108" t="s">
        <v>39</v>
      </c>
      <c r="Q3108" s="6">
        <v>42261</v>
      </c>
      <c r="R3108">
        <v>122</v>
      </c>
      <c r="S3108">
        <v>151</v>
      </c>
      <c r="T3108" t="s">
        <v>40</v>
      </c>
      <c r="V3108" s="3">
        <v>19511</v>
      </c>
      <c r="W3108">
        <v>187.57</v>
      </c>
      <c r="AB3108" s="3">
        <v>122000000</v>
      </c>
      <c r="AC3108" s="3">
        <v>151000000</v>
      </c>
      <c r="AD3108">
        <v>187.59</v>
      </c>
      <c r="AE3108" s="5">
        <f t="shared" si="97"/>
        <v>109800000</v>
      </c>
      <c r="AF3108">
        <v>232.18</v>
      </c>
      <c r="AG3108" s="4">
        <v>0.9</v>
      </c>
      <c r="AH3108" t="s">
        <v>33</v>
      </c>
      <c r="AI3108" t="s">
        <v>116</v>
      </c>
      <c r="AJ3108">
        <v>35.594124000000001</v>
      </c>
      <c r="AK3108">
        <v>-119.340946</v>
      </c>
    </row>
    <row r="3109" spans="1:37" x14ac:dyDescent="0.25">
      <c r="A3109">
        <v>3107</v>
      </c>
      <c r="B3109">
        <v>497</v>
      </c>
      <c r="C3109" t="s">
        <v>1954</v>
      </c>
      <c r="D3109" t="s">
        <v>116</v>
      </c>
      <c r="E3109" t="s">
        <v>31</v>
      </c>
      <c r="F3109" s="2">
        <v>35796</v>
      </c>
      <c r="G3109" s="2">
        <v>39447</v>
      </c>
      <c r="H3109">
        <v>19511</v>
      </c>
      <c r="I3109">
        <v>15920</v>
      </c>
      <c r="J3109">
        <v>248</v>
      </c>
      <c r="K3109">
        <f t="shared" si="96"/>
        <v>1766135720</v>
      </c>
      <c r="L3109">
        <v>223</v>
      </c>
      <c r="M3109">
        <v>198</v>
      </c>
      <c r="N3109" t="s">
        <v>1954</v>
      </c>
      <c r="O3109">
        <v>2</v>
      </c>
      <c r="P3109" t="s">
        <v>39</v>
      </c>
      <c r="Q3109" s="6">
        <v>42230</v>
      </c>
      <c r="R3109">
        <v>148</v>
      </c>
      <c r="S3109">
        <v>176</v>
      </c>
      <c r="T3109" t="s">
        <v>40</v>
      </c>
      <c r="V3109" s="3">
        <v>19511</v>
      </c>
      <c r="AB3109" s="3">
        <v>148000000</v>
      </c>
      <c r="AC3109" s="3">
        <v>176000000</v>
      </c>
      <c r="AD3109">
        <v>244.69</v>
      </c>
      <c r="AE3109" s="5">
        <f t="shared" si="97"/>
        <v>148000000</v>
      </c>
      <c r="AF3109">
        <v>290.99</v>
      </c>
      <c r="AG3109" s="4">
        <v>1</v>
      </c>
      <c r="AH3109" t="s">
        <v>33</v>
      </c>
      <c r="AI3109" t="s">
        <v>116</v>
      </c>
      <c r="AJ3109">
        <v>35.594124000000001</v>
      </c>
      <c r="AK3109">
        <v>-119.340946</v>
      </c>
    </row>
    <row r="3110" spans="1:37" x14ac:dyDescent="0.25">
      <c r="A3110">
        <v>3108</v>
      </c>
      <c r="B3110">
        <v>497</v>
      </c>
      <c r="C3110" t="s">
        <v>1954</v>
      </c>
      <c r="D3110" t="s">
        <v>116</v>
      </c>
      <c r="E3110" t="s">
        <v>31</v>
      </c>
      <c r="F3110" s="2">
        <v>35796</v>
      </c>
      <c r="G3110" s="2">
        <v>39447</v>
      </c>
      <c r="H3110">
        <v>19511</v>
      </c>
      <c r="I3110">
        <v>15920</v>
      </c>
      <c r="J3110">
        <v>248</v>
      </c>
      <c r="K3110">
        <f t="shared" si="96"/>
        <v>1766135720</v>
      </c>
      <c r="L3110">
        <v>223</v>
      </c>
      <c r="M3110">
        <v>198</v>
      </c>
      <c r="N3110" t="s">
        <v>1954</v>
      </c>
      <c r="O3110">
        <v>2</v>
      </c>
      <c r="P3110" t="s">
        <v>39</v>
      </c>
      <c r="Q3110" s="6">
        <v>42199</v>
      </c>
      <c r="R3110">
        <v>157</v>
      </c>
      <c r="S3110">
        <v>181</v>
      </c>
      <c r="T3110" t="s">
        <v>40</v>
      </c>
      <c r="V3110" s="3">
        <v>19511</v>
      </c>
      <c r="AB3110" s="3">
        <v>157000000</v>
      </c>
      <c r="AC3110" s="3">
        <v>181000000</v>
      </c>
      <c r="AD3110">
        <v>259.57</v>
      </c>
      <c r="AE3110" s="5">
        <f t="shared" si="97"/>
        <v>157000000</v>
      </c>
      <c r="AF3110">
        <v>299.25</v>
      </c>
      <c r="AG3110" s="4">
        <v>1</v>
      </c>
      <c r="AH3110" t="s">
        <v>33</v>
      </c>
      <c r="AI3110" t="s">
        <v>116</v>
      </c>
      <c r="AJ3110">
        <v>35.594124000000001</v>
      </c>
      <c r="AK3110">
        <v>-119.340946</v>
      </c>
    </row>
    <row r="3111" spans="1:37" x14ac:dyDescent="0.25">
      <c r="A3111">
        <v>3109</v>
      </c>
      <c r="B3111">
        <v>497</v>
      </c>
      <c r="C3111" t="s">
        <v>1954</v>
      </c>
      <c r="D3111" t="s">
        <v>116</v>
      </c>
      <c r="E3111" t="s">
        <v>31</v>
      </c>
      <c r="F3111" s="2">
        <v>35796</v>
      </c>
      <c r="G3111" s="2">
        <v>39447</v>
      </c>
      <c r="H3111">
        <v>19511</v>
      </c>
      <c r="I3111">
        <v>15920</v>
      </c>
      <c r="J3111">
        <v>248</v>
      </c>
      <c r="K3111">
        <f t="shared" si="96"/>
        <v>1766135720</v>
      </c>
      <c r="L3111">
        <v>223</v>
      </c>
      <c r="M3111">
        <v>198</v>
      </c>
      <c r="N3111" t="s">
        <v>1954</v>
      </c>
      <c r="O3111" t="s">
        <v>78</v>
      </c>
      <c r="P3111" t="s">
        <v>39</v>
      </c>
      <c r="Q3111" s="6">
        <v>42169</v>
      </c>
      <c r="R3111">
        <v>154</v>
      </c>
      <c r="S3111">
        <v>151</v>
      </c>
      <c r="T3111" t="s">
        <v>40</v>
      </c>
      <c r="V3111" s="3">
        <v>19511</v>
      </c>
      <c r="AB3111" s="3">
        <v>154000000</v>
      </c>
      <c r="AC3111" s="3">
        <v>151000000</v>
      </c>
      <c r="AD3111">
        <v>263.10000000000002</v>
      </c>
      <c r="AE3111" s="5">
        <f t="shared" si="97"/>
        <v>154000000</v>
      </c>
      <c r="AF3111">
        <v>257.97000000000003</v>
      </c>
      <c r="AG3111" s="4">
        <v>1</v>
      </c>
      <c r="AH3111" t="s">
        <v>33</v>
      </c>
      <c r="AI3111" t="s">
        <v>116</v>
      </c>
      <c r="AJ3111">
        <v>35.594124000000001</v>
      </c>
      <c r="AK3111">
        <v>-119.340946</v>
      </c>
    </row>
    <row r="3112" spans="1:37" x14ac:dyDescent="0.25">
      <c r="A3112">
        <v>3110</v>
      </c>
      <c r="B3112">
        <v>341</v>
      </c>
      <c r="C3112" t="s">
        <v>1955</v>
      </c>
      <c r="D3112" t="s">
        <v>108</v>
      </c>
      <c r="E3112" t="s">
        <v>53</v>
      </c>
      <c r="F3112" s="2">
        <v>36892</v>
      </c>
      <c r="G3112" s="2">
        <v>40179</v>
      </c>
      <c r="H3112">
        <v>65739</v>
      </c>
      <c r="I3112">
        <v>60878</v>
      </c>
      <c r="J3112">
        <v>104</v>
      </c>
      <c r="K3112">
        <f t="shared" si="96"/>
        <v>2495452440</v>
      </c>
      <c r="L3112">
        <v>99</v>
      </c>
      <c r="M3112">
        <v>99</v>
      </c>
      <c r="N3112" t="s">
        <v>1955</v>
      </c>
      <c r="O3112" t="s">
        <v>1956</v>
      </c>
      <c r="P3112" t="s">
        <v>39</v>
      </c>
      <c r="Q3112" s="6">
        <v>42050</v>
      </c>
      <c r="R3112" s="3">
        <v>154061808</v>
      </c>
      <c r="S3112" s="3">
        <v>151214356</v>
      </c>
      <c r="T3112" t="s">
        <v>32</v>
      </c>
      <c r="U3112" t="s">
        <v>2241</v>
      </c>
      <c r="V3112" s="3">
        <v>65739</v>
      </c>
      <c r="W3112">
        <v>57</v>
      </c>
      <c r="X3112" t="s">
        <v>1958</v>
      </c>
      <c r="AB3112" s="3">
        <v>154061808</v>
      </c>
      <c r="AC3112" s="3">
        <v>151214356</v>
      </c>
      <c r="AD3112">
        <v>57.17</v>
      </c>
      <c r="AE3112" s="5">
        <f t="shared" si="97"/>
        <v>104762029.44000001</v>
      </c>
      <c r="AF3112">
        <v>56.11</v>
      </c>
      <c r="AG3112" s="4">
        <v>0.68</v>
      </c>
      <c r="AH3112" t="s">
        <v>33</v>
      </c>
      <c r="AI3112" t="s">
        <v>108</v>
      </c>
      <c r="AJ3112">
        <v>36.910231000000003</v>
      </c>
      <c r="AK3112">
        <v>-121.756895</v>
      </c>
    </row>
    <row r="3113" spans="1:37" x14ac:dyDescent="0.25">
      <c r="A3113">
        <v>3111</v>
      </c>
      <c r="B3113">
        <v>341</v>
      </c>
      <c r="C3113" t="s">
        <v>1955</v>
      </c>
      <c r="D3113" t="s">
        <v>108</v>
      </c>
      <c r="E3113" t="s">
        <v>53</v>
      </c>
      <c r="F3113" s="2">
        <v>36892</v>
      </c>
      <c r="G3113" s="2">
        <v>40179</v>
      </c>
      <c r="H3113">
        <v>65739</v>
      </c>
      <c r="I3113">
        <v>60878</v>
      </c>
      <c r="J3113">
        <v>104</v>
      </c>
      <c r="K3113">
        <f t="shared" si="96"/>
        <v>2495452440</v>
      </c>
      <c r="L3113">
        <v>99</v>
      </c>
      <c r="M3113">
        <v>99</v>
      </c>
      <c r="N3113" t="s">
        <v>1955</v>
      </c>
      <c r="O3113" t="s">
        <v>1956</v>
      </c>
      <c r="P3113" t="s">
        <v>39</v>
      </c>
      <c r="Q3113" s="6">
        <v>42019</v>
      </c>
      <c r="R3113" s="3">
        <v>152199060</v>
      </c>
      <c r="S3113" s="3">
        <v>158041356</v>
      </c>
      <c r="T3113" t="s">
        <v>32</v>
      </c>
      <c r="U3113" t="s">
        <v>1957</v>
      </c>
      <c r="V3113" s="3">
        <v>65739</v>
      </c>
      <c r="W3113">
        <v>51</v>
      </c>
      <c r="X3113" t="s">
        <v>1958</v>
      </c>
      <c r="AB3113" s="3">
        <v>152199060</v>
      </c>
      <c r="AC3113" s="3">
        <v>158041356</v>
      </c>
      <c r="AD3113">
        <v>51.01</v>
      </c>
      <c r="AE3113" s="5">
        <f t="shared" si="97"/>
        <v>103495360.80000001</v>
      </c>
      <c r="AF3113">
        <v>52.97</v>
      </c>
      <c r="AG3113" s="4">
        <v>0.68</v>
      </c>
      <c r="AH3113" t="s">
        <v>33</v>
      </c>
      <c r="AI3113" t="s">
        <v>108</v>
      </c>
      <c r="AJ3113">
        <v>36.910231000000003</v>
      </c>
      <c r="AK3113">
        <v>-121.756895</v>
      </c>
    </row>
    <row r="3114" spans="1:37" x14ac:dyDescent="0.25">
      <c r="A3114">
        <v>3112</v>
      </c>
      <c r="B3114">
        <v>341</v>
      </c>
      <c r="C3114" t="s">
        <v>1955</v>
      </c>
      <c r="D3114" t="s">
        <v>108</v>
      </c>
      <c r="E3114" t="s">
        <v>53</v>
      </c>
      <c r="F3114" s="2">
        <v>36892</v>
      </c>
      <c r="G3114" s="2">
        <v>40179</v>
      </c>
      <c r="H3114">
        <v>65739</v>
      </c>
      <c r="I3114">
        <v>60878</v>
      </c>
      <c r="J3114">
        <v>104</v>
      </c>
      <c r="K3114">
        <f t="shared" si="96"/>
        <v>2495452440</v>
      </c>
      <c r="L3114">
        <v>99</v>
      </c>
      <c r="M3114">
        <v>99</v>
      </c>
      <c r="N3114" t="s">
        <v>1955</v>
      </c>
      <c r="O3114" t="s">
        <v>1956</v>
      </c>
      <c r="P3114" t="s">
        <v>39</v>
      </c>
      <c r="Q3114" s="6">
        <v>42352</v>
      </c>
      <c r="R3114" s="3">
        <v>140231648</v>
      </c>
      <c r="S3114" s="3">
        <v>205814012</v>
      </c>
      <c r="T3114" t="s">
        <v>32</v>
      </c>
      <c r="U3114" t="s">
        <v>1959</v>
      </c>
      <c r="V3114" s="3">
        <v>65739</v>
      </c>
      <c r="W3114">
        <v>47</v>
      </c>
      <c r="X3114" t="s">
        <v>1958</v>
      </c>
      <c r="AB3114" s="3">
        <v>140231648</v>
      </c>
      <c r="AC3114" s="3">
        <v>205814012</v>
      </c>
      <c r="AD3114">
        <v>68.67</v>
      </c>
      <c r="AE3114" s="5">
        <f t="shared" si="97"/>
        <v>140231648</v>
      </c>
      <c r="AF3114">
        <v>100.79</v>
      </c>
      <c r="AG3114" s="4">
        <v>1</v>
      </c>
      <c r="AH3114" t="s">
        <v>33</v>
      </c>
      <c r="AI3114" t="s">
        <v>108</v>
      </c>
      <c r="AJ3114">
        <v>36.910231000000003</v>
      </c>
      <c r="AK3114">
        <v>-121.756895</v>
      </c>
    </row>
    <row r="3115" spans="1:37" x14ac:dyDescent="0.25">
      <c r="A3115">
        <v>3113</v>
      </c>
      <c r="B3115">
        <v>341</v>
      </c>
      <c r="C3115" t="s">
        <v>1955</v>
      </c>
      <c r="D3115" t="s">
        <v>108</v>
      </c>
      <c r="E3115" t="s">
        <v>53</v>
      </c>
      <c r="F3115" s="2">
        <v>36892</v>
      </c>
      <c r="G3115" s="2">
        <v>40179</v>
      </c>
      <c r="H3115">
        <v>65739</v>
      </c>
      <c r="I3115">
        <v>60878</v>
      </c>
      <c r="J3115">
        <v>104</v>
      </c>
      <c r="K3115">
        <f t="shared" si="96"/>
        <v>2495452440</v>
      </c>
      <c r="L3115">
        <v>99</v>
      </c>
      <c r="M3115">
        <v>99</v>
      </c>
      <c r="N3115" t="s">
        <v>1955</v>
      </c>
      <c r="O3115" t="s">
        <v>1956</v>
      </c>
      <c r="P3115" t="s">
        <v>39</v>
      </c>
      <c r="Q3115" s="6">
        <v>42322</v>
      </c>
      <c r="R3115" s="3">
        <v>158331748</v>
      </c>
      <c r="S3115" s="3">
        <v>205814012</v>
      </c>
      <c r="T3115" t="s">
        <v>32</v>
      </c>
      <c r="U3115" t="s">
        <v>1960</v>
      </c>
      <c r="V3115" s="3">
        <v>65739</v>
      </c>
      <c r="W3115">
        <v>55</v>
      </c>
      <c r="X3115" t="s">
        <v>1958</v>
      </c>
      <c r="AB3115" s="3">
        <v>158331748</v>
      </c>
      <c r="AC3115" s="3">
        <v>205814012</v>
      </c>
      <c r="AD3115">
        <v>74.58</v>
      </c>
      <c r="AE3115" s="5">
        <f t="shared" si="97"/>
        <v>147248525.64000002</v>
      </c>
      <c r="AF3115">
        <v>96.95</v>
      </c>
      <c r="AG3115" s="4">
        <v>0.93</v>
      </c>
      <c r="AH3115" t="s">
        <v>33</v>
      </c>
      <c r="AI3115" t="s">
        <v>108</v>
      </c>
      <c r="AJ3115">
        <v>36.910231000000003</v>
      </c>
      <c r="AK3115">
        <v>-121.756895</v>
      </c>
    </row>
    <row r="3116" spans="1:37" x14ac:dyDescent="0.25">
      <c r="A3116">
        <v>3114</v>
      </c>
      <c r="B3116">
        <v>341</v>
      </c>
      <c r="C3116" t="s">
        <v>1955</v>
      </c>
      <c r="D3116" t="s">
        <v>108</v>
      </c>
      <c r="E3116" t="s">
        <v>53</v>
      </c>
      <c r="F3116" s="2">
        <v>36892</v>
      </c>
      <c r="G3116" s="2">
        <v>40179</v>
      </c>
      <c r="H3116">
        <v>65739</v>
      </c>
      <c r="I3116">
        <v>60878</v>
      </c>
      <c r="J3116">
        <v>104</v>
      </c>
      <c r="K3116">
        <f t="shared" si="96"/>
        <v>2495452440</v>
      </c>
      <c r="L3116">
        <v>99</v>
      </c>
      <c r="M3116">
        <v>99</v>
      </c>
      <c r="N3116" t="s">
        <v>1955</v>
      </c>
      <c r="O3116" t="s">
        <v>1956</v>
      </c>
      <c r="P3116" t="s">
        <v>39</v>
      </c>
      <c r="Q3116" s="6">
        <v>42291</v>
      </c>
      <c r="R3116" s="3">
        <v>208874264</v>
      </c>
      <c r="S3116" s="3">
        <v>238111800</v>
      </c>
      <c r="T3116" t="s">
        <v>32</v>
      </c>
      <c r="U3116" t="s">
        <v>1961</v>
      </c>
      <c r="V3116" s="3">
        <v>65739</v>
      </c>
      <c r="W3116">
        <v>70</v>
      </c>
      <c r="X3116" t="s">
        <v>1962</v>
      </c>
      <c r="AB3116" s="3">
        <v>208874264</v>
      </c>
      <c r="AC3116" s="3">
        <v>238111800</v>
      </c>
      <c r="AD3116">
        <v>93.37</v>
      </c>
      <c r="AE3116" s="5">
        <f t="shared" si="97"/>
        <v>190075580.24000001</v>
      </c>
      <c r="AF3116">
        <v>106.44</v>
      </c>
      <c r="AG3116" s="4">
        <v>0.91</v>
      </c>
      <c r="AH3116" t="s">
        <v>33</v>
      </c>
      <c r="AI3116" t="s">
        <v>108</v>
      </c>
      <c r="AJ3116">
        <v>36.910231000000003</v>
      </c>
      <c r="AK3116">
        <v>-121.756895</v>
      </c>
    </row>
    <row r="3117" spans="1:37" x14ac:dyDescent="0.25">
      <c r="A3117">
        <v>3115</v>
      </c>
      <c r="B3117">
        <v>341</v>
      </c>
      <c r="C3117" t="s">
        <v>1955</v>
      </c>
      <c r="D3117" t="s">
        <v>108</v>
      </c>
      <c r="E3117" t="s">
        <v>53</v>
      </c>
      <c r="F3117" s="2">
        <v>36892</v>
      </c>
      <c r="G3117" s="2">
        <v>40179</v>
      </c>
      <c r="H3117">
        <v>65739</v>
      </c>
      <c r="I3117">
        <v>60878</v>
      </c>
      <c r="J3117">
        <v>104</v>
      </c>
      <c r="K3117">
        <f t="shared" si="96"/>
        <v>2495452440</v>
      </c>
      <c r="L3117">
        <v>99</v>
      </c>
      <c r="M3117">
        <v>99</v>
      </c>
      <c r="N3117" t="s">
        <v>1955</v>
      </c>
      <c r="O3117" t="s">
        <v>1956</v>
      </c>
      <c r="P3117" t="s">
        <v>39</v>
      </c>
      <c r="Q3117" s="6">
        <v>42261</v>
      </c>
      <c r="R3117" s="3">
        <v>221262920</v>
      </c>
      <c r="S3117" s="3">
        <v>258106052</v>
      </c>
      <c r="T3117" t="s">
        <v>32</v>
      </c>
      <c r="U3117" t="s">
        <v>1963</v>
      </c>
      <c r="V3117" s="3">
        <v>65739</v>
      </c>
      <c r="W3117">
        <v>97</v>
      </c>
      <c r="AB3117" s="3">
        <v>221262920</v>
      </c>
      <c r="AC3117" s="3">
        <v>258106052</v>
      </c>
      <c r="AD3117">
        <v>96.93</v>
      </c>
      <c r="AE3117" s="5">
        <f t="shared" si="97"/>
        <v>190286111.19999999</v>
      </c>
      <c r="AF3117">
        <v>113.08</v>
      </c>
      <c r="AG3117" s="4">
        <v>0.86</v>
      </c>
      <c r="AH3117" t="s">
        <v>33</v>
      </c>
      <c r="AI3117" t="s">
        <v>108</v>
      </c>
      <c r="AJ3117">
        <v>36.910231000000003</v>
      </c>
      <c r="AK3117">
        <v>-121.756895</v>
      </c>
    </row>
    <row r="3118" spans="1:37" x14ac:dyDescent="0.25">
      <c r="A3118">
        <v>3116</v>
      </c>
      <c r="B3118">
        <v>341</v>
      </c>
      <c r="C3118" t="s">
        <v>1955</v>
      </c>
      <c r="D3118" t="s">
        <v>108</v>
      </c>
      <c r="E3118" t="s">
        <v>53</v>
      </c>
      <c r="F3118" s="2">
        <v>36892</v>
      </c>
      <c r="G3118" s="2">
        <v>40179</v>
      </c>
      <c r="H3118">
        <v>65739</v>
      </c>
      <c r="I3118">
        <v>60878</v>
      </c>
      <c r="J3118">
        <v>104</v>
      </c>
      <c r="K3118">
        <f t="shared" si="96"/>
        <v>2495452440</v>
      </c>
      <c r="L3118">
        <v>99</v>
      </c>
      <c r="M3118">
        <v>99</v>
      </c>
      <c r="N3118" t="s">
        <v>1955</v>
      </c>
      <c r="O3118" t="s">
        <v>1956</v>
      </c>
      <c r="P3118" t="s">
        <v>39</v>
      </c>
      <c r="Q3118" s="6">
        <v>42230</v>
      </c>
      <c r="R3118" s="3">
        <v>243743196</v>
      </c>
      <c r="S3118" s="3">
        <v>274378724</v>
      </c>
      <c r="T3118" t="s">
        <v>32</v>
      </c>
      <c r="U3118" t="s">
        <v>1964</v>
      </c>
      <c r="V3118" s="3">
        <v>65739</v>
      </c>
      <c r="AB3118" s="3">
        <v>243743196</v>
      </c>
      <c r="AC3118" s="3">
        <v>274378724</v>
      </c>
      <c r="AD3118">
        <v>98.08</v>
      </c>
      <c r="AE3118" s="5">
        <f t="shared" si="97"/>
        <v>199869420.72</v>
      </c>
      <c r="AF3118">
        <v>110.4</v>
      </c>
      <c r="AG3118" s="4">
        <v>0.82</v>
      </c>
      <c r="AH3118" t="s">
        <v>33</v>
      </c>
      <c r="AI3118" t="s">
        <v>108</v>
      </c>
      <c r="AJ3118">
        <v>36.910231000000003</v>
      </c>
      <c r="AK3118">
        <v>-121.756895</v>
      </c>
    </row>
    <row r="3119" spans="1:37" x14ac:dyDescent="0.25">
      <c r="A3119">
        <v>3117</v>
      </c>
      <c r="B3119">
        <v>341</v>
      </c>
      <c r="C3119" t="s">
        <v>1955</v>
      </c>
      <c r="D3119" t="s">
        <v>108</v>
      </c>
      <c r="E3119" t="s">
        <v>53</v>
      </c>
      <c r="F3119" s="2">
        <v>36892</v>
      </c>
      <c r="G3119" s="2">
        <v>40179</v>
      </c>
      <c r="H3119">
        <v>65739</v>
      </c>
      <c r="I3119">
        <v>60878</v>
      </c>
      <c r="J3119">
        <v>104</v>
      </c>
      <c r="K3119">
        <f t="shared" si="96"/>
        <v>2495452440</v>
      </c>
      <c r="L3119">
        <v>99</v>
      </c>
      <c r="M3119">
        <v>99</v>
      </c>
      <c r="N3119" t="s">
        <v>1955</v>
      </c>
      <c r="O3119" t="s">
        <v>1965</v>
      </c>
      <c r="P3119" t="s">
        <v>34</v>
      </c>
      <c r="Q3119" s="6">
        <v>42199</v>
      </c>
      <c r="R3119" s="3">
        <v>268501480</v>
      </c>
      <c r="S3119" s="3">
        <v>282616728</v>
      </c>
      <c r="T3119" t="s">
        <v>32</v>
      </c>
      <c r="U3119" t="s">
        <v>1966</v>
      </c>
      <c r="V3119" s="3">
        <v>65739</v>
      </c>
      <c r="AB3119" s="3">
        <v>268501480</v>
      </c>
      <c r="AC3119" s="3">
        <v>282616728</v>
      </c>
      <c r="AD3119">
        <v>105.8</v>
      </c>
      <c r="AE3119" s="5">
        <f t="shared" si="97"/>
        <v>214801184</v>
      </c>
      <c r="AF3119">
        <v>111.36</v>
      </c>
      <c r="AG3119" s="4">
        <v>0.8</v>
      </c>
      <c r="AH3119" t="s">
        <v>33</v>
      </c>
      <c r="AI3119" t="s">
        <v>108</v>
      </c>
      <c r="AJ3119">
        <v>36.910231000000003</v>
      </c>
      <c r="AK3119">
        <v>-121.756895</v>
      </c>
    </row>
    <row r="3120" spans="1:37" x14ac:dyDescent="0.25">
      <c r="A3120">
        <v>3118</v>
      </c>
      <c r="B3120">
        <v>341</v>
      </c>
      <c r="C3120" t="s">
        <v>1955</v>
      </c>
      <c r="D3120" t="s">
        <v>108</v>
      </c>
      <c r="E3120" t="s">
        <v>53</v>
      </c>
      <c r="F3120" s="2">
        <v>36892</v>
      </c>
      <c r="G3120" s="2">
        <v>40179</v>
      </c>
      <c r="H3120">
        <v>65739</v>
      </c>
      <c r="I3120">
        <v>60878</v>
      </c>
      <c r="J3120">
        <v>104</v>
      </c>
      <c r="K3120">
        <f t="shared" si="96"/>
        <v>2495452440</v>
      </c>
      <c r="L3120">
        <v>99</v>
      </c>
      <c r="M3120">
        <v>99</v>
      </c>
      <c r="N3120" t="s">
        <v>1955</v>
      </c>
      <c r="O3120" t="s">
        <v>1965</v>
      </c>
      <c r="P3120" t="s">
        <v>34</v>
      </c>
      <c r="Q3120" s="6">
        <v>42169</v>
      </c>
      <c r="R3120" s="3">
        <v>256538452</v>
      </c>
      <c r="S3120" s="3">
        <v>271563712</v>
      </c>
      <c r="T3120" t="s">
        <v>32</v>
      </c>
      <c r="U3120" t="s">
        <v>1967</v>
      </c>
      <c r="V3120" s="3">
        <v>65739</v>
      </c>
      <c r="AB3120" s="3">
        <v>256538452</v>
      </c>
      <c r="AC3120" s="3">
        <v>271563712</v>
      </c>
      <c r="AD3120">
        <v>105.49</v>
      </c>
      <c r="AE3120" s="5">
        <f t="shared" si="97"/>
        <v>207796146.12</v>
      </c>
      <c r="AF3120">
        <v>111.67</v>
      </c>
      <c r="AG3120" s="4">
        <v>0.81</v>
      </c>
      <c r="AH3120" t="s">
        <v>33</v>
      </c>
      <c r="AI3120" t="s">
        <v>108</v>
      </c>
      <c r="AJ3120">
        <v>36.910231000000003</v>
      </c>
      <c r="AK3120">
        <v>-121.756895</v>
      </c>
    </row>
    <row r="3121" spans="1:37" x14ac:dyDescent="0.25">
      <c r="A3121">
        <v>3119</v>
      </c>
      <c r="B3121">
        <v>477</v>
      </c>
      <c r="C3121" t="s">
        <v>1968</v>
      </c>
      <c r="D3121" t="s">
        <v>116</v>
      </c>
      <c r="E3121" t="s">
        <v>31</v>
      </c>
      <c r="F3121" s="2">
        <v>36526</v>
      </c>
      <c r="G3121" s="2">
        <v>40178</v>
      </c>
      <c r="H3121">
        <v>18048</v>
      </c>
      <c r="I3121">
        <v>17752</v>
      </c>
      <c r="J3121">
        <v>248</v>
      </c>
      <c r="K3121">
        <f t="shared" si="96"/>
        <v>1633704960</v>
      </c>
      <c r="L3121">
        <v>223</v>
      </c>
      <c r="M3121">
        <v>198</v>
      </c>
      <c r="N3121" t="s">
        <v>1968</v>
      </c>
      <c r="O3121">
        <v>2</v>
      </c>
      <c r="P3121" t="s">
        <v>39</v>
      </c>
      <c r="Q3121" s="6">
        <v>42050</v>
      </c>
      <c r="R3121">
        <v>769</v>
      </c>
      <c r="S3121" s="3">
        <v>1097</v>
      </c>
      <c r="T3121" t="s">
        <v>55</v>
      </c>
      <c r="V3121" s="3">
        <v>16306</v>
      </c>
      <c r="W3121">
        <v>93</v>
      </c>
      <c r="AB3121" s="3">
        <v>250589523</v>
      </c>
      <c r="AC3121" s="3">
        <v>357485084</v>
      </c>
      <c r="AD3121">
        <v>93.31</v>
      </c>
      <c r="AE3121" s="5">
        <f t="shared" si="97"/>
        <v>42600218.910000004</v>
      </c>
      <c r="AF3121">
        <v>133.11000000000001</v>
      </c>
      <c r="AG3121" s="4">
        <v>0.17</v>
      </c>
      <c r="AH3121" t="s">
        <v>33</v>
      </c>
      <c r="AI3121" t="s">
        <v>116</v>
      </c>
      <c r="AJ3121">
        <v>35.209401</v>
      </c>
      <c r="AK3121">
        <v>-118.828139999999</v>
      </c>
    </row>
    <row r="3122" spans="1:37" x14ac:dyDescent="0.25">
      <c r="A3122">
        <v>3120</v>
      </c>
      <c r="B3122">
        <v>477</v>
      </c>
      <c r="C3122" t="s">
        <v>1968</v>
      </c>
      <c r="D3122" t="s">
        <v>116</v>
      </c>
      <c r="E3122" t="s">
        <v>31</v>
      </c>
      <c r="F3122" s="2">
        <v>36526</v>
      </c>
      <c r="G3122" s="2">
        <v>40178</v>
      </c>
      <c r="H3122">
        <v>18048</v>
      </c>
      <c r="I3122">
        <v>17752</v>
      </c>
      <c r="J3122">
        <v>248</v>
      </c>
      <c r="K3122">
        <f t="shared" si="96"/>
        <v>1633704960</v>
      </c>
      <c r="L3122">
        <v>223</v>
      </c>
      <c r="M3122">
        <v>198</v>
      </c>
      <c r="N3122" t="s">
        <v>1968</v>
      </c>
      <c r="O3122">
        <v>2</v>
      </c>
      <c r="P3122" t="s">
        <v>39</v>
      </c>
      <c r="Q3122" s="6">
        <v>42019</v>
      </c>
      <c r="R3122" s="3">
        <v>1075</v>
      </c>
      <c r="S3122" s="3">
        <v>1208</v>
      </c>
      <c r="T3122" t="s">
        <v>55</v>
      </c>
      <c r="V3122" s="3">
        <v>16306</v>
      </c>
      <c r="W3122">
        <v>117</v>
      </c>
      <c r="AB3122" s="3">
        <v>350290284</v>
      </c>
      <c r="AC3122" s="3">
        <v>393628524</v>
      </c>
      <c r="AD3122">
        <v>117.81</v>
      </c>
      <c r="AE3122" s="5">
        <f t="shared" si="97"/>
        <v>59549348.280000001</v>
      </c>
      <c r="AF3122">
        <v>132.38</v>
      </c>
      <c r="AG3122" s="4">
        <v>0.17</v>
      </c>
      <c r="AH3122" t="s">
        <v>33</v>
      </c>
      <c r="AI3122" t="s">
        <v>116</v>
      </c>
      <c r="AJ3122">
        <v>35.209401</v>
      </c>
      <c r="AK3122">
        <v>-118.828139999999</v>
      </c>
    </row>
    <row r="3123" spans="1:37" x14ac:dyDescent="0.25">
      <c r="A3123">
        <v>3121</v>
      </c>
      <c r="B3123">
        <v>477</v>
      </c>
      <c r="C3123" t="s">
        <v>1968</v>
      </c>
      <c r="D3123" t="s">
        <v>116</v>
      </c>
      <c r="E3123" t="s">
        <v>31</v>
      </c>
      <c r="F3123" s="2">
        <v>36526</v>
      </c>
      <c r="G3123" s="2">
        <v>40178</v>
      </c>
      <c r="H3123">
        <v>18048</v>
      </c>
      <c r="I3123">
        <v>17752</v>
      </c>
      <c r="J3123">
        <v>248</v>
      </c>
      <c r="K3123">
        <f t="shared" si="96"/>
        <v>1633704960</v>
      </c>
      <c r="L3123">
        <v>223</v>
      </c>
      <c r="M3123">
        <v>198</v>
      </c>
      <c r="N3123" t="s">
        <v>1968</v>
      </c>
      <c r="O3123">
        <v>2</v>
      </c>
      <c r="P3123" t="s">
        <v>39</v>
      </c>
      <c r="Q3123" s="6">
        <v>42352</v>
      </c>
      <c r="R3123" s="3">
        <v>1016</v>
      </c>
      <c r="S3123" s="3">
        <v>1154</v>
      </c>
      <c r="T3123" t="s">
        <v>55</v>
      </c>
      <c r="V3123" s="3">
        <v>16306</v>
      </c>
      <c r="W3123">
        <v>111</v>
      </c>
      <c r="AB3123" s="3">
        <v>331065050</v>
      </c>
      <c r="AC3123" s="3">
        <v>376032547</v>
      </c>
      <c r="AD3123">
        <v>111.34</v>
      </c>
      <c r="AE3123" s="5">
        <f t="shared" si="97"/>
        <v>56281058.500000007</v>
      </c>
      <c r="AF3123">
        <v>126.46</v>
      </c>
      <c r="AG3123" s="4">
        <v>0.17</v>
      </c>
      <c r="AH3123" t="s">
        <v>33</v>
      </c>
      <c r="AI3123" t="s">
        <v>116</v>
      </c>
      <c r="AJ3123">
        <v>35.209401</v>
      </c>
      <c r="AK3123">
        <v>-118.828139999999</v>
      </c>
    </row>
    <row r="3124" spans="1:37" x14ac:dyDescent="0.25">
      <c r="A3124">
        <v>3122</v>
      </c>
      <c r="B3124">
        <v>477</v>
      </c>
      <c r="C3124" t="s">
        <v>1968</v>
      </c>
      <c r="D3124" t="s">
        <v>116</v>
      </c>
      <c r="E3124" t="s">
        <v>31</v>
      </c>
      <c r="F3124" s="2">
        <v>36526</v>
      </c>
      <c r="G3124" s="2">
        <v>40178</v>
      </c>
      <c r="H3124">
        <v>18048</v>
      </c>
      <c r="I3124">
        <v>17752</v>
      </c>
      <c r="J3124">
        <v>248</v>
      </c>
      <c r="K3124">
        <f t="shared" si="96"/>
        <v>1633704960</v>
      </c>
      <c r="L3124">
        <v>223</v>
      </c>
      <c r="M3124">
        <v>198</v>
      </c>
      <c r="N3124" t="s">
        <v>1968</v>
      </c>
      <c r="O3124" t="s">
        <v>38</v>
      </c>
      <c r="P3124" t="s">
        <v>39</v>
      </c>
      <c r="Q3124" s="6">
        <v>42291</v>
      </c>
      <c r="R3124" s="3">
        <v>1534</v>
      </c>
      <c r="S3124" s="3">
        <v>1485</v>
      </c>
      <c r="T3124" t="s">
        <v>55</v>
      </c>
      <c r="V3124" s="3">
        <v>16306</v>
      </c>
      <c r="W3124">
        <v>168</v>
      </c>
      <c r="AB3124" s="3">
        <v>499856089</v>
      </c>
      <c r="AC3124" s="3">
        <v>483889369</v>
      </c>
      <c r="AD3124">
        <v>168.11</v>
      </c>
      <c r="AE3124" s="5">
        <f t="shared" si="97"/>
        <v>84975535.13000001</v>
      </c>
      <c r="AF3124">
        <v>162.74</v>
      </c>
      <c r="AG3124" s="4">
        <v>0.17</v>
      </c>
      <c r="AH3124" t="s">
        <v>33</v>
      </c>
      <c r="AI3124" t="s">
        <v>116</v>
      </c>
      <c r="AJ3124">
        <v>35.209401</v>
      </c>
      <c r="AK3124">
        <v>-118.828139999999</v>
      </c>
    </row>
    <row r="3125" spans="1:37" x14ac:dyDescent="0.25">
      <c r="A3125">
        <v>3123</v>
      </c>
      <c r="B3125">
        <v>477</v>
      </c>
      <c r="C3125" t="s">
        <v>1968</v>
      </c>
      <c r="D3125" t="s">
        <v>116</v>
      </c>
      <c r="E3125" t="s">
        <v>31</v>
      </c>
      <c r="F3125" s="2">
        <v>36526</v>
      </c>
      <c r="G3125" s="2">
        <v>40178</v>
      </c>
      <c r="H3125">
        <v>18048</v>
      </c>
      <c r="I3125">
        <v>17752</v>
      </c>
      <c r="J3125">
        <v>248</v>
      </c>
      <c r="K3125">
        <f t="shared" si="96"/>
        <v>1633704960</v>
      </c>
      <c r="L3125">
        <v>223</v>
      </c>
      <c r="M3125">
        <v>198</v>
      </c>
      <c r="N3125" t="s">
        <v>1968</v>
      </c>
      <c r="O3125">
        <v>2</v>
      </c>
      <c r="P3125" t="s">
        <v>39</v>
      </c>
      <c r="Q3125" s="6">
        <v>42261</v>
      </c>
      <c r="R3125" s="3">
        <v>1591</v>
      </c>
      <c r="S3125" s="3">
        <v>1623</v>
      </c>
      <c r="T3125" t="s">
        <v>55</v>
      </c>
      <c r="V3125" s="3">
        <v>16306</v>
      </c>
      <c r="W3125">
        <v>180</v>
      </c>
      <c r="AB3125" s="3">
        <v>518559961</v>
      </c>
      <c r="AC3125" s="3">
        <v>528856866</v>
      </c>
      <c r="AD3125">
        <v>180.21</v>
      </c>
      <c r="AE3125" s="5">
        <f t="shared" si="97"/>
        <v>88155193.370000005</v>
      </c>
      <c r="AF3125">
        <v>183.79</v>
      </c>
      <c r="AG3125" s="4">
        <v>0.17</v>
      </c>
      <c r="AH3125" t="s">
        <v>33</v>
      </c>
      <c r="AI3125" t="s">
        <v>116</v>
      </c>
      <c r="AJ3125">
        <v>35.209401</v>
      </c>
      <c r="AK3125">
        <v>-118.828139999999</v>
      </c>
    </row>
    <row r="3126" spans="1:37" x14ac:dyDescent="0.25">
      <c r="A3126">
        <v>3124</v>
      </c>
      <c r="B3126">
        <v>477</v>
      </c>
      <c r="C3126" t="s">
        <v>1968</v>
      </c>
      <c r="D3126" t="s">
        <v>116</v>
      </c>
      <c r="E3126" t="s">
        <v>31</v>
      </c>
      <c r="F3126" s="2">
        <v>36526</v>
      </c>
      <c r="G3126" s="2">
        <v>40178</v>
      </c>
      <c r="H3126">
        <v>18048</v>
      </c>
      <c r="I3126">
        <v>17752</v>
      </c>
      <c r="J3126">
        <v>248</v>
      </c>
      <c r="K3126">
        <f t="shared" si="96"/>
        <v>1633704960</v>
      </c>
      <c r="L3126">
        <v>223</v>
      </c>
      <c r="M3126">
        <v>198</v>
      </c>
      <c r="N3126" t="s">
        <v>1968</v>
      </c>
      <c r="O3126" t="s">
        <v>38</v>
      </c>
      <c r="P3126" t="s">
        <v>39</v>
      </c>
      <c r="Q3126" s="6">
        <v>42230</v>
      </c>
      <c r="R3126" s="3">
        <v>1881</v>
      </c>
      <c r="S3126" s="3">
        <v>1991</v>
      </c>
      <c r="T3126" t="s">
        <v>55</v>
      </c>
      <c r="V3126" s="3">
        <v>16306</v>
      </c>
      <c r="AB3126" s="3">
        <v>612926534</v>
      </c>
      <c r="AC3126" s="3">
        <v>648770191</v>
      </c>
      <c r="AD3126">
        <v>206.13</v>
      </c>
      <c r="AE3126" s="5">
        <f t="shared" si="97"/>
        <v>104197510.78</v>
      </c>
      <c r="AF3126">
        <v>218.19</v>
      </c>
      <c r="AG3126" s="4">
        <v>0.17</v>
      </c>
      <c r="AH3126" t="s">
        <v>33</v>
      </c>
      <c r="AI3126" t="s">
        <v>116</v>
      </c>
      <c r="AJ3126">
        <v>35.209401</v>
      </c>
      <c r="AK3126">
        <v>-118.828139999999</v>
      </c>
    </row>
    <row r="3127" spans="1:37" x14ac:dyDescent="0.25">
      <c r="A3127">
        <v>3125</v>
      </c>
      <c r="B3127">
        <v>477</v>
      </c>
      <c r="C3127" t="s">
        <v>1968</v>
      </c>
      <c r="D3127" t="s">
        <v>116</v>
      </c>
      <c r="E3127" t="s">
        <v>31</v>
      </c>
      <c r="F3127" s="2">
        <v>36526</v>
      </c>
      <c r="G3127" s="2">
        <v>40178</v>
      </c>
      <c r="H3127">
        <v>18048</v>
      </c>
      <c r="I3127">
        <v>17752</v>
      </c>
      <c r="J3127">
        <v>248</v>
      </c>
      <c r="K3127">
        <f t="shared" si="96"/>
        <v>1633704960</v>
      </c>
      <c r="L3127">
        <v>223</v>
      </c>
      <c r="M3127">
        <v>198</v>
      </c>
      <c r="N3127" t="s">
        <v>1968</v>
      </c>
      <c r="O3127" t="s">
        <v>1969</v>
      </c>
      <c r="P3127" t="s">
        <v>39</v>
      </c>
      <c r="Q3127" s="6">
        <v>42199</v>
      </c>
      <c r="R3127" s="3">
        <v>1816</v>
      </c>
      <c r="S3127" s="3">
        <v>2007</v>
      </c>
      <c r="T3127" t="s">
        <v>55</v>
      </c>
      <c r="U3127" t="s">
        <v>1970</v>
      </c>
      <c r="V3127" s="3">
        <v>16306</v>
      </c>
      <c r="AB3127" s="3">
        <v>591817879</v>
      </c>
      <c r="AC3127" s="3">
        <v>653886059</v>
      </c>
      <c r="AD3127">
        <v>187.33</v>
      </c>
      <c r="AE3127" s="5">
        <f t="shared" si="97"/>
        <v>94690860.640000001</v>
      </c>
      <c r="AF3127">
        <v>206.97</v>
      </c>
      <c r="AG3127" s="4">
        <v>0.16</v>
      </c>
      <c r="AH3127" t="s">
        <v>33</v>
      </c>
      <c r="AI3127" t="s">
        <v>116</v>
      </c>
      <c r="AJ3127">
        <v>35.209401</v>
      </c>
      <c r="AK3127">
        <v>-118.828139999999</v>
      </c>
    </row>
    <row r="3128" spans="1:37" x14ac:dyDescent="0.25">
      <c r="A3128">
        <v>3126</v>
      </c>
      <c r="B3128">
        <v>477</v>
      </c>
      <c r="C3128" t="s">
        <v>1968</v>
      </c>
      <c r="D3128" t="s">
        <v>116</v>
      </c>
      <c r="E3128" t="s">
        <v>31</v>
      </c>
      <c r="F3128" s="2">
        <v>36526</v>
      </c>
      <c r="G3128" s="2">
        <v>40178</v>
      </c>
      <c r="H3128">
        <v>18048</v>
      </c>
      <c r="I3128">
        <v>17752</v>
      </c>
      <c r="J3128">
        <v>248</v>
      </c>
      <c r="K3128">
        <f t="shared" si="96"/>
        <v>1633704960</v>
      </c>
      <c r="L3128">
        <v>223</v>
      </c>
      <c r="M3128">
        <v>198</v>
      </c>
      <c r="N3128" t="s">
        <v>1968</v>
      </c>
      <c r="O3128">
        <v>2</v>
      </c>
      <c r="P3128" t="s">
        <v>39</v>
      </c>
      <c r="Q3128" s="6">
        <v>42169</v>
      </c>
      <c r="R3128" s="3">
        <v>1608</v>
      </c>
      <c r="S3128" s="3">
        <v>1849</v>
      </c>
      <c r="T3128" t="s">
        <v>55</v>
      </c>
      <c r="V3128" s="3">
        <v>16306</v>
      </c>
      <c r="W3128">
        <v>182</v>
      </c>
      <c r="AB3128" s="3">
        <v>523943027</v>
      </c>
      <c r="AC3128" s="3">
        <v>602557942</v>
      </c>
      <c r="AD3128">
        <v>182.08</v>
      </c>
      <c r="AE3128" s="5">
        <f t="shared" si="97"/>
        <v>89070314.590000004</v>
      </c>
      <c r="AF3128">
        <v>209.4</v>
      </c>
      <c r="AG3128" s="4">
        <v>0.17</v>
      </c>
      <c r="AH3128" t="s">
        <v>33</v>
      </c>
      <c r="AI3128" t="s">
        <v>116</v>
      </c>
      <c r="AJ3128">
        <v>35.209401</v>
      </c>
      <c r="AK3128">
        <v>-118.828139999999</v>
      </c>
    </row>
    <row r="3129" spans="1:37" x14ac:dyDescent="0.25">
      <c r="A3129">
        <v>3127</v>
      </c>
      <c r="B3129">
        <v>754</v>
      </c>
      <c r="C3129" t="s">
        <v>1971</v>
      </c>
      <c r="D3129" t="s">
        <v>213</v>
      </c>
      <c r="E3129" t="s">
        <v>31</v>
      </c>
      <c r="F3129" s="2">
        <v>36161</v>
      </c>
      <c r="G3129" s="2">
        <v>39813</v>
      </c>
      <c r="H3129">
        <v>47910</v>
      </c>
      <c r="I3129">
        <v>37786</v>
      </c>
      <c r="J3129">
        <v>305</v>
      </c>
      <c r="K3129">
        <f t="shared" si="96"/>
        <v>5333580750</v>
      </c>
      <c r="L3129">
        <v>275</v>
      </c>
      <c r="M3129">
        <v>244</v>
      </c>
      <c r="N3129" t="s">
        <v>1971</v>
      </c>
      <c r="O3129">
        <v>2</v>
      </c>
      <c r="P3129" t="s">
        <v>39</v>
      </c>
      <c r="Q3129" s="6">
        <v>42050</v>
      </c>
      <c r="R3129">
        <v>577</v>
      </c>
      <c r="S3129">
        <v>662</v>
      </c>
      <c r="T3129" t="s">
        <v>55</v>
      </c>
      <c r="V3129" s="3">
        <v>50836</v>
      </c>
      <c r="W3129">
        <v>88.14</v>
      </c>
      <c r="AB3129" s="3">
        <v>188016273</v>
      </c>
      <c r="AC3129" s="3">
        <v>215713645</v>
      </c>
      <c r="AD3129">
        <v>88.5</v>
      </c>
      <c r="AE3129" s="5">
        <f t="shared" si="97"/>
        <v>125970902.91000001</v>
      </c>
      <c r="AF3129">
        <v>101.54</v>
      </c>
      <c r="AG3129" s="4">
        <v>0.67</v>
      </c>
      <c r="AH3129" t="s">
        <v>33</v>
      </c>
      <c r="AI3129" t="s">
        <v>213</v>
      </c>
      <c r="AJ3129">
        <v>38.580461</v>
      </c>
      <c r="AK3129">
        <v>-121.53023399999999</v>
      </c>
    </row>
    <row r="3130" spans="1:37" x14ac:dyDescent="0.25">
      <c r="A3130">
        <v>3128</v>
      </c>
      <c r="B3130">
        <v>754</v>
      </c>
      <c r="C3130" t="s">
        <v>1971</v>
      </c>
      <c r="D3130" t="s">
        <v>213</v>
      </c>
      <c r="E3130" t="s">
        <v>31</v>
      </c>
      <c r="F3130" s="2">
        <v>36161</v>
      </c>
      <c r="G3130" s="2">
        <v>39813</v>
      </c>
      <c r="H3130">
        <v>47910</v>
      </c>
      <c r="I3130">
        <v>37786</v>
      </c>
      <c r="J3130">
        <v>305</v>
      </c>
      <c r="K3130">
        <f t="shared" si="96"/>
        <v>5333580750</v>
      </c>
      <c r="L3130">
        <v>275</v>
      </c>
      <c r="M3130">
        <v>244</v>
      </c>
      <c r="N3130" t="s">
        <v>1971</v>
      </c>
      <c r="O3130">
        <v>2</v>
      </c>
      <c r="P3130" t="s">
        <v>39</v>
      </c>
      <c r="Q3130" s="6">
        <v>42019</v>
      </c>
      <c r="R3130">
        <v>620</v>
      </c>
      <c r="S3130">
        <v>647</v>
      </c>
      <c r="T3130" t="s">
        <v>55</v>
      </c>
      <c r="V3130" s="3">
        <v>48744</v>
      </c>
      <c r="W3130">
        <v>94.47</v>
      </c>
      <c r="AB3130" s="3">
        <v>202027885</v>
      </c>
      <c r="AC3130" s="3">
        <v>210825873</v>
      </c>
      <c r="AD3130">
        <v>93.59</v>
      </c>
      <c r="AE3130" s="5">
        <f t="shared" si="97"/>
        <v>141419519.5</v>
      </c>
      <c r="AF3130">
        <v>97.67</v>
      </c>
      <c r="AG3130" s="4">
        <v>0.7</v>
      </c>
      <c r="AH3130" t="s">
        <v>33</v>
      </c>
      <c r="AI3130" t="s">
        <v>213</v>
      </c>
      <c r="AJ3130">
        <v>38.580461</v>
      </c>
      <c r="AK3130">
        <v>-121.53023399999999</v>
      </c>
    </row>
    <row r="3131" spans="1:37" x14ac:dyDescent="0.25">
      <c r="A3131">
        <v>3129</v>
      </c>
      <c r="B3131">
        <v>754</v>
      </c>
      <c r="C3131" t="s">
        <v>1971</v>
      </c>
      <c r="D3131" t="s">
        <v>213</v>
      </c>
      <c r="E3131" t="s">
        <v>31</v>
      </c>
      <c r="F3131" s="2">
        <v>36161</v>
      </c>
      <c r="G3131" s="2">
        <v>39813</v>
      </c>
      <c r="H3131">
        <v>47910</v>
      </c>
      <c r="I3131">
        <v>37786</v>
      </c>
      <c r="J3131">
        <v>305</v>
      </c>
      <c r="K3131">
        <f t="shared" si="96"/>
        <v>5333580750</v>
      </c>
      <c r="L3131">
        <v>275</v>
      </c>
      <c r="M3131">
        <v>244</v>
      </c>
      <c r="N3131" t="s">
        <v>1971</v>
      </c>
      <c r="O3131">
        <v>2</v>
      </c>
      <c r="P3131" t="s">
        <v>39</v>
      </c>
      <c r="Q3131" s="6">
        <v>42352</v>
      </c>
      <c r="R3131">
        <v>597</v>
      </c>
      <c r="S3131">
        <v>767</v>
      </c>
      <c r="T3131" t="s">
        <v>55</v>
      </c>
      <c r="V3131" s="3">
        <v>48744</v>
      </c>
      <c r="W3131">
        <v>93.36</v>
      </c>
      <c r="AB3131" s="3">
        <v>194533302</v>
      </c>
      <c r="AC3131" s="3">
        <v>249928045</v>
      </c>
      <c r="AD3131">
        <v>92.69</v>
      </c>
      <c r="AE3131" s="5">
        <f t="shared" si="97"/>
        <v>140063977.44</v>
      </c>
      <c r="AF3131">
        <v>119.09</v>
      </c>
      <c r="AG3131" s="4">
        <v>0.72</v>
      </c>
      <c r="AH3131" t="s">
        <v>33</v>
      </c>
      <c r="AI3131" t="s">
        <v>213</v>
      </c>
      <c r="AJ3131">
        <v>38.580461</v>
      </c>
      <c r="AK3131">
        <v>-121.53023399999999</v>
      </c>
    </row>
    <row r="3132" spans="1:37" x14ac:dyDescent="0.25">
      <c r="A3132">
        <v>3130</v>
      </c>
      <c r="B3132">
        <v>754</v>
      </c>
      <c r="C3132" t="s">
        <v>1971</v>
      </c>
      <c r="D3132" t="s">
        <v>213</v>
      </c>
      <c r="E3132" t="s">
        <v>31</v>
      </c>
      <c r="F3132" s="2">
        <v>36161</v>
      </c>
      <c r="G3132" s="2">
        <v>39813</v>
      </c>
      <c r="H3132">
        <v>47910</v>
      </c>
      <c r="I3132">
        <v>37786</v>
      </c>
      <c r="J3132">
        <v>305</v>
      </c>
      <c r="K3132">
        <f t="shared" si="96"/>
        <v>5333580750</v>
      </c>
      <c r="L3132">
        <v>275</v>
      </c>
      <c r="M3132">
        <v>244</v>
      </c>
      <c r="N3132" t="s">
        <v>1971</v>
      </c>
      <c r="O3132">
        <v>2</v>
      </c>
      <c r="P3132" t="s">
        <v>39</v>
      </c>
      <c r="Q3132" s="6">
        <v>42322</v>
      </c>
      <c r="R3132">
        <v>697</v>
      </c>
      <c r="S3132">
        <v>910</v>
      </c>
      <c r="T3132" t="s">
        <v>55</v>
      </c>
      <c r="V3132" s="3">
        <v>48744</v>
      </c>
      <c r="W3132">
        <v>106.52</v>
      </c>
      <c r="AB3132" s="3">
        <v>227118445</v>
      </c>
      <c r="AC3132" s="3">
        <v>296524799</v>
      </c>
      <c r="AD3132">
        <v>108.72</v>
      </c>
      <c r="AE3132" s="5">
        <f t="shared" si="97"/>
        <v>158982911.5</v>
      </c>
      <c r="AF3132">
        <v>141.94</v>
      </c>
      <c r="AG3132" s="4">
        <v>0.7</v>
      </c>
      <c r="AH3132" t="s">
        <v>33</v>
      </c>
      <c r="AI3132" t="s">
        <v>213</v>
      </c>
      <c r="AJ3132">
        <v>38.580461</v>
      </c>
      <c r="AK3132">
        <v>-121.53023399999999</v>
      </c>
    </row>
    <row r="3133" spans="1:37" x14ac:dyDescent="0.25">
      <c r="A3133">
        <v>3131</v>
      </c>
      <c r="B3133">
        <v>754</v>
      </c>
      <c r="C3133" t="s">
        <v>1971</v>
      </c>
      <c r="D3133" t="s">
        <v>213</v>
      </c>
      <c r="E3133" t="s">
        <v>31</v>
      </c>
      <c r="F3133" s="2">
        <v>36161</v>
      </c>
      <c r="G3133" s="2">
        <v>39813</v>
      </c>
      <c r="H3133">
        <v>47910</v>
      </c>
      <c r="I3133">
        <v>37786</v>
      </c>
      <c r="J3133">
        <v>305</v>
      </c>
      <c r="K3133">
        <f t="shared" si="96"/>
        <v>5333580750</v>
      </c>
      <c r="L3133">
        <v>275</v>
      </c>
      <c r="M3133">
        <v>244</v>
      </c>
      <c r="N3133" t="s">
        <v>1971</v>
      </c>
      <c r="O3133">
        <v>2</v>
      </c>
      <c r="P3133" t="s">
        <v>39</v>
      </c>
      <c r="Q3133" s="6">
        <v>42291</v>
      </c>
      <c r="R3133" s="3">
        <v>1047</v>
      </c>
      <c r="S3133" s="3">
        <v>1208</v>
      </c>
      <c r="T3133" t="s">
        <v>55</v>
      </c>
      <c r="V3133" s="3">
        <v>48744</v>
      </c>
      <c r="W3133">
        <v>150.54</v>
      </c>
      <c r="AB3133" s="3">
        <v>341166444</v>
      </c>
      <c r="AC3133" s="3">
        <v>393628524</v>
      </c>
      <c r="AD3133">
        <v>151.27000000000001</v>
      </c>
      <c r="AE3133" s="5">
        <f t="shared" si="97"/>
        <v>228581517.48000002</v>
      </c>
      <c r="AF3133">
        <v>174.53</v>
      </c>
      <c r="AG3133" s="4">
        <v>0.67</v>
      </c>
      <c r="AH3133" t="s">
        <v>33</v>
      </c>
      <c r="AI3133" t="s">
        <v>213</v>
      </c>
      <c r="AJ3133">
        <v>38.580461</v>
      </c>
      <c r="AK3133">
        <v>-121.53023399999999</v>
      </c>
    </row>
    <row r="3134" spans="1:37" x14ac:dyDescent="0.25">
      <c r="A3134">
        <v>3132</v>
      </c>
      <c r="B3134">
        <v>754</v>
      </c>
      <c r="C3134" t="s">
        <v>1971</v>
      </c>
      <c r="D3134" t="s">
        <v>213</v>
      </c>
      <c r="E3134" t="s">
        <v>31</v>
      </c>
      <c r="F3134" s="2">
        <v>36161</v>
      </c>
      <c r="G3134" s="2">
        <v>39813</v>
      </c>
      <c r="H3134">
        <v>47910</v>
      </c>
      <c r="I3134">
        <v>37786</v>
      </c>
      <c r="J3134">
        <v>305</v>
      </c>
      <c r="K3134">
        <f t="shared" si="96"/>
        <v>5333580750</v>
      </c>
      <c r="L3134">
        <v>275</v>
      </c>
      <c r="M3134">
        <v>244</v>
      </c>
      <c r="N3134" t="s">
        <v>1971</v>
      </c>
      <c r="O3134">
        <v>2</v>
      </c>
      <c r="P3134" t="s">
        <v>39</v>
      </c>
      <c r="Q3134" s="6">
        <v>42261</v>
      </c>
      <c r="R3134" s="3">
        <v>1189</v>
      </c>
      <c r="S3134" s="3">
        <v>1439</v>
      </c>
      <c r="T3134" t="s">
        <v>55</v>
      </c>
      <c r="V3134" s="3">
        <v>48744</v>
      </c>
      <c r="W3134">
        <v>246</v>
      </c>
      <c r="AB3134" s="3">
        <v>387437347</v>
      </c>
      <c r="AC3134" s="3">
        <v>468900203</v>
      </c>
      <c r="AD3134">
        <v>238.45</v>
      </c>
      <c r="AE3134" s="5">
        <f t="shared" si="97"/>
        <v>348693612.30000001</v>
      </c>
      <c r="AF3134">
        <v>288.58999999999997</v>
      </c>
      <c r="AG3134" s="4">
        <v>0.9</v>
      </c>
      <c r="AH3134" t="s">
        <v>33</v>
      </c>
      <c r="AI3134" t="s">
        <v>213</v>
      </c>
      <c r="AJ3134">
        <v>38.580461</v>
      </c>
      <c r="AK3134">
        <v>-121.53023399999999</v>
      </c>
    </row>
    <row r="3135" spans="1:37" x14ac:dyDescent="0.25">
      <c r="A3135">
        <v>3133</v>
      </c>
      <c r="B3135">
        <v>754</v>
      </c>
      <c r="C3135" t="s">
        <v>1971</v>
      </c>
      <c r="D3135" t="s">
        <v>213</v>
      </c>
      <c r="E3135" t="s">
        <v>31</v>
      </c>
      <c r="F3135" s="2">
        <v>36161</v>
      </c>
      <c r="G3135" s="2">
        <v>39813</v>
      </c>
      <c r="H3135">
        <v>47910</v>
      </c>
      <c r="I3135">
        <v>37786</v>
      </c>
      <c r="J3135">
        <v>305</v>
      </c>
      <c r="K3135">
        <f t="shared" si="96"/>
        <v>5333580750</v>
      </c>
      <c r="L3135">
        <v>275</v>
      </c>
      <c r="M3135">
        <v>244</v>
      </c>
      <c r="N3135" t="s">
        <v>1971</v>
      </c>
      <c r="O3135">
        <v>2</v>
      </c>
      <c r="P3135" t="s">
        <v>39</v>
      </c>
      <c r="Q3135" s="6">
        <v>42230</v>
      </c>
      <c r="R3135" s="3">
        <v>1352</v>
      </c>
      <c r="S3135" s="3">
        <v>1757</v>
      </c>
      <c r="T3135" t="s">
        <v>55</v>
      </c>
      <c r="V3135" s="3">
        <v>48744</v>
      </c>
      <c r="AB3135" s="3">
        <v>440551129</v>
      </c>
      <c r="AC3135" s="3">
        <v>572520957</v>
      </c>
      <c r="AD3135">
        <v>262.39999999999998</v>
      </c>
      <c r="AE3135" s="5">
        <f t="shared" si="97"/>
        <v>396496016.10000002</v>
      </c>
      <c r="AF3135">
        <v>341</v>
      </c>
      <c r="AG3135" s="4">
        <v>0.9</v>
      </c>
      <c r="AH3135" t="s">
        <v>33</v>
      </c>
      <c r="AI3135" t="s">
        <v>213</v>
      </c>
      <c r="AJ3135">
        <v>38.580461</v>
      </c>
      <c r="AK3135">
        <v>-121.53023399999999</v>
      </c>
    </row>
    <row r="3136" spans="1:37" x14ac:dyDescent="0.25">
      <c r="A3136">
        <v>3134</v>
      </c>
      <c r="B3136">
        <v>754</v>
      </c>
      <c r="C3136" t="s">
        <v>1971</v>
      </c>
      <c r="D3136" t="s">
        <v>213</v>
      </c>
      <c r="E3136" t="s">
        <v>31</v>
      </c>
      <c r="F3136" s="2">
        <v>36161</v>
      </c>
      <c r="G3136" s="2">
        <v>39813</v>
      </c>
      <c r="H3136">
        <v>47910</v>
      </c>
      <c r="I3136">
        <v>37786</v>
      </c>
      <c r="J3136">
        <v>305</v>
      </c>
      <c r="K3136">
        <f t="shared" si="96"/>
        <v>5333580750</v>
      </c>
      <c r="L3136">
        <v>275</v>
      </c>
      <c r="M3136">
        <v>244</v>
      </c>
      <c r="N3136" t="s">
        <v>1971</v>
      </c>
      <c r="O3136">
        <v>2</v>
      </c>
      <c r="P3136" t="s">
        <v>39</v>
      </c>
      <c r="Q3136" s="6">
        <v>42199</v>
      </c>
      <c r="R3136" s="3">
        <v>1500</v>
      </c>
      <c r="S3136" s="3">
        <v>1884</v>
      </c>
      <c r="T3136" t="s">
        <v>55</v>
      </c>
      <c r="V3136" s="3">
        <v>48744</v>
      </c>
      <c r="AB3136" s="3">
        <v>488777141</v>
      </c>
      <c r="AC3136" s="3">
        <v>613904088</v>
      </c>
      <c r="AD3136">
        <v>291.12</v>
      </c>
      <c r="AE3136" s="5">
        <f t="shared" si="97"/>
        <v>439899426.90000004</v>
      </c>
      <c r="AF3136">
        <v>365.65</v>
      </c>
      <c r="AG3136" s="4">
        <v>0.9</v>
      </c>
      <c r="AH3136" t="s">
        <v>33</v>
      </c>
      <c r="AI3136" t="s">
        <v>213</v>
      </c>
      <c r="AJ3136">
        <v>38.580461</v>
      </c>
      <c r="AK3136">
        <v>-121.53023399999999</v>
      </c>
    </row>
    <row r="3137" spans="1:37" x14ac:dyDescent="0.25">
      <c r="A3137">
        <v>3135</v>
      </c>
      <c r="B3137">
        <v>754</v>
      </c>
      <c r="C3137" t="s">
        <v>1971</v>
      </c>
      <c r="D3137" t="s">
        <v>213</v>
      </c>
      <c r="E3137" t="s">
        <v>31</v>
      </c>
      <c r="F3137" s="2">
        <v>36161</v>
      </c>
      <c r="G3137" s="2">
        <v>39813</v>
      </c>
      <c r="H3137">
        <v>47910</v>
      </c>
      <c r="I3137">
        <v>37786</v>
      </c>
      <c r="J3137">
        <v>305</v>
      </c>
      <c r="K3137">
        <f t="shared" si="96"/>
        <v>5333580750</v>
      </c>
      <c r="L3137">
        <v>275</v>
      </c>
      <c r="M3137">
        <v>244</v>
      </c>
      <c r="N3137" t="s">
        <v>1971</v>
      </c>
      <c r="O3137">
        <v>2</v>
      </c>
      <c r="P3137" t="s">
        <v>39</v>
      </c>
      <c r="Q3137" s="6">
        <v>42169</v>
      </c>
      <c r="R3137" s="3">
        <v>1448</v>
      </c>
      <c r="S3137" s="3">
        <v>1675</v>
      </c>
      <c r="T3137" t="s">
        <v>55</v>
      </c>
      <c r="V3137" s="3">
        <v>48744</v>
      </c>
      <c r="AB3137" s="3">
        <v>471832866</v>
      </c>
      <c r="AC3137" s="3">
        <v>545801140</v>
      </c>
      <c r="AD3137">
        <v>290.39</v>
      </c>
      <c r="AE3137" s="5">
        <f t="shared" si="97"/>
        <v>424649579.40000004</v>
      </c>
      <c r="AF3137">
        <v>335.92</v>
      </c>
      <c r="AG3137" s="4">
        <v>0.9</v>
      </c>
      <c r="AH3137" t="s">
        <v>33</v>
      </c>
      <c r="AI3137" t="s">
        <v>213</v>
      </c>
      <c r="AJ3137">
        <v>38.580461</v>
      </c>
      <c r="AK3137">
        <v>-121.53023399999999</v>
      </c>
    </row>
    <row r="3138" spans="1:37" x14ac:dyDescent="0.25">
      <c r="A3138">
        <v>3136</v>
      </c>
      <c r="B3138">
        <v>396</v>
      </c>
      <c r="C3138" t="s">
        <v>1972</v>
      </c>
      <c r="D3138" t="s">
        <v>52</v>
      </c>
      <c r="E3138" t="s">
        <v>37</v>
      </c>
      <c r="F3138" s="2">
        <v>36526</v>
      </c>
      <c r="G3138" s="2">
        <v>40543</v>
      </c>
      <c r="H3138">
        <v>66571</v>
      </c>
      <c r="I3138">
        <v>59440</v>
      </c>
      <c r="J3138">
        <v>316</v>
      </c>
      <c r="K3138">
        <f t="shared" si="96"/>
        <v>7678299140</v>
      </c>
      <c r="L3138">
        <v>285</v>
      </c>
      <c r="M3138">
        <v>254</v>
      </c>
      <c r="N3138" t="s">
        <v>1972</v>
      </c>
      <c r="O3138" t="s">
        <v>38</v>
      </c>
      <c r="P3138" t="s">
        <v>39</v>
      </c>
      <c r="Q3138" s="6">
        <v>42050</v>
      </c>
      <c r="R3138" s="3">
        <v>1067</v>
      </c>
      <c r="S3138" s="3">
        <v>1144</v>
      </c>
      <c r="T3138" t="s">
        <v>55</v>
      </c>
      <c r="V3138" s="3">
        <v>66571</v>
      </c>
      <c r="W3138">
        <v>107</v>
      </c>
      <c r="AB3138" s="3">
        <v>347683473</v>
      </c>
      <c r="AC3138" s="3">
        <v>372774032</v>
      </c>
      <c r="AD3138">
        <v>124.97</v>
      </c>
      <c r="AE3138" s="5">
        <f t="shared" si="97"/>
        <v>232947926.91000003</v>
      </c>
      <c r="AF3138">
        <v>133.99</v>
      </c>
      <c r="AG3138" s="4">
        <v>0.67</v>
      </c>
      <c r="AH3138" t="s">
        <v>33</v>
      </c>
      <c r="AI3138" t="s">
        <v>52</v>
      </c>
      <c r="AJ3138">
        <v>34.104422</v>
      </c>
      <c r="AK3138">
        <v>-117.12632499999999</v>
      </c>
    </row>
    <row r="3139" spans="1:37" x14ac:dyDescent="0.25">
      <c r="A3139">
        <v>3137</v>
      </c>
      <c r="B3139">
        <v>396</v>
      </c>
      <c r="C3139" t="s">
        <v>1972</v>
      </c>
      <c r="D3139" t="s">
        <v>52</v>
      </c>
      <c r="E3139" t="s">
        <v>37</v>
      </c>
      <c r="F3139" s="2">
        <v>36526</v>
      </c>
      <c r="G3139" s="2">
        <v>40543</v>
      </c>
      <c r="H3139">
        <v>66571</v>
      </c>
      <c r="I3139">
        <v>59440</v>
      </c>
      <c r="J3139">
        <v>316</v>
      </c>
      <c r="K3139">
        <f t="shared" ref="K3139:K3202" si="98">J3139*H3139*365</f>
        <v>7678299140</v>
      </c>
      <c r="L3139">
        <v>285</v>
      </c>
      <c r="M3139">
        <v>254</v>
      </c>
      <c r="N3139" t="s">
        <v>1972</v>
      </c>
      <c r="O3139" t="s">
        <v>38</v>
      </c>
      <c r="P3139" t="s">
        <v>39</v>
      </c>
      <c r="Q3139" s="6">
        <v>42019</v>
      </c>
      <c r="R3139" s="3">
        <v>1119</v>
      </c>
      <c r="S3139" s="3">
        <v>1003</v>
      </c>
      <c r="T3139" t="s">
        <v>55</v>
      </c>
      <c r="V3139" s="3">
        <v>72881</v>
      </c>
      <c r="W3139">
        <v>111</v>
      </c>
      <c r="X3139" t="s">
        <v>1973</v>
      </c>
      <c r="Y3139" t="s">
        <v>1973</v>
      </c>
      <c r="AB3139" s="3">
        <v>364595162</v>
      </c>
      <c r="AC3139" s="3">
        <v>326731226</v>
      </c>
      <c r="AD3139">
        <v>108.12</v>
      </c>
      <c r="AE3139" s="5">
        <f t="shared" ref="AE3139:AE3202" si="99">AB3139*AG3139</f>
        <v>244278758.54000002</v>
      </c>
      <c r="AF3139">
        <v>96.89</v>
      </c>
      <c r="AG3139" s="4">
        <v>0.67</v>
      </c>
      <c r="AH3139" t="s">
        <v>33</v>
      </c>
      <c r="AI3139" t="s">
        <v>52</v>
      </c>
      <c r="AJ3139">
        <v>34.104422</v>
      </c>
      <c r="AK3139">
        <v>-117.12632499999999</v>
      </c>
    </row>
    <row r="3140" spans="1:37" x14ac:dyDescent="0.25">
      <c r="A3140">
        <v>3138</v>
      </c>
      <c r="B3140">
        <v>396</v>
      </c>
      <c r="C3140" t="s">
        <v>1972</v>
      </c>
      <c r="D3140" t="s">
        <v>52</v>
      </c>
      <c r="E3140" t="s">
        <v>37</v>
      </c>
      <c r="F3140" s="2">
        <v>36526</v>
      </c>
      <c r="G3140" s="2">
        <v>40543</v>
      </c>
      <c r="H3140">
        <v>66571</v>
      </c>
      <c r="I3140">
        <v>59440</v>
      </c>
      <c r="J3140">
        <v>316</v>
      </c>
      <c r="K3140">
        <f t="shared" si="98"/>
        <v>7678299140</v>
      </c>
      <c r="L3140">
        <v>285</v>
      </c>
      <c r="M3140">
        <v>254</v>
      </c>
      <c r="N3140" t="s">
        <v>1972</v>
      </c>
      <c r="O3140" t="s">
        <v>38</v>
      </c>
      <c r="P3140" t="s">
        <v>39</v>
      </c>
      <c r="Q3140" s="6">
        <v>42352</v>
      </c>
      <c r="R3140">
        <v>905</v>
      </c>
      <c r="S3140" s="3">
        <v>1371</v>
      </c>
      <c r="T3140" t="s">
        <v>55</v>
      </c>
      <c r="V3140" s="3">
        <v>72646</v>
      </c>
      <c r="W3140">
        <v>91</v>
      </c>
      <c r="X3140" t="s">
        <v>1973</v>
      </c>
      <c r="Y3140" t="s">
        <v>1973</v>
      </c>
      <c r="AB3140" s="3">
        <v>294895541</v>
      </c>
      <c r="AC3140" s="3">
        <v>446742306</v>
      </c>
      <c r="AD3140">
        <v>87.73</v>
      </c>
      <c r="AE3140" s="5">
        <f t="shared" si="99"/>
        <v>197580012.47</v>
      </c>
      <c r="AF3140">
        <v>132.91</v>
      </c>
      <c r="AG3140" s="4">
        <v>0.67</v>
      </c>
      <c r="AH3140" t="s">
        <v>33</v>
      </c>
      <c r="AI3140" t="s">
        <v>52</v>
      </c>
      <c r="AJ3140">
        <v>34.104422</v>
      </c>
      <c r="AK3140">
        <v>-117.12632499999999</v>
      </c>
    </row>
    <row r="3141" spans="1:37" x14ac:dyDescent="0.25">
      <c r="A3141">
        <v>3139</v>
      </c>
      <c r="B3141">
        <v>396</v>
      </c>
      <c r="C3141" t="s">
        <v>1972</v>
      </c>
      <c r="D3141" t="s">
        <v>52</v>
      </c>
      <c r="E3141" t="s">
        <v>37</v>
      </c>
      <c r="F3141" s="2">
        <v>36526</v>
      </c>
      <c r="G3141" s="2">
        <v>40543</v>
      </c>
      <c r="H3141">
        <v>66571</v>
      </c>
      <c r="I3141">
        <v>59440</v>
      </c>
      <c r="J3141">
        <v>316</v>
      </c>
      <c r="K3141">
        <f t="shared" si="98"/>
        <v>7678299140</v>
      </c>
      <c r="L3141">
        <v>285</v>
      </c>
      <c r="M3141">
        <v>254</v>
      </c>
      <c r="N3141" t="s">
        <v>1972</v>
      </c>
      <c r="O3141" t="s">
        <v>38</v>
      </c>
      <c r="P3141" t="s">
        <v>39</v>
      </c>
      <c r="Q3141" s="6">
        <v>42322</v>
      </c>
      <c r="R3141" s="3">
        <v>1439</v>
      </c>
      <c r="S3141" s="3">
        <v>1540</v>
      </c>
      <c r="T3141" t="s">
        <v>55</v>
      </c>
      <c r="V3141" s="3">
        <v>72597</v>
      </c>
      <c r="W3141">
        <v>142</v>
      </c>
      <c r="AB3141" s="3">
        <v>468900203</v>
      </c>
      <c r="AC3141" s="3">
        <v>501811198</v>
      </c>
      <c r="AD3141">
        <v>142.1</v>
      </c>
      <c r="AE3141" s="5">
        <f t="shared" si="99"/>
        <v>309474133.98000002</v>
      </c>
      <c r="AF3141">
        <v>152.07</v>
      </c>
      <c r="AG3141" s="4">
        <v>0.66</v>
      </c>
      <c r="AH3141" t="s">
        <v>33</v>
      </c>
      <c r="AI3141" t="s">
        <v>52</v>
      </c>
      <c r="AJ3141">
        <v>34.104422</v>
      </c>
      <c r="AK3141">
        <v>-117.12632499999999</v>
      </c>
    </row>
    <row r="3142" spans="1:37" x14ac:dyDescent="0.25">
      <c r="A3142">
        <v>3140</v>
      </c>
      <c r="B3142">
        <v>396</v>
      </c>
      <c r="C3142" t="s">
        <v>1972</v>
      </c>
      <c r="D3142" t="s">
        <v>52</v>
      </c>
      <c r="E3142" t="s">
        <v>37</v>
      </c>
      <c r="F3142" s="2">
        <v>36526</v>
      </c>
      <c r="G3142" s="2">
        <v>40543</v>
      </c>
      <c r="H3142">
        <v>66571</v>
      </c>
      <c r="I3142">
        <v>59440</v>
      </c>
      <c r="J3142">
        <v>316</v>
      </c>
      <c r="K3142">
        <f t="shared" si="98"/>
        <v>7678299140</v>
      </c>
      <c r="L3142">
        <v>285</v>
      </c>
      <c r="M3142">
        <v>254</v>
      </c>
      <c r="N3142" t="s">
        <v>1972</v>
      </c>
      <c r="O3142" t="s">
        <v>38</v>
      </c>
      <c r="P3142" t="s">
        <v>39</v>
      </c>
      <c r="Q3142" s="6">
        <v>42291</v>
      </c>
      <c r="R3142" s="3">
        <v>1863</v>
      </c>
      <c r="S3142" s="3">
        <v>1783</v>
      </c>
      <c r="T3142" t="s">
        <v>55</v>
      </c>
      <c r="U3142" t="s">
        <v>1974</v>
      </c>
      <c r="V3142" s="3">
        <v>72444</v>
      </c>
      <c r="W3142">
        <v>187</v>
      </c>
      <c r="X3142" t="s">
        <v>1656</v>
      </c>
      <c r="Y3142" t="s">
        <v>1656</v>
      </c>
      <c r="AB3142" s="3">
        <v>607061209</v>
      </c>
      <c r="AC3142" s="3">
        <v>580993094</v>
      </c>
      <c r="AD3142">
        <v>181.11</v>
      </c>
      <c r="AE3142" s="5">
        <f t="shared" si="99"/>
        <v>406731010.03000003</v>
      </c>
      <c r="AF3142">
        <v>173.33</v>
      </c>
      <c r="AG3142" s="4">
        <v>0.67</v>
      </c>
      <c r="AH3142" t="s">
        <v>33</v>
      </c>
      <c r="AI3142" t="s">
        <v>52</v>
      </c>
      <c r="AJ3142">
        <v>34.104422</v>
      </c>
      <c r="AK3142">
        <v>-117.12632499999999</v>
      </c>
    </row>
    <row r="3143" spans="1:37" x14ac:dyDescent="0.25">
      <c r="A3143">
        <v>3141</v>
      </c>
      <c r="B3143">
        <v>396</v>
      </c>
      <c r="C3143" t="s">
        <v>1972</v>
      </c>
      <c r="D3143" t="s">
        <v>52</v>
      </c>
      <c r="E3143" t="s">
        <v>37</v>
      </c>
      <c r="F3143" s="2">
        <v>36526</v>
      </c>
      <c r="G3143" s="2">
        <v>40543</v>
      </c>
      <c r="H3143">
        <v>66571</v>
      </c>
      <c r="I3143">
        <v>59440</v>
      </c>
      <c r="J3143">
        <v>316</v>
      </c>
      <c r="K3143">
        <f t="shared" si="98"/>
        <v>7678299140</v>
      </c>
      <c r="L3143">
        <v>285</v>
      </c>
      <c r="M3143">
        <v>254</v>
      </c>
      <c r="N3143" t="s">
        <v>1972</v>
      </c>
      <c r="O3143" t="s">
        <v>38</v>
      </c>
      <c r="P3143" t="s">
        <v>39</v>
      </c>
      <c r="Q3143" s="6">
        <v>42261</v>
      </c>
      <c r="R3143" s="3">
        <v>2013</v>
      </c>
      <c r="S3143" s="3">
        <v>2057</v>
      </c>
      <c r="T3143" t="s">
        <v>55</v>
      </c>
      <c r="U3143" t="s">
        <v>1975</v>
      </c>
      <c r="V3143" s="3">
        <v>68884</v>
      </c>
      <c r="W3143">
        <v>317</v>
      </c>
      <c r="X3143" t="s">
        <v>1656</v>
      </c>
      <c r="Y3143" t="s">
        <v>1656</v>
      </c>
      <c r="AB3143" s="3">
        <v>655808582</v>
      </c>
      <c r="AC3143" s="3">
        <v>670146045</v>
      </c>
      <c r="AD3143">
        <v>212.62</v>
      </c>
      <c r="AE3143" s="5">
        <f t="shared" si="99"/>
        <v>439391749.94</v>
      </c>
      <c r="AF3143">
        <v>217.27</v>
      </c>
      <c r="AG3143" s="4">
        <v>0.67</v>
      </c>
      <c r="AH3143" t="s">
        <v>33</v>
      </c>
      <c r="AI3143" t="s">
        <v>52</v>
      </c>
      <c r="AJ3143">
        <v>34.104422</v>
      </c>
      <c r="AK3143">
        <v>-117.12632499999999</v>
      </c>
    </row>
    <row r="3144" spans="1:37" x14ac:dyDescent="0.25">
      <c r="A3144">
        <v>3142</v>
      </c>
      <c r="B3144">
        <v>396</v>
      </c>
      <c r="C3144" t="s">
        <v>1972</v>
      </c>
      <c r="D3144" t="s">
        <v>52</v>
      </c>
      <c r="E3144" t="s">
        <v>37</v>
      </c>
      <c r="F3144" s="2">
        <v>36526</v>
      </c>
      <c r="G3144" s="2">
        <v>40543</v>
      </c>
      <c r="H3144">
        <v>66571</v>
      </c>
      <c r="I3144">
        <v>59440</v>
      </c>
      <c r="J3144">
        <v>316</v>
      </c>
      <c r="K3144">
        <f t="shared" si="98"/>
        <v>7678299140</v>
      </c>
      <c r="L3144">
        <v>285</v>
      </c>
      <c r="M3144">
        <v>254</v>
      </c>
      <c r="N3144" t="s">
        <v>1972</v>
      </c>
      <c r="O3144" t="s">
        <v>38</v>
      </c>
      <c r="P3144" t="s">
        <v>39</v>
      </c>
      <c r="Q3144" s="6">
        <v>42230</v>
      </c>
      <c r="R3144" s="3">
        <v>1862</v>
      </c>
      <c r="S3144" s="3">
        <v>2189</v>
      </c>
      <c r="T3144" t="s">
        <v>55</v>
      </c>
      <c r="V3144" s="3">
        <v>68831</v>
      </c>
      <c r="X3144" t="s">
        <v>1976</v>
      </c>
      <c r="Y3144" t="s">
        <v>1977</v>
      </c>
      <c r="AB3144" s="3">
        <v>606735357</v>
      </c>
      <c r="AC3144" s="3">
        <v>713288774</v>
      </c>
      <c r="AD3144">
        <v>190.51</v>
      </c>
      <c r="AE3144" s="5">
        <f t="shared" si="99"/>
        <v>406512689.19</v>
      </c>
      <c r="AF3144">
        <v>223.97</v>
      </c>
      <c r="AG3144" s="4">
        <v>0.67</v>
      </c>
      <c r="AH3144" t="s">
        <v>33</v>
      </c>
      <c r="AI3144" t="s">
        <v>52</v>
      </c>
      <c r="AJ3144">
        <v>34.104422</v>
      </c>
      <c r="AK3144">
        <v>-117.12632499999999</v>
      </c>
    </row>
    <row r="3145" spans="1:37" x14ac:dyDescent="0.25">
      <c r="A3145">
        <v>3143</v>
      </c>
      <c r="B3145">
        <v>396</v>
      </c>
      <c r="C3145" t="s">
        <v>1972</v>
      </c>
      <c r="D3145" t="s">
        <v>52</v>
      </c>
      <c r="E3145" t="s">
        <v>37</v>
      </c>
      <c r="F3145" s="2">
        <v>36526</v>
      </c>
      <c r="G3145" s="2">
        <v>40543</v>
      </c>
      <c r="H3145">
        <v>66571</v>
      </c>
      <c r="I3145">
        <v>59440</v>
      </c>
      <c r="J3145">
        <v>316</v>
      </c>
      <c r="K3145">
        <f t="shared" si="98"/>
        <v>7678299140</v>
      </c>
      <c r="L3145">
        <v>285</v>
      </c>
      <c r="M3145">
        <v>254</v>
      </c>
      <c r="N3145" t="s">
        <v>1972</v>
      </c>
      <c r="O3145" t="s">
        <v>38</v>
      </c>
      <c r="P3145" t="s">
        <v>39</v>
      </c>
      <c r="Q3145" s="6">
        <v>42199</v>
      </c>
      <c r="R3145" s="3">
        <v>2247</v>
      </c>
      <c r="S3145" s="3">
        <v>2200</v>
      </c>
      <c r="T3145" t="s">
        <v>55</v>
      </c>
      <c r="U3145" t="s">
        <v>1978</v>
      </c>
      <c r="V3145" s="3">
        <v>68707</v>
      </c>
      <c r="AB3145" s="3">
        <v>732188156</v>
      </c>
      <c r="AC3145" s="3">
        <v>716873139</v>
      </c>
      <c r="AD3145">
        <v>233.76</v>
      </c>
      <c r="AE3145" s="5">
        <f t="shared" si="99"/>
        <v>497887946.08000004</v>
      </c>
      <c r="AF3145">
        <v>228.87</v>
      </c>
      <c r="AG3145" s="4">
        <v>0.68</v>
      </c>
      <c r="AH3145" t="s">
        <v>33</v>
      </c>
      <c r="AI3145" t="s">
        <v>52</v>
      </c>
      <c r="AJ3145">
        <v>34.104422</v>
      </c>
      <c r="AK3145">
        <v>-117.12632499999999</v>
      </c>
    </row>
    <row r="3146" spans="1:37" x14ac:dyDescent="0.25">
      <c r="A3146">
        <v>3144</v>
      </c>
      <c r="B3146">
        <v>396</v>
      </c>
      <c r="C3146" t="s">
        <v>1972</v>
      </c>
      <c r="D3146" t="s">
        <v>52</v>
      </c>
      <c r="E3146" t="s">
        <v>37</v>
      </c>
      <c r="F3146" s="2">
        <v>36526</v>
      </c>
      <c r="G3146" s="2">
        <v>40543</v>
      </c>
      <c r="H3146">
        <v>66571</v>
      </c>
      <c r="I3146">
        <v>59440</v>
      </c>
      <c r="J3146">
        <v>316</v>
      </c>
      <c r="K3146">
        <f t="shared" si="98"/>
        <v>7678299140</v>
      </c>
      <c r="L3146">
        <v>285</v>
      </c>
      <c r="M3146">
        <v>254</v>
      </c>
      <c r="N3146" t="s">
        <v>1972</v>
      </c>
      <c r="O3146" t="s">
        <v>38</v>
      </c>
      <c r="P3146" t="s">
        <v>39</v>
      </c>
      <c r="Q3146" s="6">
        <v>42169</v>
      </c>
      <c r="R3146" s="3">
        <v>2055</v>
      </c>
      <c r="S3146" s="3">
        <v>2149</v>
      </c>
      <c r="T3146" t="s">
        <v>55</v>
      </c>
      <c r="V3146" s="3">
        <v>68648</v>
      </c>
      <c r="AB3146" s="3">
        <v>669689853</v>
      </c>
      <c r="AC3146" s="3">
        <v>700189546</v>
      </c>
      <c r="AD3146">
        <v>224.37</v>
      </c>
      <c r="AE3146" s="5">
        <f t="shared" si="99"/>
        <v>462085998.56999999</v>
      </c>
      <c r="AF3146">
        <v>234.59</v>
      </c>
      <c r="AG3146" s="4">
        <v>0.69</v>
      </c>
      <c r="AH3146" t="s">
        <v>33</v>
      </c>
      <c r="AI3146" t="s">
        <v>52</v>
      </c>
      <c r="AJ3146">
        <v>34.104422</v>
      </c>
      <c r="AK3146">
        <v>-117.12632499999999</v>
      </c>
    </row>
    <row r="3147" spans="1:37" x14ac:dyDescent="0.25">
      <c r="A3147">
        <v>3145</v>
      </c>
      <c r="B3147">
        <v>511</v>
      </c>
      <c r="C3147" t="s">
        <v>1979</v>
      </c>
      <c r="D3147" t="s">
        <v>36</v>
      </c>
      <c r="E3147" t="s">
        <v>53</v>
      </c>
      <c r="F3147" s="2">
        <v>35065</v>
      </c>
      <c r="G3147" s="2">
        <v>38353</v>
      </c>
      <c r="H3147">
        <v>14050</v>
      </c>
      <c r="I3147">
        <v>13006</v>
      </c>
      <c r="J3147">
        <v>76</v>
      </c>
      <c r="K3147">
        <f t="shared" si="98"/>
        <v>389747000</v>
      </c>
      <c r="L3147">
        <v>73</v>
      </c>
      <c r="M3147">
        <v>73</v>
      </c>
      <c r="N3147" t="s">
        <v>1979</v>
      </c>
      <c r="O3147" t="s">
        <v>38</v>
      </c>
      <c r="P3147" t="s">
        <v>39</v>
      </c>
      <c r="Q3147" s="6">
        <v>42050</v>
      </c>
      <c r="R3147" s="3">
        <v>28082</v>
      </c>
      <c r="S3147" s="3">
        <v>28341</v>
      </c>
      <c r="T3147" t="s">
        <v>91</v>
      </c>
      <c r="V3147" s="3">
        <v>14050</v>
      </c>
      <c r="W3147">
        <v>46.39</v>
      </c>
      <c r="Y3147" t="s">
        <v>2242</v>
      </c>
      <c r="AB3147" s="3">
        <v>21006795</v>
      </c>
      <c r="AC3147" s="3">
        <v>21200540</v>
      </c>
      <c r="AD3147">
        <v>48.06</v>
      </c>
      <c r="AE3147" s="5">
        <f t="shared" si="99"/>
        <v>18906115.5</v>
      </c>
      <c r="AF3147">
        <v>48.5</v>
      </c>
      <c r="AG3147" s="4">
        <v>0.9</v>
      </c>
      <c r="AH3147" t="s">
        <v>33</v>
      </c>
      <c r="AI3147" t="s">
        <v>36</v>
      </c>
      <c r="AJ3147">
        <v>36.778261000000001</v>
      </c>
      <c r="AK3147">
        <v>-119.41793199999999</v>
      </c>
    </row>
    <row r="3148" spans="1:37" x14ac:dyDescent="0.25">
      <c r="A3148">
        <v>3146</v>
      </c>
      <c r="B3148">
        <v>511</v>
      </c>
      <c r="C3148" t="s">
        <v>1979</v>
      </c>
      <c r="D3148" t="s">
        <v>36</v>
      </c>
      <c r="E3148" t="s">
        <v>53</v>
      </c>
      <c r="F3148" s="2">
        <v>35065</v>
      </c>
      <c r="G3148" s="2">
        <v>38353</v>
      </c>
      <c r="H3148">
        <v>14050</v>
      </c>
      <c r="I3148">
        <v>13006</v>
      </c>
      <c r="J3148">
        <v>76</v>
      </c>
      <c r="K3148">
        <f t="shared" si="98"/>
        <v>389747000</v>
      </c>
      <c r="L3148">
        <v>73</v>
      </c>
      <c r="M3148">
        <v>73</v>
      </c>
      <c r="N3148" t="s">
        <v>1979</v>
      </c>
      <c r="O3148" t="s">
        <v>38</v>
      </c>
      <c r="P3148" t="s">
        <v>39</v>
      </c>
      <c r="Q3148" s="6">
        <v>42019</v>
      </c>
      <c r="R3148" s="3">
        <v>27135</v>
      </c>
      <c r="S3148" s="3">
        <v>35488</v>
      </c>
      <c r="T3148" t="s">
        <v>91</v>
      </c>
      <c r="V3148" s="3">
        <v>14050</v>
      </c>
      <c r="W3148">
        <v>46.43</v>
      </c>
      <c r="Y3148" t="s">
        <v>1980</v>
      </c>
      <c r="AB3148" s="3">
        <v>20298390</v>
      </c>
      <c r="AC3148" s="3">
        <v>26546868</v>
      </c>
      <c r="AD3148">
        <v>41.94</v>
      </c>
      <c r="AE3148" s="5">
        <f t="shared" si="99"/>
        <v>18268551</v>
      </c>
      <c r="AF3148">
        <v>54.86</v>
      </c>
      <c r="AG3148" s="4">
        <v>0.9</v>
      </c>
      <c r="AH3148" t="s">
        <v>33</v>
      </c>
      <c r="AI3148" t="s">
        <v>36</v>
      </c>
      <c r="AJ3148">
        <v>36.778261000000001</v>
      </c>
      <c r="AK3148">
        <v>-119.41793199999999</v>
      </c>
    </row>
    <row r="3149" spans="1:37" x14ac:dyDescent="0.25">
      <c r="A3149">
        <v>3147</v>
      </c>
      <c r="B3149">
        <v>511</v>
      </c>
      <c r="C3149" t="s">
        <v>1979</v>
      </c>
      <c r="D3149" t="s">
        <v>36</v>
      </c>
      <c r="E3149" t="s">
        <v>53</v>
      </c>
      <c r="F3149" s="2">
        <v>35065</v>
      </c>
      <c r="G3149" s="2">
        <v>38353</v>
      </c>
      <c r="H3149">
        <v>14050</v>
      </c>
      <c r="I3149">
        <v>13006</v>
      </c>
      <c r="J3149">
        <v>76</v>
      </c>
      <c r="K3149">
        <f t="shared" si="98"/>
        <v>389747000</v>
      </c>
      <c r="L3149">
        <v>73</v>
      </c>
      <c r="M3149">
        <v>73</v>
      </c>
      <c r="N3149" t="s">
        <v>1979</v>
      </c>
      <c r="O3149" t="s">
        <v>38</v>
      </c>
      <c r="P3149" t="s">
        <v>39</v>
      </c>
      <c r="Q3149" s="6">
        <v>42352</v>
      </c>
      <c r="R3149" s="3">
        <v>30488</v>
      </c>
      <c r="S3149" s="3">
        <v>34423</v>
      </c>
      <c r="T3149" t="s">
        <v>91</v>
      </c>
      <c r="V3149" s="3">
        <v>14050</v>
      </c>
      <c r="W3149">
        <v>47.73</v>
      </c>
      <c r="AA3149" t="s">
        <v>91</v>
      </c>
      <c r="AB3149" s="3">
        <v>22806608</v>
      </c>
      <c r="AC3149" s="3">
        <v>25750192</v>
      </c>
      <c r="AD3149">
        <v>52.36</v>
      </c>
      <c r="AE3149" s="5">
        <f t="shared" si="99"/>
        <v>22806608</v>
      </c>
      <c r="AF3149">
        <v>59.12</v>
      </c>
      <c r="AG3149" s="4">
        <v>1</v>
      </c>
      <c r="AH3149" t="s">
        <v>33</v>
      </c>
      <c r="AI3149" t="s">
        <v>36</v>
      </c>
      <c r="AJ3149">
        <v>36.778261000000001</v>
      </c>
      <c r="AK3149">
        <v>-119.41793199999999</v>
      </c>
    </row>
    <row r="3150" spans="1:37" x14ac:dyDescent="0.25">
      <c r="A3150">
        <v>3148</v>
      </c>
      <c r="B3150">
        <v>511</v>
      </c>
      <c r="C3150" t="s">
        <v>1979</v>
      </c>
      <c r="D3150" t="s">
        <v>36</v>
      </c>
      <c r="E3150" t="s">
        <v>53</v>
      </c>
      <c r="F3150" s="2">
        <v>35065</v>
      </c>
      <c r="G3150" s="2">
        <v>38353</v>
      </c>
      <c r="H3150">
        <v>14050</v>
      </c>
      <c r="I3150">
        <v>13006</v>
      </c>
      <c r="J3150">
        <v>76</v>
      </c>
      <c r="K3150">
        <f t="shared" si="98"/>
        <v>389747000</v>
      </c>
      <c r="L3150">
        <v>73</v>
      </c>
      <c r="M3150">
        <v>73</v>
      </c>
      <c r="N3150" t="s">
        <v>1979</v>
      </c>
      <c r="O3150" t="s">
        <v>38</v>
      </c>
      <c r="P3150" t="s">
        <v>39</v>
      </c>
      <c r="Q3150" s="6">
        <v>42322</v>
      </c>
      <c r="R3150" s="3">
        <v>27234</v>
      </c>
      <c r="S3150" s="3">
        <v>35909</v>
      </c>
      <c r="T3150" t="s">
        <v>91</v>
      </c>
      <c r="V3150" s="3">
        <v>14050</v>
      </c>
      <c r="W3150">
        <v>49.99</v>
      </c>
      <c r="AB3150" s="3">
        <v>20372447</v>
      </c>
      <c r="AC3150" s="3">
        <v>26861797</v>
      </c>
      <c r="AD3150">
        <v>48.33</v>
      </c>
      <c r="AE3150" s="5">
        <f t="shared" si="99"/>
        <v>20372447</v>
      </c>
      <c r="AF3150">
        <v>63.73</v>
      </c>
      <c r="AG3150" s="4">
        <v>1</v>
      </c>
      <c r="AH3150" t="s">
        <v>33</v>
      </c>
      <c r="AI3150" t="s">
        <v>36</v>
      </c>
      <c r="AJ3150">
        <v>36.778261000000001</v>
      </c>
      <c r="AK3150">
        <v>-119.41793199999999</v>
      </c>
    </row>
    <row r="3151" spans="1:37" x14ac:dyDescent="0.25">
      <c r="A3151">
        <v>3149</v>
      </c>
      <c r="B3151">
        <v>511</v>
      </c>
      <c r="C3151" t="s">
        <v>1979</v>
      </c>
      <c r="D3151" t="s">
        <v>36</v>
      </c>
      <c r="E3151" t="s">
        <v>53</v>
      </c>
      <c r="F3151" s="2">
        <v>35065</v>
      </c>
      <c r="G3151" s="2">
        <v>38353</v>
      </c>
      <c r="H3151">
        <v>14050</v>
      </c>
      <c r="I3151">
        <v>13006</v>
      </c>
      <c r="J3151">
        <v>76</v>
      </c>
      <c r="K3151">
        <f t="shared" si="98"/>
        <v>389747000</v>
      </c>
      <c r="L3151">
        <v>73</v>
      </c>
      <c r="M3151">
        <v>73</v>
      </c>
      <c r="N3151" t="s">
        <v>1979</v>
      </c>
      <c r="O3151" t="s">
        <v>38</v>
      </c>
      <c r="P3151" t="s">
        <v>39</v>
      </c>
      <c r="Q3151" s="6">
        <v>42291</v>
      </c>
      <c r="R3151" s="3">
        <v>35535</v>
      </c>
      <c r="S3151" s="3">
        <v>46568</v>
      </c>
      <c r="T3151" t="s">
        <v>91</v>
      </c>
      <c r="V3151" s="3">
        <v>14050</v>
      </c>
      <c r="W3151">
        <v>63.06</v>
      </c>
      <c r="AB3151" s="3">
        <v>26582026</v>
      </c>
      <c r="AC3151" s="3">
        <v>34835283</v>
      </c>
      <c r="AD3151">
        <v>61.03</v>
      </c>
      <c r="AE3151" s="5">
        <f t="shared" si="99"/>
        <v>26582026</v>
      </c>
      <c r="AF3151">
        <v>79.98</v>
      </c>
      <c r="AG3151" s="4">
        <v>1</v>
      </c>
      <c r="AH3151" t="s">
        <v>33</v>
      </c>
      <c r="AI3151" t="s">
        <v>36</v>
      </c>
      <c r="AJ3151">
        <v>36.778261000000001</v>
      </c>
      <c r="AK3151">
        <v>-119.41793199999999</v>
      </c>
    </row>
    <row r="3152" spans="1:37" x14ac:dyDescent="0.25">
      <c r="A3152">
        <v>3150</v>
      </c>
      <c r="B3152">
        <v>511</v>
      </c>
      <c r="C3152" t="s">
        <v>1979</v>
      </c>
      <c r="D3152" t="s">
        <v>36</v>
      </c>
      <c r="E3152" t="s">
        <v>53</v>
      </c>
      <c r="F3152" s="2">
        <v>35065</v>
      </c>
      <c r="G3152" s="2">
        <v>38353</v>
      </c>
      <c r="H3152">
        <v>14050</v>
      </c>
      <c r="I3152">
        <v>13006</v>
      </c>
      <c r="J3152">
        <v>76</v>
      </c>
      <c r="K3152">
        <f t="shared" si="98"/>
        <v>389747000</v>
      </c>
      <c r="L3152">
        <v>73</v>
      </c>
      <c r="M3152">
        <v>73</v>
      </c>
      <c r="N3152" t="s">
        <v>1979</v>
      </c>
      <c r="O3152" t="s">
        <v>38</v>
      </c>
      <c r="P3152" t="s">
        <v>39</v>
      </c>
      <c r="Q3152" s="6">
        <v>42261</v>
      </c>
      <c r="R3152" s="3">
        <v>30516</v>
      </c>
      <c r="S3152" s="3">
        <v>46946</v>
      </c>
      <c r="T3152" t="s">
        <v>91</v>
      </c>
      <c r="V3152" s="3">
        <v>14050</v>
      </c>
      <c r="AA3152" t="s">
        <v>91</v>
      </c>
      <c r="AB3152" s="3">
        <v>22827553</v>
      </c>
      <c r="AC3152" s="3">
        <v>35118047</v>
      </c>
      <c r="AD3152">
        <v>54.16</v>
      </c>
      <c r="AE3152" s="5">
        <f t="shared" si="99"/>
        <v>22827553</v>
      </c>
      <c r="AF3152">
        <v>83.32</v>
      </c>
      <c r="AG3152" s="4">
        <v>1</v>
      </c>
      <c r="AH3152" t="s">
        <v>33</v>
      </c>
      <c r="AI3152" t="s">
        <v>36</v>
      </c>
      <c r="AJ3152">
        <v>36.778261000000001</v>
      </c>
      <c r="AK3152">
        <v>-119.41793199999999</v>
      </c>
    </row>
    <row r="3153" spans="1:37" x14ac:dyDescent="0.25">
      <c r="A3153">
        <v>3151</v>
      </c>
      <c r="B3153">
        <v>511</v>
      </c>
      <c r="C3153" t="s">
        <v>1979</v>
      </c>
      <c r="D3153" t="s">
        <v>36</v>
      </c>
      <c r="E3153" t="s">
        <v>53</v>
      </c>
      <c r="F3153" s="2">
        <v>35065</v>
      </c>
      <c r="G3153" s="2">
        <v>38353</v>
      </c>
      <c r="H3153">
        <v>14050</v>
      </c>
      <c r="I3153">
        <v>13006</v>
      </c>
      <c r="J3153">
        <v>76</v>
      </c>
      <c r="K3153">
        <f t="shared" si="98"/>
        <v>389747000</v>
      </c>
      <c r="L3153">
        <v>73</v>
      </c>
      <c r="M3153">
        <v>73</v>
      </c>
      <c r="N3153" t="s">
        <v>1979</v>
      </c>
      <c r="O3153" t="s">
        <v>38</v>
      </c>
      <c r="P3153" t="s">
        <v>39</v>
      </c>
      <c r="Q3153" s="6">
        <v>42230</v>
      </c>
      <c r="R3153" s="3">
        <v>36094</v>
      </c>
      <c r="S3153" s="3">
        <v>36988</v>
      </c>
      <c r="T3153" t="s">
        <v>91</v>
      </c>
      <c r="U3153" t="s">
        <v>1981</v>
      </c>
      <c r="V3153" s="3">
        <v>14050</v>
      </c>
      <c r="AA3153" t="s">
        <v>91</v>
      </c>
      <c r="AB3153" s="3">
        <v>27000187</v>
      </c>
      <c r="AC3153" s="3">
        <v>27668945</v>
      </c>
      <c r="AD3153">
        <v>61.99</v>
      </c>
      <c r="AE3153" s="5">
        <f t="shared" si="99"/>
        <v>27000187</v>
      </c>
      <c r="AF3153">
        <v>63.53</v>
      </c>
      <c r="AG3153" s="4">
        <v>1</v>
      </c>
      <c r="AH3153" t="s">
        <v>33</v>
      </c>
      <c r="AI3153" t="s">
        <v>36</v>
      </c>
      <c r="AJ3153">
        <v>36.778261000000001</v>
      </c>
      <c r="AK3153">
        <v>-119.41793199999999</v>
      </c>
    </row>
    <row r="3154" spans="1:37" x14ac:dyDescent="0.25">
      <c r="A3154">
        <v>3152</v>
      </c>
      <c r="B3154">
        <v>511</v>
      </c>
      <c r="C3154" t="s">
        <v>1979</v>
      </c>
      <c r="D3154" t="s">
        <v>36</v>
      </c>
      <c r="E3154" t="s">
        <v>53</v>
      </c>
      <c r="F3154" s="2">
        <v>35065</v>
      </c>
      <c r="G3154" s="2">
        <v>38353</v>
      </c>
      <c r="H3154">
        <v>14050</v>
      </c>
      <c r="I3154">
        <v>13006</v>
      </c>
      <c r="J3154">
        <v>76</v>
      </c>
      <c r="K3154">
        <f t="shared" si="98"/>
        <v>389747000</v>
      </c>
      <c r="L3154">
        <v>73</v>
      </c>
      <c r="M3154">
        <v>73</v>
      </c>
      <c r="N3154" t="s">
        <v>1979</v>
      </c>
      <c r="O3154" t="s">
        <v>1982</v>
      </c>
      <c r="P3154" t="s">
        <v>39</v>
      </c>
      <c r="Q3154" s="6">
        <v>42199</v>
      </c>
      <c r="R3154" s="3">
        <v>36248</v>
      </c>
      <c r="S3154" s="3">
        <v>42527</v>
      </c>
      <c r="T3154" t="s">
        <v>91</v>
      </c>
      <c r="U3154" t="s">
        <v>1983</v>
      </c>
      <c r="V3154" s="3">
        <v>14050</v>
      </c>
      <c r="AB3154" s="3">
        <v>27115387</v>
      </c>
      <c r="AC3154" s="3">
        <v>31812405</v>
      </c>
      <c r="AD3154">
        <v>62.26</v>
      </c>
      <c r="AE3154" s="5">
        <f t="shared" si="99"/>
        <v>27115387</v>
      </c>
      <c r="AF3154">
        <v>73.040000000000006</v>
      </c>
      <c r="AG3154" s="4">
        <v>1</v>
      </c>
      <c r="AH3154" t="s">
        <v>33</v>
      </c>
      <c r="AI3154" t="s">
        <v>36</v>
      </c>
      <c r="AJ3154">
        <v>36.778261000000001</v>
      </c>
      <c r="AK3154">
        <v>-119.41793199999999</v>
      </c>
    </row>
    <row r="3155" spans="1:37" x14ac:dyDescent="0.25">
      <c r="A3155">
        <v>3153</v>
      </c>
      <c r="B3155">
        <v>511</v>
      </c>
      <c r="C3155" t="s">
        <v>1979</v>
      </c>
      <c r="D3155" t="s">
        <v>36</v>
      </c>
      <c r="E3155" t="s">
        <v>53</v>
      </c>
      <c r="F3155" s="2">
        <v>35065</v>
      </c>
      <c r="G3155" s="2">
        <v>38353</v>
      </c>
      <c r="H3155">
        <v>14050</v>
      </c>
      <c r="I3155">
        <v>13006</v>
      </c>
      <c r="J3155">
        <v>76</v>
      </c>
      <c r="K3155">
        <f t="shared" si="98"/>
        <v>389747000</v>
      </c>
      <c r="L3155">
        <v>73</v>
      </c>
      <c r="M3155">
        <v>73</v>
      </c>
      <c r="N3155" t="s">
        <v>1979</v>
      </c>
      <c r="O3155" t="s">
        <v>38</v>
      </c>
      <c r="P3155" t="s">
        <v>39</v>
      </c>
      <c r="Q3155" s="6">
        <v>42169</v>
      </c>
      <c r="R3155" s="3">
        <v>34446</v>
      </c>
      <c r="S3155" s="3">
        <v>37129</v>
      </c>
      <c r="T3155" t="s">
        <v>91</v>
      </c>
      <c r="U3155" t="s">
        <v>1984</v>
      </c>
      <c r="V3155" s="3">
        <v>14050</v>
      </c>
      <c r="AB3155" s="3">
        <v>25767397</v>
      </c>
      <c r="AC3155" s="3">
        <v>27774421</v>
      </c>
      <c r="AD3155">
        <v>61.13</v>
      </c>
      <c r="AE3155" s="5">
        <f t="shared" si="99"/>
        <v>25767397</v>
      </c>
      <c r="AF3155">
        <v>65.89</v>
      </c>
      <c r="AG3155" s="4">
        <v>1</v>
      </c>
      <c r="AH3155" t="s">
        <v>33</v>
      </c>
      <c r="AI3155" t="s">
        <v>36</v>
      </c>
      <c r="AJ3155">
        <v>36.778261000000001</v>
      </c>
      <c r="AK3155">
        <v>-119.41793199999999</v>
      </c>
    </row>
    <row r="3156" spans="1:37" x14ac:dyDescent="0.25">
      <c r="A3156">
        <v>3154</v>
      </c>
      <c r="B3156">
        <v>410</v>
      </c>
      <c r="C3156" t="s">
        <v>1985</v>
      </c>
      <c r="D3156" t="s">
        <v>52</v>
      </c>
      <c r="E3156" t="s">
        <v>37</v>
      </c>
      <c r="F3156" s="2">
        <v>34700</v>
      </c>
      <c r="G3156" s="2">
        <v>38352</v>
      </c>
      <c r="H3156">
        <v>85469</v>
      </c>
      <c r="I3156">
        <v>47051</v>
      </c>
      <c r="J3156">
        <v>432</v>
      </c>
      <c r="K3156">
        <f t="shared" si="98"/>
        <v>13476751920</v>
      </c>
      <c r="L3156">
        <v>395</v>
      </c>
      <c r="M3156">
        <v>358</v>
      </c>
      <c r="N3156" t="s">
        <v>1985</v>
      </c>
      <c r="O3156" t="s">
        <v>96</v>
      </c>
      <c r="P3156" t="s">
        <v>39</v>
      </c>
      <c r="Q3156" s="6">
        <v>42050</v>
      </c>
      <c r="R3156" s="3">
        <v>1187</v>
      </c>
      <c r="S3156" s="3">
        <v>1075</v>
      </c>
      <c r="T3156" t="s">
        <v>55</v>
      </c>
      <c r="U3156" t="s">
        <v>2243</v>
      </c>
      <c r="V3156" s="3">
        <v>85469</v>
      </c>
      <c r="W3156">
        <v>90</v>
      </c>
      <c r="X3156" t="s">
        <v>1987</v>
      </c>
      <c r="AB3156" s="3">
        <v>386785644</v>
      </c>
      <c r="AC3156" s="3">
        <v>350290284</v>
      </c>
      <c r="AD3156">
        <v>122.83</v>
      </c>
      <c r="AE3156" s="5">
        <f t="shared" si="99"/>
        <v>293957089.44</v>
      </c>
      <c r="AF3156">
        <v>111.24</v>
      </c>
      <c r="AG3156" s="4">
        <v>0.76</v>
      </c>
      <c r="AH3156" t="s">
        <v>33</v>
      </c>
      <c r="AI3156" t="s">
        <v>52</v>
      </c>
      <c r="AJ3156">
        <v>33.910984999999997</v>
      </c>
      <c r="AK3156">
        <v>-117.28998</v>
      </c>
    </row>
    <row r="3157" spans="1:37" x14ac:dyDescent="0.25">
      <c r="A3157">
        <v>3155</v>
      </c>
      <c r="B3157">
        <v>410</v>
      </c>
      <c r="C3157" t="s">
        <v>1985</v>
      </c>
      <c r="D3157" t="s">
        <v>52</v>
      </c>
      <c r="E3157" t="s">
        <v>37</v>
      </c>
      <c r="F3157" s="2">
        <v>34700</v>
      </c>
      <c r="G3157" s="2">
        <v>38352</v>
      </c>
      <c r="H3157">
        <v>85469</v>
      </c>
      <c r="I3157">
        <v>47051</v>
      </c>
      <c r="J3157">
        <v>432</v>
      </c>
      <c r="K3157">
        <f t="shared" si="98"/>
        <v>13476751920</v>
      </c>
      <c r="L3157">
        <v>395</v>
      </c>
      <c r="M3157">
        <v>358</v>
      </c>
      <c r="N3157" t="s">
        <v>1985</v>
      </c>
      <c r="O3157" t="s">
        <v>96</v>
      </c>
      <c r="P3157" t="s">
        <v>39</v>
      </c>
      <c r="Q3157" s="6">
        <v>42019</v>
      </c>
      <c r="R3157">
        <v>949</v>
      </c>
      <c r="S3157" s="3">
        <v>1003</v>
      </c>
      <c r="T3157" t="s">
        <v>55</v>
      </c>
      <c r="U3157" t="s">
        <v>1986</v>
      </c>
      <c r="V3157" s="3">
        <v>96139</v>
      </c>
      <c r="W3157">
        <v>66</v>
      </c>
      <c r="X3157" t="s">
        <v>1987</v>
      </c>
      <c r="AB3157" s="3">
        <v>309233004</v>
      </c>
      <c r="AC3157" s="3">
        <v>326828981</v>
      </c>
      <c r="AD3157">
        <v>70.56</v>
      </c>
      <c r="AE3157" s="5">
        <f t="shared" si="99"/>
        <v>210278442.72000003</v>
      </c>
      <c r="AF3157">
        <v>74.569999999999993</v>
      </c>
      <c r="AG3157" s="4">
        <v>0.68</v>
      </c>
      <c r="AH3157" t="s">
        <v>33</v>
      </c>
      <c r="AI3157" t="s">
        <v>52</v>
      </c>
      <c r="AJ3157">
        <v>33.910984999999997</v>
      </c>
      <c r="AK3157">
        <v>-117.28998</v>
      </c>
    </row>
    <row r="3158" spans="1:37" x14ac:dyDescent="0.25">
      <c r="A3158">
        <v>3156</v>
      </c>
      <c r="B3158">
        <v>410</v>
      </c>
      <c r="C3158" t="s">
        <v>1985</v>
      </c>
      <c r="D3158" t="s">
        <v>52</v>
      </c>
      <c r="E3158" t="s">
        <v>37</v>
      </c>
      <c r="F3158" s="2">
        <v>34700</v>
      </c>
      <c r="G3158" s="2">
        <v>38352</v>
      </c>
      <c r="H3158">
        <v>85469</v>
      </c>
      <c r="I3158">
        <v>47051</v>
      </c>
      <c r="J3158">
        <v>432</v>
      </c>
      <c r="K3158">
        <f t="shared" si="98"/>
        <v>13476751920</v>
      </c>
      <c r="L3158">
        <v>395</v>
      </c>
      <c r="M3158">
        <v>358</v>
      </c>
      <c r="N3158" t="s">
        <v>1985</v>
      </c>
      <c r="O3158" t="s">
        <v>96</v>
      </c>
      <c r="P3158" t="s">
        <v>39</v>
      </c>
      <c r="Q3158" s="6">
        <v>42352</v>
      </c>
      <c r="R3158" s="3">
        <v>1031</v>
      </c>
      <c r="S3158" s="3">
        <v>1414</v>
      </c>
      <c r="T3158" t="s">
        <v>55</v>
      </c>
      <c r="U3158" t="s">
        <v>1988</v>
      </c>
      <c r="V3158" s="3">
        <v>96139</v>
      </c>
      <c r="W3158">
        <v>75.97</v>
      </c>
      <c r="X3158" t="s">
        <v>1987</v>
      </c>
      <c r="AB3158" s="3">
        <v>335952821</v>
      </c>
      <c r="AC3158" s="3">
        <v>460753918</v>
      </c>
      <c r="AD3158">
        <v>75.53</v>
      </c>
      <c r="AE3158" s="5">
        <f t="shared" si="99"/>
        <v>225088390.07000002</v>
      </c>
      <c r="AF3158">
        <v>103.58</v>
      </c>
      <c r="AG3158" s="4">
        <v>0.67</v>
      </c>
      <c r="AH3158" t="s">
        <v>33</v>
      </c>
      <c r="AI3158" t="s">
        <v>52</v>
      </c>
      <c r="AJ3158">
        <v>33.910984999999997</v>
      </c>
      <c r="AK3158">
        <v>-117.28998</v>
      </c>
    </row>
    <row r="3159" spans="1:37" x14ac:dyDescent="0.25">
      <c r="A3159">
        <v>3157</v>
      </c>
      <c r="B3159">
        <v>410</v>
      </c>
      <c r="C3159" t="s">
        <v>1985</v>
      </c>
      <c r="D3159" t="s">
        <v>52</v>
      </c>
      <c r="E3159" t="s">
        <v>37</v>
      </c>
      <c r="F3159" s="2">
        <v>34700</v>
      </c>
      <c r="G3159" s="2">
        <v>38352</v>
      </c>
      <c r="H3159">
        <v>85469</v>
      </c>
      <c r="I3159">
        <v>47051</v>
      </c>
      <c r="J3159">
        <v>432</v>
      </c>
      <c r="K3159">
        <f t="shared" si="98"/>
        <v>13476751920</v>
      </c>
      <c r="L3159">
        <v>395</v>
      </c>
      <c r="M3159">
        <v>358</v>
      </c>
      <c r="N3159" t="s">
        <v>1985</v>
      </c>
      <c r="O3159" t="s">
        <v>96</v>
      </c>
      <c r="P3159" t="s">
        <v>39</v>
      </c>
      <c r="Q3159" s="6">
        <v>42322</v>
      </c>
      <c r="R3159" s="3">
        <v>1595</v>
      </c>
      <c r="S3159" s="3">
        <v>1655</v>
      </c>
      <c r="T3159" t="s">
        <v>55</v>
      </c>
      <c r="U3159" t="s">
        <v>1989</v>
      </c>
      <c r="V3159" s="3">
        <v>96139</v>
      </c>
      <c r="W3159">
        <v>114.94</v>
      </c>
      <c r="X3159" t="s">
        <v>1987</v>
      </c>
      <c r="AB3159" s="3">
        <v>519733026</v>
      </c>
      <c r="AC3159" s="3">
        <v>539284112</v>
      </c>
      <c r="AD3159">
        <v>117.13</v>
      </c>
      <c r="AE3159" s="5">
        <f t="shared" si="99"/>
        <v>337826466.90000004</v>
      </c>
      <c r="AF3159">
        <v>121.54</v>
      </c>
      <c r="AG3159" s="4">
        <v>0.65</v>
      </c>
      <c r="AH3159" t="s">
        <v>33</v>
      </c>
      <c r="AI3159" t="s">
        <v>52</v>
      </c>
      <c r="AJ3159">
        <v>33.910984999999997</v>
      </c>
      <c r="AK3159">
        <v>-117.28998</v>
      </c>
    </row>
    <row r="3160" spans="1:37" x14ac:dyDescent="0.25">
      <c r="A3160">
        <v>3158</v>
      </c>
      <c r="B3160">
        <v>410</v>
      </c>
      <c r="C3160" t="s">
        <v>1985</v>
      </c>
      <c r="D3160" t="s">
        <v>52</v>
      </c>
      <c r="E3160" t="s">
        <v>37</v>
      </c>
      <c r="F3160" s="2">
        <v>34700</v>
      </c>
      <c r="G3160" s="2">
        <v>38352</v>
      </c>
      <c r="H3160">
        <v>85469</v>
      </c>
      <c r="I3160">
        <v>47051</v>
      </c>
      <c r="J3160">
        <v>432</v>
      </c>
      <c r="K3160">
        <f t="shared" si="98"/>
        <v>13476751920</v>
      </c>
      <c r="L3160">
        <v>395</v>
      </c>
      <c r="M3160">
        <v>358</v>
      </c>
      <c r="N3160" t="s">
        <v>1985</v>
      </c>
      <c r="O3160" t="s">
        <v>96</v>
      </c>
      <c r="P3160" t="s">
        <v>39</v>
      </c>
      <c r="Q3160" s="6">
        <v>42291</v>
      </c>
      <c r="R3160" s="3">
        <v>2246</v>
      </c>
      <c r="S3160" s="3">
        <v>2132</v>
      </c>
      <c r="T3160" t="s">
        <v>55</v>
      </c>
      <c r="U3160" t="s">
        <v>1990</v>
      </c>
      <c r="V3160" s="3">
        <v>96139</v>
      </c>
      <c r="W3160">
        <v>175.23</v>
      </c>
      <c r="AB3160" s="3">
        <v>731862305</v>
      </c>
      <c r="AC3160" s="3">
        <v>694715242</v>
      </c>
      <c r="AD3160">
        <v>164.53</v>
      </c>
      <c r="AE3160" s="5">
        <f t="shared" si="99"/>
        <v>490347744.35000002</v>
      </c>
      <c r="AF3160">
        <v>156.18</v>
      </c>
      <c r="AG3160" s="4">
        <v>0.67</v>
      </c>
      <c r="AH3160" t="s">
        <v>33</v>
      </c>
      <c r="AI3160" t="s">
        <v>52</v>
      </c>
      <c r="AJ3160">
        <v>33.910984999999997</v>
      </c>
      <c r="AK3160">
        <v>-117.28998</v>
      </c>
    </row>
    <row r="3161" spans="1:37" x14ac:dyDescent="0.25">
      <c r="A3161">
        <v>3159</v>
      </c>
      <c r="B3161">
        <v>410</v>
      </c>
      <c r="C3161" t="s">
        <v>1985</v>
      </c>
      <c r="D3161" t="s">
        <v>52</v>
      </c>
      <c r="E3161" t="s">
        <v>37</v>
      </c>
      <c r="F3161" s="2">
        <v>34700</v>
      </c>
      <c r="G3161" s="2">
        <v>38352</v>
      </c>
      <c r="H3161">
        <v>85469</v>
      </c>
      <c r="I3161">
        <v>47051</v>
      </c>
      <c r="J3161">
        <v>432</v>
      </c>
      <c r="K3161">
        <f t="shared" si="98"/>
        <v>13476751920</v>
      </c>
      <c r="L3161">
        <v>395</v>
      </c>
      <c r="M3161">
        <v>358</v>
      </c>
      <c r="N3161" t="s">
        <v>1985</v>
      </c>
      <c r="O3161" t="s">
        <v>96</v>
      </c>
      <c r="P3161" t="s">
        <v>39</v>
      </c>
      <c r="Q3161" s="6">
        <v>42261</v>
      </c>
      <c r="R3161" s="3">
        <v>2372</v>
      </c>
      <c r="S3161" s="3">
        <v>2561</v>
      </c>
      <c r="T3161" t="s">
        <v>55</v>
      </c>
      <c r="U3161" t="s">
        <v>1991</v>
      </c>
      <c r="V3161" s="3">
        <v>96139</v>
      </c>
      <c r="W3161">
        <v>178.9</v>
      </c>
      <c r="X3161" t="s">
        <v>1987</v>
      </c>
      <c r="AB3161" s="3">
        <v>772919585</v>
      </c>
      <c r="AC3161" s="3">
        <v>834505505</v>
      </c>
      <c r="AD3161">
        <v>176.87</v>
      </c>
      <c r="AE3161" s="5">
        <f t="shared" si="99"/>
        <v>510126926.10000002</v>
      </c>
      <c r="AF3161">
        <v>190.96</v>
      </c>
      <c r="AG3161" s="4">
        <v>0.66</v>
      </c>
      <c r="AH3161" t="s">
        <v>33</v>
      </c>
      <c r="AI3161" t="s">
        <v>52</v>
      </c>
      <c r="AJ3161">
        <v>33.910984999999997</v>
      </c>
      <c r="AK3161">
        <v>-117.28998</v>
      </c>
    </row>
    <row r="3162" spans="1:37" x14ac:dyDescent="0.25">
      <c r="A3162">
        <v>3160</v>
      </c>
      <c r="B3162">
        <v>410</v>
      </c>
      <c r="C3162" t="s">
        <v>1985</v>
      </c>
      <c r="D3162" t="s">
        <v>52</v>
      </c>
      <c r="E3162" t="s">
        <v>37</v>
      </c>
      <c r="F3162" s="2">
        <v>34700</v>
      </c>
      <c r="G3162" s="2">
        <v>38352</v>
      </c>
      <c r="H3162">
        <v>85469</v>
      </c>
      <c r="I3162">
        <v>47051</v>
      </c>
      <c r="J3162">
        <v>432</v>
      </c>
      <c r="K3162">
        <f t="shared" si="98"/>
        <v>13476751920</v>
      </c>
      <c r="L3162">
        <v>395</v>
      </c>
      <c r="M3162">
        <v>358</v>
      </c>
      <c r="N3162" t="s">
        <v>1985</v>
      </c>
      <c r="O3162" t="s">
        <v>96</v>
      </c>
      <c r="P3162" t="s">
        <v>39</v>
      </c>
      <c r="Q3162" s="6">
        <v>42230</v>
      </c>
      <c r="R3162" s="3">
        <v>2581</v>
      </c>
      <c r="S3162" s="3">
        <v>2768</v>
      </c>
      <c r="T3162" t="s">
        <v>55</v>
      </c>
      <c r="U3162" t="s">
        <v>1992</v>
      </c>
      <c r="V3162" s="3">
        <v>96139</v>
      </c>
      <c r="X3162" t="s">
        <v>1987</v>
      </c>
      <c r="Z3162">
        <v>546.70000000000005</v>
      </c>
      <c r="AA3162" t="s">
        <v>55</v>
      </c>
      <c r="AB3162" s="3">
        <v>841022533</v>
      </c>
      <c r="AC3162" s="3">
        <v>901956750</v>
      </c>
      <c r="AD3162">
        <v>183.43</v>
      </c>
      <c r="AE3162" s="5">
        <f t="shared" si="99"/>
        <v>546664646.45000005</v>
      </c>
      <c r="AF3162">
        <v>196.72</v>
      </c>
      <c r="AG3162" s="4">
        <v>0.65</v>
      </c>
      <c r="AH3162" t="s">
        <v>33</v>
      </c>
      <c r="AI3162" t="s">
        <v>52</v>
      </c>
      <c r="AJ3162">
        <v>33.910984999999997</v>
      </c>
      <c r="AK3162">
        <v>-117.28998</v>
      </c>
    </row>
    <row r="3163" spans="1:37" x14ac:dyDescent="0.25">
      <c r="A3163">
        <v>3161</v>
      </c>
      <c r="B3163">
        <v>410</v>
      </c>
      <c r="C3163" t="s">
        <v>1985</v>
      </c>
      <c r="D3163" t="s">
        <v>52</v>
      </c>
      <c r="E3163" t="s">
        <v>37</v>
      </c>
      <c r="F3163" s="2">
        <v>34700</v>
      </c>
      <c r="G3163" s="2">
        <v>38352</v>
      </c>
      <c r="H3163">
        <v>85469</v>
      </c>
      <c r="I3163">
        <v>47051</v>
      </c>
      <c r="J3163">
        <v>432</v>
      </c>
      <c r="K3163">
        <f t="shared" si="98"/>
        <v>13476751920</v>
      </c>
      <c r="L3163">
        <v>395</v>
      </c>
      <c r="M3163">
        <v>358</v>
      </c>
      <c r="N3163" t="s">
        <v>1985</v>
      </c>
      <c r="O3163" t="s">
        <v>96</v>
      </c>
      <c r="P3163" t="s">
        <v>39</v>
      </c>
      <c r="Q3163" s="6">
        <v>42199</v>
      </c>
      <c r="R3163" s="3">
        <v>2826</v>
      </c>
      <c r="S3163" s="3">
        <v>2849</v>
      </c>
      <c r="T3163" t="s">
        <v>55</v>
      </c>
      <c r="U3163" t="s">
        <v>1993</v>
      </c>
      <c r="V3163" s="3">
        <v>96139</v>
      </c>
      <c r="X3163" t="s">
        <v>1994</v>
      </c>
      <c r="AB3163" s="3">
        <v>920895235</v>
      </c>
      <c r="AC3163" s="3">
        <v>928360491</v>
      </c>
      <c r="AD3163">
        <v>207.03</v>
      </c>
      <c r="AE3163" s="5">
        <f t="shared" si="99"/>
        <v>616999807.45000005</v>
      </c>
      <c r="AF3163">
        <v>208.7</v>
      </c>
      <c r="AG3163" s="4">
        <v>0.67</v>
      </c>
      <c r="AH3163" t="s">
        <v>33</v>
      </c>
      <c r="AI3163" t="s">
        <v>52</v>
      </c>
      <c r="AJ3163">
        <v>33.910984999999997</v>
      </c>
      <c r="AK3163">
        <v>-117.28998</v>
      </c>
    </row>
    <row r="3164" spans="1:37" x14ac:dyDescent="0.25">
      <c r="A3164">
        <v>3162</v>
      </c>
      <c r="B3164">
        <v>410</v>
      </c>
      <c r="C3164" t="s">
        <v>1985</v>
      </c>
      <c r="D3164" t="s">
        <v>52</v>
      </c>
      <c r="E3164" t="s">
        <v>37</v>
      </c>
      <c r="F3164" s="2">
        <v>34700</v>
      </c>
      <c r="G3164" s="2">
        <v>38352</v>
      </c>
      <c r="H3164">
        <v>85469</v>
      </c>
      <c r="I3164">
        <v>47051</v>
      </c>
      <c r="J3164">
        <v>432</v>
      </c>
      <c r="K3164">
        <f t="shared" si="98"/>
        <v>13476751920</v>
      </c>
      <c r="L3164">
        <v>395</v>
      </c>
      <c r="M3164">
        <v>358</v>
      </c>
      <c r="N3164" t="s">
        <v>1985</v>
      </c>
      <c r="O3164" t="s">
        <v>96</v>
      </c>
      <c r="P3164" t="s">
        <v>39</v>
      </c>
      <c r="Q3164" s="6">
        <v>42169</v>
      </c>
      <c r="R3164" s="3">
        <v>2656</v>
      </c>
      <c r="S3164" s="3">
        <v>2611</v>
      </c>
      <c r="T3164" t="s">
        <v>55</v>
      </c>
      <c r="U3164" t="s">
        <v>1995</v>
      </c>
      <c r="V3164" s="3">
        <v>96139</v>
      </c>
      <c r="X3164" t="s">
        <v>1996</v>
      </c>
      <c r="AB3164" s="3">
        <v>865585214</v>
      </c>
      <c r="AC3164" s="3">
        <v>850684028</v>
      </c>
      <c r="AD3164">
        <v>201.08</v>
      </c>
      <c r="AE3164" s="5">
        <f t="shared" si="99"/>
        <v>579942093.38</v>
      </c>
      <c r="AF3164">
        <v>197.62</v>
      </c>
      <c r="AG3164" s="4">
        <v>0.67</v>
      </c>
      <c r="AH3164" t="s">
        <v>33</v>
      </c>
      <c r="AI3164" t="s">
        <v>52</v>
      </c>
      <c r="AJ3164">
        <v>33.910984999999997</v>
      </c>
      <c r="AK3164">
        <v>-117.28998</v>
      </c>
    </row>
    <row r="3165" spans="1:37" x14ac:dyDescent="0.25">
      <c r="A3165">
        <v>3163</v>
      </c>
      <c r="B3165">
        <v>317</v>
      </c>
      <c r="C3165" t="s">
        <v>1997</v>
      </c>
      <c r="D3165" t="s">
        <v>52</v>
      </c>
      <c r="E3165" t="s">
        <v>53</v>
      </c>
      <c r="F3165" s="2">
        <v>34700</v>
      </c>
      <c r="G3165" s="2">
        <v>38353</v>
      </c>
      <c r="H3165">
        <v>94294</v>
      </c>
      <c r="I3165">
        <v>89492</v>
      </c>
      <c r="J3165">
        <v>180</v>
      </c>
      <c r="K3165">
        <f t="shared" si="98"/>
        <v>6195115800</v>
      </c>
      <c r="L3165">
        <v>165</v>
      </c>
      <c r="M3165">
        <v>149</v>
      </c>
      <c r="N3165" t="s">
        <v>1997</v>
      </c>
      <c r="O3165" t="s">
        <v>1998</v>
      </c>
      <c r="P3165" t="s">
        <v>39</v>
      </c>
      <c r="Q3165" s="6">
        <v>42050</v>
      </c>
      <c r="R3165">
        <v>804</v>
      </c>
      <c r="S3165">
        <v>802</v>
      </c>
      <c r="T3165" t="s">
        <v>55</v>
      </c>
      <c r="U3165" t="s">
        <v>2244</v>
      </c>
      <c r="V3165" s="3">
        <v>93322</v>
      </c>
      <c r="W3165">
        <v>83</v>
      </c>
      <c r="AB3165" s="3">
        <v>262017132</v>
      </c>
      <c r="AC3165" s="3">
        <v>261398015</v>
      </c>
      <c r="AD3165">
        <v>83.23</v>
      </c>
      <c r="AE3165" s="5">
        <f t="shared" si="99"/>
        <v>217474219.56</v>
      </c>
      <c r="AF3165">
        <v>83.03</v>
      </c>
      <c r="AG3165" s="4">
        <v>0.83</v>
      </c>
      <c r="AH3165" t="s">
        <v>33</v>
      </c>
      <c r="AI3165" t="s">
        <v>52</v>
      </c>
      <c r="AJ3165">
        <v>33.751342000000001</v>
      </c>
      <c r="AK3165">
        <v>-117.993991999999</v>
      </c>
    </row>
    <row r="3166" spans="1:37" x14ac:dyDescent="0.25">
      <c r="A3166">
        <v>3164</v>
      </c>
      <c r="B3166">
        <v>317</v>
      </c>
      <c r="C3166" t="s">
        <v>1997</v>
      </c>
      <c r="D3166" t="s">
        <v>52</v>
      </c>
      <c r="E3166" t="s">
        <v>53</v>
      </c>
      <c r="F3166" s="2">
        <v>34700</v>
      </c>
      <c r="G3166" s="2">
        <v>38353</v>
      </c>
      <c r="H3166">
        <v>94294</v>
      </c>
      <c r="I3166">
        <v>89492</v>
      </c>
      <c r="J3166">
        <v>180</v>
      </c>
      <c r="K3166">
        <f t="shared" si="98"/>
        <v>6195115800</v>
      </c>
      <c r="L3166">
        <v>165</v>
      </c>
      <c r="M3166">
        <v>149</v>
      </c>
      <c r="N3166" t="s">
        <v>1997</v>
      </c>
      <c r="O3166" t="s">
        <v>1998</v>
      </c>
      <c r="P3166" t="s">
        <v>39</v>
      </c>
      <c r="Q3166" s="6">
        <v>42019</v>
      </c>
      <c r="R3166">
        <v>842</v>
      </c>
      <c r="S3166">
        <v>875</v>
      </c>
      <c r="T3166" t="s">
        <v>55</v>
      </c>
      <c r="U3166" t="s">
        <v>1999</v>
      </c>
      <c r="V3166" s="3">
        <v>93322</v>
      </c>
      <c r="W3166">
        <v>68.64</v>
      </c>
      <c r="AB3166" s="3">
        <v>274366902</v>
      </c>
      <c r="AC3166" s="3">
        <v>285054828</v>
      </c>
      <c r="AD3166">
        <v>68.66</v>
      </c>
      <c r="AE3166" s="5">
        <f t="shared" si="99"/>
        <v>197544169.44</v>
      </c>
      <c r="AF3166">
        <v>71.34</v>
      </c>
      <c r="AG3166" s="4">
        <v>0.72</v>
      </c>
      <c r="AH3166" t="s">
        <v>33</v>
      </c>
      <c r="AI3166" t="s">
        <v>52</v>
      </c>
      <c r="AJ3166">
        <v>33.751342000000001</v>
      </c>
      <c r="AK3166">
        <v>-117.993991999999</v>
      </c>
    </row>
    <row r="3167" spans="1:37" x14ac:dyDescent="0.25">
      <c r="A3167">
        <v>3165</v>
      </c>
      <c r="B3167">
        <v>317</v>
      </c>
      <c r="C3167" t="s">
        <v>1997</v>
      </c>
      <c r="D3167" t="s">
        <v>52</v>
      </c>
      <c r="E3167" t="s">
        <v>53</v>
      </c>
      <c r="F3167" s="2">
        <v>34700</v>
      </c>
      <c r="G3167" s="2">
        <v>38353</v>
      </c>
      <c r="H3167">
        <v>94294</v>
      </c>
      <c r="I3167">
        <v>89492</v>
      </c>
      <c r="J3167">
        <v>180</v>
      </c>
      <c r="K3167">
        <f t="shared" si="98"/>
        <v>6195115800</v>
      </c>
      <c r="L3167">
        <v>165</v>
      </c>
      <c r="M3167">
        <v>149</v>
      </c>
      <c r="N3167" t="s">
        <v>1997</v>
      </c>
      <c r="O3167" t="s">
        <v>1998</v>
      </c>
      <c r="P3167" t="s">
        <v>39</v>
      </c>
      <c r="Q3167" s="6">
        <v>42352</v>
      </c>
      <c r="R3167">
        <v>778</v>
      </c>
      <c r="S3167">
        <v>912</v>
      </c>
      <c r="T3167" t="s">
        <v>55</v>
      </c>
      <c r="U3167" t="s">
        <v>2000</v>
      </c>
      <c r="V3167" s="3">
        <v>93322</v>
      </c>
      <c r="W3167">
        <v>69.5</v>
      </c>
      <c r="AB3167" s="3">
        <v>253642751</v>
      </c>
      <c r="AC3167" s="3">
        <v>297143916</v>
      </c>
      <c r="AD3167">
        <v>69.53</v>
      </c>
      <c r="AE3167" s="5">
        <f t="shared" si="99"/>
        <v>200377773.29000002</v>
      </c>
      <c r="AF3167">
        <v>81.45</v>
      </c>
      <c r="AG3167" s="4">
        <v>0.79</v>
      </c>
      <c r="AH3167" t="s">
        <v>33</v>
      </c>
      <c r="AI3167" t="s">
        <v>52</v>
      </c>
      <c r="AJ3167">
        <v>33.751342000000001</v>
      </c>
      <c r="AK3167">
        <v>-117.993991999999</v>
      </c>
    </row>
    <row r="3168" spans="1:37" x14ac:dyDescent="0.25">
      <c r="A3168">
        <v>3166</v>
      </c>
      <c r="B3168">
        <v>317</v>
      </c>
      <c r="C3168" t="s">
        <v>1997</v>
      </c>
      <c r="D3168" t="s">
        <v>52</v>
      </c>
      <c r="E3168" t="s">
        <v>53</v>
      </c>
      <c r="F3168" s="2">
        <v>34700</v>
      </c>
      <c r="G3168" s="2">
        <v>38353</v>
      </c>
      <c r="H3168">
        <v>94294</v>
      </c>
      <c r="I3168">
        <v>89492</v>
      </c>
      <c r="J3168">
        <v>180</v>
      </c>
      <c r="K3168">
        <f t="shared" si="98"/>
        <v>6195115800</v>
      </c>
      <c r="L3168">
        <v>165</v>
      </c>
      <c r="M3168">
        <v>149</v>
      </c>
      <c r="N3168" t="s">
        <v>1997</v>
      </c>
      <c r="O3168" t="s">
        <v>1998</v>
      </c>
      <c r="P3168" t="s">
        <v>39</v>
      </c>
      <c r="Q3168" s="6">
        <v>42322</v>
      </c>
      <c r="R3168">
        <v>940</v>
      </c>
      <c r="S3168">
        <v>974</v>
      </c>
      <c r="T3168" t="s">
        <v>55</v>
      </c>
      <c r="U3168" t="s">
        <v>2001</v>
      </c>
      <c r="V3168" s="3">
        <v>93322</v>
      </c>
      <c r="W3168">
        <v>58.1</v>
      </c>
      <c r="AB3168" s="3">
        <v>306332927</v>
      </c>
      <c r="AC3168" s="3">
        <v>317477045</v>
      </c>
      <c r="AD3168">
        <v>74.400000000000006</v>
      </c>
      <c r="AE3168" s="5">
        <f t="shared" si="99"/>
        <v>208306390.36000001</v>
      </c>
      <c r="AF3168">
        <v>77.11</v>
      </c>
      <c r="AG3168" s="4">
        <v>0.68</v>
      </c>
      <c r="AH3168" t="s">
        <v>33</v>
      </c>
      <c r="AI3168" t="s">
        <v>52</v>
      </c>
      <c r="AJ3168">
        <v>33.751342000000001</v>
      </c>
      <c r="AK3168">
        <v>-117.993991999999</v>
      </c>
    </row>
    <row r="3169" spans="1:37" x14ac:dyDescent="0.25">
      <c r="A3169">
        <v>3167</v>
      </c>
      <c r="B3169">
        <v>317</v>
      </c>
      <c r="C3169" t="s">
        <v>1997</v>
      </c>
      <c r="D3169" t="s">
        <v>52</v>
      </c>
      <c r="E3169" t="s">
        <v>53</v>
      </c>
      <c r="F3169" s="2">
        <v>34700</v>
      </c>
      <c r="G3169" s="2">
        <v>38353</v>
      </c>
      <c r="H3169">
        <v>94294</v>
      </c>
      <c r="I3169">
        <v>89492</v>
      </c>
      <c r="J3169">
        <v>180</v>
      </c>
      <c r="K3169">
        <f t="shared" si="98"/>
        <v>6195115800</v>
      </c>
      <c r="L3169">
        <v>165</v>
      </c>
      <c r="M3169">
        <v>149</v>
      </c>
      <c r="N3169" t="s">
        <v>1997</v>
      </c>
      <c r="O3169" t="s">
        <v>1998</v>
      </c>
      <c r="P3169" t="s">
        <v>39</v>
      </c>
      <c r="Q3169" s="6">
        <v>42291</v>
      </c>
      <c r="R3169" s="3">
        <v>1051</v>
      </c>
      <c r="S3169" s="3">
        <v>1111</v>
      </c>
      <c r="T3169" t="s">
        <v>55</v>
      </c>
      <c r="U3169" t="s">
        <v>2002</v>
      </c>
      <c r="V3169" s="3">
        <v>93322</v>
      </c>
      <c r="W3169">
        <v>76.7</v>
      </c>
      <c r="AB3169" s="3">
        <v>342535020</v>
      </c>
      <c r="AC3169" s="3">
        <v>362151276</v>
      </c>
      <c r="AD3169">
        <v>93.54</v>
      </c>
      <c r="AE3169" s="5">
        <f t="shared" si="99"/>
        <v>270602665.80000001</v>
      </c>
      <c r="AF3169">
        <v>98.89</v>
      </c>
      <c r="AG3169" s="4">
        <v>0.79</v>
      </c>
      <c r="AH3169" t="s">
        <v>33</v>
      </c>
      <c r="AI3169" t="s">
        <v>52</v>
      </c>
      <c r="AJ3169">
        <v>33.751342000000001</v>
      </c>
      <c r="AK3169">
        <v>-117.993991999999</v>
      </c>
    </row>
    <row r="3170" spans="1:37" x14ac:dyDescent="0.25">
      <c r="A3170">
        <v>3168</v>
      </c>
      <c r="B3170">
        <v>317</v>
      </c>
      <c r="C3170" t="s">
        <v>1997</v>
      </c>
      <c r="D3170" t="s">
        <v>52</v>
      </c>
      <c r="E3170" t="s">
        <v>53</v>
      </c>
      <c r="F3170" s="2">
        <v>34700</v>
      </c>
      <c r="G3170" s="2">
        <v>38353</v>
      </c>
      <c r="H3170">
        <v>94294</v>
      </c>
      <c r="I3170">
        <v>89492</v>
      </c>
      <c r="J3170">
        <v>180</v>
      </c>
      <c r="K3170">
        <f t="shared" si="98"/>
        <v>6195115800</v>
      </c>
      <c r="L3170">
        <v>165</v>
      </c>
      <c r="M3170">
        <v>149</v>
      </c>
      <c r="N3170" t="s">
        <v>1997</v>
      </c>
      <c r="O3170" t="s">
        <v>1998</v>
      </c>
      <c r="P3170" t="s">
        <v>39</v>
      </c>
      <c r="Q3170" s="6">
        <v>42261</v>
      </c>
      <c r="R3170" s="3">
        <v>1090</v>
      </c>
      <c r="S3170" s="3">
        <v>1149</v>
      </c>
      <c r="T3170" t="s">
        <v>55</v>
      </c>
      <c r="U3170" t="s">
        <v>2003</v>
      </c>
      <c r="V3170" s="3">
        <v>93322</v>
      </c>
      <c r="W3170">
        <v>88.2</v>
      </c>
      <c r="AB3170" s="3">
        <v>355112885</v>
      </c>
      <c r="AC3170" s="3">
        <v>374435875</v>
      </c>
      <c r="AD3170">
        <v>88.15</v>
      </c>
      <c r="AE3170" s="5">
        <f t="shared" si="99"/>
        <v>248579019.49999997</v>
      </c>
      <c r="AF3170">
        <v>92.95</v>
      </c>
      <c r="AG3170" s="4">
        <v>0.7</v>
      </c>
      <c r="AH3170" t="s">
        <v>33</v>
      </c>
      <c r="AI3170" t="s">
        <v>52</v>
      </c>
      <c r="AJ3170">
        <v>33.751342000000001</v>
      </c>
      <c r="AK3170">
        <v>-117.993991999999</v>
      </c>
    </row>
    <row r="3171" spans="1:37" x14ac:dyDescent="0.25">
      <c r="A3171">
        <v>3169</v>
      </c>
      <c r="B3171">
        <v>317</v>
      </c>
      <c r="C3171" t="s">
        <v>1997</v>
      </c>
      <c r="D3171" t="s">
        <v>52</v>
      </c>
      <c r="E3171" t="s">
        <v>53</v>
      </c>
      <c r="F3171" s="2">
        <v>34700</v>
      </c>
      <c r="G3171" s="2">
        <v>38353</v>
      </c>
      <c r="H3171">
        <v>94294</v>
      </c>
      <c r="I3171">
        <v>89492</v>
      </c>
      <c r="J3171">
        <v>180</v>
      </c>
      <c r="K3171">
        <f t="shared" si="98"/>
        <v>6195115800</v>
      </c>
      <c r="L3171">
        <v>165</v>
      </c>
      <c r="M3171">
        <v>149</v>
      </c>
      <c r="N3171" t="s">
        <v>1997</v>
      </c>
      <c r="O3171" t="s">
        <v>2004</v>
      </c>
      <c r="P3171" t="s">
        <v>39</v>
      </c>
      <c r="Q3171" s="6">
        <v>42230</v>
      </c>
      <c r="R3171" s="3">
        <v>1149</v>
      </c>
      <c r="S3171" s="3">
        <v>1219</v>
      </c>
      <c r="T3171" t="s">
        <v>55</v>
      </c>
      <c r="V3171" s="3">
        <v>93322</v>
      </c>
      <c r="AB3171" s="3">
        <v>374501045</v>
      </c>
      <c r="AC3171" s="3">
        <v>397343230</v>
      </c>
      <c r="AD3171">
        <v>103.56</v>
      </c>
      <c r="AE3171" s="5">
        <f t="shared" si="99"/>
        <v>299600836</v>
      </c>
      <c r="AF3171">
        <v>109.88</v>
      </c>
      <c r="AG3171" s="4">
        <v>0.8</v>
      </c>
      <c r="AH3171" t="s">
        <v>33</v>
      </c>
      <c r="AI3171" t="s">
        <v>52</v>
      </c>
      <c r="AJ3171">
        <v>33.751342000000001</v>
      </c>
      <c r="AK3171">
        <v>-117.993991999999</v>
      </c>
    </row>
    <row r="3172" spans="1:37" x14ac:dyDescent="0.25">
      <c r="A3172">
        <v>3170</v>
      </c>
      <c r="B3172">
        <v>317</v>
      </c>
      <c r="C3172" t="s">
        <v>1997</v>
      </c>
      <c r="D3172" t="s">
        <v>52</v>
      </c>
      <c r="E3172" t="s">
        <v>53</v>
      </c>
      <c r="F3172" s="2">
        <v>34700</v>
      </c>
      <c r="G3172" s="2">
        <v>38353</v>
      </c>
      <c r="H3172">
        <v>94294</v>
      </c>
      <c r="I3172">
        <v>89492</v>
      </c>
      <c r="J3172">
        <v>180</v>
      </c>
      <c r="K3172">
        <f t="shared" si="98"/>
        <v>6195115800</v>
      </c>
      <c r="L3172">
        <v>165</v>
      </c>
      <c r="M3172">
        <v>149</v>
      </c>
      <c r="N3172" t="s">
        <v>1997</v>
      </c>
      <c r="O3172" t="s">
        <v>474</v>
      </c>
      <c r="P3172" t="s">
        <v>39</v>
      </c>
      <c r="Q3172" s="6">
        <v>42199</v>
      </c>
      <c r="R3172" s="3">
        <v>1248</v>
      </c>
      <c r="S3172" s="3">
        <v>1204</v>
      </c>
      <c r="T3172" t="s">
        <v>55</v>
      </c>
      <c r="V3172" s="3">
        <v>94294</v>
      </c>
      <c r="AB3172" s="3">
        <v>406662581</v>
      </c>
      <c r="AC3172" s="3">
        <v>392325118</v>
      </c>
      <c r="AD3172">
        <v>125.21</v>
      </c>
      <c r="AE3172" s="5">
        <f t="shared" si="99"/>
        <v>365996322.90000004</v>
      </c>
      <c r="AF3172">
        <v>120.79</v>
      </c>
      <c r="AG3172" s="4">
        <v>0.9</v>
      </c>
      <c r="AH3172" t="s">
        <v>33</v>
      </c>
      <c r="AI3172" t="s">
        <v>52</v>
      </c>
      <c r="AJ3172">
        <v>33.751342000000001</v>
      </c>
      <c r="AK3172">
        <v>-117.993991999999</v>
      </c>
    </row>
    <row r="3173" spans="1:37" x14ac:dyDescent="0.25">
      <c r="A3173">
        <v>3171</v>
      </c>
      <c r="B3173">
        <v>317</v>
      </c>
      <c r="C3173" t="s">
        <v>1997</v>
      </c>
      <c r="D3173" t="s">
        <v>52</v>
      </c>
      <c r="E3173" t="s">
        <v>53</v>
      </c>
      <c r="F3173" s="2">
        <v>34700</v>
      </c>
      <c r="G3173" s="2">
        <v>38353</v>
      </c>
      <c r="H3173">
        <v>94294</v>
      </c>
      <c r="I3173">
        <v>89492</v>
      </c>
      <c r="J3173">
        <v>180</v>
      </c>
      <c r="K3173">
        <f t="shared" si="98"/>
        <v>6195115800</v>
      </c>
      <c r="L3173">
        <v>165</v>
      </c>
      <c r="M3173">
        <v>149</v>
      </c>
      <c r="N3173" t="s">
        <v>1997</v>
      </c>
      <c r="O3173" t="s">
        <v>2005</v>
      </c>
      <c r="P3173" t="s">
        <v>39</v>
      </c>
      <c r="Q3173" s="6">
        <v>42169</v>
      </c>
      <c r="R3173" s="3">
        <v>1172</v>
      </c>
      <c r="S3173" s="3">
        <v>1157</v>
      </c>
      <c r="T3173" t="s">
        <v>55</v>
      </c>
      <c r="U3173" t="s">
        <v>2006</v>
      </c>
      <c r="V3173" s="3">
        <v>93322</v>
      </c>
      <c r="AB3173" s="3">
        <v>381800117</v>
      </c>
      <c r="AC3173" s="3">
        <v>377042686</v>
      </c>
      <c r="AD3173">
        <v>103.64</v>
      </c>
      <c r="AE3173" s="5">
        <f t="shared" si="99"/>
        <v>290168088.92000002</v>
      </c>
      <c r="AF3173">
        <v>102.35</v>
      </c>
      <c r="AG3173" s="4">
        <v>0.76</v>
      </c>
      <c r="AH3173" t="s">
        <v>33</v>
      </c>
      <c r="AI3173" t="s">
        <v>52</v>
      </c>
      <c r="AJ3173">
        <v>33.751342000000001</v>
      </c>
      <c r="AK3173">
        <v>-117.993991999999</v>
      </c>
    </row>
    <row r="3174" spans="1:37" x14ac:dyDescent="0.25">
      <c r="A3174">
        <v>3172</v>
      </c>
      <c r="B3174">
        <v>598</v>
      </c>
      <c r="C3174" t="s">
        <v>2007</v>
      </c>
      <c r="D3174" t="s">
        <v>52</v>
      </c>
      <c r="E3174" t="s">
        <v>31</v>
      </c>
      <c r="F3174" s="2">
        <v>35065</v>
      </c>
      <c r="G3174" s="2">
        <v>38717</v>
      </c>
      <c r="H3174">
        <v>55155</v>
      </c>
      <c r="I3174">
        <v>53155</v>
      </c>
      <c r="J3174">
        <v>155</v>
      </c>
      <c r="K3174">
        <f t="shared" si="98"/>
        <v>3120394125</v>
      </c>
      <c r="L3174">
        <v>140</v>
      </c>
      <c r="M3174">
        <v>124</v>
      </c>
      <c r="N3174" t="s">
        <v>2007</v>
      </c>
      <c r="O3174" t="s">
        <v>2245</v>
      </c>
      <c r="P3174" t="s">
        <v>34</v>
      </c>
      <c r="Q3174" s="6">
        <v>42050</v>
      </c>
      <c r="R3174">
        <v>575</v>
      </c>
      <c r="S3174">
        <v>472</v>
      </c>
      <c r="T3174" t="s">
        <v>55</v>
      </c>
      <c r="V3174" s="3">
        <v>48200</v>
      </c>
      <c r="W3174">
        <v>109.73</v>
      </c>
      <c r="Z3174">
        <v>370</v>
      </c>
      <c r="AA3174" t="s">
        <v>91</v>
      </c>
      <c r="AB3174" s="3">
        <v>187465584</v>
      </c>
      <c r="AC3174" s="3">
        <v>153782322</v>
      </c>
      <c r="AD3174">
        <v>109.73</v>
      </c>
      <c r="AE3174" s="5">
        <f t="shared" si="99"/>
        <v>148097811.36000001</v>
      </c>
      <c r="AF3174">
        <v>90.02</v>
      </c>
      <c r="AG3174" s="4">
        <v>0.79</v>
      </c>
      <c r="AH3174" t="s">
        <v>33</v>
      </c>
      <c r="AI3174" t="s">
        <v>52</v>
      </c>
      <c r="AJ3174">
        <v>33.979178999999903</v>
      </c>
      <c r="AK3174">
        <v>-118.032844</v>
      </c>
    </row>
    <row r="3175" spans="1:37" x14ac:dyDescent="0.25">
      <c r="A3175">
        <v>3173</v>
      </c>
      <c r="B3175">
        <v>598</v>
      </c>
      <c r="C3175" t="s">
        <v>2007</v>
      </c>
      <c r="D3175" t="s">
        <v>52</v>
      </c>
      <c r="E3175" t="s">
        <v>31</v>
      </c>
      <c r="F3175" s="2">
        <v>35065</v>
      </c>
      <c r="G3175" s="2">
        <v>38717</v>
      </c>
      <c r="H3175">
        <v>55155</v>
      </c>
      <c r="I3175">
        <v>53155</v>
      </c>
      <c r="J3175">
        <v>155</v>
      </c>
      <c r="K3175">
        <f t="shared" si="98"/>
        <v>3120394125</v>
      </c>
      <c r="L3175">
        <v>140</v>
      </c>
      <c r="M3175">
        <v>124</v>
      </c>
      <c r="N3175" t="s">
        <v>2007</v>
      </c>
      <c r="O3175" t="s">
        <v>2245</v>
      </c>
      <c r="P3175" t="s">
        <v>34</v>
      </c>
      <c r="Q3175" s="6">
        <v>42019</v>
      </c>
      <c r="R3175">
        <v>511</v>
      </c>
      <c r="S3175">
        <v>560</v>
      </c>
      <c r="T3175" t="s">
        <v>55</v>
      </c>
      <c r="V3175" s="3">
        <v>48200</v>
      </c>
      <c r="W3175">
        <v>86.99</v>
      </c>
      <c r="Z3175">
        <v>1804</v>
      </c>
      <c r="AA3175" t="s">
        <v>91</v>
      </c>
      <c r="AB3175" s="3">
        <v>166646937</v>
      </c>
      <c r="AC3175" s="3">
        <v>182398595</v>
      </c>
      <c r="AD3175">
        <v>86.99</v>
      </c>
      <c r="AE3175" s="5">
        <f t="shared" si="99"/>
        <v>129984610.86</v>
      </c>
      <c r="AF3175">
        <v>95.22</v>
      </c>
      <c r="AG3175" s="4">
        <v>0.78</v>
      </c>
      <c r="AH3175" t="s">
        <v>33</v>
      </c>
      <c r="AI3175" t="s">
        <v>52</v>
      </c>
      <c r="AJ3175">
        <v>33.979178999999903</v>
      </c>
      <c r="AK3175">
        <v>-118.032844</v>
      </c>
    </row>
    <row r="3176" spans="1:37" x14ac:dyDescent="0.25">
      <c r="A3176">
        <v>3174</v>
      </c>
      <c r="B3176">
        <v>598</v>
      </c>
      <c r="C3176" t="s">
        <v>2007</v>
      </c>
      <c r="D3176" t="s">
        <v>52</v>
      </c>
      <c r="E3176" t="s">
        <v>31</v>
      </c>
      <c r="F3176" s="2">
        <v>35065</v>
      </c>
      <c r="G3176" s="2">
        <v>38717</v>
      </c>
      <c r="H3176">
        <v>55155</v>
      </c>
      <c r="I3176">
        <v>53155</v>
      </c>
      <c r="J3176">
        <v>155</v>
      </c>
      <c r="K3176">
        <f t="shared" si="98"/>
        <v>3120394125</v>
      </c>
      <c r="L3176">
        <v>140</v>
      </c>
      <c r="M3176">
        <v>124</v>
      </c>
      <c r="N3176" t="s">
        <v>2007</v>
      </c>
      <c r="O3176" t="s">
        <v>2245</v>
      </c>
      <c r="P3176" t="s">
        <v>34</v>
      </c>
      <c r="Q3176" s="6">
        <v>42352</v>
      </c>
      <c r="R3176">
        <v>459</v>
      </c>
      <c r="S3176">
        <v>589</v>
      </c>
      <c r="T3176" t="s">
        <v>55</v>
      </c>
      <c r="V3176" s="3">
        <v>48200</v>
      </c>
      <c r="W3176">
        <v>78.150000000000006</v>
      </c>
      <c r="Z3176">
        <v>1978</v>
      </c>
      <c r="AA3176" t="s">
        <v>91</v>
      </c>
      <c r="AB3176" s="3">
        <v>149715697</v>
      </c>
      <c r="AC3176" s="3">
        <v>191919973</v>
      </c>
      <c r="AD3176">
        <v>78.150000000000006</v>
      </c>
      <c r="AE3176" s="5">
        <f t="shared" si="99"/>
        <v>116778243.66000001</v>
      </c>
      <c r="AF3176">
        <v>100.19</v>
      </c>
      <c r="AG3176" s="4">
        <v>0.78</v>
      </c>
      <c r="AH3176" t="s">
        <v>33</v>
      </c>
      <c r="AI3176" t="s">
        <v>52</v>
      </c>
      <c r="AJ3176">
        <v>33.979178999999903</v>
      </c>
      <c r="AK3176">
        <v>-118.032844</v>
      </c>
    </row>
    <row r="3177" spans="1:37" x14ac:dyDescent="0.25">
      <c r="A3177">
        <v>3175</v>
      </c>
      <c r="B3177">
        <v>598</v>
      </c>
      <c r="C3177" t="s">
        <v>2007</v>
      </c>
      <c r="D3177" t="s">
        <v>52</v>
      </c>
      <c r="E3177" t="s">
        <v>31</v>
      </c>
      <c r="F3177" s="2">
        <v>35065</v>
      </c>
      <c r="G3177" s="2">
        <v>38717</v>
      </c>
      <c r="H3177">
        <v>55155</v>
      </c>
      <c r="I3177">
        <v>53155</v>
      </c>
      <c r="J3177">
        <v>155</v>
      </c>
      <c r="K3177">
        <f t="shared" si="98"/>
        <v>3120394125</v>
      </c>
      <c r="L3177">
        <v>140</v>
      </c>
      <c r="M3177">
        <v>124</v>
      </c>
      <c r="N3177" t="s">
        <v>2007</v>
      </c>
      <c r="O3177" t="s">
        <v>2245</v>
      </c>
      <c r="P3177" t="s">
        <v>34</v>
      </c>
      <c r="Q3177" s="6">
        <v>42322</v>
      </c>
      <c r="R3177">
        <v>597</v>
      </c>
      <c r="S3177">
        <v>646</v>
      </c>
      <c r="T3177" t="s">
        <v>55</v>
      </c>
      <c r="V3177" s="3">
        <v>48200</v>
      </c>
      <c r="W3177">
        <v>101.47</v>
      </c>
      <c r="Z3177">
        <v>3614</v>
      </c>
      <c r="AA3177" t="s">
        <v>91</v>
      </c>
      <c r="AB3177" s="3">
        <v>194389927</v>
      </c>
      <c r="AC3177" s="3">
        <v>210451144</v>
      </c>
      <c r="AD3177">
        <v>104.86</v>
      </c>
      <c r="AE3177" s="5">
        <f t="shared" si="99"/>
        <v>151624143.06</v>
      </c>
      <c r="AF3177">
        <v>113.52</v>
      </c>
      <c r="AG3177" s="4">
        <v>0.78</v>
      </c>
      <c r="AH3177" t="s">
        <v>33</v>
      </c>
      <c r="AI3177" t="s">
        <v>52</v>
      </c>
      <c r="AJ3177">
        <v>33.979178999999903</v>
      </c>
      <c r="AK3177">
        <v>-118.032844</v>
      </c>
    </row>
    <row r="3178" spans="1:37" x14ac:dyDescent="0.25">
      <c r="A3178">
        <v>3176</v>
      </c>
      <c r="B3178">
        <v>598</v>
      </c>
      <c r="C3178" t="s">
        <v>2007</v>
      </c>
      <c r="D3178" t="s">
        <v>52</v>
      </c>
      <c r="E3178" t="s">
        <v>31</v>
      </c>
      <c r="F3178" s="2">
        <v>35065</v>
      </c>
      <c r="G3178" s="2">
        <v>38717</v>
      </c>
      <c r="H3178">
        <v>55155</v>
      </c>
      <c r="I3178">
        <v>53155</v>
      </c>
      <c r="J3178">
        <v>155</v>
      </c>
      <c r="K3178">
        <f t="shared" si="98"/>
        <v>3120394125</v>
      </c>
      <c r="L3178">
        <v>140</v>
      </c>
      <c r="M3178">
        <v>124</v>
      </c>
      <c r="N3178" t="s">
        <v>2007</v>
      </c>
      <c r="O3178" t="s">
        <v>2008</v>
      </c>
      <c r="P3178" t="s">
        <v>39</v>
      </c>
      <c r="Q3178" s="6">
        <v>42291</v>
      </c>
      <c r="R3178">
        <v>683</v>
      </c>
      <c r="S3178">
        <v>757</v>
      </c>
      <c r="T3178" t="s">
        <v>55</v>
      </c>
      <c r="V3178" s="3">
        <v>65000</v>
      </c>
      <c r="W3178">
        <v>89.43</v>
      </c>
      <c r="AB3178" s="3">
        <v>222556525</v>
      </c>
      <c r="AC3178" s="3">
        <v>246669530</v>
      </c>
      <c r="AD3178">
        <v>83.94</v>
      </c>
      <c r="AE3178" s="5">
        <f t="shared" si="99"/>
        <v>169142959</v>
      </c>
      <c r="AF3178">
        <v>93.04</v>
      </c>
      <c r="AG3178" s="4">
        <v>0.76</v>
      </c>
      <c r="AH3178" t="s">
        <v>33</v>
      </c>
      <c r="AI3178" t="s">
        <v>52</v>
      </c>
      <c r="AJ3178">
        <v>33.979178999999903</v>
      </c>
      <c r="AK3178">
        <v>-118.032844</v>
      </c>
    </row>
    <row r="3179" spans="1:37" x14ac:dyDescent="0.25">
      <c r="A3179">
        <v>3177</v>
      </c>
      <c r="B3179">
        <v>598</v>
      </c>
      <c r="C3179" t="s">
        <v>2007</v>
      </c>
      <c r="D3179" t="s">
        <v>52</v>
      </c>
      <c r="E3179" t="s">
        <v>31</v>
      </c>
      <c r="F3179" s="2">
        <v>35065</v>
      </c>
      <c r="G3179" s="2">
        <v>38717</v>
      </c>
      <c r="H3179">
        <v>55155</v>
      </c>
      <c r="I3179">
        <v>53155</v>
      </c>
      <c r="J3179">
        <v>155</v>
      </c>
      <c r="K3179">
        <f t="shared" si="98"/>
        <v>3120394125</v>
      </c>
      <c r="L3179">
        <v>140</v>
      </c>
      <c r="M3179">
        <v>124</v>
      </c>
      <c r="N3179" t="s">
        <v>2007</v>
      </c>
      <c r="O3179" t="s">
        <v>2009</v>
      </c>
      <c r="P3179" t="s">
        <v>39</v>
      </c>
      <c r="Q3179" s="6">
        <v>42261</v>
      </c>
      <c r="R3179">
        <v>795</v>
      </c>
      <c r="S3179">
        <v>795</v>
      </c>
      <c r="T3179" t="s">
        <v>55</v>
      </c>
      <c r="V3179" s="3">
        <v>65000</v>
      </c>
      <c r="W3179">
        <v>93</v>
      </c>
      <c r="AB3179" s="3">
        <v>259051884</v>
      </c>
      <c r="AC3179" s="3">
        <v>259051884</v>
      </c>
      <c r="AD3179">
        <v>102.29</v>
      </c>
      <c r="AE3179" s="5">
        <f t="shared" si="99"/>
        <v>199469950.68000001</v>
      </c>
      <c r="AF3179">
        <v>102.29</v>
      </c>
      <c r="AG3179" s="4">
        <v>0.77</v>
      </c>
      <c r="AH3179" t="s">
        <v>33</v>
      </c>
      <c r="AI3179" t="s">
        <v>52</v>
      </c>
      <c r="AJ3179">
        <v>33.979178999999903</v>
      </c>
      <c r="AK3179">
        <v>-118.032844</v>
      </c>
    </row>
    <row r="3180" spans="1:37" x14ac:dyDescent="0.25">
      <c r="A3180">
        <v>3178</v>
      </c>
      <c r="B3180">
        <v>598</v>
      </c>
      <c r="C3180" t="s">
        <v>2007</v>
      </c>
      <c r="D3180" t="s">
        <v>52</v>
      </c>
      <c r="E3180" t="s">
        <v>31</v>
      </c>
      <c r="F3180" s="2">
        <v>35065</v>
      </c>
      <c r="G3180" s="2">
        <v>38717</v>
      </c>
      <c r="H3180">
        <v>55155</v>
      </c>
      <c r="I3180">
        <v>53155</v>
      </c>
      <c r="J3180">
        <v>155</v>
      </c>
      <c r="K3180">
        <f t="shared" si="98"/>
        <v>3120394125</v>
      </c>
      <c r="L3180">
        <v>140</v>
      </c>
      <c r="M3180">
        <v>124</v>
      </c>
      <c r="N3180" t="s">
        <v>2007</v>
      </c>
      <c r="P3180" t="s">
        <v>34</v>
      </c>
      <c r="Q3180" s="6">
        <v>42230</v>
      </c>
      <c r="R3180">
        <v>786</v>
      </c>
      <c r="S3180">
        <v>887</v>
      </c>
      <c r="T3180" t="s">
        <v>55</v>
      </c>
      <c r="U3180" t="s">
        <v>2010</v>
      </c>
      <c r="V3180" s="3">
        <v>48200</v>
      </c>
      <c r="AB3180" s="3">
        <v>256119222</v>
      </c>
      <c r="AC3180" s="3">
        <v>289030216</v>
      </c>
      <c r="AD3180">
        <v>90.85</v>
      </c>
      <c r="AE3180" s="5">
        <f t="shared" si="99"/>
        <v>135743187.66</v>
      </c>
      <c r="AF3180">
        <v>102.52</v>
      </c>
      <c r="AG3180" s="4">
        <v>0.53</v>
      </c>
      <c r="AH3180" t="s">
        <v>33</v>
      </c>
      <c r="AI3180" t="s">
        <v>52</v>
      </c>
      <c r="AJ3180">
        <v>33.979178999999903</v>
      </c>
      <c r="AK3180">
        <v>-118.032844</v>
      </c>
    </row>
    <row r="3181" spans="1:37" x14ac:dyDescent="0.25">
      <c r="A3181">
        <v>3179</v>
      </c>
      <c r="B3181">
        <v>598</v>
      </c>
      <c r="C3181" t="s">
        <v>2007</v>
      </c>
      <c r="D3181" t="s">
        <v>52</v>
      </c>
      <c r="E3181" t="s">
        <v>31</v>
      </c>
      <c r="F3181" s="2">
        <v>35065</v>
      </c>
      <c r="G3181" s="2">
        <v>38717</v>
      </c>
      <c r="H3181">
        <v>55155</v>
      </c>
      <c r="I3181">
        <v>53155</v>
      </c>
      <c r="J3181">
        <v>155</v>
      </c>
      <c r="K3181">
        <f t="shared" si="98"/>
        <v>3120394125</v>
      </c>
      <c r="L3181">
        <v>140</v>
      </c>
      <c r="M3181">
        <v>124</v>
      </c>
      <c r="N3181" t="s">
        <v>2007</v>
      </c>
      <c r="Q3181" s="6">
        <v>42199</v>
      </c>
      <c r="R3181" s="3">
        <v>1045</v>
      </c>
      <c r="S3181">
        <v>871</v>
      </c>
      <c r="T3181" t="s">
        <v>55</v>
      </c>
      <c r="U3181" t="s">
        <v>2011</v>
      </c>
      <c r="V3181" s="3">
        <v>48200</v>
      </c>
      <c r="AB3181" s="3">
        <v>340514741</v>
      </c>
      <c r="AC3181" s="3">
        <v>283816593</v>
      </c>
      <c r="AD3181">
        <v>120.78</v>
      </c>
      <c r="AE3181" s="5">
        <f t="shared" si="99"/>
        <v>180472812.73000002</v>
      </c>
      <c r="AF3181">
        <v>100.67</v>
      </c>
      <c r="AG3181" s="4">
        <v>0.53</v>
      </c>
      <c r="AH3181" t="s">
        <v>33</v>
      </c>
      <c r="AI3181" t="s">
        <v>52</v>
      </c>
      <c r="AJ3181">
        <v>33.979178999999903</v>
      </c>
      <c r="AK3181">
        <v>-118.032844</v>
      </c>
    </row>
    <row r="3182" spans="1:37" x14ac:dyDescent="0.25">
      <c r="A3182">
        <v>3180</v>
      </c>
      <c r="B3182">
        <v>598</v>
      </c>
      <c r="C3182" t="s">
        <v>2007</v>
      </c>
      <c r="D3182" t="s">
        <v>52</v>
      </c>
      <c r="E3182" t="s">
        <v>31</v>
      </c>
      <c r="F3182" s="2">
        <v>35065</v>
      </c>
      <c r="G3182" s="2">
        <v>38717</v>
      </c>
      <c r="H3182">
        <v>55155</v>
      </c>
      <c r="I3182">
        <v>53155</v>
      </c>
      <c r="J3182">
        <v>155</v>
      </c>
      <c r="K3182">
        <f t="shared" si="98"/>
        <v>3120394125</v>
      </c>
      <c r="L3182">
        <v>140</v>
      </c>
      <c r="M3182">
        <v>124</v>
      </c>
      <c r="N3182" t="s">
        <v>2007</v>
      </c>
      <c r="P3182" t="s">
        <v>34</v>
      </c>
      <c r="Q3182" s="6">
        <v>42169</v>
      </c>
      <c r="R3182">
        <v>944</v>
      </c>
      <c r="S3182">
        <v>690</v>
      </c>
      <c r="T3182" t="s">
        <v>55</v>
      </c>
      <c r="U3182" t="s">
        <v>2012</v>
      </c>
      <c r="V3182" s="3">
        <v>48200</v>
      </c>
      <c r="AB3182" s="3">
        <v>307603747</v>
      </c>
      <c r="AC3182" s="3">
        <v>224837485</v>
      </c>
      <c r="AD3182">
        <v>112.75</v>
      </c>
      <c r="AE3182" s="5">
        <f t="shared" si="99"/>
        <v>163029985.91</v>
      </c>
      <c r="AF3182">
        <v>82.41</v>
      </c>
      <c r="AG3182" s="4">
        <v>0.53</v>
      </c>
      <c r="AH3182" t="s">
        <v>33</v>
      </c>
      <c r="AI3182" t="s">
        <v>52</v>
      </c>
      <c r="AJ3182">
        <v>33.979178999999903</v>
      </c>
      <c r="AK3182">
        <v>-118.032844</v>
      </c>
    </row>
    <row r="3183" spans="1:37" x14ac:dyDescent="0.25">
      <c r="A3183">
        <v>3181</v>
      </c>
      <c r="B3183">
        <v>366</v>
      </c>
      <c r="C3183" t="s">
        <v>2013</v>
      </c>
      <c r="D3183" t="s">
        <v>100</v>
      </c>
      <c r="E3183" t="s">
        <v>53</v>
      </c>
      <c r="F3183" s="2">
        <v>36161</v>
      </c>
      <c r="G3183" s="2">
        <v>39813</v>
      </c>
      <c r="H3183">
        <v>26158</v>
      </c>
      <c r="I3183">
        <v>24522</v>
      </c>
      <c r="J3183">
        <v>156</v>
      </c>
      <c r="K3183">
        <f t="shared" si="98"/>
        <v>1489436520</v>
      </c>
      <c r="L3183">
        <v>143</v>
      </c>
      <c r="M3183">
        <v>130</v>
      </c>
      <c r="N3183" t="s">
        <v>2013</v>
      </c>
      <c r="O3183" t="s">
        <v>2014</v>
      </c>
      <c r="P3183" t="s">
        <v>39</v>
      </c>
      <c r="Q3183" s="6">
        <v>42050</v>
      </c>
      <c r="R3183">
        <v>165</v>
      </c>
      <c r="S3183">
        <v>188</v>
      </c>
      <c r="T3183" t="s">
        <v>55</v>
      </c>
      <c r="V3183" s="3">
        <v>27391</v>
      </c>
      <c r="W3183">
        <v>52</v>
      </c>
      <c r="Z3183">
        <v>2.089</v>
      </c>
      <c r="AA3183" t="s">
        <v>55</v>
      </c>
      <c r="AB3183" s="3">
        <v>53797419</v>
      </c>
      <c r="AC3183" s="3">
        <v>61177302</v>
      </c>
      <c r="AD3183">
        <v>51.91</v>
      </c>
      <c r="AE3183" s="5">
        <f t="shared" si="99"/>
        <v>39810090.060000002</v>
      </c>
      <c r="AF3183">
        <v>59.03</v>
      </c>
      <c r="AG3183" s="4">
        <v>0.74</v>
      </c>
      <c r="AH3183" t="s">
        <v>33</v>
      </c>
      <c r="AI3183" t="s">
        <v>100</v>
      </c>
      <c r="AJ3183">
        <v>38.547133000000002</v>
      </c>
      <c r="AK3183">
        <v>-122.81638</v>
      </c>
    </row>
    <row r="3184" spans="1:37" x14ac:dyDescent="0.25">
      <c r="A3184">
        <v>3182</v>
      </c>
      <c r="B3184">
        <v>366</v>
      </c>
      <c r="C3184" t="s">
        <v>2013</v>
      </c>
      <c r="D3184" t="s">
        <v>100</v>
      </c>
      <c r="E3184" t="s">
        <v>53</v>
      </c>
      <c r="F3184" s="2">
        <v>36161</v>
      </c>
      <c r="G3184" s="2">
        <v>39813</v>
      </c>
      <c r="H3184">
        <v>26158</v>
      </c>
      <c r="I3184">
        <v>24522</v>
      </c>
      <c r="J3184">
        <v>156</v>
      </c>
      <c r="K3184">
        <f t="shared" si="98"/>
        <v>1489436520</v>
      </c>
      <c r="L3184">
        <v>143</v>
      </c>
      <c r="M3184">
        <v>130</v>
      </c>
      <c r="N3184" t="s">
        <v>2013</v>
      </c>
      <c r="O3184" t="s">
        <v>2014</v>
      </c>
      <c r="P3184" t="s">
        <v>39</v>
      </c>
      <c r="Q3184" s="6">
        <v>42019</v>
      </c>
      <c r="R3184">
        <v>183</v>
      </c>
      <c r="S3184">
        <v>198</v>
      </c>
      <c r="T3184" t="s">
        <v>55</v>
      </c>
      <c r="V3184" s="3">
        <v>28234</v>
      </c>
      <c r="W3184">
        <v>50</v>
      </c>
      <c r="Z3184">
        <v>6.7480000000000002</v>
      </c>
      <c r="AA3184" t="s">
        <v>55</v>
      </c>
      <c r="AB3184" s="3">
        <v>59738994</v>
      </c>
      <c r="AC3184" s="3">
        <v>64575281</v>
      </c>
      <c r="AD3184">
        <v>49.82</v>
      </c>
      <c r="AE3184" s="5">
        <f t="shared" si="99"/>
        <v>43609465.619999997</v>
      </c>
      <c r="AF3184">
        <v>53.86</v>
      </c>
      <c r="AG3184" s="4">
        <v>0.73</v>
      </c>
      <c r="AH3184" t="s">
        <v>33</v>
      </c>
      <c r="AI3184" t="s">
        <v>100</v>
      </c>
      <c r="AJ3184">
        <v>38.547133000000002</v>
      </c>
      <c r="AK3184">
        <v>-122.81638</v>
      </c>
    </row>
    <row r="3185" spans="1:37" x14ac:dyDescent="0.25">
      <c r="A3185">
        <v>3183</v>
      </c>
      <c r="B3185">
        <v>366</v>
      </c>
      <c r="C3185" t="s">
        <v>2013</v>
      </c>
      <c r="D3185" t="s">
        <v>100</v>
      </c>
      <c r="E3185" t="s">
        <v>53</v>
      </c>
      <c r="F3185" s="2">
        <v>36161</v>
      </c>
      <c r="G3185" s="2">
        <v>39813</v>
      </c>
      <c r="H3185">
        <v>26158</v>
      </c>
      <c r="I3185">
        <v>24522</v>
      </c>
      <c r="J3185">
        <v>156</v>
      </c>
      <c r="K3185">
        <f t="shared" si="98"/>
        <v>1489436520</v>
      </c>
      <c r="L3185">
        <v>143</v>
      </c>
      <c r="M3185">
        <v>130</v>
      </c>
      <c r="N3185" t="s">
        <v>2013</v>
      </c>
      <c r="O3185" t="s">
        <v>2014</v>
      </c>
      <c r="P3185" t="s">
        <v>39</v>
      </c>
      <c r="Q3185" s="6">
        <v>42352</v>
      </c>
      <c r="R3185">
        <v>181</v>
      </c>
      <c r="S3185">
        <v>219</v>
      </c>
      <c r="T3185" t="s">
        <v>55</v>
      </c>
      <c r="V3185" s="3">
        <v>28234</v>
      </c>
      <c r="W3185">
        <v>49</v>
      </c>
      <c r="Z3185">
        <v>1.8109999999999999</v>
      </c>
      <c r="AA3185" t="s">
        <v>55</v>
      </c>
      <c r="AB3185" s="3">
        <v>58825306</v>
      </c>
      <c r="AC3185" s="3">
        <v>71488219</v>
      </c>
      <c r="AD3185">
        <v>49.06</v>
      </c>
      <c r="AE3185" s="5">
        <f t="shared" si="99"/>
        <v>42942473.379999995</v>
      </c>
      <c r="AF3185">
        <v>59.62</v>
      </c>
      <c r="AG3185" s="4">
        <v>0.73</v>
      </c>
      <c r="AH3185" t="s">
        <v>33</v>
      </c>
      <c r="AI3185" t="s">
        <v>100</v>
      </c>
      <c r="AJ3185">
        <v>38.547133000000002</v>
      </c>
      <c r="AK3185">
        <v>-122.81638</v>
      </c>
    </row>
    <row r="3186" spans="1:37" x14ac:dyDescent="0.25">
      <c r="A3186">
        <v>3184</v>
      </c>
      <c r="B3186">
        <v>366</v>
      </c>
      <c r="C3186" t="s">
        <v>2013</v>
      </c>
      <c r="D3186" t="s">
        <v>100</v>
      </c>
      <c r="E3186" t="s">
        <v>53</v>
      </c>
      <c r="F3186" s="2">
        <v>36161</v>
      </c>
      <c r="G3186" s="2">
        <v>39813</v>
      </c>
      <c r="H3186">
        <v>26158</v>
      </c>
      <c r="I3186">
        <v>24522</v>
      </c>
      <c r="J3186">
        <v>156</v>
      </c>
      <c r="K3186">
        <f t="shared" si="98"/>
        <v>1489436520</v>
      </c>
      <c r="L3186">
        <v>143</v>
      </c>
      <c r="M3186">
        <v>130</v>
      </c>
      <c r="N3186" t="s">
        <v>2013</v>
      </c>
      <c r="O3186" t="s">
        <v>2014</v>
      </c>
      <c r="P3186" t="s">
        <v>39</v>
      </c>
      <c r="Q3186" s="6">
        <v>42322</v>
      </c>
      <c r="R3186">
        <v>198</v>
      </c>
      <c r="S3186">
        <v>274</v>
      </c>
      <c r="T3186" t="s">
        <v>55</v>
      </c>
      <c r="V3186" s="3">
        <v>28234</v>
      </c>
      <c r="W3186">
        <v>53</v>
      </c>
      <c r="Z3186">
        <v>10.452</v>
      </c>
      <c r="AA3186" t="s">
        <v>55</v>
      </c>
      <c r="AB3186" s="3">
        <v>64672059</v>
      </c>
      <c r="AC3186" s="3">
        <v>89332169</v>
      </c>
      <c r="AD3186">
        <v>53.45</v>
      </c>
      <c r="AE3186" s="5">
        <f t="shared" si="99"/>
        <v>45270441.299999997</v>
      </c>
      <c r="AF3186">
        <v>73.83</v>
      </c>
      <c r="AG3186" s="4">
        <v>0.7</v>
      </c>
      <c r="AH3186" t="s">
        <v>376</v>
      </c>
      <c r="AI3186" t="s">
        <v>100</v>
      </c>
      <c r="AJ3186">
        <v>38.547133000000002</v>
      </c>
      <c r="AK3186">
        <v>-122.81638</v>
      </c>
    </row>
    <row r="3187" spans="1:37" x14ac:dyDescent="0.25">
      <c r="A3187">
        <v>3185</v>
      </c>
      <c r="B3187">
        <v>366</v>
      </c>
      <c r="C3187" t="s">
        <v>2013</v>
      </c>
      <c r="D3187" t="s">
        <v>100</v>
      </c>
      <c r="E3187" t="s">
        <v>53</v>
      </c>
      <c r="F3187" s="2">
        <v>36161</v>
      </c>
      <c r="G3187" s="2">
        <v>39813</v>
      </c>
      <c r="H3187">
        <v>26158</v>
      </c>
      <c r="I3187">
        <v>24522</v>
      </c>
      <c r="J3187">
        <v>156</v>
      </c>
      <c r="K3187">
        <f t="shared" si="98"/>
        <v>1489436520</v>
      </c>
      <c r="L3187">
        <v>143</v>
      </c>
      <c r="M3187">
        <v>130</v>
      </c>
      <c r="N3187" t="s">
        <v>2013</v>
      </c>
      <c r="O3187" t="s">
        <v>2014</v>
      </c>
      <c r="P3187" t="s">
        <v>39</v>
      </c>
      <c r="Q3187" s="6">
        <v>42291</v>
      </c>
      <c r="R3187">
        <v>285</v>
      </c>
      <c r="S3187">
        <v>365</v>
      </c>
      <c r="T3187" t="s">
        <v>55</v>
      </c>
      <c r="V3187" s="3">
        <v>28234</v>
      </c>
      <c r="W3187">
        <v>71</v>
      </c>
      <c r="Z3187">
        <v>39.215000000000003</v>
      </c>
      <c r="AA3187" t="s">
        <v>55</v>
      </c>
      <c r="AB3187" s="3">
        <v>92932827</v>
      </c>
      <c r="AC3187" s="3">
        <v>119097067</v>
      </c>
      <c r="AD3187">
        <v>71.459999999999994</v>
      </c>
      <c r="AE3187" s="5">
        <f t="shared" si="99"/>
        <v>62264994.090000004</v>
      </c>
      <c r="AF3187">
        <v>91.58</v>
      </c>
      <c r="AG3187" s="4">
        <v>0.67</v>
      </c>
      <c r="AH3187" t="s">
        <v>33</v>
      </c>
      <c r="AI3187" t="s">
        <v>100</v>
      </c>
      <c r="AJ3187">
        <v>38.547133000000002</v>
      </c>
      <c r="AK3187">
        <v>-122.81638</v>
      </c>
    </row>
    <row r="3188" spans="1:37" x14ac:dyDescent="0.25">
      <c r="A3188">
        <v>3186</v>
      </c>
      <c r="B3188">
        <v>366</v>
      </c>
      <c r="C3188" t="s">
        <v>2013</v>
      </c>
      <c r="D3188" t="s">
        <v>100</v>
      </c>
      <c r="E3188" t="s">
        <v>53</v>
      </c>
      <c r="F3188" s="2">
        <v>36161</v>
      </c>
      <c r="G3188" s="2">
        <v>39813</v>
      </c>
      <c r="H3188">
        <v>26158</v>
      </c>
      <c r="I3188">
        <v>24522</v>
      </c>
      <c r="J3188">
        <v>156</v>
      </c>
      <c r="K3188">
        <f t="shared" si="98"/>
        <v>1489436520</v>
      </c>
      <c r="L3188">
        <v>143</v>
      </c>
      <c r="M3188">
        <v>130</v>
      </c>
      <c r="N3188" t="s">
        <v>2013</v>
      </c>
      <c r="O3188" t="s">
        <v>2014</v>
      </c>
      <c r="P3188" t="s">
        <v>39</v>
      </c>
      <c r="Q3188" s="6">
        <v>42261</v>
      </c>
      <c r="R3188">
        <v>323</v>
      </c>
      <c r="S3188">
        <v>406</v>
      </c>
      <c r="T3188" t="s">
        <v>55</v>
      </c>
      <c r="V3188" s="3">
        <v>28234</v>
      </c>
      <c r="W3188">
        <v>87</v>
      </c>
      <c r="Z3188">
        <v>68.385999999999996</v>
      </c>
      <c r="AA3188" t="s">
        <v>55</v>
      </c>
      <c r="AB3188" s="3">
        <v>105336036</v>
      </c>
      <c r="AC3188" s="3">
        <v>132322073</v>
      </c>
      <c r="AD3188">
        <v>86.8</v>
      </c>
      <c r="AE3188" s="5">
        <f t="shared" si="99"/>
        <v>73735225.199999988</v>
      </c>
      <c r="AF3188">
        <v>109.04</v>
      </c>
      <c r="AG3188" s="4">
        <v>0.7</v>
      </c>
      <c r="AH3188" t="s">
        <v>33</v>
      </c>
      <c r="AI3188" t="s">
        <v>100</v>
      </c>
      <c r="AJ3188">
        <v>38.547133000000002</v>
      </c>
      <c r="AK3188">
        <v>-122.81638</v>
      </c>
    </row>
    <row r="3189" spans="1:37" x14ac:dyDescent="0.25">
      <c r="A3189">
        <v>3187</v>
      </c>
      <c r="B3189">
        <v>366</v>
      </c>
      <c r="C3189" t="s">
        <v>2013</v>
      </c>
      <c r="D3189" t="s">
        <v>100</v>
      </c>
      <c r="E3189" t="s">
        <v>53</v>
      </c>
      <c r="F3189" s="2">
        <v>36161</v>
      </c>
      <c r="G3189" s="2">
        <v>39813</v>
      </c>
      <c r="H3189">
        <v>26158</v>
      </c>
      <c r="I3189">
        <v>24522</v>
      </c>
      <c r="J3189">
        <v>156</v>
      </c>
      <c r="K3189">
        <f t="shared" si="98"/>
        <v>1489436520</v>
      </c>
      <c r="L3189">
        <v>143</v>
      </c>
      <c r="M3189">
        <v>130</v>
      </c>
      <c r="N3189" t="s">
        <v>2013</v>
      </c>
      <c r="O3189" t="s">
        <v>2014</v>
      </c>
      <c r="P3189" t="s">
        <v>39</v>
      </c>
      <c r="Q3189" s="6">
        <v>42230</v>
      </c>
      <c r="R3189">
        <v>373</v>
      </c>
      <c r="S3189">
        <v>433</v>
      </c>
      <c r="T3189" t="s">
        <v>55</v>
      </c>
      <c r="V3189" s="3">
        <v>28234</v>
      </c>
      <c r="Z3189">
        <v>91.52</v>
      </c>
      <c r="AA3189" t="s">
        <v>55</v>
      </c>
      <c r="AB3189" s="3">
        <v>121397253</v>
      </c>
      <c r="AC3189" s="3">
        <v>141056847</v>
      </c>
      <c r="AD3189">
        <v>92.93</v>
      </c>
      <c r="AE3189" s="5">
        <f t="shared" si="99"/>
        <v>81336159.510000005</v>
      </c>
      <c r="AF3189">
        <v>107.98</v>
      </c>
      <c r="AG3189" s="4">
        <v>0.67</v>
      </c>
      <c r="AH3189" t="s">
        <v>33</v>
      </c>
      <c r="AI3189" t="s">
        <v>100</v>
      </c>
      <c r="AJ3189">
        <v>38.547133000000002</v>
      </c>
      <c r="AK3189">
        <v>-122.81638</v>
      </c>
    </row>
    <row r="3190" spans="1:37" x14ac:dyDescent="0.25">
      <c r="A3190">
        <v>3188</v>
      </c>
      <c r="B3190">
        <v>366</v>
      </c>
      <c r="C3190" t="s">
        <v>2013</v>
      </c>
      <c r="D3190" t="s">
        <v>100</v>
      </c>
      <c r="E3190" t="s">
        <v>53</v>
      </c>
      <c r="F3190" s="2">
        <v>36161</v>
      </c>
      <c r="G3190" s="2">
        <v>39813</v>
      </c>
      <c r="H3190">
        <v>26158</v>
      </c>
      <c r="I3190">
        <v>24522</v>
      </c>
      <c r="J3190">
        <v>156</v>
      </c>
      <c r="K3190">
        <f t="shared" si="98"/>
        <v>1489436520</v>
      </c>
      <c r="L3190">
        <v>143</v>
      </c>
      <c r="M3190">
        <v>130</v>
      </c>
      <c r="N3190" t="s">
        <v>2013</v>
      </c>
      <c r="O3190" t="s">
        <v>2014</v>
      </c>
      <c r="P3190" t="s">
        <v>39</v>
      </c>
      <c r="Q3190" s="6">
        <v>42199</v>
      </c>
      <c r="R3190">
        <v>409</v>
      </c>
      <c r="S3190">
        <v>446</v>
      </c>
      <c r="T3190" t="s">
        <v>55</v>
      </c>
      <c r="V3190" s="3">
        <v>28234</v>
      </c>
      <c r="AB3190" s="3">
        <v>133323741</v>
      </c>
      <c r="AC3190" s="3">
        <v>145212104</v>
      </c>
      <c r="AD3190">
        <v>99.01</v>
      </c>
      <c r="AE3190" s="5">
        <f t="shared" si="99"/>
        <v>86660431.650000006</v>
      </c>
      <c r="AF3190">
        <v>107.84</v>
      </c>
      <c r="AG3190" s="4">
        <v>0.65</v>
      </c>
      <c r="AH3190" t="s">
        <v>33</v>
      </c>
      <c r="AI3190" t="s">
        <v>100</v>
      </c>
      <c r="AJ3190">
        <v>38.547133000000002</v>
      </c>
      <c r="AK3190">
        <v>-122.81638</v>
      </c>
    </row>
    <row r="3191" spans="1:37" x14ac:dyDescent="0.25">
      <c r="A3191">
        <v>3189</v>
      </c>
      <c r="B3191">
        <v>366</v>
      </c>
      <c r="C3191" t="s">
        <v>2013</v>
      </c>
      <c r="D3191" t="s">
        <v>100</v>
      </c>
      <c r="E3191" t="s">
        <v>53</v>
      </c>
      <c r="F3191" s="2">
        <v>36161</v>
      </c>
      <c r="G3191" s="2">
        <v>39813</v>
      </c>
      <c r="H3191">
        <v>26158</v>
      </c>
      <c r="I3191">
        <v>24522</v>
      </c>
      <c r="J3191">
        <v>156</v>
      </c>
      <c r="K3191">
        <f t="shared" si="98"/>
        <v>1489436520</v>
      </c>
      <c r="L3191">
        <v>143</v>
      </c>
      <c r="M3191">
        <v>130</v>
      </c>
      <c r="N3191" t="s">
        <v>2013</v>
      </c>
      <c r="O3191" t="s">
        <v>2014</v>
      </c>
      <c r="P3191" t="s">
        <v>39</v>
      </c>
      <c r="Q3191" s="6">
        <v>42169</v>
      </c>
      <c r="R3191">
        <v>392</v>
      </c>
      <c r="S3191">
        <v>426</v>
      </c>
      <c r="T3191" t="s">
        <v>55</v>
      </c>
      <c r="V3191" s="3">
        <v>28234</v>
      </c>
      <c r="AB3191" s="3">
        <v>127872898</v>
      </c>
      <c r="AC3191" s="3">
        <v>138875923</v>
      </c>
      <c r="AD3191">
        <v>99.64</v>
      </c>
      <c r="AE3191" s="5">
        <f t="shared" si="99"/>
        <v>84396112.680000007</v>
      </c>
      <c r="AF3191">
        <v>108.21</v>
      </c>
      <c r="AG3191" s="4">
        <v>0.66</v>
      </c>
      <c r="AH3191" t="s">
        <v>33</v>
      </c>
      <c r="AI3191" t="s">
        <v>100</v>
      </c>
      <c r="AJ3191">
        <v>38.547133000000002</v>
      </c>
      <c r="AK3191">
        <v>-122.81638</v>
      </c>
    </row>
    <row r="3192" spans="1:37" x14ac:dyDescent="0.25">
      <c r="A3192">
        <v>3190</v>
      </c>
      <c r="B3192">
        <v>512</v>
      </c>
      <c r="C3192" t="s">
        <v>2015</v>
      </c>
      <c r="D3192" t="s">
        <v>213</v>
      </c>
      <c r="E3192" t="s">
        <v>31</v>
      </c>
      <c r="F3192" s="2">
        <v>34700</v>
      </c>
      <c r="G3192" s="2">
        <v>38352</v>
      </c>
      <c r="H3192">
        <v>55468</v>
      </c>
      <c r="I3192">
        <v>48605</v>
      </c>
      <c r="J3192">
        <v>289</v>
      </c>
      <c r="K3192">
        <f t="shared" si="98"/>
        <v>5851041980</v>
      </c>
      <c r="L3192">
        <v>260</v>
      </c>
      <c r="M3192">
        <v>231</v>
      </c>
      <c r="N3192" t="s">
        <v>2015</v>
      </c>
      <c r="O3192" t="s">
        <v>2018</v>
      </c>
      <c r="P3192" t="s">
        <v>39</v>
      </c>
      <c r="Q3192" s="6">
        <v>42050</v>
      </c>
      <c r="R3192" s="3">
        <v>159669992</v>
      </c>
      <c r="S3192" s="3">
        <v>186721400</v>
      </c>
      <c r="T3192" t="s">
        <v>32</v>
      </c>
      <c r="U3192" t="s">
        <v>2017</v>
      </c>
      <c r="V3192" s="3">
        <v>57223</v>
      </c>
      <c r="W3192">
        <v>64.78</v>
      </c>
      <c r="AB3192" s="3">
        <v>159669992</v>
      </c>
      <c r="AC3192" s="3">
        <v>186721400</v>
      </c>
      <c r="AD3192">
        <v>64.78</v>
      </c>
      <c r="AE3192" s="5">
        <f t="shared" si="99"/>
        <v>103785494.8</v>
      </c>
      <c r="AF3192">
        <v>75.75</v>
      </c>
      <c r="AG3192" s="4">
        <v>0.65</v>
      </c>
      <c r="AH3192" t="s">
        <v>33</v>
      </c>
      <c r="AI3192" t="s">
        <v>213</v>
      </c>
      <c r="AJ3192">
        <v>38.678515999999902</v>
      </c>
      <c r="AK3192">
        <v>-121.773297</v>
      </c>
    </row>
    <row r="3193" spans="1:37" x14ac:dyDescent="0.25">
      <c r="A3193">
        <v>3191</v>
      </c>
      <c r="B3193">
        <v>512</v>
      </c>
      <c r="C3193" t="s">
        <v>2015</v>
      </c>
      <c r="D3193" t="s">
        <v>213</v>
      </c>
      <c r="E3193" t="s">
        <v>31</v>
      </c>
      <c r="F3193" s="2">
        <v>34700</v>
      </c>
      <c r="G3193" s="2">
        <v>38352</v>
      </c>
      <c r="H3193">
        <v>55468</v>
      </c>
      <c r="I3193">
        <v>48605</v>
      </c>
      <c r="J3193">
        <v>289</v>
      </c>
      <c r="K3193">
        <f t="shared" si="98"/>
        <v>5851041980</v>
      </c>
      <c r="L3193">
        <v>260</v>
      </c>
      <c r="M3193">
        <v>231</v>
      </c>
      <c r="N3193" t="s">
        <v>2015</v>
      </c>
      <c r="O3193" t="s">
        <v>2016</v>
      </c>
      <c r="P3193" t="s">
        <v>39</v>
      </c>
      <c r="Q3193" s="6">
        <v>42019</v>
      </c>
      <c r="R3193" s="3">
        <v>170792809</v>
      </c>
      <c r="S3193" s="3">
        <v>188469370</v>
      </c>
      <c r="T3193" t="s">
        <v>32</v>
      </c>
      <c r="U3193" t="s">
        <v>2017</v>
      </c>
      <c r="V3193" s="3">
        <v>56610</v>
      </c>
      <c r="W3193">
        <v>60.15</v>
      </c>
      <c r="AB3193" s="3">
        <v>170792809</v>
      </c>
      <c r="AC3193" s="3">
        <v>188469370</v>
      </c>
      <c r="AD3193">
        <v>60.15</v>
      </c>
      <c r="AE3193" s="5">
        <f t="shared" si="99"/>
        <v>105891541.58</v>
      </c>
      <c r="AF3193">
        <v>66.37</v>
      </c>
      <c r="AG3193" s="4">
        <v>0.62</v>
      </c>
      <c r="AH3193" t="s">
        <v>33</v>
      </c>
      <c r="AI3193" t="s">
        <v>213</v>
      </c>
      <c r="AJ3193">
        <v>38.678515999999902</v>
      </c>
      <c r="AK3193">
        <v>-121.773297</v>
      </c>
    </row>
    <row r="3194" spans="1:37" x14ac:dyDescent="0.25">
      <c r="A3194">
        <v>3192</v>
      </c>
      <c r="B3194">
        <v>512</v>
      </c>
      <c r="C3194" t="s">
        <v>2015</v>
      </c>
      <c r="D3194" t="s">
        <v>213</v>
      </c>
      <c r="E3194" t="s">
        <v>31</v>
      </c>
      <c r="F3194" s="2">
        <v>34700</v>
      </c>
      <c r="G3194" s="2">
        <v>38352</v>
      </c>
      <c r="H3194">
        <v>55468</v>
      </c>
      <c r="I3194">
        <v>48605</v>
      </c>
      <c r="J3194">
        <v>289</v>
      </c>
      <c r="K3194">
        <f t="shared" si="98"/>
        <v>5851041980</v>
      </c>
      <c r="L3194">
        <v>260</v>
      </c>
      <c r="M3194">
        <v>231</v>
      </c>
      <c r="N3194" t="s">
        <v>2015</v>
      </c>
      <c r="O3194" t="s">
        <v>2016</v>
      </c>
      <c r="P3194" t="s">
        <v>39</v>
      </c>
      <c r="Q3194" s="6">
        <v>42352</v>
      </c>
      <c r="R3194" s="3">
        <v>167064829</v>
      </c>
      <c r="S3194" s="3">
        <v>236351000</v>
      </c>
      <c r="T3194" t="s">
        <v>32</v>
      </c>
      <c r="U3194" t="s">
        <v>2017</v>
      </c>
      <c r="V3194" s="3">
        <v>56610</v>
      </c>
      <c r="W3194">
        <v>74.45</v>
      </c>
      <c r="AB3194" s="3">
        <v>167064829</v>
      </c>
      <c r="AC3194" s="3">
        <v>236351000</v>
      </c>
      <c r="AD3194">
        <v>74.45</v>
      </c>
      <c r="AE3194" s="5">
        <f t="shared" si="99"/>
        <v>130310566.62</v>
      </c>
      <c r="AF3194">
        <v>105.32</v>
      </c>
      <c r="AG3194" s="4">
        <v>0.78</v>
      </c>
      <c r="AH3194" t="s">
        <v>33</v>
      </c>
      <c r="AI3194" t="s">
        <v>213</v>
      </c>
      <c r="AJ3194">
        <v>38.678515999999902</v>
      </c>
      <c r="AK3194">
        <v>-121.773297</v>
      </c>
    </row>
    <row r="3195" spans="1:37" x14ac:dyDescent="0.25">
      <c r="A3195">
        <v>3193</v>
      </c>
      <c r="B3195">
        <v>512</v>
      </c>
      <c r="C3195" t="s">
        <v>2015</v>
      </c>
      <c r="D3195" t="s">
        <v>213</v>
      </c>
      <c r="E3195" t="s">
        <v>31</v>
      </c>
      <c r="F3195" s="2">
        <v>34700</v>
      </c>
      <c r="G3195" s="2">
        <v>38352</v>
      </c>
      <c r="H3195">
        <v>55468</v>
      </c>
      <c r="I3195">
        <v>48605</v>
      </c>
      <c r="J3195">
        <v>289</v>
      </c>
      <c r="K3195">
        <f t="shared" si="98"/>
        <v>5851041980</v>
      </c>
      <c r="L3195">
        <v>260</v>
      </c>
      <c r="M3195">
        <v>231</v>
      </c>
      <c r="N3195" t="s">
        <v>2015</v>
      </c>
      <c r="O3195" t="s">
        <v>2016</v>
      </c>
      <c r="P3195" t="s">
        <v>39</v>
      </c>
      <c r="Q3195" s="6">
        <v>42322</v>
      </c>
      <c r="R3195" s="3">
        <v>190560324</v>
      </c>
      <c r="S3195" s="3">
        <v>235960100</v>
      </c>
      <c r="T3195" t="s">
        <v>32</v>
      </c>
      <c r="U3195" t="s">
        <v>2017</v>
      </c>
      <c r="V3195" s="3">
        <v>56610</v>
      </c>
      <c r="W3195">
        <v>96.39</v>
      </c>
      <c r="AB3195" s="3">
        <v>190560324</v>
      </c>
      <c r="AC3195" s="3">
        <v>235960100</v>
      </c>
      <c r="AD3195">
        <v>96.39</v>
      </c>
      <c r="AE3195" s="5">
        <f t="shared" si="99"/>
        <v>163881878.63999999</v>
      </c>
      <c r="AF3195">
        <v>119.35</v>
      </c>
      <c r="AG3195" s="4">
        <v>0.86</v>
      </c>
      <c r="AH3195" t="s">
        <v>33</v>
      </c>
      <c r="AI3195" t="s">
        <v>213</v>
      </c>
      <c r="AJ3195">
        <v>38.678515999999902</v>
      </c>
      <c r="AK3195">
        <v>-121.773297</v>
      </c>
    </row>
    <row r="3196" spans="1:37" x14ac:dyDescent="0.25">
      <c r="A3196">
        <v>3194</v>
      </c>
      <c r="B3196">
        <v>512</v>
      </c>
      <c r="C3196" t="s">
        <v>2015</v>
      </c>
      <c r="D3196" t="s">
        <v>213</v>
      </c>
      <c r="E3196" t="s">
        <v>31</v>
      </c>
      <c r="F3196" s="2">
        <v>34700</v>
      </c>
      <c r="G3196" s="2">
        <v>38352</v>
      </c>
      <c r="H3196">
        <v>55468</v>
      </c>
      <c r="I3196">
        <v>48605</v>
      </c>
      <c r="J3196">
        <v>289</v>
      </c>
      <c r="K3196">
        <f t="shared" si="98"/>
        <v>5851041980</v>
      </c>
      <c r="L3196">
        <v>260</v>
      </c>
      <c r="M3196">
        <v>231</v>
      </c>
      <c r="N3196" t="s">
        <v>2015</v>
      </c>
      <c r="O3196" t="s">
        <v>2018</v>
      </c>
      <c r="P3196" t="s">
        <v>39</v>
      </c>
      <c r="Q3196" s="6">
        <v>42291</v>
      </c>
      <c r="R3196" s="3">
        <v>270694735</v>
      </c>
      <c r="S3196" s="3">
        <v>308939000</v>
      </c>
      <c r="T3196" t="s">
        <v>32</v>
      </c>
      <c r="U3196" t="s">
        <v>2019</v>
      </c>
      <c r="V3196" s="3">
        <v>56610</v>
      </c>
      <c r="W3196">
        <v>98.1</v>
      </c>
      <c r="AB3196" s="3">
        <v>270694735</v>
      </c>
      <c r="AC3196" s="3">
        <v>308939000</v>
      </c>
      <c r="AD3196">
        <v>98.1</v>
      </c>
      <c r="AE3196" s="5">
        <f t="shared" si="99"/>
        <v>173244630.40000001</v>
      </c>
      <c r="AF3196">
        <v>111.96</v>
      </c>
      <c r="AG3196" s="4">
        <v>0.64</v>
      </c>
      <c r="AH3196" t="s">
        <v>33</v>
      </c>
      <c r="AI3196" t="s">
        <v>213</v>
      </c>
      <c r="AJ3196">
        <v>38.678515999999902</v>
      </c>
      <c r="AK3196">
        <v>-121.773297</v>
      </c>
    </row>
    <row r="3197" spans="1:37" x14ac:dyDescent="0.25">
      <c r="A3197">
        <v>3195</v>
      </c>
      <c r="B3197">
        <v>512</v>
      </c>
      <c r="C3197" t="s">
        <v>2015</v>
      </c>
      <c r="D3197" t="s">
        <v>213</v>
      </c>
      <c r="E3197" t="s">
        <v>31</v>
      </c>
      <c r="F3197" s="2">
        <v>34700</v>
      </c>
      <c r="G3197" s="2">
        <v>38352</v>
      </c>
      <c r="H3197">
        <v>55468</v>
      </c>
      <c r="I3197">
        <v>48605</v>
      </c>
      <c r="J3197">
        <v>289</v>
      </c>
      <c r="K3197">
        <f t="shared" si="98"/>
        <v>5851041980</v>
      </c>
      <c r="L3197">
        <v>260</v>
      </c>
      <c r="M3197">
        <v>231</v>
      </c>
      <c r="N3197" t="s">
        <v>2015</v>
      </c>
      <c r="O3197" t="s">
        <v>2020</v>
      </c>
      <c r="P3197" t="s">
        <v>39</v>
      </c>
      <c r="Q3197" s="6">
        <v>42261</v>
      </c>
      <c r="R3197" s="3">
        <v>348190493</v>
      </c>
      <c r="S3197" s="3">
        <v>400352350</v>
      </c>
      <c r="T3197" t="s">
        <v>32</v>
      </c>
      <c r="U3197" t="s">
        <v>2017</v>
      </c>
      <c r="V3197" s="3">
        <v>56610</v>
      </c>
      <c r="W3197">
        <v>139.01</v>
      </c>
      <c r="AB3197" s="3">
        <v>348190493</v>
      </c>
      <c r="AC3197" s="3">
        <v>400352350</v>
      </c>
      <c r="AD3197">
        <v>139.01</v>
      </c>
      <c r="AE3197" s="5">
        <f t="shared" si="99"/>
        <v>236769535.24000001</v>
      </c>
      <c r="AF3197">
        <v>159.83000000000001</v>
      </c>
      <c r="AG3197" s="4">
        <v>0.68</v>
      </c>
      <c r="AH3197" t="s">
        <v>33</v>
      </c>
      <c r="AI3197" t="s">
        <v>213</v>
      </c>
      <c r="AJ3197">
        <v>38.678515999999902</v>
      </c>
      <c r="AK3197">
        <v>-121.773297</v>
      </c>
    </row>
    <row r="3198" spans="1:37" x14ac:dyDescent="0.25">
      <c r="A3198">
        <v>3196</v>
      </c>
      <c r="B3198">
        <v>512</v>
      </c>
      <c r="C3198" t="s">
        <v>2015</v>
      </c>
      <c r="D3198" t="s">
        <v>213</v>
      </c>
      <c r="E3198" t="s">
        <v>31</v>
      </c>
      <c r="F3198" s="2">
        <v>34700</v>
      </c>
      <c r="G3198" s="2">
        <v>38352</v>
      </c>
      <c r="H3198">
        <v>55468</v>
      </c>
      <c r="I3198">
        <v>48605</v>
      </c>
      <c r="J3198">
        <v>289</v>
      </c>
      <c r="K3198">
        <f t="shared" si="98"/>
        <v>5851041980</v>
      </c>
      <c r="L3198">
        <v>260</v>
      </c>
      <c r="M3198">
        <v>231</v>
      </c>
      <c r="N3198" t="s">
        <v>2015</v>
      </c>
      <c r="O3198" t="s">
        <v>2020</v>
      </c>
      <c r="P3198" t="s">
        <v>39</v>
      </c>
      <c r="Q3198" s="6">
        <v>42230</v>
      </c>
      <c r="R3198" s="3">
        <v>348190494</v>
      </c>
      <c r="S3198" s="3">
        <v>395343750</v>
      </c>
      <c r="T3198" t="s">
        <v>32</v>
      </c>
      <c r="V3198" s="3">
        <v>56610</v>
      </c>
      <c r="Y3198" t="s">
        <v>2021</v>
      </c>
      <c r="AB3198" s="3">
        <v>348190494</v>
      </c>
      <c r="AC3198" s="3">
        <v>395343750</v>
      </c>
      <c r="AD3198">
        <v>106.74</v>
      </c>
      <c r="AE3198" s="5">
        <f t="shared" si="99"/>
        <v>188022866.76000002</v>
      </c>
      <c r="AF3198">
        <v>121.2</v>
      </c>
      <c r="AG3198" s="4">
        <v>0.54</v>
      </c>
      <c r="AH3198" t="s">
        <v>33</v>
      </c>
      <c r="AI3198" t="s">
        <v>213</v>
      </c>
      <c r="AJ3198">
        <v>38.678515999999902</v>
      </c>
      <c r="AK3198">
        <v>-121.773297</v>
      </c>
    </row>
    <row r="3199" spans="1:37" x14ac:dyDescent="0.25">
      <c r="A3199">
        <v>3197</v>
      </c>
      <c r="B3199">
        <v>512</v>
      </c>
      <c r="C3199" t="s">
        <v>2015</v>
      </c>
      <c r="D3199" t="s">
        <v>213</v>
      </c>
      <c r="E3199" t="s">
        <v>31</v>
      </c>
      <c r="F3199" s="2">
        <v>34700</v>
      </c>
      <c r="G3199" s="2">
        <v>38352</v>
      </c>
      <c r="H3199">
        <v>55468</v>
      </c>
      <c r="I3199">
        <v>48605</v>
      </c>
      <c r="J3199">
        <v>289</v>
      </c>
      <c r="K3199">
        <f t="shared" si="98"/>
        <v>5851041980</v>
      </c>
      <c r="L3199">
        <v>260</v>
      </c>
      <c r="M3199">
        <v>231</v>
      </c>
      <c r="N3199" t="s">
        <v>2015</v>
      </c>
      <c r="O3199" t="s">
        <v>2022</v>
      </c>
      <c r="P3199" t="s">
        <v>39</v>
      </c>
      <c r="Q3199" s="6">
        <v>42199</v>
      </c>
      <c r="R3199" s="3">
        <v>396955028</v>
      </c>
      <c r="S3199" s="3">
        <v>544258000</v>
      </c>
      <c r="T3199" t="s">
        <v>32</v>
      </c>
      <c r="V3199" s="3">
        <v>56610</v>
      </c>
      <c r="Y3199" t="s">
        <v>2023</v>
      </c>
      <c r="AB3199" s="3">
        <v>396955028</v>
      </c>
      <c r="AC3199" s="3">
        <v>544258000</v>
      </c>
      <c r="AD3199">
        <v>114.23</v>
      </c>
      <c r="AE3199" s="5">
        <f t="shared" si="99"/>
        <v>202447064.28</v>
      </c>
      <c r="AF3199">
        <v>156.62</v>
      </c>
      <c r="AG3199" s="4">
        <v>0.51</v>
      </c>
      <c r="AH3199" t="s">
        <v>33</v>
      </c>
      <c r="AI3199" t="s">
        <v>213</v>
      </c>
      <c r="AJ3199">
        <v>38.678515999999902</v>
      </c>
      <c r="AK3199">
        <v>-121.773297</v>
      </c>
    </row>
    <row r="3200" spans="1:37" x14ac:dyDescent="0.25">
      <c r="A3200">
        <v>3198</v>
      </c>
      <c r="B3200">
        <v>512</v>
      </c>
      <c r="C3200" t="s">
        <v>2015</v>
      </c>
      <c r="D3200" t="s">
        <v>213</v>
      </c>
      <c r="E3200" t="s">
        <v>31</v>
      </c>
      <c r="F3200" s="2">
        <v>34700</v>
      </c>
      <c r="G3200" s="2">
        <v>38352</v>
      </c>
      <c r="H3200">
        <v>55468</v>
      </c>
      <c r="I3200">
        <v>48605</v>
      </c>
      <c r="J3200">
        <v>289</v>
      </c>
      <c r="K3200">
        <f t="shared" si="98"/>
        <v>5851041980</v>
      </c>
      <c r="L3200">
        <v>260</v>
      </c>
      <c r="M3200">
        <v>231</v>
      </c>
      <c r="N3200" t="s">
        <v>2015</v>
      </c>
      <c r="O3200" t="s">
        <v>2024</v>
      </c>
      <c r="P3200" t="s">
        <v>34</v>
      </c>
      <c r="Q3200" s="6">
        <v>42169</v>
      </c>
      <c r="R3200" s="3">
        <v>402173500</v>
      </c>
      <c r="S3200" s="3">
        <v>441764050</v>
      </c>
      <c r="T3200" t="s">
        <v>32</v>
      </c>
      <c r="V3200" s="3">
        <v>56610</v>
      </c>
      <c r="Y3200" t="s">
        <v>2025</v>
      </c>
      <c r="AB3200" s="3">
        <v>402173500</v>
      </c>
      <c r="AC3200" s="3">
        <v>441764050</v>
      </c>
      <c r="AD3200">
        <v>124.32</v>
      </c>
      <c r="AE3200" s="5">
        <f t="shared" si="99"/>
        <v>213151955</v>
      </c>
      <c r="AF3200">
        <v>136.56</v>
      </c>
      <c r="AG3200" s="4">
        <v>0.53</v>
      </c>
      <c r="AH3200" t="s">
        <v>33</v>
      </c>
      <c r="AI3200" t="s">
        <v>213</v>
      </c>
      <c r="AJ3200">
        <v>38.678515999999902</v>
      </c>
      <c r="AK3200">
        <v>-121.773297</v>
      </c>
    </row>
    <row r="3201" spans="1:37" x14ac:dyDescent="0.25">
      <c r="A3201">
        <v>3199</v>
      </c>
      <c r="B3201">
        <v>294</v>
      </c>
      <c r="C3201" t="s">
        <v>2026</v>
      </c>
      <c r="D3201" t="s">
        <v>52</v>
      </c>
      <c r="E3201" t="s">
        <v>31</v>
      </c>
      <c r="F3201" s="2">
        <v>35977</v>
      </c>
      <c r="G3201" s="2">
        <v>39629</v>
      </c>
      <c r="H3201">
        <v>77320</v>
      </c>
      <c r="I3201">
        <v>70850</v>
      </c>
      <c r="J3201">
        <v>286</v>
      </c>
      <c r="K3201">
        <f t="shared" si="98"/>
        <v>8071434800</v>
      </c>
      <c r="L3201">
        <v>258</v>
      </c>
      <c r="M3201">
        <v>229</v>
      </c>
      <c r="N3201" t="s">
        <v>2026</v>
      </c>
      <c r="O3201" t="s">
        <v>96</v>
      </c>
      <c r="P3201" t="s">
        <v>39</v>
      </c>
      <c r="Q3201" s="6">
        <v>42050</v>
      </c>
      <c r="R3201" s="3">
        <v>1248</v>
      </c>
      <c r="S3201" s="3">
        <v>1255</v>
      </c>
      <c r="T3201" t="s">
        <v>55</v>
      </c>
      <c r="U3201" t="s">
        <v>2246</v>
      </c>
      <c r="V3201" s="3">
        <v>72399</v>
      </c>
      <c r="W3201">
        <v>150.47</v>
      </c>
      <c r="X3201" t="s">
        <v>2028</v>
      </c>
      <c r="Y3201" t="s">
        <v>2247</v>
      </c>
      <c r="AA3201" t="s">
        <v>55</v>
      </c>
      <c r="AB3201" s="3">
        <v>406695166</v>
      </c>
      <c r="AC3201" s="3">
        <v>408910956</v>
      </c>
      <c r="AD3201">
        <v>150.47</v>
      </c>
      <c r="AE3201" s="5">
        <f t="shared" si="99"/>
        <v>305021374.5</v>
      </c>
      <c r="AF3201">
        <v>151.29</v>
      </c>
      <c r="AG3201" s="4">
        <v>0.75</v>
      </c>
      <c r="AH3201" t="s">
        <v>33</v>
      </c>
      <c r="AI3201" t="s">
        <v>52</v>
      </c>
      <c r="AJ3201">
        <v>33.893152000000001</v>
      </c>
      <c r="AK3201">
        <v>-117.754632</v>
      </c>
    </row>
    <row r="3202" spans="1:37" x14ac:dyDescent="0.25">
      <c r="A3202">
        <v>3200</v>
      </c>
      <c r="B3202">
        <v>294</v>
      </c>
      <c r="C3202" t="s">
        <v>2026</v>
      </c>
      <c r="D3202" t="s">
        <v>52</v>
      </c>
      <c r="E3202" t="s">
        <v>31</v>
      </c>
      <c r="F3202" s="2">
        <v>35977</v>
      </c>
      <c r="G3202" s="2">
        <v>39629</v>
      </c>
      <c r="H3202">
        <v>77320</v>
      </c>
      <c r="I3202">
        <v>70850</v>
      </c>
      <c r="J3202">
        <v>286</v>
      </c>
      <c r="K3202">
        <f t="shared" si="98"/>
        <v>8071434800</v>
      </c>
      <c r="L3202">
        <v>258</v>
      </c>
      <c r="M3202">
        <v>229</v>
      </c>
      <c r="N3202" t="s">
        <v>2026</v>
      </c>
      <c r="O3202" t="s">
        <v>96</v>
      </c>
      <c r="P3202" t="s">
        <v>39</v>
      </c>
      <c r="Q3202" s="6">
        <v>42019</v>
      </c>
      <c r="R3202" s="3">
        <v>1228</v>
      </c>
      <c r="S3202" s="3">
        <v>1156</v>
      </c>
      <c r="T3202" t="s">
        <v>55</v>
      </c>
      <c r="U3202" t="s">
        <v>2027</v>
      </c>
      <c r="V3202" s="3">
        <v>72399</v>
      </c>
      <c r="W3202">
        <v>142.66999999999999</v>
      </c>
      <c r="X3202" t="s">
        <v>2028</v>
      </c>
      <c r="Y3202" t="s">
        <v>2029</v>
      </c>
      <c r="AB3202" s="3">
        <v>400243308</v>
      </c>
      <c r="AC3202" s="3">
        <v>376553909</v>
      </c>
      <c r="AD3202">
        <v>142.66999999999999</v>
      </c>
      <c r="AE3202" s="5">
        <f t="shared" si="99"/>
        <v>320194646.40000004</v>
      </c>
      <c r="AF3202">
        <v>134.22</v>
      </c>
      <c r="AG3202" s="4">
        <v>0.8</v>
      </c>
      <c r="AH3202" t="s">
        <v>33</v>
      </c>
      <c r="AI3202" t="s">
        <v>52</v>
      </c>
      <c r="AJ3202">
        <v>33.893152000000001</v>
      </c>
      <c r="AK3202">
        <v>-117.754632</v>
      </c>
    </row>
    <row r="3203" spans="1:37" x14ac:dyDescent="0.25">
      <c r="A3203">
        <v>3201</v>
      </c>
      <c r="B3203">
        <v>294</v>
      </c>
      <c r="C3203" t="s">
        <v>2026</v>
      </c>
      <c r="D3203" t="s">
        <v>52</v>
      </c>
      <c r="E3203" t="s">
        <v>31</v>
      </c>
      <c r="F3203" s="2">
        <v>35977</v>
      </c>
      <c r="G3203" s="2">
        <v>39629</v>
      </c>
      <c r="H3203">
        <v>77320</v>
      </c>
      <c r="I3203">
        <v>70850</v>
      </c>
      <c r="J3203">
        <v>286</v>
      </c>
      <c r="K3203">
        <f t="shared" ref="K3203:K3236" si="100">J3203*H3203*365</f>
        <v>8071434800</v>
      </c>
      <c r="L3203">
        <v>258</v>
      </c>
      <c r="M3203">
        <v>229</v>
      </c>
      <c r="N3203" t="s">
        <v>2026</v>
      </c>
      <c r="O3203" t="s">
        <v>96</v>
      </c>
      <c r="P3203" t="s">
        <v>39</v>
      </c>
      <c r="Q3203" s="6">
        <v>42352</v>
      </c>
      <c r="R3203">
        <v>862</v>
      </c>
      <c r="S3203" s="3">
        <v>1438</v>
      </c>
      <c r="T3203" t="s">
        <v>55</v>
      </c>
      <c r="U3203" t="s">
        <v>2030</v>
      </c>
      <c r="V3203" s="3">
        <v>72399</v>
      </c>
      <c r="W3203">
        <v>95.14</v>
      </c>
      <c r="X3203" t="s">
        <v>2028</v>
      </c>
      <c r="Y3203" t="s">
        <v>2031</v>
      </c>
      <c r="AB3203" s="3">
        <v>280949100</v>
      </c>
      <c r="AC3203" s="3">
        <v>468476597</v>
      </c>
      <c r="AD3203">
        <v>95.14</v>
      </c>
      <c r="AE3203" s="5">
        <f t="shared" ref="AE3203:AE3236" si="101">AB3203*AG3203</f>
        <v>213521316</v>
      </c>
      <c r="AF3203">
        <v>158.63999999999999</v>
      </c>
      <c r="AG3203" s="4">
        <v>0.76</v>
      </c>
      <c r="AH3203" t="s">
        <v>33</v>
      </c>
      <c r="AI3203" t="s">
        <v>52</v>
      </c>
      <c r="AJ3203">
        <v>33.893152000000001</v>
      </c>
      <c r="AK3203">
        <v>-117.754632</v>
      </c>
    </row>
    <row r="3204" spans="1:37" x14ac:dyDescent="0.25">
      <c r="A3204">
        <v>3202</v>
      </c>
      <c r="B3204">
        <v>294</v>
      </c>
      <c r="C3204" t="s">
        <v>2026</v>
      </c>
      <c r="D3204" t="s">
        <v>52</v>
      </c>
      <c r="E3204" t="s">
        <v>31</v>
      </c>
      <c r="F3204" s="2">
        <v>35977</v>
      </c>
      <c r="G3204" s="2">
        <v>39629</v>
      </c>
      <c r="H3204">
        <v>77320</v>
      </c>
      <c r="I3204">
        <v>70850</v>
      </c>
      <c r="J3204">
        <v>286</v>
      </c>
      <c r="K3204">
        <f t="shared" si="100"/>
        <v>8071434800</v>
      </c>
      <c r="L3204">
        <v>258</v>
      </c>
      <c r="M3204">
        <v>229</v>
      </c>
      <c r="N3204" t="s">
        <v>2026</v>
      </c>
      <c r="O3204" t="s">
        <v>96</v>
      </c>
      <c r="P3204" t="s">
        <v>39</v>
      </c>
      <c r="Q3204" s="6">
        <v>42322</v>
      </c>
      <c r="R3204" s="3">
        <v>1520</v>
      </c>
      <c r="S3204" s="3">
        <v>1584</v>
      </c>
      <c r="T3204" t="s">
        <v>55</v>
      </c>
      <c r="U3204" t="s">
        <v>2032</v>
      </c>
      <c r="V3204" s="3">
        <v>72399</v>
      </c>
      <c r="W3204">
        <v>168.78</v>
      </c>
      <c r="X3204" t="s">
        <v>2028</v>
      </c>
      <c r="Y3204" t="s">
        <v>2033</v>
      </c>
      <c r="AB3204" s="3">
        <v>495391924</v>
      </c>
      <c r="AC3204" s="3">
        <v>516246416</v>
      </c>
      <c r="AD3204">
        <v>168.78</v>
      </c>
      <c r="AE3204" s="5">
        <f t="shared" si="101"/>
        <v>366590023.75999999</v>
      </c>
      <c r="AF3204">
        <v>175.89</v>
      </c>
      <c r="AG3204" s="4">
        <v>0.74</v>
      </c>
      <c r="AH3204" t="s">
        <v>33</v>
      </c>
      <c r="AI3204" t="s">
        <v>52</v>
      </c>
      <c r="AJ3204">
        <v>33.893152000000001</v>
      </c>
      <c r="AK3204">
        <v>-117.754632</v>
      </c>
    </row>
    <row r="3205" spans="1:37" x14ac:dyDescent="0.25">
      <c r="A3205">
        <v>3203</v>
      </c>
      <c r="B3205">
        <v>294</v>
      </c>
      <c r="C3205" t="s">
        <v>2026</v>
      </c>
      <c r="D3205" t="s">
        <v>52</v>
      </c>
      <c r="E3205" t="s">
        <v>31</v>
      </c>
      <c r="F3205" s="2">
        <v>35977</v>
      </c>
      <c r="G3205" s="2">
        <v>39629</v>
      </c>
      <c r="H3205">
        <v>77320</v>
      </c>
      <c r="I3205">
        <v>70850</v>
      </c>
      <c r="J3205">
        <v>286</v>
      </c>
      <c r="K3205">
        <f t="shared" si="100"/>
        <v>8071434800</v>
      </c>
      <c r="L3205">
        <v>258</v>
      </c>
      <c r="M3205">
        <v>229</v>
      </c>
      <c r="N3205" t="s">
        <v>2026</v>
      </c>
      <c r="O3205" t="s">
        <v>96</v>
      </c>
      <c r="P3205" t="s">
        <v>39</v>
      </c>
      <c r="Q3205" s="6">
        <v>42291</v>
      </c>
      <c r="R3205" s="3">
        <v>1923</v>
      </c>
      <c r="S3205" s="3">
        <v>1954</v>
      </c>
      <c r="T3205" t="s">
        <v>55</v>
      </c>
      <c r="U3205" t="s">
        <v>2034</v>
      </c>
      <c r="V3205" s="3">
        <v>72399</v>
      </c>
      <c r="W3205">
        <v>201</v>
      </c>
      <c r="X3205" t="s">
        <v>2028</v>
      </c>
      <c r="Y3205" t="s">
        <v>2035</v>
      </c>
      <c r="AB3205" s="3">
        <v>626547124</v>
      </c>
      <c r="AC3205" s="3">
        <v>636550763</v>
      </c>
      <c r="AD3205">
        <v>201</v>
      </c>
      <c r="AE3205" s="5">
        <f t="shared" si="101"/>
        <v>451113929.27999997</v>
      </c>
      <c r="AF3205">
        <v>204.21</v>
      </c>
      <c r="AG3205" s="4">
        <v>0.72</v>
      </c>
      <c r="AH3205" t="s">
        <v>33</v>
      </c>
      <c r="AI3205" t="s">
        <v>52</v>
      </c>
      <c r="AJ3205">
        <v>33.893152000000001</v>
      </c>
      <c r="AK3205">
        <v>-117.754632</v>
      </c>
    </row>
    <row r="3206" spans="1:37" x14ac:dyDescent="0.25">
      <c r="A3206">
        <v>3204</v>
      </c>
      <c r="B3206">
        <v>294</v>
      </c>
      <c r="C3206" t="s">
        <v>2026</v>
      </c>
      <c r="D3206" t="s">
        <v>52</v>
      </c>
      <c r="E3206" t="s">
        <v>31</v>
      </c>
      <c r="F3206" s="2">
        <v>35977</v>
      </c>
      <c r="G3206" s="2">
        <v>39629</v>
      </c>
      <c r="H3206">
        <v>77320</v>
      </c>
      <c r="I3206">
        <v>70850</v>
      </c>
      <c r="J3206">
        <v>286</v>
      </c>
      <c r="K3206">
        <f t="shared" si="100"/>
        <v>8071434800</v>
      </c>
      <c r="L3206">
        <v>258</v>
      </c>
      <c r="M3206">
        <v>229</v>
      </c>
      <c r="N3206" t="s">
        <v>2026</v>
      </c>
      <c r="O3206" t="s">
        <v>96</v>
      </c>
      <c r="P3206" t="s">
        <v>39</v>
      </c>
      <c r="Q3206" s="6">
        <v>42261</v>
      </c>
      <c r="R3206" s="3">
        <v>2077</v>
      </c>
      <c r="S3206" s="3">
        <v>2237</v>
      </c>
      <c r="T3206" t="s">
        <v>55</v>
      </c>
      <c r="V3206" s="3">
        <v>72399</v>
      </c>
      <c r="W3206">
        <v>221.27</v>
      </c>
      <c r="X3206" t="s">
        <v>2028</v>
      </c>
      <c r="Y3206" t="s">
        <v>2036</v>
      </c>
      <c r="AB3206" s="3">
        <v>676891169</v>
      </c>
      <c r="AC3206" s="3">
        <v>728766716</v>
      </c>
      <c r="AD3206">
        <v>221.27</v>
      </c>
      <c r="AE3206" s="5">
        <f t="shared" si="101"/>
        <v>480592729.98999995</v>
      </c>
      <c r="AF3206">
        <v>238.23</v>
      </c>
      <c r="AG3206" s="4">
        <v>0.71</v>
      </c>
      <c r="AH3206" t="s">
        <v>33</v>
      </c>
      <c r="AI3206" t="s">
        <v>52</v>
      </c>
      <c r="AJ3206">
        <v>33.893152000000001</v>
      </c>
      <c r="AK3206">
        <v>-117.754632</v>
      </c>
    </row>
    <row r="3207" spans="1:37" x14ac:dyDescent="0.25">
      <c r="A3207">
        <v>3205</v>
      </c>
      <c r="B3207">
        <v>294</v>
      </c>
      <c r="C3207" t="s">
        <v>2026</v>
      </c>
      <c r="D3207" t="s">
        <v>52</v>
      </c>
      <c r="E3207" t="s">
        <v>31</v>
      </c>
      <c r="F3207" s="2">
        <v>35977</v>
      </c>
      <c r="G3207" s="2">
        <v>39629</v>
      </c>
      <c r="H3207">
        <v>77320</v>
      </c>
      <c r="I3207">
        <v>70850</v>
      </c>
      <c r="J3207">
        <v>286</v>
      </c>
      <c r="K3207">
        <f t="shared" si="100"/>
        <v>8071434800</v>
      </c>
      <c r="L3207">
        <v>258</v>
      </c>
      <c r="M3207">
        <v>229</v>
      </c>
      <c r="N3207" t="s">
        <v>2026</v>
      </c>
      <c r="O3207" t="s">
        <v>96</v>
      </c>
      <c r="P3207" t="s">
        <v>39</v>
      </c>
      <c r="Q3207" s="6">
        <v>42230</v>
      </c>
      <c r="R3207" s="3">
        <v>2228</v>
      </c>
      <c r="S3207" s="3">
        <v>2356</v>
      </c>
      <c r="T3207" t="s">
        <v>55</v>
      </c>
      <c r="V3207" s="3">
        <v>73990</v>
      </c>
      <c r="X3207" t="s">
        <v>2028</v>
      </c>
      <c r="Y3207" t="s">
        <v>2037</v>
      </c>
      <c r="AB3207" s="3">
        <v>725964394</v>
      </c>
      <c r="AC3207" s="3">
        <v>767673377</v>
      </c>
      <c r="AD3207">
        <v>212.06</v>
      </c>
      <c r="AE3207" s="5">
        <f t="shared" si="101"/>
        <v>486396143.98000002</v>
      </c>
      <c r="AF3207">
        <v>224.24</v>
      </c>
      <c r="AG3207" s="4">
        <v>0.67</v>
      </c>
      <c r="AH3207" t="s">
        <v>33</v>
      </c>
      <c r="AI3207" t="s">
        <v>52</v>
      </c>
      <c r="AJ3207">
        <v>33.893152000000001</v>
      </c>
      <c r="AK3207">
        <v>-117.754632</v>
      </c>
    </row>
    <row r="3208" spans="1:37" x14ac:dyDescent="0.25">
      <c r="A3208">
        <v>3206</v>
      </c>
      <c r="B3208">
        <v>294</v>
      </c>
      <c r="C3208" t="s">
        <v>2026</v>
      </c>
      <c r="D3208" t="s">
        <v>52</v>
      </c>
      <c r="E3208" t="s">
        <v>31</v>
      </c>
      <c r="F3208" s="2">
        <v>35977</v>
      </c>
      <c r="G3208" s="2">
        <v>39629</v>
      </c>
      <c r="H3208">
        <v>77320</v>
      </c>
      <c r="I3208">
        <v>70850</v>
      </c>
      <c r="J3208">
        <v>286</v>
      </c>
      <c r="K3208">
        <f t="shared" si="100"/>
        <v>8071434800</v>
      </c>
      <c r="L3208">
        <v>258</v>
      </c>
      <c r="M3208">
        <v>229</v>
      </c>
      <c r="N3208" t="s">
        <v>2026</v>
      </c>
      <c r="O3208" t="s">
        <v>2038</v>
      </c>
      <c r="P3208" t="s">
        <v>39</v>
      </c>
      <c r="Q3208" s="6">
        <v>42199</v>
      </c>
      <c r="R3208" s="3">
        <v>2352</v>
      </c>
      <c r="S3208" s="3">
        <v>2349</v>
      </c>
      <c r="T3208" t="s">
        <v>55</v>
      </c>
      <c r="V3208" s="3">
        <v>73990</v>
      </c>
      <c r="Y3208" t="s">
        <v>2039</v>
      </c>
      <c r="AB3208" s="3">
        <v>766435141</v>
      </c>
      <c r="AC3208" s="3">
        <v>765359832</v>
      </c>
      <c r="AD3208">
        <v>227.22</v>
      </c>
      <c r="AE3208" s="5">
        <f t="shared" si="101"/>
        <v>521175895.88000005</v>
      </c>
      <c r="AF3208">
        <v>226.9</v>
      </c>
      <c r="AG3208" s="4">
        <v>0.68</v>
      </c>
      <c r="AH3208" t="s">
        <v>33</v>
      </c>
      <c r="AI3208" t="s">
        <v>52</v>
      </c>
      <c r="AJ3208">
        <v>33.893152000000001</v>
      </c>
      <c r="AK3208">
        <v>-117.754632</v>
      </c>
    </row>
    <row r="3209" spans="1:37" x14ac:dyDescent="0.25">
      <c r="A3209">
        <v>3207</v>
      </c>
      <c r="B3209">
        <v>294</v>
      </c>
      <c r="C3209" t="s">
        <v>2026</v>
      </c>
      <c r="D3209" t="s">
        <v>52</v>
      </c>
      <c r="E3209" t="s">
        <v>31</v>
      </c>
      <c r="F3209" s="2">
        <v>35977</v>
      </c>
      <c r="G3209" s="2">
        <v>39629</v>
      </c>
      <c r="H3209">
        <v>77320</v>
      </c>
      <c r="I3209">
        <v>70850</v>
      </c>
      <c r="J3209">
        <v>286</v>
      </c>
      <c r="K3209">
        <f t="shared" si="100"/>
        <v>8071434800</v>
      </c>
      <c r="L3209">
        <v>258</v>
      </c>
      <c r="M3209">
        <v>229</v>
      </c>
      <c r="N3209" t="s">
        <v>2026</v>
      </c>
      <c r="O3209" t="s">
        <v>2038</v>
      </c>
      <c r="P3209" t="s">
        <v>39</v>
      </c>
      <c r="Q3209" s="6">
        <v>42169</v>
      </c>
      <c r="R3209" s="3">
        <v>2298</v>
      </c>
      <c r="S3209" s="3">
        <v>2185</v>
      </c>
      <c r="T3209" t="s">
        <v>55</v>
      </c>
      <c r="V3209" s="3">
        <v>73990</v>
      </c>
      <c r="Y3209" t="s">
        <v>2039</v>
      </c>
      <c r="AB3209" s="3">
        <v>748904335</v>
      </c>
      <c r="AC3209" s="3">
        <v>711985368</v>
      </c>
      <c r="AD3209">
        <v>226.05</v>
      </c>
      <c r="AE3209" s="5">
        <f t="shared" si="101"/>
        <v>501765904.45000005</v>
      </c>
      <c r="AF3209">
        <v>214.91</v>
      </c>
      <c r="AG3209" s="4">
        <v>0.67</v>
      </c>
      <c r="AH3209" t="s">
        <v>33</v>
      </c>
      <c r="AI3209" t="s">
        <v>52</v>
      </c>
      <c r="AJ3209">
        <v>33.893152000000001</v>
      </c>
      <c r="AK3209">
        <v>-117.754632</v>
      </c>
    </row>
    <row r="3210" spans="1:37" x14ac:dyDescent="0.25">
      <c r="A3210">
        <v>3208</v>
      </c>
      <c r="B3210">
        <v>677</v>
      </c>
      <c r="C3210" t="s">
        <v>2040</v>
      </c>
      <c r="D3210" t="s">
        <v>100</v>
      </c>
      <c r="E3210" t="s">
        <v>31</v>
      </c>
      <c r="F3210" s="2">
        <v>36161</v>
      </c>
      <c r="G3210" s="2">
        <v>39813</v>
      </c>
      <c r="H3210">
        <v>7415</v>
      </c>
      <c r="I3210">
        <v>7411</v>
      </c>
      <c r="J3210">
        <v>321</v>
      </c>
      <c r="K3210">
        <f t="shared" si="100"/>
        <v>868778475</v>
      </c>
      <c r="L3210">
        <v>289</v>
      </c>
      <c r="M3210">
        <v>257</v>
      </c>
      <c r="N3210" t="s">
        <v>2040</v>
      </c>
      <c r="O3210">
        <v>2</v>
      </c>
      <c r="P3210" t="s">
        <v>39</v>
      </c>
      <c r="Q3210" s="6">
        <v>42050</v>
      </c>
      <c r="R3210">
        <v>28</v>
      </c>
      <c r="S3210">
        <v>32</v>
      </c>
      <c r="T3210" t="s">
        <v>40</v>
      </c>
      <c r="V3210" s="3">
        <v>7840</v>
      </c>
      <c r="W3210">
        <v>34</v>
      </c>
      <c r="AB3210" s="3">
        <v>27950000</v>
      </c>
      <c r="AC3210" s="3">
        <v>32420000</v>
      </c>
      <c r="AD3210">
        <v>50.93</v>
      </c>
      <c r="AE3210" s="5">
        <f t="shared" si="101"/>
        <v>11180000</v>
      </c>
      <c r="AF3210">
        <v>59.07</v>
      </c>
      <c r="AG3210" s="4">
        <v>0.4</v>
      </c>
      <c r="AH3210" t="s">
        <v>33</v>
      </c>
      <c r="AI3210" t="s">
        <v>100</v>
      </c>
      <c r="AJ3210">
        <v>41.735419</v>
      </c>
      <c r="AK3210">
        <v>-122.634470999999</v>
      </c>
    </row>
    <row r="3211" spans="1:37" x14ac:dyDescent="0.25">
      <c r="A3211">
        <v>3209</v>
      </c>
      <c r="B3211">
        <v>677</v>
      </c>
      <c r="C3211" t="s">
        <v>2040</v>
      </c>
      <c r="D3211" t="s">
        <v>100</v>
      </c>
      <c r="E3211" t="s">
        <v>31</v>
      </c>
      <c r="F3211" s="2">
        <v>36161</v>
      </c>
      <c r="G3211" s="2">
        <v>39813</v>
      </c>
      <c r="H3211">
        <v>7415</v>
      </c>
      <c r="I3211">
        <v>7411</v>
      </c>
      <c r="J3211">
        <v>321</v>
      </c>
      <c r="K3211">
        <f t="shared" si="100"/>
        <v>868778475</v>
      </c>
      <c r="L3211">
        <v>289</v>
      </c>
      <c r="M3211">
        <v>257</v>
      </c>
      <c r="N3211" t="s">
        <v>2040</v>
      </c>
      <c r="O3211">
        <v>2</v>
      </c>
      <c r="P3211" t="s">
        <v>39</v>
      </c>
      <c r="Q3211" s="6">
        <v>42019</v>
      </c>
      <c r="R3211">
        <v>32</v>
      </c>
      <c r="S3211">
        <v>37</v>
      </c>
      <c r="T3211" t="s">
        <v>40</v>
      </c>
      <c r="V3211" s="3">
        <v>7840</v>
      </c>
      <c r="W3211">
        <v>46</v>
      </c>
      <c r="AB3211" s="3">
        <v>31830000</v>
      </c>
      <c r="AC3211" s="3">
        <v>37320000</v>
      </c>
      <c r="AD3211">
        <v>55.01</v>
      </c>
      <c r="AE3211" s="5">
        <f t="shared" si="101"/>
        <v>13368600</v>
      </c>
      <c r="AF3211">
        <v>64.489999999999995</v>
      </c>
      <c r="AG3211" s="4">
        <v>0.42</v>
      </c>
      <c r="AH3211" t="s">
        <v>33</v>
      </c>
      <c r="AI3211" t="s">
        <v>100</v>
      </c>
      <c r="AJ3211">
        <v>41.735419</v>
      </c>
      <c r="AK3211">
        <v>-122.634470999999</v>
      </c>
    </row>
    <row r="3212" spans="1:37" x14ac:dyDescent="0.25">
      <c r="A3212">
        <v>3210</v>
      </c>
      <c r="B3212">
        <v>677</v>
      </c>
      <c r="C3212" t="s">
        <v>2040</v>
      </c>
      <c r="D3212" t="s">
        <v>100</v>
      </c>
      <c r="E3212" t="s">
        <v>31</v>
      </c>
      <c r="F3212" s="2">
        <v>36161</v>
      </c>
      <c r="G3212" s="2">
        <v>39813</v>
      </c>
      <c r="H3212">
        <v>7415</v>
      </c>
      <c r="I3212">
        <v>7411</v>
      </c>
      <c r="J3212">
        <v>321</v>
      </c>
      <c r="K3212">
        <f t="shared" si="100"/>
        <v>868778475</v>
      </c>
      <c r="L3212">
        <v>289</v>
      </c>
      <c r="M3212">
        <v>257</v>
      </c>
      <c r="N3212" t="s">
        <v>2040</v>
      </c>
      <c r="O3212">
        <v>2</v>
      </c>
      <c r="P3212" t="s">
        <v>39</v>
      </c>
      <c r="Q3212" s="6">
        <v>42352</v>
      </c>
      <c r="R3212">
        <v>31</v>
      </c>
      <c r="S3212">
        <v>41</v>
      </c>
      <c r="T3212" t="s">
        <v>40</v>
      </c>
      <c r="V3212" s="3">
        <v>7840</v>
      </c>
      <c r="W3212">
        <v>44</v>
      </c>
      <c r="AB3212" s="3">
        <v>31240000</v>
      </c>
      <c r="AC3212" s="3">
        <v>40510000</v>
      </c>
      <c r="AD3212">
        <v>53.99</v>
      </c>
      <c r="AE3212" s="5">
        <f t="shared" si="101"/>
        <v>13120800</v>
      </c>
      <c r="AF3212">
        <v>70.010000000000005</v>
      </c>
      <c r="AG3212" s="4">
        <v>0.42</v>
      </c>
      <c r="AH3212" t="s">
        <v>33</v>
      </c>
      <c r="AI3212" t="s">
        <v>100</v>
      </c>
      <c r="AJ3212">
        <v>41.735419</v>
      </c>
      <c r="AK3212">
        <v>-122.634470999999</v>
      </c>
    </row>
    <row r="3213" spans="1:37" x14ac:dyDescent="0.25">
      <c r="A3213">
        <v>3211</v>
      </c>
      <c r="B3213">
        <v>677</v>
      </c>
      <c r="C3213" t="s">
        <v>2040</v>
      </c>
      <c r="D3213" t="s">
        <v>100</v>
      </c>
      <c r="E3213" t="s">
        <v>31</v>
      </c>
      <c r="F3213" s="2">
        <v>36161</v>
      </c>
      <c r="G3213" s="2">
        <v>39813</v>
      </c>
      <c r="H3213">
        <v>7415</v>
      </c>
      <c r="I3213">
        <v>7411</v>
      </c>
      <c r="J3213">
        <v>321</v>
      </c>
      <c r="K3213">
        <f t="shared" si="100"/>
        <v>868778475</v>
      </c>
      <c r="L3213">
        <v>289</v>
      </c>
      <c r="M3213">
        <v>257</v>
      </c>
      <c r="N3213" t="s">
        <v>2040</v>
      </c>
      <c r="O3213">
        <v>2</v>
      </c>
      <c r="P3213" t="s">
        <v>39</v>
      </c>
      <c r="Q3213" s="6">
        <v>42322</v>
      </c>
      <c r="R3213">
        <v>30</v>
      </c>
      <c r="S3213">
        <v>34</v>
      </c>
      <c r="T3213" t="s">
        <v>40</v>
      </c>
      <c r="V3213" s="3">
        <v>7840</v>
      </c>
      <c r="W3213">
        <v>74</v>
      </c>
      <c r="AB3213" s="3">
        <v>29870000</v>
      </c>
      <c r="AC3213" s="3">
        <v>33500000</v>
      </c>
      <c r="AD3213">
        <v>53.34</v>
      </c>
      <c r="AE3213" s="5">
        <f t="shared" si="101"/>
        <v>12545400</v>
      </c>
      <c r="AF3213">
        <v>59.82</v>
      </c>
      <c r="AG3213" s="4">
        <v>0.42</v>
      </c>
      <c r="AH3213" t="s">
        <v>33</v>
      </c>
      <c r="AI3213" t="s">
        <v>100</v>
      </c>
      <c r="AJ3213">
        <v>41.735419</v>
      </c>
      <c r="AK3213">
        <v>-122.634470999999</v>
      </c>
    </row>
    <row r="3214" spans="1:37" x14ac:dyDescent="0.25">
      <c r="A3214">
        <v>3212</v>
      </c>
      <c r="B3214">
        <v>677</v>
      </c>
      <c r="C3214" t="s">
        <v>2040</v>
      </c>
      <c r="D3214" t="s">
        <v>100</v>
      </c>
      <c r="E3214" t="s">
        <v>31</v>
      </c>
      <c r="F3214" s="2">
        <v>36161</v>
      </c>
      <c r="G3214" s="2">
        <v>39813</v>
      </c>
      <c r="H3214">
        <v>7415</v>
      </c>
      <c r="I3214">
        <v>7411</v>
      </c>
      <c r="J3214">
        <v>321</v>
      </c>
      <c r="K3214">
        <f t="shared" si="100"/>
        <v>868778475</v>
      </c>
      <c r="L3214">
        <v>289</v>
      </c>
      <c r="M3214">
        <v>257</v>
      </c>
      <c r="N3214" t="s">
        <v>2040</v>
      </c>
      <c r="O3214">
        <v>2</v>
      </c>
      <c r="P3214" t="s">
        <v>39</v>
      </c>
      <c r="Q3214" s="6">
        <v>42291</v>
      </c>
      <c r="R3214">
        <v>46</v>
      </c>
      <c r="S3214">
        <v>47</v>
      </c>
      <c r="T3214" t="s">
        <v>40</v>
      </c>
      <c r="U3214" t="s">
        <v>2041</v>
      </c>
      <c r="V3214" s="3">
        <v>7840</v>
      </c>
      <c r="W3214">
        <v>98</v>
      </c>
      <c r="AB3214" s="3">
        <v>46120000</v>
      </c>
      <c r="AC3214" s="3">
        <v>46860000</v>
      </c>
      <c r="AD3214">
        <v>83.5</v>
      </c>
      <c r="AE3214" s="5">
        <f t="shared" si="101"/>
        <v>20292800</v>
      </c>
      <c r="AF3214">
        <v>84.84</v>
      </c>
      <c r="AG3214" s="4">
        <v>0.44</v>
      </c>
      <c r="AH3214" t="s">
        <v>33</v>
      </c>
      <c r="AI3214" t="s">
        <v>100</v>
      </c>
      <c r="AJ3214">
        <v>41.735419</v>
      </c>
      <c r="AK3214">
        <v>-122.634470999999</v>
      </c>
    </row>
    <row r="3215" spans="1:37" x14ac:dyDescent="0.25">
      <c r="A3215">
        <v>3213</v>
      </c>
      <c r="B3215">
        <v>677</v>
      </c>
      <c r="C3215" t="s">
        <v>2040</v>
      </c>
      <c r="D3215" t="s">
        <v>100</v>
      </c>
      <c r="E3215" t="s">
        <v>31</v>
      </c>
      <c r="F3215" s="2">
        <v>36161</v>
      </c>
      <c r="G3215" s="2">
        <v>39813</v>
      </c>
      <c r="H3215">
        <v>7415</v>
      </c>
      <c r="I3215">
        <v>7411</v>
      </c>
      <c r="J3215">
        <v>321</v>
      </c>
      <c r="K3215">
        <f t="shared" si="100"/>
        <v>868778475</v>
      </c>
      <c r="L3215">
        <v>289</v>
      </c>
      <c r="M3215">
        <v>257</v>
      </c>
      <c r="N3215" t="s">
        <v>2040</v>
      </c>
      <c r="O3215">
        <v>2</v>
      </c>
      <c r="P3215" t="s">
        <v>39</v>
      </c>
      <c r="Q3215" s="6">
        <v>42261</v>
      </c>
      <c r="R3215">
        <v>72</v>
      </c>
      <c r="S3215">
        <v>76</v>
      </c>
      <c r="T3215" t="s">
        <v>40</v>
      </c>
      <c r="V3215" s="3">
        <v>7605</v>
      </c>
      <c r="W3215">
        <v>180</v>
      </c>
      <c r="AB3215" s="3">
        <v>72220000</v>
      </c>
      <c r="AC3215" s="3">
        <v>76430000</v>
      </c>
      <c r="AD3215">
        <v>151.94</v>
      </c>
      <c r="AE3215" s="5">
        <f t="shared" si="101"/>
        <v>34665600</v>
      </c>
      <c r="AF3215">
        <v>160.80000000000001</v>
      </c>
      <c r="AG3215" s="4">
        <v>0.48</v>
      </c>
      <c r="AH3215" t="s">
        <v>33</v>
      </c>
      <c r="AI3215" t="s">
        <v>100</v>
      </c>
      <c r="AJ3215">
        <v>41.735419</v>
      </c>
      <c r="AK3215">
        <v>-122.634470999999</v>
      </c>
    </row>
    <row r="3216" spans="1:37" x14ac:dyDescent="0.25">
      <c r="A3216">
        <v>3214</v>
      </c>
      <c r="B3216">
        <v>677</v>
      </c>
      <c r="C3216" t="s">
        <v>2040</v>
      </c>
      <c r="D3216" t="s">
        <v>100</v>
      </c>
      <c r="E3216" t="s">
        <v>31</v>
      </c>
      <c r="F3216" s="2">
        <v>36161</v>
      </c>
      <c r="G3216" s="2">
        <v>39813</v>
      </c>
      <c r="H3216">
        <v>7415</v>
      </c>
      <c r="I3216">
        <v>7411</v>
      </c>
      <c r="J3216">
        <v>321</v>
      </c>
      <c r="K3216">
        <f t="shared" si="100"/>
        <v>868778475</v>
      </c>
      <c r="L3216">
        <v>289</v>
      </c>
      <c r="M3216">
        <v>257</v>
      </c>
      <c r="N3216" t="s">
        <v>2040</v>
      </c>
      <c r="O3216">
        <v>2</v>
      </c>
      <c r="P3216" t="s">
        <v>39</v>
      </c>
      <c r="Q3216" s="6">
        <v>42230</v>
      </c>
      <c r="R3216">
        <v>86</v>
      </c>
      <c r="S3216">
        <v>105</v>
      </c>
      <c r="T3216" t="s">
        <v>40</v>
      </c>
      <c r="V3216" s="3">
        <v>7765</v>
      </c>
      <c r="AB3216" s="3">
        <v>85950000</v>
      </c>
      <c r="AC3216" s="3">
        <v>104870000</v>
      </c>
      <c r="AD3216">
        <v>185.67</v>
      </c>
      <c r="AE3216" s="5">
        <f t="shared" si="101"/>
        <v>44694000</v>
      </c>
      <c r="AF3216">
        <v>226.54</v>
      </c>
      <c r="AG3216" s="4">
        <v>0.52</v>
      </c>
      <c r="AH3216" t="s">
        <v>33</v>
      </c>
      <c r="AI3216" t="s">
        <v>100</v>
      </c>
      <c r="AJ3216">
        <v>41.735419</v>
      </c>
      <c r="AK3216">
        <v>-122.634470999999</v>
      </c>
    </row>
    <row r="3217" spans="1:37" x14ac:dyDescent="0.25">
      <c r="A3217">
        <v>3215</v>
      </c>
      <c r="B3217">
        <v>677</v>
      </c>
      <c r="C3217" t="s">
        <v>2040</v>
      </c>
      <c r="D3217" t="s">
        <v>100</v>
      </c>
      <c r="E3217" t="s">
        <v>31</v>
      </c>
      <c r="F3217" s="2">
        <v>36161</v>
      </c>
      <c r="G3217" s="2">
        <v>39813</v>
      </c>
      <c r="H3217">
        <v>7415</v>
      </c>
      <c r="I3217">
        <v>7411</v>
      </c>
      <c r="J3217">
        <v>321</v>
      </c>
      <c r="K3217">
        <f t="shared" si="100"/>
        <v>868778475</v>
      </c>
      <c r="L3217">
        <v>289</v>
      </c>
      <c r="M3217">
        <v>257</v>
      </c>
      <c r="N3217" t="s">
        <v>2040</v>
      </c>
      <c r="O3217">
        <v>2</v>
      </c>
      <c r="P3217" t="s">
        <v>39</v>
      </c>
      <c r="Q3217" s="6">
        <v>42199</v>
      </c>
      <c r="R3217">
        <v>106</v>
      </c>
      <c r="S3217">
        <v>119</v>
      </c>
      <c r="T3217" t="s">
        <v>40</v>
      </c>
      <c r="U3217" t="s">
        <v>2042</v>
      </c>
      <c r="V3217" s="3">
        <v>7765</v>
      </c>
      <c r="AB3217" s="3">
        <v>105990000</v>
      </c>
      <c r="AC3217" s="3">
        <v>118760000</v>
      </c>
      <c r="AD3217">
        <v>220.16</v>
      </c>
      <c r="AE3217" s="5">
        <f t="shared" si="101"/>
        <v>52995000</v>
      </c>
      <c r="AF3217">
        <v>246.68</v>
      </c>
      <c r="AG3217" s="4">
        <v>0.5</v>
      </c>
      <c r="AH3217" t="s">
        <v>33</v>
      </c>
      <c r="AI3217" t="s">
        <v>100</v>
      </c>
      <c r="AJ3217">
        <v>41.735419</v>
      </c>
      <c r="AK3217">
        <v>-122.634470999999</v>
      </c>
    </row>
    <row r="3218" spans="1:37" x14ac:dyDescent="0.25">
      <c r="A3218">
        <v>3216</v>
      </c>
      <c r="B3218">
        <v>677</v>
      </c>
      <c r="C3218" t="s">
        <v>2040</v>
      </c>
      <c r="D3218" t="s">
        <v>100</v>
      </c>
      <c r="E3218" t="s">
        <v>31</v>
      </c>
      <c r="F3218" s="2">
        <v>36161</v>
      </c>
      <c r="G3218" s="2">
        <v>39813</v>
      </c>
      <c r="H3218">
        <v>7415</v>
      </c>
      <c r="I3218">
        <v>7411</v>
      </c>
      <c r="J3218">
        <v>321</v>
      </c>
      <c r="K3218">
        <f t="shared" si="100"/>
        <v>868778475</v>
      </c>
      <c r="L3218">
        <v>289</v>
      </c>
      <c r="M3218">
        <v>257</v>
      </c>
      <c r="N3218" t="s">
        <v>2040</v>
      </c>
      <c r="O3218">
        <v>1</v>
      </c>
      <c r="P3218" t="s">
        <v>39</v>
      </c>
      <c r="Q3218" s="6">
        <v>42169</v>
      </c>
      <c r="R3218">
        <v>89</v>
      </c>
      <c r="S3218">
        <v>103</v>
      </c>
      <c r="T3218" t="s">
        <v>40</v>
      </c>
      <c r="U3218" t="s">
        <v>2043</v>
      </c>
      <c r="V3218" s="3">
        <v>7765</v>
      </c>
      <c r="AB3218" s="3">
        <v>88630000</v>
      </c>
      <c r="AC3218" s="3">
        <v>102620000</v>
      </c>
      <c r="AD3218">
        <v>186.43</v>
      </c>
      <c r="AE3218" s="5">
        <f t="shared" si="101"/>
        <v>43428700</v>
      </c>
      <c r="AF3218">
        <v>215.86</v>
      </c>
      <c r="AG3218" s="4">
        <v>0.49</v>
      </c>
      <c r="AH3218" t="s">
        <v>33</v>
      </c>
      <c r="AI3218" t="s">
        <v>100</v>
      </c>
      <c r="AJ3218">
        <v>41.735419</v>
      </c>
      <c r="AK3218">
        <v>-122.634470999999</v>
      </c>
    </row>
    <row r="3219" spans="1:37" x14ac:dyDescent="0.25">
      <c r="A3219">
        <v>3217</v>
      </c>
      <c r="B3219">
        <v>379</v>
      </c>
      <c r="C3219" t="s">
        <v>2044</v>
      </c>
      <c r="D3219" t="s">
        <v>213</v>
      </c>
      <c r="E3219" t="s">
        <v>31</v>
      </c>
      <c r="F3219" s="2">
        <v>36892</v>
      </c>
      <c r="G3219" s="2">
        <v>40179</v>
      </c>
      <c r="H3219">
        <v>67941</v>
      </c>
      <c r="I3219">
        <v>62619</v>
      </c>
      <c r="J3219">
        <v>242</v>
      </c>
      <c r="K3219">
        <f t="shared" si="100"/>
        <v>6001228530</v>
      </c>
      <c r="L3219">
        <v>218</v>
      </c>
      <c r="M3219">
        <v>194</v>
      </c>
      <c r="N3219" t="s">
        <v>2044</v>
      </c>
      <c r="O3219">
        <v>3</v>
      </c>
      <c r="P3219" t="s">
        <v>39</v>
      </c>
      <c r="Q3219" s="6">
        <v>42050</v>
      </c>
      <c r="R3219">
        <v>245</v>
      </c>
      <c r="S3219">
        <v>263</v>
      </c>
      <c r="T3219" t="s">
        <v>40</v>
      </c>
      <c r="V3219" s="3">
        <v>65372</v>
      </c>
      <c r="W3219">
        <v>93.7</v>
      </c>
      <c r="X3219" t="s">
        <v>2045</v>
      </c>
      <c r="AB3219" s="3">
        <v>245060000</v>
      </c>
      <c r="AC3219" s="3">
        <v>263120000</v>
      </c>
      <c r="AD3219">
        <v>93.72</v>
      </c>
      <c r="AE3219" s="5">
        <f t="shared" si="101"/>
        <v>171542000</v>
      </c>
      <c r="AF3219">
        <v>100.62</v>
      </c>
      <c r="AG3219" s="4">
        <v>0.7</v>
      </c>
      <c r="AH3219" t="s">
        <v>33</v>
      </c>
      <c r="AI3219" t="s">
        <v>213</v>
      </c>
      <c r="AJ3219">
        <v>39.140447999999999</v>
      </c>
      <c r="AK3219">
        <v>-121.616911</v>
      </c>
    </row>
    <row r="3220" spans="1:37" x14ac:dyDescent="0.25">
      <c r="A3220">
        <v>3218</v>
      </c>
      <c r="B3220">
        <v>379</v>
      </c>
      <c r="C3220" t="s">
        <v>2044</v>
      </c>
      <c r="D3220" t="s">
        <v>213</v>
      </c>
      <c r="E3220" t="s">
        <v>31</v>
      </c>
      <c r="F3220" s="2">
        <v>36892</v>
      </c>
      <c r="G3220" s="2">
        <v>40179</v>
      </c>
      <c r="H3220">
        <v>67941</v>
      </c>
      <c r="I3220">
        <v>62619</v>
      </c>
      <c r="J3220">
        <v>242</v>
      </c>
      <c r="K3220">
        <f t="shared" si="100"/>
        <v>6001228530</v>
      </c>
      <c r="L3220">
        <v>218</v>
      </c>
      <c r="M3220">
        <v>194</v>
      </c>
      <c r="N3220" t="s">
        <v>2044</v>
      </c>
      <c r="O3220">
        <v>3</v>
      </c>
      <c r="P3220" t="s">
        <v>39</v>
      </c>
      <c r="Q3220" s="6">
        <v>42019</v>
      </c>
      <c r="R3220">
        <v>259</v>
      </c>
      <c r="S3220">
        <v>265</v>
      </c>
      <c r="T3220" t="s">
        <v>40</v>
      </c>
      <c r="V3220" s="3">
        <v>65372</v>
      </c>
      <c r="W3220">
        <v>89.6</v>
      </c>
      <c r="X3220" t="s">
        <v>2045</v>
      </c>
      <c r="AB3220" s="3">
        <v>259350000</v>
      </c>
      <c r="AC3220" s="3">
        <v>265200000</v>
      </c>
      <c r="AD3220">
        <v>89.58</v>
      </c>
      <c r="AE3220" s="5">
        <f t="shared" si="101"/>
        <v>181545000</v>
      </c>
      <c r="AF3220">
        <v>91.6</v>
      </c>
      <c r="AG3220" s="4">
        <v>0.7</v>
      </c>
      <c r="AH3220" t="s">
        <v>33</v>
      </c>
      <c r="AI3220" t="s">
        <v>213</v>
      </c>
      <c r="AJ3220">
        <v>39.140447999999999</v>
      </c>
      <c r="AK3220">
        <v>-121.616911</v>
      </c>
    </row>
    <row r="3221" spans="1:37" x14ac:dyDescent="0.25">
      <c r="A3221">
        <v>3219</v>
      </c>
      <c r="B3221">
        <v>379</v>
      </c>
      <c r="C3221" t="s">
        <v>2044</v>
      </c>
      <c r="D3221" t="s">
        <v>213</v>
      </c>
      <c r="E3221" t="s">
        <v>31</v>
      </c>
      <c r="F3221" s="2">
        <v>36892</v>
      </c>
      <c r="G3221" s="2">
        <v>40179</v>
      </c>
      <c r="H3221">
        <v>67941</v>
      </c>
      <c r="I3221">
        <v>62619</v>
      </c>
      <c r="J3221">
        <v>242</v>
      </c>
      <c r="K3221">
        <f t="shared" si="100"/>
        <v>6001228530</v>
      </c>
      <c r="L3221">
        <v>218</v>
      </c>
      <c r="M3221">
        <v>194</v>
      </c>
      <c r="N3221" t="s">
        <v>2044</v>
      </c>
      <c r="O3221">
        <v>3</v>
      </c>
      <c r="P3221" t="s">
        <v>39</v>
      </c>
      <c r="Q3221" s="6">
        <v>42352</v>
      </c>
      <c r="R3221">
        <v>238</v>
      </c>
      <c r="S3221">
        <v>294</v>
      </c>
      <c r="T3221" t="s">
        <v>40</v>
      </c>
      <c r="V3221" s="3">
        <v>65372</v>
      </c>
      <c r="W3221">
        <v>82</v>
      </c>
      <c r="X3221" t="s">
        <v>2045</v>
      </c>
      <c r="AB3221" s="3">
        <v>237580000</v>
      </c>
      <c r="AC3221" s="3">
        <v>293690000</v>
      </c>
      <c r="AD3221">
        <v>82.06</v>
      </c>
      <c r="AE3221" s="5">
        <f t="shared" si="101"/>
        <v>166306000</v>
      </c>
      <c r="AF3221">
        <v>101.45</v>
      </c>
      <c r="AG3221" s="4">
        <v>0.7</v>
      </c>
      <c r="AH3221" t="s">
        <v>33</v>
      </c>
      <c r="AI3221" t="s">
        <v>213</v>
      </c>
      <c r="AJ3221">
        <v>39.140447999999999</v>
      </c>
      <c r="AK3221">
        <v>-121.616911</v>
      </c>
    </row>
    <row r="3222" spans="1:37" x14ac:dyDescent="0.25">
      <c r="A3222">
        <v>3220</v>
      </c>
      <c r="B3222">
        <v>379</v>
      </c>
      <c r="C3222" t="s">
        <v>2044</v>
      </c>
      <c r="D3222" t="s">
        <v>213</v>
      </c>
      <c r="E3222" t="s">
        <v>31</v>
      </c>
      <c r="F3222" s="2">
        <v>36892</v>
      </c>
      <c r="G3222" s="2">
        <v>40179</v>
      </c>
      <c r="H3222">
        <v>67941</v>
      </c>
      <c r="I3222">
        <v>62619</v>
      </c>
      <c r="J3222">
        <v>242</v>
      </c>
      <c r="K3222">
        <f t="shared" si="100"/>
        <v>6001228530</v>
      </c>
      <c r="L3222">
        <v>218</v>
      </c>
      <c r="M3222">
        <v>194</v>
      </c>
      <c r="N3222" t="s">
        <v>2044</v>
      </c>
      <c r="O3222">
        <v>3</v>
      </c>
      <c r="P3222" t="s">
        <v>39</v>
      </c>
      <c r="Q3222" s="6">
        <v>42322</v>
      </c>
      <c r="R3222">
        <v>289</v>
      </c>
      <c r="S3222">
        <v>359</v>
      </c>
      <c r="T3222" t="s">
        <v>40</v>
      </c>
      <c r="V3222" s="3">
        <v>65372</v>
      </c>
      <c r="W3222">
        <v>103</v>
      </c>
      <c r="X3222" t="s">
        <v>2045</v>
      </c>
      <c r="AB3222" s="3">
        <v>288640000</v>
      </c>
      <c r="AC3222" s="3">
        <v>359050000</v>
      </c>
      <c r="AD3222">
        <v>103.02</v>
      </c>
      <c r="AE3222" s="5">
        <f t="shared" si="101"/>
        <v>202048000</v>
      </c>
      <c r="AF3222">
        <v>128.16</v>
      </c>
      <c r="AG3222" s="4">
        <v>0.7</v>
      </c>
      <c r="AH3222" t="s">
        <v>33</v>
      </c>
      <c r="AI3222" t="s">
        <v>213</v>
      </c>
      <c r="AJ3222">
        <v>39.140447999999999</v>
      </c>
      <c r="AK3222">
        <v>-121.616911</v>
      </c>
    </row>
    <row r="3223" spans="1:37" x14ac:dyDescent="0.25">
      <c r="A3223">
        <v>3221</v>
      </c>
      <c r="B3223">
        <v>379</v>
      </c>
      <c r="C3223" t="s">
        <v>2044</v>
      </c>
      <c r="D3223" t="s">
        <v>213</v>
      </c>
      <c r="E3223" t="s">
        <v>31</v>
      </c>
      <c r="F3223" s="2">
        <v>36892</v>
      </c>
      <c r="G3223" s="2">
        <v>40179</v>
      </c>
      <c r="H3223">
        <v>67941</v>
      </c>
      <c r="I3223">
        <v>62619</v>
      </c>
      <c r="J3223">
        <v>242</v>
      </c>
      <c r="K3223">
        <f t="shared" si="100"/>
        <v>6001228530</v>
      </c>
      <c r="L3223">
        <v>218</v>
      </c>
      <c r="M3223">
        <v>194</v>
      </c>
      <c r="N3223" t="s">
        <v>2044</v>
      </c>
      <c r="O3223">
        <v>3</v>
      </c>
      <c r="P3223" t="s">
        <v>39</v>
      </c>
      <c r="Q3223" s="6">
        <v>42291</v>
      </c>
      <c r="R3223">
        <v>402</v>
      </c>
      <c r="S3223">
        <v>472</v>
      </c>
      <c r="T3223" t="s">
        <v>40</v>
      </c>
      <c r="V3223" s="3">
        <v>65372</v>
      </c>
      <c r="W3223">
        <v>139</v>
      </c>
      <c r="X3223" t="s">
        <v>2045</v>
      </c>
      <c r="AB3223" s="3">
        <v>402130000</v>
      </c>
      <c r="AC3223" s="3">
        <v>472050000</v>
      </c>
      <c r="AD3223">
        <v>138.9</v>
      </c>
      <c r="AE3223" s="5">
        <f t="shared" si="101"/>
        <v>281491000</v>
      </c>
      <c r="AF3223">
        <v>163.05000000000001</v>
      </c>
      <c r="AG3223" s="4">
        <v>0.7</v>
      </c>
      <c r="AH3223" t="s">
        <v>33</v>
      </c>
      <c r="AI3223" t="s">
        <v>213</v>
      </c>
      <c r="AJ3223">
        <v>39.140447999999999</v>
      </c>
      <c r="AK3223">
        <v>-121.616911</v>
      </c>
    </row>
    <row r="3224" spans="1:37" x14ac:dyDescent="0.25">
      <c r="A3224">
        <v>3222</v>
      </c>
      <c r="B3224">
        <v>379</v>
      </c>
      <c r="C3224" t="s">
        <v>2044</v>
      </c>
      <c r="D3224" t="s">
        <v>213</v>
      </c>
      <c r="E3224" t="s">
        <v>31</v>
      </c>
      <c r="F3224" s="2">
        <v>36892</v>
      </c>
      <c r="G3224" s="2">
        <v>40179</v>
      </c>
      <c r="H3224">
        <v>67941</v>
      </c>
      <c r="I3224">
        <v>62619</v>
      </c>
      <c r="J3224">
        <v>242</v>
      </c>
      <c r="K3224">
        <f t="shared" si="100"/>
        <v>6001228530</v>
      </c>
      <c r="L3224">
        <v>218</v>
      </c>
      <c r="M3224">
        <v>194</v>
      </c>
      <c r="N3224" t="s">
        <v>2044</v>
      </c>
      <c r="O3224">
        <v>3</v>
      </c>
      <c r="P3224" t="s">
        <v>39</v>
      </c>
      <c r="Q3224" s="6">
        <v>42261</v>
      </c>
      <c r="R3224">
        <v>456</v>
      </c>
      <c r="S3224">
        <v>553</v>
      </c>
      <c r="T3224" t="s">
        <v>40</v>
      </c>
      <c r="V3224" s="3">
        <v>65372</v>
      </c>
      <c r="W3224">
        <v>162.69999999999999</v>
      </c>
      <c r="X3224" t="s">
        <v>2045</v>
      </c>
      <c r="AB3224" s="3">
        <v>455800000</v>
      </c>
      <c r="AC3224" s="3">
        <v>552830000</v>
      </c>
      <c r="AD3224">
        <v>162.69</v>
      </c>
      <c r="AE3224" s="5">
        <f t="shared" si="101"/>
        <v>319060000</v>
      </c>
      <c r="AF3224">
        <v>197.32</v>
      </c>
      <c r="AG3224" s="4">
        <v>0.7</v>
      </c>
      <c r="AH3224" t="s">
        <v>33</v>
      </c>
      <c r="AI3224" t="s">
        <v>213</v>
      </c>
      <c r="AJ3224">
        <v>39.140447999999999</v>
      </c>
      <c r="AK3224">
        <v>-121.616911</v>
      </c>
    </row>
    <row r="3225" spans="1:37" x14ac:dyDescent="0.25">
      <c r="A3225">
        <v>3223</v>
      </c>
      <c r="B3225">
        <v>379</v>
      </c>
      <c r="C3225" t="s">
        <v>2044</v>
      </c>
      <c r="D3225" t="s">
        <v>213</v>
      </c>
      <c r="E3225" t="s">
        <v>31</v>
      </c>
      <c r="F3225" s="2">
        <v>36892</v>
      </c>
      <c r="G3225" s="2">
        <v>40179</v>
      </c>
      <c r="H3225">
        <v>67941</v>
      </c>
      <c r="I3225">
        <v>62619</v>
      </c>
      <c r="J3225">
        <v>242</v>
      </c>
      <c r="K3225">
        <f t="shared" si="100"/>
        <v>6001228530</v>
      </c>
      <c r="L3225">
        <v>218</v>
      </c>
      <c r="M3225">
        <v>194</v>
      </c>
      <c r="N3225" t="s">
        <v>2044</v>
      </c>
      <c r="O3225">
        <v>3</v>
      </c>
      <c r="P3225" t="s">
        <v>39</v>
      </c>
      <c r="Q3225" s="6">
        <v>42230</v>
      </c>
      <c r="R3225">
        <v>546</v>
      </c>
      <c r="S3225">
        <v>665</v>
      </c>
      <c r="T3225" t="s">
        <v>40</v>
      </c>
      <c r="V3225" s="3">
        <v>65372</v>
      </c>
      <c r="X3225" t="s">
        <v>2045</v>
      </c>
      <c r="AB3225" s="3">
        <v>545900000</v>
      </c>
      <c r="AC3225" s="3">
        <v>665400000</v>
      </c>
      <c r="AD3225">
        <v>188.56</v>
      </c>
      <c r="AE3225" s="5">
        <f t="shared" si="101"/>
        <v>382130000</v>
      </c>
      <c r="AF3225">
        <v>229.84</v>
      </c>
      <c r="AG3225" s="4">
        <v>0.7</v>
      </c>
      <c r="AH3225" t="s">
        <v>33</v>
      </c>
      <c r="AI3225" t="s">
        <v>213</v>
      </c>
      <c r="AJ3225">
        <v>39.140447999999999</v>
      </c>
      <c r="AK3225">
        <v>-121.616911</v>
      </c>
    </row>
    <row r="3226" spans="1:37" x14ac:dyDescent="0.25">
      <c r="A3226">
        <v>3224</v>
      </c>
      <c r="B3226">
        <v>379</v>
      </c>
      <c r="C3226" t="s">
        <v>2044</v>
      </c>
      <c r="D3226" t="s">
        <v>213</v>
      </c>
      <c r="E3226" t="s">
        <v>31</v>
      </c>
      <c r="F3226" s="2">
        <v>36892</v>
      </c>
      <c r="G3226" s="2">
        <v>40179</v>
      </c>
      <c r="H3226">
        <v>67941</v>
      </c>
      <c r="I3226">
        <v>62619</v>
      </c>
      <c r="J3226">
        <v>242</v>
      </c>
      <c r="K3226">
        <f t="shared" si="100"/>
        <v>6001228530</v>
      </c>
      <c r="L3226">
        <v>218</v>
      </c>
      <c r="M3226">
        <v>194</v>
      </c>
      <c r="N3226" t="s">
        <v>2044</v>
      </c>
      <c r="O3226">
        <v>2</v>
      </c>
      <c r="P3226" t="s">
        <v>34</v>
      </c>
      <c r="Q3226" s="6">
        <v>42199</v>
      </c>
      <c r="R3226">
        <v>615</v>
      </c>
      <c r="S3226">
        <v>705</v>
      </c>
      <c r="T3226" t="s">
        <v>40</v>
      </c>
      <c r="V3226" s="3">
        <v>65372</v>
      </c>
      <c r="AB3226" s="3">
        <v>614960000</v>
      </c>
      <c r="AC3226" s="3">
        <v>705290000</v>
      </c>
      <c r="AD3226">
        <v>212.42</v>
      </c>
      <c r="AE3226" s="5">
        <f t="shared" si="101"/>
        <v>430472000</v>
      </c>
      <c r="AF3226">
        <v>243.62</v>
      </c>
      <c r="AG3226" s="4">
        <v>0.7</v>
      </c>
      <c r="AH3226" t="s">
        <v>33</v>
      </c>
      <c r="AI3226" t="s">
        <v>213</v>
      </c>
      <c r="AJ3226">
        <v>39.140447999999999</v>
      </c>
      <c r="AK3226">
        <v>-121.616911</v>
      </c>
    </row>
    <row r="3227" spans="1:37" x14ac:dyDescent="0.25">
      <c r="A3227">
        <v>3225</v>
      </c>
      <c r="B3227">
        <v>379</v>
      </c>
      <c r="C3227" t="s">
        <v>2044</v>
      </c>
      <c r="D3227" t="s">
        <v>213</v>
      </c>
      <c r="E3227" t="s">
        <v>31</v>
      </c>
      <c r="F3227" s="2">
        <v>36892</v>
      </c>
      <c r="G3227" s="2">
        <v>40179</v>
      </c>
      <c r="H3227">
        <v>67941</v>
      </c>
      <c r="I3227">
        <v>62619</v>
      </c>
      <c r="J3227">
        <v>242</v>
      </c>
      <c r="K3227">
        <f t="shared" si="100"/>
        <v>6001228530</v>
      </c>
      <c r="L3227">
        <v>218</v>
      </c>
      <c r="M3227">
        <v>194</v>
      </c>
      <c r="N3227" t="s">
        <v>2044</v>
      </c>
      <c r="O3227">
        <v>2</v>
      </c>
      <c r="P3227" t="s">
        <v>34</v>
      </c>
      <c r="Q3227" s="6">
        <v>42169</v>
      </c>
      <c r="R3227">
        <v>580</v>
      </c>
      <c r="S3227">
        <v>639</v>
      </c>
      <c r="T3227" t="s">
        <v>40</v>
      </c>
      <c r="V3227" s="3">
        <v>65372</v>
      </c>
      <c r="AB3227" s="3">
        <v>579660000</v>
      </c>
      <c r="AC3227" s="3">
        <v>638860000</v>
      </c>
      <c r="AD3227">
        <v>206.9</v>
      </c>
      <c r="AE3227" s="5">
        <f t="shared" si="101"/>
        <v>405762000</v>
      </c>
      <c r="AF3227">
        <v>228.03</v>
      </c>
      <c r="AG3227" s="4">
        <v>0.7</v>
      </c>
      <c r="AH3227" t="s">
        <v>33</v>
      </c>
      <c r="AI3227" t="s">
        <v>213</v>
      </c>
      <c r="AJ3227">
        <v>39.140447999999999</v>
      </c>
      <c r="AK3227">
        <v>-121.616911</v>
      </c>
    </row>
    <row r="3228" spans="1:37" x14ac:dyDescent="0.25">
      <c r="A3228">
        <v>3226</v>
      </c>
      <c r="B3228">
        <v>469</v>
      </c>
      <c r="C3228" t="s">
        <v>2046</v>
      </c>
      <c r="D3228" t="s">
        <v>52</v>
      </c>
      <c r="E3228" t="s">
        <v>31</v>
      </c>
      <c r="F3228" s="2">
        <v>36526</v>
      </c>
      <c r="G3228" s="2">
        <v>40178</v>
      </c>
      <c r="H3228">
        <v>42171</v>
      </c>
      <c r="I3228">
        <v>38147</v>
      </c>
      <c r="J3228">
        <v>291</v>
      </c>
      <c r="K3228">
        <f t="shared" si="100"/>
        <v>4479192765</v>
      </c>
      <c r="L3228">
        <v>262</v>
      </c>
      <c r="M3228">
        <v>233</v>
      </c>
      <c r="N3228" t="s">
        <v>2046</v>
      </c>
      <c r="O3228" t="s">
        <v>2200</v>
      </c>
      <c r="P3228" t="s">
        <v>39</v>
      </c>
      <c r="Q3228" s="6">
        <v>42050</v>
      </c>
      <c r="R3228">
        <v>191</v>
      </c>
      <c r="S3228">
        <v>149</v>
      </c>
      <c r="T3228" t="s">
        <v>40</v>
      </c>
      <c r="U3228" t="s">
        <v>2248</v>
      </c>
      <c r="V3228" s="3">
        <v>44446</v>
      </c>
      <c r="W3228">
        <v>136.43</v>
      </c>
      <c r="X3228" t="s">
        <v>2249</v>
      </c>
      <c r="Y3228" t="s">
        <v>2250</v>
      </c>
      <c r="Z3228">
        <v>37.21</v>
      </c>
      <c r="AA3228" t="s">
        <v>40</v>
      </c>
      <c r="AB3228" s="3">
        <v>190770000</v>
      </c>
      <c r="AC3228" s="3">
        <v>149100000</v>
      </c>
      <c r="AD3228">
        <v>136.43</v>
      </c>
      <c r="AE3228" s="5">
        <f t="shared" si="101"/>
        <v>169785300</v>
      </c>
      <c r="AF3228">
        <v>106.63</v>
      </c>
      <c r="AG3228" s="4">
        <v>0.89</v>
      </c>
      <c r="AH3228" t="s">
        <v>33</v>
      </c>
      <c r="AI3228" t="s">
        <v>52</v>
      </c>
      <c r="AJ3228">
        <v>36.778261000000001</v>
      </c>
      <c r="AK3228">
        <v>-119.41793199999999</v>
      </c>
    </row>
    <row r="3229" spans="1:37" x14ac:dyDescent="0.25">
      <c r="A3229">
        <v>3227</v>
      </c>
      <c r="B3229">
        <v>469</v>
      </c>
      <c r="C3229" t="s">
        <v>2046</v>
      </c>
      <c r="D3229" t="s">
        <v>52</v>
      </c>
      <c r="E3229" t="s">
        <v>31</v>
      </c>
      <c r="F3229" s="2">
        <v>36526</v>
      </c>
      <c r="G3229" s="2">
        <v>40178</v>
      </c>
      <c r="H3229">
        <v>42171</v>
      </c>
      <c r="I3229">
        <v>38147</v>
      </c>
      <c r="J3229">
        <v>291</v>
      </c>
      <c r="K3229">
        <f t="shared" si="100"/>
        <v>4479192765</v>
      </c>
      <c r="L3229">
        <v>262</v>
      </c>
      <c r="M3229">
        <v>233</v>
      </c>
      <c r="N3229" t="s">
        <v>2046</v>
      </c>
      <c r="O3229" t="s">
        <v>2047</v>
      </c>
      <c r="P3229" t="s">
        <v>39</v>
      </c>
      <c r="Q3229" s="6">
        <v>42019</v>
      </c>
      <c r="R3229">
        <v>166</v>
      </c>
      <c r="S3229">
        <v>209</v>
      </c>
      <c r="T3229" t="s">
        <v>40</v>
      </c>
      <c r="U3229" t="s">
        <v>2048</v>
      </c>
      <c r="V3229" s="3">
        <v>44394</v>
      </c>
      <c r="W3229">
        <v>100.19</v>
      </c>
      <c r="X3229" t="s">
        <v>2049</v>
      </c>
      <c r="Y3229" t="s">
        <v>2050</v>
      </c>
      <c r="Z3229">
        <v>5.8090000000000002</v>
      </c>
      <c r="AA3229" t="s">
        <v>40</v>
      </c>
      <c r="AB3229" s="3">
        <v>165930000</v>
      </c>
      <c r="AC3229" s="3">
        <v>208700000</v>
      </c>
      <c r="AD3229">
        <v>104.9</v>
      </c>
      <c r="AE3229" s="5">
        <f t="shared" si="101"/>
        <v>144359100</v>
      </c>
      <c r="AF3229">
        <v>131.93</v>
      </c>
      <c r="AG3229" s="4">
        <v>0.87</v>
      </c>
      <c r="AH3229" t="s">
        <v>33</v>
      </c>
      <c r="AI3229" t="s">
        <v>52</v>
      </c>
      <c r="AJ3229">
        <v>36.778261000000001</v>
      </c>
      <c r="AK3229">
        <v>-119.41793199999999</v>
      </c>
    </row>
    <row r="3230" spans="1:37" x14ac:dyDescent="0.25">
      <c r="A3230">
        <v>3228</v>
      </c>
      <c r="B3230">
        <v>469</v>
      </c>
      <c r="C3230" t="s">
        <v>2046</v>
      </c>
      <c r="D3230" t="s">
        <v>52</v>
      </c>
      <c r="E3230" t="s">
        <v>31</v>
      </c>
      <c r="F3230" s="2">
        <v>36526</v>
      </c>
      <c r="G3230" s="2">
        <v>40178</v>
      </c>
      <c r="H3230">
        <v>42171</v>
      </c>
      <c r="I3230">
        <v>38147</v>
      </c>
      <c r="J3230">
        <v>291</v>
      </c>
      <c r="K3230">
        <f t="shared" si="100"/>
        <v>4479192765</v>
      </c>
      <c r="L3230">
        <v>262</v>
      </c>
      <c r="M3230">
        <v>233</v>
      </c>
      <c r="N3230" t="s">
        <v>2046</v>
      </c>
      <c r="O3230" t="s">
        <v>2047</v>
      </c>
      <c r="P3230" t="s">
        <v>39</v>
      </c>
      <c r="Q3230" s="6">
        <v>42352</v>
      </c>
      <c r="R3230">
        <v>154</v>
      </c>
      <c r="S3230">
        <v>204</v>
      </c>
      <c r="T3230" t="s">
        <v>40</v>
      </c>
      <c r="U3230" t="s">
        <v>2051</v>
      </c>
      <c r="V3230" s="3">
        <v>44745</v>
      </c>
      <c r="W3230">
        <v>120.12</v>
      </c>
      <c r="X3230" t="s">
        <v>2049</v>
      </c>
      <c r="Y3230" t="s">
        <v>2052</v>
      </c>
      <c r="Z3230">
        <v>20.869</v>
      </c>
      <c r="AA3230" t="s">
        <v>40</v>
      </c>
      <c r="AB3230" s="3">
        <v>154479000</v>
      </c>
      <c r="AC3230" s="3">
        <v>204400000</v>
      </c>
      <c r="AD3230">
        <v>96.89</v>
      </c>
      <c r="AE3230" s="5">
        <f t="shared" si="101"/>
        <v>134396730</v>
      </c>
      <c r="AF3230">
        <v>128.19999999999999</v>
      </c>
      <c r="AG3230" s="4">
        <v>0.87</v>
      </c>
      <c r="AH3230" t="s">
        <v>33</v>
      </c>
      <c r="AI3230" t="s">
        <v>52</v>
      </c>
      <c r="AJ3230">
        <v>36.778261000000001</v>
      </c>
      <c r="AK3230">
        <v>-119.41793199999999</v>
      </c>
    </row>
    <row r="3231" spans="1:37" x14ac:dyDescent="0.25">
      <c r="A3231">
        <v>3229</v>
      </c>
      <c r="B3231">
        <v>469</v>
      </c>
      <c r="C3231" t="s">
        <v>2046</v>
      </c>
      <c r="D3231" t="s">
        <v>52</v>
      </c>
      <c r="E3231" t="s">
        <v>31</v>
      </c>
      <c r="F3231" s="2">
        <v>36526</v>
      </c>
      <c r="G3231" s="2">
        <v>40178</v>
      </c>
      <c r="H3231">
        <v>42171</v>
      </c>
      <c r="I3231">
        <v>38147</v>
      </c>
      <c r="J3231">
        <v>291</v>
      </c>
      <c r="K3231">
        <f t="shared" si="100"/>
        <v>4479192765</v>
      </c>
      <c r="L3231">
        <v>262</v>
      </c>
      <c r="M3231">
        <v>233</v>
      </c>
      <c r="N3231" t="s">
        <v>2046</v>
      </c>
      <c r="O3231" t="s">
        <v>2047</v>
      </c>
      <c r="P3231" t="s">
        <v>39</v>
      </c>
      <c r="Q3231" s="6">
        <v>42322</v>
      </c>
      <c r="R3231">
        <v>282</v>
      </c>
      <c r="S3231">
        <v>252</v>
      </c>
      <c r="T3231" t="s">
        <v>40</v>
      </c>
      <c r="U3231" t="s">
        <v>2053</v>
      </c>
      <c r="V3231" s="3">
        <v>44896</v>
      </c>
      <c r="W3231">
        <v>173</v>
      </c>
      <c r="AB3231" s="3">
        <v>282400000</v>
      </c>
      <c r="AC3231" s="3">
        <v>251600000</v>
      </c>
      <c r="AD3231">
        <v>182.41</v>
      </c>
      <c r="AE3231" s="5">
        <f t="shared" si="101"/>
        <v>245688000</v>
      </c>
      <c r="AF3231">
        <v>162.52000000000001</v>
      </c>
      <c r="AG3231" s="4">
        <v>0.87</v>
      </c>
      <c r="AH3231" t="s">
        <v>33</v>
      </c>
      <c r="AI3231" t="s">
        <v>52</v>
      </c>
      <c r="AJ3231">
        <v>36.778261000000001</v>
      </c>
      <c r="AK3231">
        <v>-119.41793199999999</v>
      </c>
    </row>
    <row r="3232" spans="1:37" x14ac:dyDescent="0.25">
      <c r="A3232">
        <v>3230</v>
      </c>
      <c r="B3232">
        <v>469</v>
      </c>
      <c r="C3232" t="s">
        <v>2046</v>
      </c>
      <c r="D3232" t="s">
        <v>52</v>
      </c>
      <c r="E3232" t="s">
        <v>31</v>
      </c>
      <c r="F3232" s="2">
        <v>36526</v>
      </c>
      <c r="G3232" s="2">
        <v>40178</v>
      </c>
      <c r="H3232">
        <v>42171</v>
      </c>
      <c r="I3232">
        <v>38147</v>
      </c>
      <c r="J3232">
        <v>291</v>
      </c>
      <c r="K3232">
        <f t="shared" si="100"/>
        <v>4479192765</v>
      </c>
      <c r="L3232">
        <v>262</v>
      </c>
      <c r="M3232">
        <v>233</v>
      </c>
      <c r="N3232" t="s">
        <v>2046</v>
      </c>
      <c r="O3232" t="s">
        <v>2047</v>
      </c>
      <c r="P3232" t="s">
        <v>39</v>
      </c>
      <c r="Q3232" s="6">
        <v>42291</v>
      </c>
      <c r="R3232">
        <v>347</v>
      </c>
      <c r="S3232">
        <v>362</v>
      </c>
      <c r="T3232" t="s">
        <v>40</v>
      </c>
      <c r="U3232" t="s">
        <v>2054</v>
      </c>
      <c r="V3232" s="3">
        <v>44873</v>
      </c>
      <c r="W3232">
        <v>216.8</v>
      </c>
      <c r="X3232" t="s">
        <v>2049</v>
      </c>
      <c r="Y3232" t="s">
        <v>2055</v>
      </c>
      <c r="Z3232">
        <v>56.4</v>
      </c>
      <c r="AA3232" t="s">
        <v>40</v>
      </c>
      <c r="AB3232" s="3">
        <v>346600000</v>
      </c>
      <c r="AC3232" s="3">
        <v>361600000</v>
      </c>
      <c r="AD3232">
        <v>216.77</v>
      </c>
      <c r="AE3232" s="5">
        <f t="shared" si="101"/>
        <v>301542000</v>
      </c>
      <c r="AF3232">
        <v>226.15</v>
      </c>
      <c r="AG3232" s="4">
        <v>0.87</v>
      </c>
      <c r="AH3232" t="s">
        <v>33</v>
      </c>
      <c r="AI3232" t="s">
        <v>52</v>
      </c>
      <c r="AJ3232">
        <v>36.778261000000001</v>
      </c>
      <c r="AK3232">
        <v>-119.41793199999999</v>
      </c>
    </row>
    <row r="3233" spans="1:37" x14ac:dyDescent="0.25">
      <c r="A3233">
        <v>3231</v>
      </c>
      <c r="B3233">
        <v>469</v>
      </c>
      <c r="C3233" t="s">
        <v>2046</v>
      </c>
      <c r="D3233" t="s">
        <v>52</v>
      </c>
      <c r="E3233" t="s">
        <v>31</v>
      </c>
      <c r="F3233" s="2">
        <v>36526</v>
      </c>
      <c r="G3233" s="2">
        <v>40178</v>
      </c>
      <c r="H3233">
        <v>42171</v>
      </c>
      <c r="I3233">
        <v>38147</v>
      </c>
      <c r="J3233">
        <v>291</v>
      </c>
      <c r="K3233">
        <f t="shared" si="100"/>
        <v>4479192765</v>
      </c>
      <c r="L3233">
        <v>262</v>
      </c>
      <c r="M3233">
        <v>233</v>
      </c>
      <c r="N3233" t="s">
        <v>2046</v>
      </c>
      <c r="O3233" t="s">
        <v>2047</v>
      </c>
      <c r="P3233" t="s">
        <v>39</v>
      </c>
      <c r="Q3233" s="6">
        <v>42261</v>
      </c>
      <c r="R3233">
        <v>388</v>
      </c>
      <c r="S3233">
        <v>411</v>
      </c>
      <c r="T3233" t="s">
        <v>40</v>
      </c>
      <c r="U3233" t="s">
        <v>2056</v>
      </c>
      <c r="V3233" s="3">
        <v>44876</v>
      </c>
      <c r="W3233">
        <v>253</v>
      </c>
      <c r="X3233" t="s">
        <v>2057</v>
      </c>
      <c r="Y3233" t="s">
        <v>2058</v>
      </c>
      <c r="Z3233">
        <v>52.82</v>
      </c>
      <c r="AA3233" t="s">
        <v>40</v>
      </c>
      <c r="AB3233" s="3">
        <v>387600000</v>
      </c>
      <c r="AC3233" s="3">
        <v>411220000</v>
      </c>
      <c r="AD3233">
        <v>253.36</v>
      </c>
      <c r="AE3233" s="5">
        <f t="shared" si="101"/>
        <v>341088000</v>
      </c>
      <c r="AF3233">
        <v>268.8</v>
      </c>
      <c r="AG3233" s="4">
        <v>0.88</v>
      </c>
      <c r="AH3233" t="s">
        <v>33</v>
      </c>
      <c r="AI3233" t="s">
        <v>52</v>
      </c>
      <c r="AJ3233">
        <v>36.778261000000001</v>
      </c>
      <c r="AK3233">
        <v>-119.41793199999999</v>
      </c>
    </row>
    <row r="3234" spans="1:37" x14ac:dyDescent="0.25">
      <c r="A3234">
        <v>3232</v>
      </c>
      <c r="B3234">
        <v>469</v>
      </c>
      <c r="C3234" t="s">
        <v>2046</v>
      </c>
      <c r="D3234" t="s">
        <v>52</v>
      </c>
      <c r="E3234" t="s">
        <v>31</v>
      </c>
      <c r="F3234" s="2">
        <v>36526</v>
      </c>
      <c r="G3234" s="2">
        <v>40178</v>
      </c>
      <c r="H3234">
        <v>42171</v>
      </c>
      <c r="I3234">
        <v>38147</v>
      </c>
      <c r="J3234">
        <v>291</v>
      </c>
      <c r="K3234">
        <f t="shared" si="100"/>
        <v>4479192765</v>
      </c>
      <c r="L3234">
        <v>262</v>
      </c>
      <c r="M3234">
        <v>233</v>
      </c>
      <c r="N3234" t="s">
        <v>2046</v>
      </c>
      <c r="O3234" t="s">
        <v>2047</v>
      </c>
      <c r="P3234" t="s">
        <v>39</v>
      </c>
      <c r="Q3234" s="6">
        <v>42230</v>
      </c>
      <c r="R3234">
        <v>410</v>
      </c>
      <c r="S3234">
        <v>483</v>
      </c>
      <c r="T3234" t="s">
        <v>40</v>
      </c>
      <c r="U3234" t="s">
        <v>2059</v>
      </c>
      <c r="V3234" s="3">
        <v>44851</v>
      </c>
      <c r="X3234" t="s">
        <v>2060</v>
      </c>
      <c r="Y3234" t="s">
        <v>2061</v>
      </c>
      <c r="Z3234">
        <v>58.16</v>
      </c>
      <c r="AA3234" t="s">
        <v>40</v>
      </c>
      <c r="AB3234" s="3">
        <v>409590000</v>
      </c>
      <c r="AC3234" s="3">
        <v>483180000</v>
      </c>
      <c r="AD3234">
        <v>257.76</v>
      </c>
      <c r="AE3234" s="5">
        <f t="shared" si="101"/>
        <v>360439200</v>
      </c>
      <c r="AF3234">
        <v>304.08</v>
      </c>
      <c r="AG3234" s="4">
        <v>0.88</v>
      </c>
      <c r="AH3234" t="s">
        <v>33</v>
      </c>
      <c r="AI3234" t="s">
        <v>52</v>
      </c>
      <c r="AJ3234">
        <v>36.778261000000001</v>
      </c>
      <c r="AK3234">
        <v>-119.41793199999999</v>
      </c>
    </row>
    <row r="3235" spans="1:37" x14ac:dyDescent="0.25">
      <c r="A3235">
        <v>3233</v>
      </c>
      <c r="B3235">
        <v>469</v>
      </c>
      <c r="C3235" t="s">
        <v>2046</v>
      </c>
      <c r="D3235" t="s">
        <v>52</v>
      </c>
      <c r="E3235" t="s">
        <v>31</v>
      </c>
      <c r="F3235" s="2">
        <v>36526</v>
      </c>
      <c r="G3235" s="2">
        <v>40178</v>
      </c>
      <c r="H3235">
        <v>42171</v>
      </c>
      <c r="I3235">
        <v>38147</v>
      </c>
      <c r="J3235">
        <v>291</v>
      </c>
      <c r="K3235">
        <f t="shared" si="100"/>
        <v>4479192765</v>
      </c>
      <c r="L3235">
        <v>262</v>
      </c>
      <c r="M3235">
        <v>233</v>
      </c>
      <c r="N3235" t="s">
        <v>2046</v>
      </c>
      <c r="O3235" t="s">
        <v>2047</v>
      </c>
      <c r="P3235" t="s">
        <v>39</v>
      </c>
      <c r="Q3235" s="6">
        <v>42199</v>
      </c>
      <c r="R3235">
        <v>450</v>
      </c>
      <c r="S3235">
        <v>472</v>
      </c>
      <c r="T3235" t="s">
        <v>40</v>
      </c>
      <c r="U3235" t="s">
        <v>2062</v>
      </c>
      <c r="V3235" s="3">
        <v>44843</v>
      </c>
      <c r="X3235" t="s">
        <v>2063</v>
      </c>
      <c r="Y3235" t="s">
        <v>2064</v>
      </c>
      <c r="Z3235">
        <v>69.239999999999995</v>
      </c>
      <c r="AA3235" t="s">
        <v>40</v>
      </c>
      <c r="AB3235" s="3">
        <v>450260000</v>
      </c>
      <c r="AC3235" s="3">
        <v>472040000</v>
      </c>
      <c r="AD3235">
        <v>283.41000000000003</v>
      </c>
      <c r="AE3235" s="5">
        <f t="shared" si="101"/>
        <v>396228800</v>
      </c>
      <c r="AF3235">
        <v>297.12</v>
      </c>
      <c r="AG3235" s="4">
        <v>0.88</v>
      </c>
      <c r="AH3235" t="s">
        <v>33</v>
      </c>
      <c r="AI3235" t="s">
        <v>52</v>
      </c>
      <c r="AJ3235">
        <v>36.778261000000001</v>
      </c>
      <c r="AK3235">
        <v>-119.41793199999999</v>
      </c>
    </row>
    <row r="3236" spans="1:37" x14ac:dyDescent="0.25">
      <c r="A3236">
        <v>3234</v>
      </c>
      <c r="B3236">
        <v>469</v>
      </c>
      <c r="C3236" t="s">
        <v>2046</v>
      </c>
      <c r="D3236" t="s">
        <v>52</v>
      </c>
      <c r="E3236" t="s">
        <v>31</v>
      </c>
      <c r="F3236" s="2">
        <v>36526</v>
      </c>
      <c r="G3236" s="2">
        <v>40178</v>
      </c>
      <c r="H3236">
        <v>42171</v>
      </c>
      <c r="I3236">
        <v>38147</v>
      </c>
      <c r="J3236">
        <v>291</v>
      </c>
      <c r="K3236">
        <f t="shared" si="100"/>
        <v>4479192765</v>
      </c>
      <c r="L3236">
        <v>262</v>
      </c>
      <c r="M3236">
        <v>233</v>
      </c>
      <c r="N3236" t="s">
        <v>2046</v>
      </c>
      <c r="Q3236" s="6">
        <v>42169</v>
      </c>
      <c r="R3236">
        <v>450</v>
      </c>
      <c r="S3236">
        <v>440</v>
      </c>
      <c r="T3236" t="s">
        <v>40</v>
      </c>
      <c r="U3236" t="s">
        <v>2065</v>
      </c>
      <c r="V3236" s="3">
        <v>42171</v>
      </c>
      <c r="AB3236" s="3">
        <v>450000000</v>
      </c>
      <c r="AC3236" s="3">
        <v>440000000</v>
      </c>
      <c r="AD3236">
        <v>309.45</v>
      </c>
      <c r="AE3236" s="5">
        <f t="shared" si="101"/>
        <v>391500000</v>
      </c>
      <c r="AF3236">
        <v>302.58</v>
      </c>
      <c r="AG3236" s="4">
        <v>0.87</v>
      </c>
      <c r="AH3236" t="s">
        <v>33</v>
      </c>
      <c r="AI3236" t="s">
        <v>52</v>
      </c>
      <c r="AJ3236">
        <v>36.778261000000001</v>
      </c>
      <c r="AK3236">
        <v>-119.41793199999999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2"/>
  <sheetViews>
    <sheetView workbookViewId="0">
      <selection activeCell="P14" sqref="P14"/>
    </sheetView>
  </sheetViews>
  <sheetFormatPr defaultRowHeight="15" x14ac:dyDescent="0.25"/>
  <cols>
    <col min="1" max="1" width="48.28515625" bestFit="1" customWidth="1"/>
    <col min="2" max="2" width="14.42578125" bestFit="1" customWidth="1"/>
    <col min="3" max="3" width="20.42578125" bestFit="1" customWidth="1"/>
    <col min="4" max="4" width="18.28515625" bestFit="1" customWidth="1"/>
    <col min="5" max="5" width="14.7109375" bestFit="1" customWidth="1"/>
    <col min="6" max="6" width="20.28515625" bestFit="1" customWidth="1"/>
    <col min="7" max="7" width="6.28515625" bestFit="1" customWidth="1"/>
    <col min="8" max="8" width="21.85546875" bestFit="1" customWidth="1"/>
  </cols>
  <sheetData>
    <row r="1" spans="1:8" ht="14.45" x14ac:dyDescent="0.3">
      <c r="A1" s="93" t="s">
        <v>11</v>
      </c>
      <c r="B1" s="93" t="s">
        <v>2400</v>
      </c>
      <c r="C1" s="93" t="s">
        <v>2401</v>
      </c>
      <c r="D1" s="93" t="s">
        <v>2402</v>
      </c>
      <c r="E1" s="93" t="s">
        <v>2357</v>
      </c>
      <c r="F1" s="93" t="s">
        <v>2403</v>
      </c>
      <c r="G1" s="93" t="s">
        <v>2361</v>
      </c>
      <c r="H1" s="93" t="s">
        <v>2404</v>
      </c>
    </row>
    <row r="2" spans="1:8" ht="14.45" x14ac:dyDescent="0.3">
      <c r="A2" s="93" t="s">
        <v>29</v>
      </c>
      <c r="B2" s="3">
        <v>1091834544</v>
      </c>
      <c r="C2" s="3">
        <v>993603394</v>
      </c>
      <c r="D2" s="3">
        <f t="shared" ref="D2:D65" si="0">B2-C2</f>
        <v>98231150</v>
      </c>
      <c r="E2" s="4">
        <f t="shared" ref="E2:E65" si="1">D2/B2</f>
        <v>8.9968897338716186E-2</v>
      </c>
      <c r="F2" s="93">
        <v>108.5</v>
      </c>
      <c r="G2" s="93">
        <v>5</v>
      </c>
      <c r="H2" s="4">
        <v>0.2</v>
      </c>
    </row>
    <row r="3" spans="1:8" ht="14.45" x14ac:dyDescent="0.3">
      <c r="A3" s="93" t="s">
        <v>35</v>
      </c>
      <c r="B3" s="3">
        <v>10539100000</v>
      </c>
      <c r="C3" s="3">
        <v>8458900000</v>
      </c>
      <c r="D3" s="3">
        <f t="shared" si="0"/>
        <v>2080200000</v>
      </c>
      <c r="E3" s="4">
        <f t="shared" si="1"/>
        <v>0.19737928286096534</v>
      </c>
      <c r="F3" s="93">
        <v>88.3</v>
      </c>
      <c r="G3" s="93">
        <v>4</v>
      </c>
      <c r="H3" s="4">
        <v>0.16</v>
      </c>
    </row>
    <row r="4" spans="1:8" ht="14.45" x14ac:dyDescent="0.3">
      <c r="A4" s="93" t="s">
        <v>2318</v>
      </c>
      <c r="B4" s="3">
        <v>1156954000</v>
      </c>
      <c r="C4" s="3">
        <v>1028617000</v>
      </c>
      <c r="D4" s="3">
        <f t="shared" si="0"/>
        <v>128337000</v>
      </c>
      <c r="E4" s="4">
        <f t="shared" si="1"/>
        <v>0.11092662283893742</v>
      </c>
      <c r="F4" s="93">
        <v>124.2</v>
      </c>
      <c r="G4" s="93">
        <v>6</v>
      </c>
      <c r="H4" s="4">
        <v>0.24</v>
      </c>
    </row>
    <row r="5" spans="1:8" ht="14.45" x14ac:dyDescent="0.3">
      <c r="A5" s="93" t="s">
        <v>51</v>
      </c>
      <c r="B5" s="3">
        <v>2575148433</v>
      </c>
      <c r="C5" s="3">
        <v>2329573763</v>
      </c>
      <c r="D5" s="3">
        <f t="shared" si="0"/>
        <v>245574670</v>
      </c>
      <c r="E5" s="4">
        <f t="shared" si="1"/>
        <v>9.5363306772149867E-2</v>
      </c>
      <c r="F5" s="93">
        <v>118.3</v>
      </c>
      <c r="G5" s="93">
        <v>6</v>
      </c>
      <c r="H5" s="4">
        <v>0.24</v>
      </c>
    </row>
    <row r="6" spans="1:8" ht="14.45" x14ac:dyDescent="0.3">
      <c r="A6" s="93" t="s">
        <v>58</v>
      </c>
      <c r="B6" s="3">
        <v>899761000</v>
      </c>
      <c r="C6" s="3">
        <v>773623400</v>
      </c>
      <c r="D6" s="3">
        <f t="shared" si="0"/>
        <v>126137600</v>
      </c>
      <c r="E6" s="4">
        <f t="shared" si="1"/>
        <v>0.14019011715333293</v>
      </c>
      <c r="F6" s="93">
        <v>121.6</v>
      </c>
      <c r="G6" s="93">
        <v>6</v>
      </c>
      <c r="H6" s="4">
        <v>0.24</v>
      </c>
    </row>
    <row r="7" spans="1:8" ht="14.45" x14ac:dyDescent="0.3">
      <c r="A7" s="93" t="s">
        <v>77</v>
      </c>
      <c r="B7" s="3">
        <v>915968361</v>
      </c>
      <c r="C7" s="3">
        <v>777155653</v>
      </c>
      <c r="D7" s="3">
        <f t="shared" si="0"/>
        <v>138812708</v>
      </c>
      <c r="E7" s="4">
        <f t="shared" si="1"/>
        <v>0.15154749215186047</v>
      </c>
      <c r="F7" s="93">
        <v>93.5</v>
      </c>
      <c r="G7" s="93">
        <v>4</v>
      </c>
      <c r="H7" s="4">
        <v>0.16</v>
      </c>
    </row>
    <row r="8" spans="1:8" ht="14.45" x14ac:dyDescent="0.3">
      <c r="A8" s="93" t="s">
        <v>82</v>
      </c>
      <c r="B8" s="3">
        <v>16337538847</v>
      </c>
      <c r="C8" s="3">
        <v>15992788037</v>
      </c>
      <c r="D8" s="3">
        <f t="shared" si="0"/>
        <v>344750810</v>
      </c>
      <c r="E8" s="4">
        <f t="shared" si="1"/>
        <v>2.1101759158987723E-2</v>
      </c>
      <c r="F8" s="93">
        <v>108.6</v>
      </c>
      <c r="G8" s="93">
        <v>5</v>
      </c>
      <c r="H8" s="4">
        <v>0.2</v>
      </c>
    </row>
    <row r="9" spans="1:8" ht="14.45" x14ac:dyDescent="0.3">
      <c r="A9" s="93" t="s">
        <v>2343</v>
      </c>
      <c r="B9" s="3">
        <v>572342000</v>
      </c>
      <c r="C9" s="3">
        <v>498676000</v>
      </c>
      <c r="D9" s="3">
        <f t="shared" si="0"/>
        <v>73666000</v>
      </c>
      <c r="E9" s="4">
        <f t="shared" si="1"/>
        <v>0.12870975745271185</v>
      </c>
      <c r="F9" s="93">
        <v>260.8</v>
      </c>
      <c r="G9" s="93">
        <v>9</v>
      </c>
      <c r="H9" s="4">
        <v>0.36</v>
      </c>
    </row>
    <row r="10" spans="1:8" ht="14.45" x14ac:dyDescent="0.3">
      <c r="A10" s="93" t="s">
        <v>87</v>
      </c>
      <c r="B10" s="3">
        <v>4642068000</v>
      </c>
      <c r="C10" s="3">
        <v>4042923000</v>
      </c>
      <c r="D10" s="3">
        <f t="shared" si="0"/>
        <v>599145000</v>
      </c>
      <c r="E10" s="4">
        <f t="shared" si="1"/>
        <v>0.12906855306729673</v>
      </c>
      <c r="F10" s="93">
        <v>141.9</v>
      </c>
      <c r="G10" s="93">
        <v>7</v>
      </c>
      <c r="H10" s="4">
        <v>0.28000000000000003</v>
      </c>
    </row>
    <row r="11" spans="1:8" ht="14.45" x14ac:dyDescent="0.3">
      <c r="A11" s="93" t="s">
        <v>89</v>
      </c>
      <c r="B11" s="3">
        <v>4101713205</v>
      </c>
      <c r="C11" s="3">
        <v>3942264436</v>
      </c>
      <c r="D11" s="3">
        <f t="shared" si="0"/>
        <v>159448769</v>
      </c>
      <c r="E11" s="4">
        <f t="shared" si="1"/>
        <v>3.8873700093324783E-2</v>
      </c>
      <c r="F11" s="93">
        <v>215.7</v>
      </c>
      <c r="G11" s="93">
        <v>9</v>
      </c>
      <c r="H11" s="4">
        <v>0.36</v>
      </c>
    </row>
    <row r="12" spans="1:8" ht="14.45" x14ac:dyDescent="0.3">
      <c r="A12" s="93" t="s">
        <v>97</v>
      </c>
      <c r="B12" s="3">
        <v>4352404027</v>
      </c>
      <c r="C12" s="3">
        <v>4033916843</v>
      </c>
      <c r="D12" s="3">
        <f t="shared" si="0"/>
        <v>318487184</v>
      </c>
      <c r="E12" s="4">
        <f t="shared" si="1"/>
        <v>7.3175004439908348E-2</v>
      </c>
      <c r="F12" s="93">
        <v>318.5</v>
      </c>
      <c r="G12" s="93">
        <v>9</v>
      </c>
      <c r="H12" s="4">
        <v>0.36</v>
      </c>
    </row>
    <row r="13" spans="1:8" ht="14.45" x14ac:dyDescent="0.3">
      <c r="A13" s="93" t="s">
        <v>99</v>
      </c>
      <c r="B13" s="3">
        <v>499104000</v>
      </c>
      <c r="C13" s="3">
        <v>495047000</v>
      </c>
      <c r="D13" s="3">
        <f t="shared" si="0"/>
        <v>4057000</v>
      </c>
      <c r="E13" s="4">
        <f t="shared" si="1"/>
        <v>8.1285663909726226E-3</v>
      </c>
      <c r="F13" s="93">
        <v>43.5</v>
      </c>
      <c r="G13" s="93">
        <v>2</v>
      </c>
      <c r="H13" s="4">
        <v>0.08</v>
      </c>
    </row>
    <row r="14" spans="1:8" ht="14.45" x14ac:dyDescent="0.3">
      <c r="A14" s="93" t="s">
        <v>107</v>
      </c>
      <c r="B14" s="3">
        <v>776210684</v>
      </c>
      <c r="C14" s="3">
        <v>654635517</v>
      </c>
      <c r="D14" s="3">
        <f t="shared" si="0"/>
        <v>121575167</v>
      </c>
      <c r="E14" s="4">
        <f t="shared" si="1"/>
        <v>0.15662650554292035</v>
      </c>
      <c r="F14" s="93">
        <v>132.19999999999999</v>
      </c>
      <c r="G14" s="93">
        <v>7</v>
      </c>
      <c r="H14" s="4">
        <v>0.28000000000000003</v>
      </c>
    </row>
    <row r="15" spans="1:8" ht="14.45" x14ac:dyDescent="0.3">
      <c r="A15" s="93" t="s">
        <v>2323</v>
      </c>
      <c r="B15" s="3">
        <v>740072884</v>
      </c>
      <c r="C15" s="3">
        <v>667768501</v>
      </c>
      <c r="D15" s="3">
        <f t="shared" si="0"/>
        <v>72304383</v>
      </c>
      <c r="E15" s="4">
        <f t="shared" si="1"/>
        <v>9.7699003116022823E-2</v>
      </c>
      <c r="F15" s="93">
        <v>175.3</v>
      </c>
      <c r="G15" s="93">
        <v>8</v>
      </c>
      <c r="H15" s="4">
        <v>0.32</v>
      </c>
    </row>
    <row r="16" spans="1:8" ht="14.45" x14ac:dyDescent="0.3">
      <c r="A16" s="93" t="s">
        <v>2324</v>
      </c>
      <c r="B16" s="3">
        <v>1291000000</v>
      </c>
      <c r="C16" s="3">
        <v>1056900000</v>
      </c>
      <c r="D16" s="3">
        <f t="shared" si="0"/>
        <v>234100000</v>
      </c>
      <c r="E16" s="4">
        <f t="shared" si="1"/>
        <v>0.18133230054221533</v>
      </c>
      <c r="F16" s="93">
        <v>163</v>
      </c>
      <c r="G16" s="93">
        <v>7</v>
      </c>
      <c r="H16" s="4">
        <v>0.28000000000000003</v>
      </c>
    </row>
    <row r="17" spans="1:8" ht="14.45" x14ac:dyDescent="0.3">
      <c r="A17" s="93" t="s">
        <v>2333</v>
      </c>
      <c r="B17" s="3">
        <v>2358960000</v>
      </c>
      <c r="C17" s="3">
        <v>1821770000</v>
      </c>
      <c r="D17" s="3">
        <f t="shared" si="0"/>
        <v>537190000</v>
      </c>
      <c r="E17" s="4">
        <f t="shared" si="1"/>
        <v>0.2277232339675111</v>
      </c>
      <c r="F17" s="93">
        <v>308</v>
      </c>
      <c r="G17" s="93">
        <v>9</v>
      </c>
      <c r="H17" s="4">
        <v>0.36</v>
      </c>
    </row>
    <row r="18" spans="1:8" ht="14.45" x14ac:dyDescent="0.3">
      <c r="A18" s="93" t="s">
        <v>111</v>
      </c>
      <c r="B18" s="3">
        <v>5165530597</v>
      </c>
      <c r="C18" s="3">
        <v>4670763054</v>
      </c>
      <c r="D18" s="3">
        <f t="shared" si="0"/>
        <v>494767543</v>
      </c>
      <c r="E18" s="4">
        <f t="shared" si="1"/>
        <v>9.578252102259302E-2</v>
      </c>
      <c r="F18" s="93">
        <v>97.3</v>
      </c>
      <c r="G18" s="93">
        <v>5</v>
      </c>
      <c r="H18" s="4">
        <v>0.2</v>
      </c>
    </row>
    <row r="19" spans="1:8" ht="14.45" x14ac:dyDescent="0.3">
      <c r="A19" s="93" t="s">
        <v>115</v>
      </c>
      <c r="B19" s="3">
        <v>11705594680</v>
      </c>
      <c r="C19" s="3">
        <v>10744390565</v>
      </c>
      <c r="D19" s="3">
        <f t="shared" si="0"/>
        <v>961204115</v>
      </c>
      <c r="E19" s="4">
        <f t="shared" si="1"/>
        <v>8.2114932327385176E-2</v>
      </c>
      <c r="F19" s="93">
        <v>279.89999999999998</v>
      </c>
      <c r="G19" s="93">
        <v>9</v>
      </c>
      <c r="H19" s="4">
        <v>0.36</v>
      </c>
    </row>
    <row r="20" spans="1:8" ht="14.45" x14ac:dyDescent="0.3">
      <c r="A20" s="93" t="s">
        <v>123</v>
      </c>
      <c r="B20" s="3">
        <v>1032655497</v>
      </c>
      <c r="C20" s="3">
        <v>893235946</v>
      </c>
      <c r="D20" s="3">
        <f t="shared" si="0"/>
        <v>139419551</v>
      </c>
      <c r="E20" s="4">
        <f t="shared" si="1"/>
        <v>0.13501070919104399</v>
      </c>
      <c r="F20" s="93">
        <v>302.2</v>
      </c>
      <c r="G20" s="93">
        <v>9</v>
      </c>
      <c r="H20" s="4">
        <v>0.36</v>
      </c>
    </row>
    <row r="21" spans="1:8" ht="14.45" x14ac:dyDescent="0.3">
      <c r="A21" s="93" t="s">
        <v>129</v>
      </c>
      <c r="B21" s="3">
        <v>2219758574</v>
      </c>
      <c r="C21" s="3">
        <v>2058002667</v>
      </c>
      <c r="D21" s="3">
        <f t="shared" si="0"/>
        <v>161755907</v>
      </c>
      <c r="E21" s="4">
        <f t="shared" si="1"/>
        <v>7.2870945919364646E-2</v>
      </c>
      <c r="F21" s="93">
        <v>181.2</v>
      </c>
      <c r="G21" s="93">
        <v>8</v>
      </c>
      <c r="H21" s="4">
        <v>0.32</v>
      </c>
    </row>
    <row r="22" spans="1:8" ht="14.45" x14ac:dyDescent="0.3">
      <c r="A22" s="93" t="s">
        <v>138</v>
      </c>
      <c r="B22" s="3">
        <v>3172199486</v>
      </c>
      <c r="C22" s="3">
        <v>3139252648</v>
      </c>
      <c r="D22" s="3">
        <f t="shared" si="0"/>
        <v>32946838</v>
      </c>
      <c r="E22" s="4">
        <f t="shared" si="1"/>
        <v>1.0386117942899131E-2</v>
      </c>
      <c r="F22" s="93">
        <v>269.7</v>
      </c>
      <c r="G22" s="93">
        <v>9</v>
      </c>
      <c r="H22" s="4">
        <v>0.36</v>
      </c>
    </row>
    <row r="23" spans="1:8" ht="14.45" x14ac:dyDescent="0.3">
      <c r="A23" s="93" t="s">
        <v>2347</v>
      </c>
      <c r="B23" s="3">
        <v>3596422200</v>
      </c>
      <c r="C23" s="3">
        <v>1864847717</v>
      </c>
      <c r="D23" s="3">
        <f t="shared" si="0"/>
        <v>1731574483</v>
      </c>
      <c r="E23" s="4">
        <f t="shared" si="1"/>
        <v>0.481471414285008</v>
      </c>
      <c r="F23" s="93">
        <v>386.3</v>
      </c>
      <c r="G23" s="93">
        <v>9</v>
      </c>
      <c r="H23" s="4">
        <v>0.36</v>
      </c>
    </row>
    <row r="24" spans="1:8" ht="14.45" x14ac:dyDescent="0.3">
      <c r="A24" s="93" t="s">
        <v>141</v>
      </c>
      <c r="B24" s="3">
        <v>1350031789</v>
      </c>
      <c r="C24" s="3">
        <v>1268477694</v>
      </c>
      <c r="D24" s="3">
        <f t="shared" si="0"/>
        <v>81554095</v>
      </c>
      <c r="E24" s="4">
        <f t="shared" si="1"/>
        <v>6.0409018264976577E-2</v>
      </c>
      <c r="F24" s="93">
        <v>96.1</v>
      </c>
      <c r="G24" s="93">
        <v>5</v>
      </c>
      <c r="H24" s="4">
        <v>0.2</v>
      </c>
    </row>
    <row r="25" spans="1:8" ht="14.45" x14ac:dyDescent="0.3">
      <c r="A25" s="93" t="s">
        <v>142</v>
      </c>
      <c r="B25" s="3">
        <v>1543102018</v>
      </c>
      <c r="C25" s="3">
        <v>1217315761</v>
      </c>
      <c r="D25" s="3">
        <f t="shared" si="0"/>
        <v>325786257</v>
      </c>
      <c r="E25" s="4">
        <f t="shared" si="1"/>
        <v>0.21112425050305392</v>
      </c>
      <c r="F25" s="93">
        <v>143.9</v>
      </c>
      <c r="G25" s="93">
        <v>7</v>
      </c>
      <c r="H25" s="4">
        <v>0.28000000000000003</v>
      </c>
    </row>
    <row r="26" spans="1:8" ht="14.45" x14ac:dyDescent="0.3">
      <c r="A26" s="93" t="s">
        <v>151</v>
      </c>
      <c r="B26" s="3">
        <v>2984049613</v>
      </c>
      <c r="C26" s="3">
        <v>2900957499</v>
      </c>
      <c r="D26" s="3">
        <f t="shared" si="0"/>
        <v>83092114</v>
      </c>
      <c r="E26" s="4">
        <f t="shared" si="1"/>
        <v>2.7845419740345316E-2</v>
      </c>
      <c r="F26" s="93">
        <v>235.8</v>
      </c>
      <c r="G26" s="93">
        <v>9</v>
      </c>
      <c r="H26" s="4">
        <v>0.36</v>
      </c>
    </row>
    <row r="27" spans="1:8" ht="14.45" x14ac:dyDescent="0.3">
      <c r="A27" s="93" t="s">
        <v>2260</v>
      </c>
      <c r="B27" s="3">
        <v>266135894</v>
      </c>
      <c r="C27" s="3">
        <v>256898007</v>
      </c>
      <c r="D27" s="3">
        <f t="shared" si="0"/>
        <v>9237887</v>
      </c>
      <c r="E27" s="4">
        <f t="shared" si="1"/>
        <v>3.4711165266568665E-2</v>
      </c>
      <c r="F27" s="93">
        <v>142.4</v>
      </c>
      <c r="G27" s="93">
        <v>7</v>
      </c>
      <c r="H27" s="4">
        <v>0.28000000000000003</v>
      </c>
    </row>
    <row r="28" spans="1:8" ht="14.45" x14ac:dyDescent="0.3">
      <c r="A28" s="93" t="s">
        <v>162</v>
      </c>
      <c r="B28" s="3">
        <v>806370000</v>
      </c>
      <c r="C28" s="3">
        <v>811680000</v>
      </c>
      <c r="D28" s="3">
        <f t="shared" si="0"/>
        <v>-5310000</v>
      </c>
      <c r="E28" s="4">
        <f t="shared" si="1"/>
        <v>-6.5850664087205623E-3</v>
      </c>
      <c r="F28" s="93">
        <v>185.8</v>
      </c>
      <c r="G28" s="93">
        <v>8</v>
      </c>
      <c r="H28" s="4">
        <v>0.32</v>
      </c>
    </row>
    <row r="29" spans="1:8" ht="14.45" x14ac:dyDescent="0.3">
      <c r="A29" s="93" t="s">
        <v>167</v>
      </c>
      <c r="B29" s="3">
        <v>1842390000</v>
      </c>
      <c r="C29" s="3">
        <v>1088690000</v>
      </c>
      <c r="D29" s="3">
        <f t="shared" si="0"/>
        <v>753700000</v>
      </c>
      <c r="E29" s="4">
        <f t="shared" si="1"/>
        <v>0.40908819522468098</v>
      </c>
      <c r="F29" s="93">
        <v>179.6</v>
      </c>
      <c r="G29" s="93">
        <v>8</v>
      </c>
      <c r="H29" s="4">
        <v>0.32</v>
      </c>
    </row>
    <row r="30" spans="1:8" ht="14.45" x14ac:dyDescent="0.3">
      <c r="A30" s="93" t="s">
        <v>171</v>
      </c>
      <c r="B30" s="3">
        <v>2826761129</v>
      </c>
      <c r="C30" s="3">
        <v>2727376444</v>
      </c>
      <c r="D30" s="3">
        <f t="shared" si="0"/>
        <v>99384685</v>
      </c>
      <c r="E30" s="4">
        <f t="shared" si="1"/>
        <v>3.5158501360586666E-2</v>
      </c>
      <c r="F30" s="93">
        <v>125.9</v>
      </c>
      <c r="G30" s="93">
        <v>6</v>
      </c>
      <c r="H30" s="4">
        <v>0.24</v>
      </c>
    </row>
    <row r="31" spans="1:8" ht="14.45" x14ac:dyDescent="0.3">
      <c r="A31" s="93" t="s">
        <v>175</v>
      </c>
      <c r="B31" s="3">
        <v>3038220000</v>
      </c>
      <c r="C31" s="3">
        <v>2663210000</v>
      </c>
      <c r="D31" s="3">
        <f t="shared" si="0"/>
        <v>375010000</v>
      </c>
      <c r="E31" s="4">
        <f t="shared" si="1"/>
        <v>0.12343082462757798</v>
      </c>
      <c r="F31" s="93">
        <v>174.8</v>
      </c>
      <c r="G31" s="93">
        <v>8</v>
      </c>
      <c r="H31" s="4">
        <v>0.32</v>
      </c>
    </row>
    <row r="32" spans="1:8" ht="14.45" x14ac:dyDescent="0.3">
      <c r="A32" s="93" t="s">
        <v>180</v>
      </c>
      <c r="B32" s="3">
        <v>3777921445</v>
      </c>
      <c r="C32" s="3">
        <v>3441805698</v>
      </c>
      <c r="D32" s="3">
        <f t="shared" si="0"/>
        <v>336115747</v>
      </c>
      <c r="E32" s="4">
        <f t="shared" si="1"/>
        <v>8.8968431952136579E-2</v>
      </c>
      <c r="F32" s="93">
        <v>118.9</v>
      </c>
      <c r="G32" s="93">
        <v>6</v>
      </c>
      <c r="H32" s="4">
        <v>0.24</v>
      </c>
    </row>
    <row r="33" spans="1:8" ht="14.45" x14ac:dyDescent="0.3">
      <c r="A33" s="93" t="s">
        <v>187</v>
      </c>
      <c r="B33" s="3">
        <v>4712137486</v>
      </c>
      <c r="C33" s="3">
        <v>4362205638</v>
      </c>
      <c r="D33" s="3">
        <f t="shared" si="0"/>
        <v>349931848</v>
      </c>
      <c r="E33" s="4">
        <f t="shared" si="1"/>
        <v>7.4261807733680379E-2</v>
      </c>
      <c r="F33" s="93">
        <v>132.19999999999999</v>
      </c>
      <c r="G33" s="93">
        <v>7</v>
      </c>
      <c r="H33" s="4">
        <v>0.28000000000000003</v>
      </c>
    </row>
    <row r="34" spans="1:8" ht="14.45" x14ac:dyDescent="0.3">
      <c r="A34" s="93" t="s">
        <v>191</v>
      </c>
      <c r="B34" s="3">
        <v>1288363748</v>
      </c>
      <c r="C34" s="3">
        <v>1075113151</v>
      </c>
      <c r="D34" s="3">
        <f t="shared" si="0"/>
        <v>213250597</v>
      </c>
      <c r="E34" s="4">
        <f t="shared" si="1"/>
        <v>0.16552048855072254</v>
      </c>
      <c r="F34" s="93">
        <v>90.4</v>
      </c>
      <c r="G34" s="93">
        <v>4</v>
      </c>
      <c r="H34" s="4">
        <v>0.16</v>
      </c>
    </row>
    <row r="35" spans="1:8" ht="14.45" x14ac:dyDescent="0.3">
      <c r="A35" s="93" t="s">
        <v>192</v>
      </c>
      <c r="B35" s="3">
        <v>1468843000</v>
      </c>
      <c r="C35" s="3">
        <v>1200100000</v>
      </c>
      <c r="D35" s="3">
        <f t="shared" si="0"/>
        <v>268743000</v>
      </c>
      <c r="E35" s="4">
        <f t="shared" si="1"/>
        <v>0.18296237242509922</v>
      </c>
      <c r="F35" s="93">
        <v>180.4</v>
      </c>
      <c r="G35" s="93">
        <v>8</v>
      </c>
      <c r="H35" s="4">
        <v>0.32</v>
      </c>
    </row>
    <row r="36" spans="1:8" ht="14.45" x14ac:dyDescent="0.3">
      <c r="A36" s="93" t="s">
        <v>206</v>
      </c>
      <c r="B36" s="3">
        <v>1524360000</v>
      </c>
      <c r="C36" s="3">
        <v>1440570000</v>
      </c>
      <c r="D36" s="3">
        <f t="shared" si="0"/>
        <v>83790000</v>
      </c>
      <c r="E36" s="4">
        <f t="shared" si="1"/>
        <v>5.4967330551838146E-2</v>
      </c>
      <c r="F36" s="93">
        <v>104.6</v>
      </c>
      <c r="G36" s="93">
        <v>5</v>
      </c>
      <c r="H36" s="4">
        <v>0.2</v>
      </c>
    </row>
    <row r="37" spans="1:8" ht="14.45" x14ac:dyDescent="0.3">
      <c r="A37" s="93" t="s">
        <v>207</v>
      </c>
      <c r="B37" s="3">
        <v>1192746563</v>
      </c>
      <c r="C37" s="3">
        <v>1264824899</v>
      </c>
      <c r="D37" s="3">
        <f t="shared" si="0"/>
        <v>-72078336</v>
      </c>
      <c r="E37" s="4">
        <f t="shared" si="1"/>
        <v>-6.0430554349038185E-2</v>
      </c>
      <c r="F37" s="93">
        <v>307</v>
      </c>
      <c r="G37" s="93">
        <v>9</v>
      </c>
      <c r="H37" s="4">
        <v>0.36</v>
      </c>
    </row>
    <row r="38" spans="1:8" ht="14.45" x14ac:dyDescent="0.3">
      <c r="A38" s="93" t="s">
        <v>209</v>
      </c>
      <c r="B38" s="3">
        <v>186061165</v>
      </c>
      <c r="C38" s="3">
        <v>216691199</v>
      </c>
      <c r="D38" s="3">
        <f t="shared" si="0"/>
        <v>-30630034</v>
      </c>
      <c r="E38" s="4">
        <f t="shared" si="1"/>
        <v>-0.16462346669709393</v>
      </c>
      <c r="F38" s="93">
        <v>296.60000000000002</v>
      </c>
      <c r="G38" s="93">
        <v>9</v>
      </c>
      <c r="H38" s="4">
        <v>0.36</v>
      </c>
    </row>
    <row r="39" spans="1:8" ht="14.45" x14ac:dyDescent="0.3">
      <c r="A39" s="93" t="s">
        <v>210</v>
      </c>
      <c r="B39" s="3">
        <v>18863864960</v>
      </c>
      <c r="C39" s="3">
        <v>16841305153</v>
      </c>
      <c r="D39" s="3">
        <f t="shared" si="0"/>
        <v>2022559807</v>
      </c>
      <c r="E39" s="4">
        <f t="shared" si="1"/>
        <v>0.10721873864601711</v>
      </c>
      <c r="F39" s="93">
        <v>197.6</v>
      </c>
      <c r="G39" s="93">
        <v>8</v>
      </c>
      <c r="H39" s="4">
        <v>0.32</v>
      </c>
    </row>
    <row r="40" spans="1:8" ht="14.45" x14ac:dyDescent="0.3">
      <c r="A40" s="93" t="s">
        <v>211</v>
      </c>
      <c r="B40" s="3">
        <v>3623142017</v>
      </c>
      <c r="C40" s="3">
        <v>3228861790</v>
      </c>
      <c r="D40" s="3">
        <f t="shared" si="0"/>
        <v>394280227</v>
      </c>
      <c r="E40" s="4">
        <f t="shared" si="1"/>
        <v>0.10882273594300568</v>
      </c>
      <c r="F40" s="93">
        <v>252.5</v>
      </c>
      <c r="G40" s="93">
        <v>9</v>
      </c>
      <c r="H40" s="4">
        <v>0.36</v>
      </c>
    </row>
    <row r="41" spans="1:8" ht="14.45" x14ac:dyDescent="0.3">
      <c r="A41" s="93" t="s">
        <v>212</v>
      </c>
      <c r="B41" s="3">
        <v>6759462002</v>
      </c>
      <c r="C41" s="3">
        <v>5680893778</v>
      </c>
      <c r="D41" s="3">
        <f t="shared" si="0"/>
        <v>1078568224</v>
      </c>
      <c r="E41" s="4">
        <f t="shared" si="1"/>
        <v>0.15956421142405589</v>
      </c>
      <c r="F41" s="93">
        <v>210.4</v>
      </c>
      <c r="G41" s="93">
        <v>8</v>
      </c>
      <c r="H41" s="4">
        <v>0.32</v>
      </c>
    </row>
    <row r="42" spans="1:8" x14ac:dyDescent="0.25">
      <c r="A42" s="93" t="s">
        <v>214</v>
      </c>
      <c r="B42" s="3">
        <v>382549575</v>
      </c>
      <c r="C42" s="3">
        <v>346705918</v>
      </c>
      <c r="D42" s="3">
        <f t="shared" si="0"/>
        <v>35843657</v>
      </c>
      <c r="E42" s="4">
        <f t="shared" si="1"/>
        <v>9.369676335413521E-2</v>
      </c>
      <c r="F42" s="93">
        <v>144.30000000000001</v>
      </c>
      <c r="G42" s="93">
        <v>7</v>
      </c>
      <c r="H42" s="4">
        <v>0.28000000000000003</v>
      </c>
    </row>
    <row r="43" spans="1:8" x14ac:dyDescent="0.25">
      <c r="A43" s="93" t="s">
        <v>215</v>
      </c>
      <c r="B43" s="3">
        <v>8444765582</v>
      </c>
      <c r="C43" s="3">
        <v>8077205172</v>
      </c>
      <c r="D43" s="3">
        <f t="shared" si="0"/>
        <v>367560410</v>
      </c>
      <c r="E43" s="4">
        <f t="shared" si="1"/>
        <v>4.3525235417245241E-2</v>
      </c>
      <c r="F43" s="93">
        <v>83.7</v>
      </c>
      <c r="G43" s="93">
        <v>4</v>
      </c>
      <c r="H43" s="4">
        <v>0.16</v>
      </c>
    </row>
    <row r="44" spans="1:8" x14ac:dyDescent="0.25">
      <c r="A44" s="93" t="s">
        <v>216</v>
      </c>
      <c r="B44" s="3">
        <v>3998522861</v>
      </c>
      <c r="C44" s="3">
        <v>3819956279</v>
      </c>
      <c r="D44" s="3">
        <f t="shared" si="0"/>
        <v>178566582</v>
      </c>
      <c r="E44" s="4">
        <f t="shared" si="1"/>
        <v>4.4658137068982987E-2</v>
      </c>
      <c r="F44" s="93">
        <v>51.4</v>
      </c>
      <c r="G44" s="93">
        <v>2</v>
      </c>
      <c r="H44" s="4">
        <v>0.08</v>
      </c>
    </row>
    <row r="45" spans="1:8" x14ac:dyDescent="0.25">
      <c r="A45" s="93" t="s">
        <v>217</v>
      </c>
      <c r="B45" s="3">
        <v>2984799071</v>
      </c>
      <c r="C45" s="3">
        <v>2983495666</v>
      </c>
      <c r="D45" s="3">
        <f t="shared" si="0"/>
        <v>1303405</v>
      </c>
      <c r="E45" s="4">
        <f t="shared" si="1"/>
        <v>4.3668098555234373E-4</v>
      </c>
      <c r="F45" s="93">
        <v>96.4</v>
      </c>
      <c r="G45" s="93">
        <v>5</v>
      </c>
      <c r="H45" s="4">
        <v>0.2</v>
      </c>
    </row>
    <row r="46" spans="1:8" x14ac:dyDescent="0.25">
      <c r="A46" s="93" t="s">
        <v>218</v>
      </c>
      <c r="B46" s="3">
        <v>222882376</v>
      </c>
      <c r="C46" s="3">
        <v>201376182</v>
      </c>
      <c r="D46" s="3">
        <f t="shared" si="0"/>
        <v>21506194</v>
      </c>
      <c r="E46" s="4">
        <f t="shared" si="1"/>
        <v>9.649122728304009E-2</v>
      </c>
      <c r="F46" s="93">
        <v>148.9</v>
      </c>
      <c r="G46" s="93">
        <v>7</v>
      </c>
      <c r="H46" s="4">
        <v>0.28000000000000003</v>
      </c>
    </row>
    <row r="47" spans="1:8" x14ac:dyDescent="0.25">
      <c r="A47" s="93" t="s">
        <v>219</v>
      </c>
      <c r="B47" s="3">
        <v>428820478</v>
      </c>
      <c r="C47" s="3">
        <v>403729918</v>
      </c>
      <c r="D47" s="3">
        <f t="shared" si="0"/>
        <v>25090560</v>
      </c>
      <c r="E47" s="4">
        <f t="shared" si="1"/>
        <v>5.8510638570763406E-2</v>
      </c>
      <c r="F47" s="93">
        <v>67.7</v>
      </c>
      <c r="G47" s="93">
        <v>3</v>
      </c>
      <c r="H47" s="4">
        <v>0.12</v>
      </c>
    </row>
    <row r="48" spans="1:8" x14ac:dyDescent="0.25">
      <c r="A48" s="93" t="s">
        <v>220</v>
      </c>
      <c r="B48" s="3">
        <v>2781467781</v>
      </c>
      <c r="C48" s="3">
        <v>1909163511</v>
      </c>
      <c r="D48" s="3">
        <f t="shared" si="0"/>
        <v>872304270</v>
      </c>
      <c r="E48" s="4">
        <f t="shared" si="1"/>
        <v>0.31361293341545993</v>
      </c>
      <c r="F48" s="93">
        <v>120.5</v>
      </c>
      <c r="G48" s="93">
        <v>6</v>
      </c>
      <c r="H48" s="4">
        <v>0.24</v>
      </c>
    </row>
    <row r="49" spans="1:8" x14ac:dyDescent="0.25">
      <c r="A49" s="93" t="s">
        <v>221</v>
      </c>
      <c r="B49" s="3">
        <v>3714706268</v>
      </c>
      <c r="C49" s="3">
        <v>3136645836</v>
      </c>
      <c r="D49" s="3">
        <f t="shared" si="0"/>
        <v>578060432</v>
      </c>
      <c r="E49" s="4">
        <f t="shared" si="1"/>
        <v>0.15561403521447958</v>
      </c>
      <c r="F49" s="93">
        <v>173.8</v>
      </c>
      <c r="G49" s="93">
        <v>8</v>
      </c>
      <c r="H49" s="4">
        <v>0.32</v>
      </c>
    </row>
    <row r="50" spans="1:8" x14ac:dyDescent="0.25">
      <c r="A50" s="93" t="s">
        <v>222</v>
      </c>
      <c r="B50" s="3">
        <v>575127769</v>
      </c>
      <c r="C50" s="3">
        <v>496597575</v>
      </c>
      <c r="D50" s="3">
        <f t="shared" si="0"/>
        <v>78530194</v>
      </c>
      <c r="E50" s="4">
        <f t="shared" si="1"/>
        <v>0.13654390942823699</v>
      </c>
      <c r="F50" s="93">
        <v>125.5</v>
      </c>
      <c r="G50" s="93">
        <v>6</v>
      </c>
      <c r="H50" s="4">
        <v>0.24</v>
      </c>
    </row>
    <row r="51" spans="1:8" x14ac:dyDescent="0.25">
      <c r="A51" s="93" t="s">
        <v>223</v>
      </c>
      <c r="B51" s="3">
        <v>3986792209</v>
      </c>
      <c r="C51" s="3">
        <v>3551780554</v>
      </c>
      <c r="D51" s="3">
        <f t="shared" si="0"/>
        <v>435011655</v>
      </c>
      <c r="E51" s="4">
        <f t="shared" si="1"/>
        <v>0.10911319983468945</v>
      </c>
      <c r="F51" s="93">
        <v>87.4</v>
      </c>
      <c r="G51" s="93">
        <v>4</v>
      </c>
      <c r="H51" s="4">
        <v>0.16</v>
      </c>
    </row>
    <row r="52" spans="1:8" x14ac:dyDescent="0.25">
      <c r="A52" s="93" t="s">
        <v>224</v>
      </c>
      <c r="B52" s="3">
        <v>830595287</v>
      </c>
      <c r="C52" s="3">
        <v>682007037</v>
      </c>
      <c r="D52" s="3">
        <f t="shared" si="0"/>
        <v>148588250</v>
      </c>
      <c r="E52" s="4">
        <f t="shared" si="1"/>
        <v>0.17889368303145692</v>
      </c>
      <c r="F52" s="93">
        <v>131.6</v>
      </c>
      <c r="G52" s="93">
        <v>7</v>
      </c>
      <c r="H52" s="4">
        <v>0.28000000000000003</v>
      </c>
    </row>
    <row r="53" spans="1:8" x14ac:dyDescent="0.25">
      <c r="A53" s="93" t="s">
        <v>225</v>
      </c>
      <c r="B53" s="3">
        <v>5184622055</v>
      </c>
      <c r="C53" s="3">
        <v>4979661507</v>
      </c>
      <c r="D53" s="3">
        <f t="shared" si="0"/>
        <v>204960548</v>
      </c>
      <c r="E53" s="4">
        <f t="shared" si="1"/>
        <v>3.9532399049673837E-2</v>
      </c>
      <c r="F53" s="93">
        <v>255.4</v>
      </c>
      <c r="G53" s="93">
        <v>9</v>
      </c>
      <c r="H53" s="4">
        <v>0.36</v>
      </c>
    </row>
    <row r="54" spans="1:8" x14ac:dyDescent="0.25">
      <c r="A54" s="93" t="s">
        <v>226</v>
      </c>
      <c r="B54" s="3">
        <v>108182674</v>
      </c>
      <c r="C54" s="3">
        <v>82440411</v>
      </c>
      <c r="D54" s="3">
        <f t="shared" si="0"/>
        <v>25742263</v>
      </c>
      <c r="E54" s="4">
        <f t="shared" si="1"/>
        <v>0.23795180917787259</v>
      </c>
      <c r="F54" s="93">
        <v>93.3</v>
      </c>
      <c r="G54" s="93">
        <v>4</v>
      </c>
      <c r="H54" s="4">
        <v>0.16</v>
      </c>
    </row>
    <row r="55" spans="1:8" x14ac:dyDescent="0.25">
      <c r="A55" s="93" t="s">
        <v>227</v>
      </c>
      <c r="B55" s="3">
        <v>4612101098</v>
      </c>
      <c r="C55" s="3">
        <v>4065974106</v>
      </c>
      <c r="D55" s="3">
        <f t="shared" si="0"/>
        <v>546126992</v>
      </c>
      <c r="E55" s="4">
        <f t="shared" si="1"/>
        <v>0.11841175646319278</v>
      </c>
      <c r="F55" s="93">
        <v>86</v>
      </c>
      <c r="G55" s="93">
        <v>4</v>
      </c>
      <c r="H55" s="4">
        <v>0.16</v>
      </c>
    </row>
    <row r="56" spans="1:8" x14ac:dyDescent="0.25">
      <c r="A56" s="93" t="s">
        <v>228</v>
      </c>
      <c r="B56" s="3">
        <v>1492399536</v>
      </c>
      <c r="C56" s="3">
        <v>1239212977</v>
      </c>
      <c r="D56" s="3">
        <f t="shared" si="0"/>
        <v>253186559</v>
      </c>
      <c r="E56" s="4">
        <f t="shared" si="1"/>
        <v>0.16965065513126773</v>
      </c>
      <c r="F56" s="93">
        <v>189.2</v>
      </c>
      <c r="G56" s="93">
        <v>8</v>
      </c>
      <c r="H56" s="4">
        <v>0.32</v>
      </c>
    </row>
    <row r="57" spans="1:8" x14ac:dyDescent="0.25">
      <c r="A57" s="93" t="s">
        <v>229</v>
      </c>
      <c r="B57" s="3">
        <v>2075673590</v>
      </c>
      <c r="C57" s="3">
        <v>1907534254</v>
      </c>
      <c r="D57" s="3">
        <f t="shared" si="0"/>
        <v>168139336</v>
      </c>
      <c r="E57" s="4">
        <f t="shared" si="1"/>
        <v>8.1004709415799819E-2</v>
      </c>
      <c r="F57" s="93">
        <v>48.8</v>
      </c>
      <c r="G57" s="93">
        <v>2</v>
      </c>
      <c r="H57" s="4">
        <v>0.08</v>
      </c>
    </row>
    <row r="58" spans="1:8" x14ac:dyDescent="0.25">
      <c r="A58" s="93" t="s">
        <v>230</v>
      </c>
      <c r="B58" s="3">
        <v>6808665567</v>
      </c>
      <c r="C58" s="3">
        <v>6318910872</v>
      </c>
      <c r="D58" s="3">
        <f t="shared" si="0"/>
        <v>489754695</v>
      </c>
      <c r="E58" s="4">
        <f t="shared" si="1"/>
        <v>7.1931084025293551E-2</v>
      </c>
      <c r="F58" s="93">
        <v>97.6</v>
      </c>
      <c r="G58" s="93">
        <v>5</v>
      </c>
      <c r="H58" s="4">
        <v>0.2</v>
      </c>
    </row>
    <row r="59" spans="1:8" x14ac:dyDescent="0.25">
      <c r="A59" s="93" t="s">
        <v>231</v>
      </c>
      <c r="B59" s="3">
        <v>8033215230</v>
      </c>
      <c r="C59" s="3">
        <v>7144292537</v>
      </c>
      <c r="D59" s="3">
        <f t="shared" si="0"/>
        <v>888922693</v>
      </c>
      <c r="E59" s="4">
        <f t="shared" si="1"/>
        <v>0.11065590396237895</v>
      </c>
      <c r="F59" s="93">
        <v>191.7</v>
      </c>
      <c r="G59" s="93">
        <v>8</v>
      </c>
      <c r="H59" s="4">
        <v>0.32</v>
      </c>
    </row>
    <row r="60" spans="1:8" x14ac:dyDescent="0.25">
      <c r="A60" s="93" t="s">
        <v>232</v>
      </c>
      <c r="B60" s="3">
        <v>2085449133</v>
      </c>
      <c r="C60" s="3">
        <v>1928388745</v>
      </c>
      <c r="D60" s="3">
        <f t="shared" si="0"/>
        <v>157060388</v>
      </c>
      <c r="E60" s="4">
        <f t="shared" si="1"/>
        <v>7.5312500081966757E-2</v>
      </c>
      <c r="F60" s="93">
        <v>336.7</v>
      </c>
      <c r="G60" s="93">
        <v>9</v>
      </c>
      <c r="H60" s="4">
        <v>0.36</v>
      </c>
    </row>
    <row r="61" spans="1:8" x14ac:dyDescent="0.25">
      <c r="A61" s="93" t="s">
        <v>233</v>
      </c>
      <c r="B61" s="3">
        <v>364301895</v>
      </c>
      <c r="C61" s="3">
        <v>318682696</v>
      </c>
      <c r="D61" s="3">
        <f t="shared" si="0"/>
        <v>45619199</v>
      </c>
      <c r="E61" s="4">
        <f t="shared" si="1"/>
        <v>0.12522361158730727</v>
      </c>
      <c r="F61" s="93">
        <v>168.6</v>
      </c>
      <c r="G61" s="93">
        <v>7</v>
      </c>
      <c r="H61" s="4">
        <v>0.28000000000000003</v>
      </c>
    </row>
    <row r="62" spans="1:8" x14ac:dyDescent="0.25">
      <c r="A62" s="93" t="s">
        <v>234</v>
      </c>
      <c r="B62" s="3">
        <v>5579752754</v>
      </c>
      <c r="C62" s="3">
        <v>5179473602</v>
      </c>
      <c r="D62" s="3">
        <f t="shared" si="0"/>
        <v>400279152</v>
      </c>
      <c r="E62" s="4">
        <f t="shared" si="1"/>
        <v>7.1737793706548883E-2</v>
      </c>
      <c r="F62" s="93">
        <v>156.80000000000001</v>
      </c>
      <c r="G62" s="93">
        <v>7</v>
      </c>
      <c r="H62" s="4">
        <v>0.28000000000000003</v>
      </c>
    </row>
    <row r="63" spans="1:8" x14ac:dyDescent="0.25">
      <c r="A63" s="93" t="s">
        <v>237</v>
      </c>
      <c r="B63" s="3">
        <v>2903844543</v>
      </c>
      <c r="C63" s="3">
        <v>2590336368</v>
      </c>
      <c r="D63" s="3">
        <f t="shared" si="0"/>
        <v>313508175</v>
      </c>
      <c r="E63" s="4">
        <f t="shared" si="1"/>
        <v>0.10796314002267855</v>
      </c>
      <c r="F63" s="93">
        <v>51.3</v>
      </c>
      <c r="G63" s="93">
        <v>2</v>
      </c>
      <c r="H63" s="4">
        <v>0.08</v>
      </c>
    </row>
    <row r="64" spans="1:8" x14ac:dyDescent="0.25">
      <c r="A64" s="93" t="s">
        <v>244</v>
      </c>
      <c r="B64" s="3">
        <v>8801191649</v>
      </c>
      <c r="C64" s="3">
        <v>7285565423</v>
      </c>
      <c r="D64" s="3">
        <f t="shared" si="0"/>
        <v>1515626226</v>
      </c>
      <c r="E64" s="4">
        <f t="shared" si="1"/>
        <v>0.17220693361133738</v>
      </c>
      <c r="F64" s="93">
        <v>107.8</v>
      </c>
      <c r="G64" s="93">
        <v>5</v>
      </c>
      <c r="H64" s="4">
        <v>0.2</v>
      </c>
    </row>
    <row r="65" spans="1:8" x14ac:dyDescent="0.25">
      <c r="A65" s="93" t="s">
        <v>246</v>
      </c>
      <c r="B65" s="3">
        <v>2795094888</v>
      </c>
      <c r="C65" s="3">
        <v>2578195144</v>
      </c>
      <c r="D65" s="3">
        <f t="shared" si="0"/>
        <v>216899744</v>
      </c>
      <c r="E65" s="4">
        <f t="shared" si="1"/>
        <v>7.7600136199741071E-2</v>
      </c>
      <c r="F65" s="93">
        <v>51.9</v>
      </c>
      <c r="G65" s="93">
        <v>2</v>
      </c>
      <c r="H65" s="4">
        <v>0.08</v>
      </c>
    </row>
    <row r="66" spans="1:8" x14ac:dyDescent="0.25">
      <c r="A66" s="93" t="s">
        <v>248</v>
      </c>
      <c r="B66" s="3">
        <v>4397006571</v>
      </c>
      <c r="C66" s="3">
        <v>3988454052</v>
      </c>
      <c r="D66" s="3">
        <f t="shared" ref="D66:D129" si="2">B66-C66</f>
        <v>408552519</v>
      </c>
      <c r="E66" s="4">
        <f t="shared" ref="E66:E129" si="3">D66/B66</f>
        <v>9.2916058323534403E-2</v>
      </c>
      <c r="F66" s="93">
        <v>184.6</v>
      </c>
      <c r="G66" s="93">
        <v>8</v>
      </c>
      <c r="H66" s="4">
        <v>0.32</v>
      </c>
    </row>
    <row r="67" spans="1:8" x14ac:dyDescent="0.25">
      <c r="A67" s="93" t="s">
        <v>251</v>
      </c>
      <c r="B67" s="3">
        <v>2747943839</v>
      </c>
      <c r="C67" s="3">
        <v>2399416293</v>
      </c>
      <c r="D67" s="3">
        <f t="shared" si="2"/>
        <v>348527546</v>
      </c>
      <c r="E67" s="4">
        <f t="shared" si="3"/>
        <v>0.12683212118586532</v>
      </c>
      <c r="F67" s="93">
        <v>107.5</v>
      </c>
      <c r="G67" s="93">
        <v>5</v>
      </c>
      <c r="H67" s="4">
        <v>0.2</v>
      </c>
    </row>
    <row r="68" spans="1:8" x14ac:dyDescent="0.25">
      <c r="A68" s="93" t="s">
        <v>262</v>
      </c>
      <c r="B68" s="3">
        <v>166216813</v>
      </c>
      <c r="C68" s="3">
        <v>95513570</v>
      </c>
      <c r="D68" s="3">
        <f t="shared" si="2"/>
        <v>70703243</v>
      </c>
      <c r="E68" s="4">
        <f t="shared" si="3"/>
        <v>0.42536757698512723</v>
      </c>
      <c r="F68" s="93">
        <v>54.4</v>
      </c>
      <c r="G68" s="93">
        <v>2</v>
      </c>
      <c r="H68" s="4">
        <v>0.08</v>
      </c>
    </row>
    <row r="69" spans="1:8" x14ac:dyDescent="0.25">
      <c r="A69" s="93" t="s">
        <v>265</v>
      </c>
      <c r="B69" s="3">
        <v>2469015365</v>
      </c>
      <c r="C69" s="3">
        <v>2141221863</v>
      </c>
      <c r="D69" s="3">
        <f t="shared" si="2"/>
        <v>327793502</v>
      </c>
      <c r="E69" s="4">
        <f t="shared" si="3"/>
        <v>0.13276284410648048</v>
      </c>
      <c r="F69" s="93">
        <v>229.4</v>
      </c>
      <c r="G69" s="93">
        <v>9</v>
      </c>
      <c r="H69" s="4">
        <v>0.36</v>
      </c>
    </row>
    <row r="70" spans="1:8" x14ac:dyDescent="0.25">
      <c r="A70" s="93" t="s">
        <v>269</v>
      </c>
      <c r="B70" s="3">
        <v>4342002850</v>
      </c>
      <c r="C70" s="3">
        <v>4259269173</v>
      </c>
      <c r="D70" s="3">
        <f t="shared" si="2"/>
        <v>82733677</v>
      </c>
      <c r="E70" s="4">
        <f t="shared" si="3"/>
        <v>1.9054265936283298E-2</v>
      </c>
      <c r="F70" s="93">
        <v>188.5</v>
      </c>
      <c r="G70" s="93">
        <v>8</v>
      </c>
      <c r="H70" s="4">
        <v>0.32</v>
      </c>
    </row>
    <row r="71" spans="1:8" x14ac:dyDescent="0.25">
      <c r="A71" s="93" t="s">
        <v>278</v>
      </c>
      <c r="B71" s="3">
        <v>2598570000</v>
      </c>
      <c r="C71" s="3">
        <v>2107250000</v>
      </c>
      <c r="D71" s="3">
        <f t="shared" si="2"/>
        <v>491320000</v>
      </c>
      <c r="E71" s="4">
        <f t="shared" si="3"/>
        <v>0.18907322104080321</v>
      </c>
      <c r="F71" s="93">
        <v>242.5</v>
      </c>
      <c r="G71" s="93">
        <v>9</v>
      </c>
      <c r="H71" s="4">
        <v>0.36</v>
      </c>
    </row>
    <row r="72" spans="1:8" x14ac:dyDescent="0.25">
      <c r="A72" s="93" t="s">
        <v>2312</v>
      </c>
      <c r="B72" s="3">
        <v>1160826158</v>
      </c>
      <c r="C72" s="3">
        <v>1028941051</v>
      </c>
      <c r="D72" s="3">
        <f t="shared" si="2"/>
        <v>131885107</v>
      </c>
      <c r="E72" s="4">
        <f t="shared" si="3"/>
        <v>0.11361314189131151</v>
      </c>
      <c r="F72" s="93">
        <v>98.2</v>
      </c>
      <c r="G72" s="93">
        <v>5</v>
      </c>
      <c r="H72" s="4">
        <v>0.2</v>
      </c>
    </row>
    <row r="73" spans="1:8" x14ac:dyDescent="0.25">
      <c r="A73" s="93" t="s">
        <v>2344</v>
      </c>
      <c r="B73" s="3">
        <v>777155653</v>
      </c>
      <c r="C73" s="3">
        <v>678096820</v>
      </c>
      <c r="D73" s="3">
        <f t="shared" si="2"/>
        <v>99058833</v>
      </c>
      <c r="E73" s="4">
        <f t="shared" si="3"/>
        <v>0.12746331139406897</v>
      </c>
      <c r="F73" s="93">
        <v>209.1</v>
      </c>
      <c r="G73" s="93">
        <v>8</v>
      </c>
      <c r="H73" s="4">
        <v>0.32</v>
      </c>
    </row>
    <row r="74" spans="1:8" x14ac:dyDescent="0.25">
      <c r="A74" s="93" t="s">
        <v>286</v>
      </c>
      <c r="B74" s="3">
        <v>7358051073</v>
      </c>
      <c r="C74" s="3">
        <v>6493567237</v>
      </c>
      <c r="D74" s="3">
        <f t="shared" si="2"/>
        <v>864483836</v>
      </c>
      <c r="E74" s="4">
        <f t="shared" si="3"/>
        <v>0.117488153781941</v>
      </c>
      <c r="F74" s="93">
        <v>174.8</v>
      </c>
      <c r="G74" s="93">
        <v>8</v>
      </c>
      <c r="H74" s="4">
        <v>0.32</v>
      </c>
    </row>
    <row r="75" spans="1:8" x14ac:dyDescent="0.25">
      <c r="A75" s="93" t="s">
        <v>295</v>
      </c>
      <c r="B75" s="3">
        <v>1985969000</v>
      </c>
      <c r="C75" s="3">
        <v>1848968000</v>
      </c>
      <c r="D75" s="3">
        <f t="shared" si="2"/>
        <v>137001000</v>
      </c>
      <c r="E75" s="4">
        <f t="shared" si="3"/>
        <v>6.8984460482515081E-2</v>
      </c>
      <c r="F75" s="93">
        <v>166.3</v>
      </c>
      <c r="G75" s="93">
        <v>7</v>
      </c>
      <c r="H75" s="4">
        <v>0.28000000000000003</v>
      </c>
    </row>
    <row r="76" spans="1:8" x14ac:dyDescent="0.25">
      <c r="A76" s="93" t="s">
        <v>319</v>
      </c>
      <c r="B76" s="3">
        <v>2219233953</v>
      </c>
      <c r="C76" s="3">
        <v>1991297621</v>
      </c>
      <c r="D76" s="3">
        <f t="shared" si="2"/>
        <v>227936332</v>
      </c>
      <c r="E76" s="4">
        <f t="shared" si="3"/>
        <v>0.10270946498987707</v>
      </c>
      <c r="F76" s="93">
        <v>153.6</v>
      </c>
      <c r="G76" s="93">
        <v>7</v>
      </c>
      <c r="H76" s="4">
        <v>0.28000000000000003</v>
      </c>
    </row>
    <row r="77" spans="1:8" x14ac:dyDescent="0.25">
      <c r="A77" s="93" t="s">
        <v>324</v>
      </c>
      <c r="B77" s="3">
        <v>3332449959</v>
      </c>
      <c r="C77" s="3">
        <v>3123999542</v>
      </c>
      <c r="D77" s="3">
        <f t="shared" si="2"/>
        <v>208450417</v>
      </c>
      <c r="E77" s="4">
        <f t="shared" si="3"/>
        <v>6.2551702070434603E-2</v>
      </c>
      <c r="F77" s="93">
        <v>126.7</v>
      </c>
      <c r="G77" s="93">
        <v>6</v>
      </c>
      <c r="H77" s="4">
        <v>0.24</v>
      </c>
    </row>
    <row r="78" spans="1:8" x14ac:dyDescent="0.25">
      <c r="A78" s="93" t="s">
        <v>337</v>
      </c>
      <c r="B78" s="3">
        <v>3952965804</v>
      </c>
      <c r="C78" s="3">
        <v>3587674904</v>
      </c>
      <c r="D78" s="3">
        <f t="shared" si="2"/>
        <v>365290900</v>
      </c>
      <c r="E78" s="4">
        <f t="shared" si="3"/>
        <v>9.2409324571025311E-2</v>
      </c>
      <c r="F78" s="93">
        <v>157.80000000000001</v>
      </c>
      <c r="G78" s="93">
        <v>7</v>
      </c>
      <c r="H78" s="4">
        <v>0.28000000000000003</v>
      </c>
    </row>
    <row r="79" spans="1:8" x14ac:dyDescent="0.25">
      <c r="A79" s="93" t="s">
        <v>340</v>
      </c>
      <c r="B79" s="3">
        <v>3723178405</v>
      </c>
      <c r="C79" s="3">
        <v>3023575391</v>
      </c>
      <c r="D79" s="3">
        <f t="shared" si="2"/>
        <v>699603014</v>
      </c>
      <c r="E79" s="4">
        <f t="shared" si="3"/>
        <v>0.18790477863227723</v>
      </c>
      <c r="F79" s="93">
        <v>201.4</v>
      </c>
      <c r="G79" s="93">
        <v>8</v>
      </c>
      <c r="H79" s="4">
        <v>0.32</v>
      </c>
    </row>
    <row r="80" spans="1:8" x14ac:dyDescent="0.25">
      <c r="A80" s="93" t="s">
        <v>2307</v>
      </c>
      <c r="B80" s="3">
        <v>610520000</v>
      </c>
      <c r="C80" s="3">
        <v>590469860</v>
      </c>
      <c r="D80" s="3">
        <f t="shared" si="2"/>
        <v>20050140</v>
      </c>
      <c r="E80" s="4">
        <f t="shared" si="3"/>
        <v>3.2841086287099523E-2</v>
      </c>
      <c r="F80" s="93">
        <v>75.8</v>
      </c>
      <c r="G80" s="93">
        <v>3</v>
      </c>
      <c r="H80" s="4">
        <v>0.12</v>
      </c>
    </row>
    <row r="81" spans="1:8" x14ac:dyDescent="0.25">
      <c r="A81" s="93" t="s">
        <v>2315</v>
      </c>
      <c r="B81" s="3">
        <v>559946000</v>
      </c>
      <c r="C81" s="3">
        <v>448854000</v>
      </c>
      <c r="D81" s="3">
        <f t="shared" si="2"/>
        <v>111092000</v>
      </c>
      <c r="E81" s="4">
        <f t="shared" si="3"/>
        <v>0.19839770263561129</v>
      </c>
      <c r="F81" s="93">
        <v>129.19999999999999</v>
      </c>
      <c r="G81" s="93">
        <v>6</v>
      </c>
      <c r="H81" s="4">
        <v>0.24</v>
      </c>
    </row>
    <row r="82" spans="1:8" x14ac:dyDescent="0.25">
      <c r="A82" s="93" t="s">
        <v>348</v>
      </c>
      <c r="B82" s="3">
        <v>6737008000</v>
      </c>
      <c r="C82" s="3">
        <v>6080852000</v>
      </c>
      <c r="D82" s="3">
        <f t="shared" si="2"/>
        <v>656156000</v>
      </c>
      <c r="E82" s="4">
        <f t="shared" si="3"/>
        <v>9.7395757879462225E-2</v>
      </c>
      <c r="F82" s="93">
        <v>235.2</v>
      </c>
      <c r="G82" s="93">
        <v>9</v>
      </c>
      <c r="H82" s="4">
        <v>0.36</v>
      </c>
    </row>
    <row r="83" spans="1:8" x14ac:dyDescent="0.25">
      <c r="A83" s="93" t="s">
        <v>349</v>
      </c>
      <c r="B83" s="3">
        <v>1395900000</v>
      </c>
      <c r="C83" s="3">
        <v>1294010000</v>
      </c>
      <c r="D83" s="3">
        <f t="shared" si="2"/>
        <v>101890000</v>
      </c>
      <c r="E83" s="4">
        <f t="shared" si="3"/>
        <v>7.2992334694462355E-2</v>
      </c>
      <c r="F83" s="93">
        <v>125.5</v>
      </c>
      <c r="G83" s="93">
        <v>6</v>
      </c>
      <c r="H83" s="4">
        <v>0.24</v>
      </c>
    </row>
    <row r="84" spans="1:8" x14ac:dyDescent="0.25">
      <c r="A84" s="93" t="s">
        <v>354</v>
      </c>
      <c r="B84" s="3">
        <v>28323853249</v>
      </c>
      <c r="C84" s="3">
        <v>27188261025</v>
      </c>
      <c r="D84" s="3">
        <f t="shared" si="2"/>
        <v>1135592224</v>
      </c>
      <c r="E84" s="4">
        <f t="shared" si="3"/>
        <v>4.0093140365359471E-2</v>
      </c>
      <c r="F84" s="93">
        <v>475.1</v>
      </c>
      <c r="G84" s="93">
        <v>9</v>
      </c>
      <c r="H84" s="4">
        <v>0.36</v>
      </c>
    </row>
    <row r="85" spans="1:8" x14ac:dyDescent="0.25">
      <c r="A85" s="93" t="s">
        <v>357</v>
      </c>
      <c r="B85" s="3">
        <v>565550000</v>
      </c>
      <c r="C85" s="3">
        <v>524430000</v>
      </c>
      <c r="D85" s="3">
        <f t="shared" si="2"/>
        <v>41120000</v>
      </c>
      <c r="E85" s="4">
        <f t="shared" si="3"/>
        <v>7.2707983379011576E-2</v>
      </c>
      <c r="F85" s="93">
        <v>61.9</v>
      </c>
      <c r="G85" s="93">
        <v>2</v>
      </c>
      <c r="H85" s="4">
        <v>0.08</v>
      </c>
    </row>
    <row r="86" spans="1:8" x14ac:dyDescent="0.25">
      <c r="A86" s="93" t="s">
        <v>368</v>
      </c>
      <c r="B86" s="3">
        <v>2519711330</v>
      </c>
      <c r="C86" s="3">
        <v>2487549794</v>
      </c>
      <c r="D86" s="3">
        <f t="shared" si="2"/>
        <v>32161536</v>
      </c>
      <c r="E86" s="4">
        <f t="shared" si="3"/>
        <v>1.2763976419473416E-2</v>
      </c>
      <c r="F86" s="93">
        <v>213.1</v>
      </c>
      <c r="G86" s="93">
        <v>8</v>
      </c>
      <c r="H86" s="4">
        <v>0.32</v>
      </c>
    </row>
    <row r="87" spans="1:8" x14ac:dyDescent="0.25">
      <c r="A87" s="93" t="s">
        <v>375</v>
      </c>
      <c r="B87" s="3">
        <v>1858895919</v>
      </c>
      <c r="C87" s="3">
        <v>1837323747</v>
      </c>
      <c r="D87" s="3">
        <f t="shared" si="2"/>
        <v>21572172</v>
      </c>
      <c r="E87" s="4">
        <f t="shared" si="3"/>
        <v>1.1604830469263083E-2</v>
      </c>
      <c r="F87" s="93">
        <v>63.6</v>
      </c>
      <c r="G87" s="93">
        <v>2</v>
      </c>
      <c r="H87" s="4">
        <v>0.08</v>
      </c>
    </row>
    <row r="88" spans="1:8" x14ac:dyDescent="0.25">
      <c r="A88" s="93" t="s">
        <v>377</v>
      </c>
      <c r="B88" s="3">
        <v>8855338380</v>
      </c>
      <c r="C88" s="3">
        <v>7547370752</v>
      </c>
      <c r="D88" s="3">
        <f t="shared" si="2"/>
        <v>1307967628</v>
      </c>
      <c r="E88" s="4">
        <f t="shared" si="3"/>
        <v>0.14770385634885247</v>
      </c>
      <c r="F88" s="93">
        <v>139.9</v>
      </c>
      <c r="G88" s="93">
        <v>7</v>
      </c>
      <c r="H88" s="4">
        <v>0.28000000000000003</v>
      </c>
    </row>
    <row r="89" spans="1:8" x14ac:dyDescent="0.25">
      <c r="A89" s="93" t="s">
        <v>2339</v>
      </c>
      <c r="B89" s="3">
        <v>1162447000</v>
      </c>
      <c r="C89" s="3">
        <v>950206000</v>
      </c>
      <c r="D89" s="3">
        <f t="shared" si="2"/>
        <v>212241000</v>
      </c>
      <c r="E89" s="4">
        <f t="shared" si="3"/>
        <v>0.18258122735918283</v>
      </c>
      <c r="F89" s="93">
        <v>223.7</v>
      </c>
      <c r="G89" s="93">
        <v>9</v>
      </c>
      <c r="H89" s="4">
        <v>0.36</v>
      </c>
    </row>
    <row r="90" spans="1:8" x14ac:dyDescent="0.25">
      <c r="A90" s="93" t="s">
        <v>381</v>
      </c>
      <c r="B90" s="3">
        <v>8699410000</v>
      </c>
      <c r="C90" s="3">
        <v>8297070000</v>
      </c>
      <c r="D90" s="3">
        <f t="shared" si="2"/>
        <v>402340000</v>
      </c>
      <c r="E90" s="4">
        <f t="shared" si="3"/>
        <v>4.6249113445624476E-2</v>
      </c>
      <c r="F90" s="93">
        <v>194.3</v>
      </c>
      <c r="G90" s="93">
        <v>8</v>
      </c>
      <c r="H90" s="4">
        <v>0.32</v>
      </c>
    </row>
    <row r="91" spans="1:8" x14ac:dyDescent="0.25">
      <c r="A91" s="93" t="s">
        <v>2322</v>
      </c>
      <c r="B91" s="3">
        <v>1500350310</v>
      </c>
      <c r="C91" s="3">
        <v>1393914200</v>
      </c>
      <c r="D91" s="3">
        <f t="shared" si="2"/>
        <v>106436110</v>
      </c>
      <c r="E91" s="4">
        <f t="shared" si="3"/>
        <v>7.0940839143093196E-2</v>
      </c>
      <c r="F91" s="93">
        <v>154.69999999999999</v>
      </c>
      <c r="G91" s="93">
        <v>7</v>
      </c>
      <c r="H91" s="4">
        <v>0.28000000000000003</v>
      </c>
    </row>
    <row r="92" spans="1:8" x14ac:dyDescent="0.25">
      <c r="A92" s="93" t="s">
        <v>403</v>
      </c>
      <c r="B92" s="3">
        <v>583110000</v>
      </c>
      <c r="C92" s="3">
        <v>710650000</v>
      </c>
      <c r="D92" s="3">
        <f t="shared" si="2"/>
        <v>-127540000</v>
      </c>
      <c r="E92" s="4">
        <f t="shared" si="3"/>
        <v>-0.21872373994615082</v>
      </c>
      <c r="F92" s="93">
        <v>94.5</v>
      </c>
      <c r="G92" s="93">
        <v>4</v>
      </c>
      <c r="H92" s="4">
        <v>0.16</v>
      </c>
    </row>
    <row r="93" spans="1:8" x14ac:dyDescent="0.25">
      <c r="A93" s="93" t="s">
        <v>411</v>
      </c>
      <c r="B93" s="3">
        <v>1200433997</v>
      </c>
      <c r="C93" s="3">
        <v>1043760838</v>
      </c>
      <c r="D93" s="3">
        <f t="shared" si="2"/>
        <v>156673159</v>
      </c>
      <c r="E93" s="4">
        <f t="shared" si="3"/>
        <v>0.13051376368175285</v>
      </c>
      <c r="F93" s="93">
        <v>109.4</v>
      </c>
      <c r="G93" s="93">
        <v>5</v>
      </c>
      <c r="H93" s="4">
        <v>0.2</v>
      </c>
    </row>
    <row r="94" spans="1:8" x14ac:dyDescent="0.25">
      <c r="A94" s="93" t="s">
        <v>418</v>
      </c>
      <c r="B94" s="3">
        <v>185010871</v>
      </c>
      <c r="C94" s="3">
        <v>167499027</v>
      </c>
      <c r="D94" s="3">
        <f t="shared" si="2"/>
        <v>17511844</v>
      </c>
      <c r="E94" s="4">
        <f t="shared" si="3"/>
        <v>9.465305419809629E-2</v>
      </c>
      <c r="F94" s="93">
        <v>80.3</v>
      </c>
      <c r="G94" s="93">
        <v>4</v>
      </c>
      <c r="H94" s="4">
        <v>0.16</v>
      </c>
    </row>
    <row r="95" spans="1:8" x14ac:dyDescent="0.25">
      <c r="A95" s="93" t="s">
        <v>422</v>
      </c>
      <c r="B95" s="3">
        <v>12916078335</v>
      </c>
      <c r="C95" s="3">
        <v>12778430872</v>
      </c>
      <c r="D95" s="3">
        <f t="shared" si="2"/>
        <v>137647463</v>
      </c>
      <c r="E95" s="4">
        <f t="shared" si="3"/>
        <v>1.0657063191309608E-2</v>
      </c>
      <c r="F95" s="93">
        <v>199.2</v>
      </c>
      <c r="G95" s="93">
        <v>8</v>
      </c>
      <c r="H95" s="4">
        <v>0.32</v>
      </c>
    </row>
    <row r="96" spans="1:8" x14ac:dyDescent="0.25">
      <c r="A96" s="93" t="s">
        <v>426</v>
      </c>
      <c r="B96" s="3">
        <v>1888066301</v>
      </c>
      <c r="C96" s="3">
        <v>1622632784</v>
      </c>
      <c r="D96" s="3">
        <f t="shared" si="2"/>
        <v>265433517</v>
      </c>
      <c r="E96" s="4">
        <f t="shared" si="3"/>
        <v>0.14058484962070195</v>
      </c>
      <c r="F96" s="93">
        <v>58.8</v>
      </c>
      <c r="G96" s="93">
        <v>2</v>
      </c>
      <c r="H96" s="4">
        <v>0.08</v>
      </c>
    </row>
    <row r="97" spans="1:8" x14ac:dyDescent="0.25">
      <c r="A97" s="93" t="s">
        <v>431</v>
      </c>
      <c r="B97" s="3">
        <v>3023400000</v>
      </c>
      <c r="C97" s="3">
        <v>2527400000</v>
      </c>
      <c r="D97" s="3">
        <f t="shared" si="2"/>
        <v>496000000</v>
      </c>
      <c r="E97" s="4">
        <f t="shared" si="3"/>
        <v>0.16405371436131508</v>
      </c>
      <c r="F97" s="93">
        <v>143.9</v>
      </c>
      <c r="G97" s="93">
        <v>7</v>
      </c>
      <c r="H97" s="4">
        <v>0.28000000000000003</v>
      </c>
    </row>
    <row r="98" spans="1:8" x14ac:dyDescent="0.25">
      <c r="A98" s="93" t="s">
        <v>2316</v>
      </c>
      <c r="B98" s="3">
        <v>369631917</v>
      </c>
      <c r="C98" s="3">
        <v>306051990</v>
      </c>
      <c r="D98" s="3">
        <f t="shared" si="2"/>
        <v>63579927</v>
      </c>
      <c r="E98" s="4">
        <f t="shared" si="3"/>
        <v>0.17200875810732547</v>
      </c>
      <c r="F98" s="93">
        <v>134.30000000000001</v>
      </c>
      <c r="G98" s="93">
        <v>7</v>
      </c>
      <c r="H98" s="4">
        <v>0.28000000000000003</v>
      </c>
    </row>
    <row r="99" spans="1:8" x14ac:dyDescent="0.25">
      <c r="A99" s="93" t="s">
        <v>432</v>
      </c>
      <c r="B99" s="3">
        <v>2386120000</v>
      </c>
      <c r="C99" s="3">
        <v>2229650000</v>
      </c>
      <c r="D99" s="3">
        <f t="shared" si="2"/>
        <v>156470000</v>
      </c>
      <c r="E99" s="4">
        <f t="shared" si="3"/>
        <v>6.5575075855363513E-2</v>
      </c>
      <c r="F99" s="93">
        <v>119.4</v>
      </c>
      <c r="G99" s="93">
        <v>6</v>
      </c>
      <c r="H99" s="4">
        <v>0.24</v>
      </c>
    </row>
    <row r="100" spans="1:8" x14ac:dyDescent="0.25">
      <c r="A100" s="93" t="s">
        <v>445</v>
      </c>
      <c r="B100" s="3">
        <v>8823730792</v>
      </c>
      <c r="C100" s="3">
        <v>8310188943</v>
      </c>
      <c r="D100" s="3">
        <f t="shared" si="2"/>
        <v>513541849</v>
      </c>
      <c r="E100" s="4">
        <f t="shared" si="3"/>
        <v>5.8200081247447015E-2</v>
      </c>
      <c r="F100" s="93">
        <v>416</v>
      </c>
      <c r="G100" s="93">
        <v>9</v>
      </c>
      <c r="H100" s="4">
        <v>0.36</v>
      </c>
    </row>
    <row r="101" spans="1:8" x14ac:dyDescent="0.25">
      <c r="A101" s="93" t="s">
        <v>452</v>
      </c>
      <c r="B101" s="3">
        <v>1487225000</v>
      </c>
      <c r="C101" s="3">
        <v>1338770000</v>
      </c>
      <c r="D101" s="3">
        <f t="shared" si="2"/>
        <v>148455000</v>
      </c>
      <c r="E101" s="4">
        <f t="shared" si="3"/>
        <v>9.9820134814839714E-2</v>
      </c>
      <c r="F101" s="93">
        <v>147.69999999999999</v>
      </c>
      <c r="G101" s="93">
        <v>7</v>
      </c>
      <c r="H101" s="4">
        <v>0.28000000000000003</v>
      </c>
    </row>
    <row r="102" spans="1:8" x14ac:dyDescent="0.25">
      <c r="A102" s="93" t="s">
        <v>455</v>
      </c>
      <c r="B102" s="3">
        <v>1126830000</v>
      </c>
      <c r="C102" s="3">
        <v>977550000</v>
      </c>
      <c r="D102" s="3">
        <f t="shared" si="2"/>
        <v>149280000</v>
      </c>
      <c r="E102" s="4">
        <f t="shared" si="3"/>
        <v>0.1324778360533532</v>
      </c>
      <c r="F102" s="93">
        <v>172.3</v>
      </c>
      <c r="G102" s="93">
        <v>8</v>
      </c>
      <c r="H102" s="4">
        <v>0.32</v>
      </c>
    </row>
    <row r="103" spans="1:8" x14ac:dyDescent="0.25">
      <c r="A103" s="93" t="s">
        <v>2338</v>
      </c>
      <c r="B103" s="3">
        <v>986000000</v>
      </c>
      <c r="C103" s="3">
        <v>808000000</v>
      </c>
      <c r="D103" s="3">
        <f t="shared" si="2"/>
        <v>178000000</v>
      </c>
      <c r="E103" s="4">
        <f t="shared" si="3"/>
        <v>0.18052738336713997</v>
      </c>
      <c r="F103" s="93">
        <v>276.3</v>
      </c>
      <c r="G103" s="93">
        <v>9</v>
      </c>
      <c r="H103" s="4">
        <v>0.36</v>
      </c>
    </row>
    <row r="104" spans="1:8" x14ac:dyDescent="0.25">
      <c r="A104" s="93" t="s">
        <v>456</v>
      </c>
      <c r="B104" s="3">
        <v>4090256554</v>
      </c>
      <c r="C104" s="3">
        <v>3834059128</v>
      </c>
      <c r="D104" s="3">
        <f t="shared" si="2"/>
        <v>256197426</v>
      </c>
      <c r="E104" s="4">
        <f t="shared" si="3"/>
        <v>6.2636028478325126E-2</v>
      </c>
      <c r="F104" s="93">
        <v>106.9</v>
      </c>
      <c r="G104" s="93">
        <v>5</v>
      </c>
      <c r="H104" s="4">
        <v>0.2</v>
      </c>
    </row>
    <row r="105" spans="1:8" x14ac:dyDescent="0.25">
      <c r="A105" s="93" t="s">
        <v>462</v>
      </c>
      <c r="B105" s="3">
        <v>2779417000</v>
      </c>
      <c r="C105" s="3">
        <v>1959505000</v>
      </c>
      <c r="D105" s="3">
        <f t="shared" si="2"/>
        <v>819912000</v>
      </c>
      <c r="E105" s="4">
        <f t="shared" si="3"/>
        <v>0.2949942380002713</v>
      </c>
      <c r="F105" s="93">
        <v>84.7</v>
      </c>
      <c r="G105" s="93">
        <v>4</v>
      </c>
      <c r="H105" s="4">
        <v>0.16</v>
      </c>
    </row>
    <row r="106" spans="1:8" x14ac:dyDescent="0.25">
      <c r="A106" s="93" t="s">
        <v>463</v>
      </c>
      <c r="B106" s="3">
        <v>52390500000</v>
      </c>
      <c r="C106" s="3">
        <v>46127500000</v>
      </c>
      <c r="D106" s="3">
        <f t="shared" si="2"/>
        <v>6263000000</v>
      </c>
      <c r="E106" s="4">
        <f t="shared" si="3"/>
        <v>0.11954457392084443</v>
      </c>
      <c r="F106" s="93">
        <v>94.2</v>
      </c>
      <c r="G106" s="93">
        <v>4</v>
      </c>
      <c r="H106" s="4">
        <v>0.16</v>
      </c>
    </row>
    <row r="107" spans="1:8" x14ac:dyDescent="0.25">
      <c r="A107" s="93" t="s">
        <v>472</v>
      </c>
      <c r="B107" s="3">
        <v>2504168216</v>
      </c>
      <c r="C107" s="3">
        <v>2213508744</v>
      </c>
      <c r="D107" s="3">
        <f t="shared" si="2"/>
        <v>290659472</v>
      </c>
      <c r="E107" s="4">
        <f t="shared" si="3"/>
        <v>0.11607026642334797</v>
      </c>
      <c r="F107" s="93">
        <v>271.8</v>
      </c>
      <c r="G107" s="93">
        <v>9</v>
      </c>
      <c r="H107" s="4">
        <v>0.36</v>
      </c>
    </row>
    <row r="108" spans="1:8" x14ac:dyDescent="0.25">
      <c r="A108" s="93" t="s">
        <v>473</v>
      </c>
      <c r="B108" s="3">
        <v>247060552</v>
      </c>
      <c r="C108" s="3">
        <v>225554358</v>
      </c>
      <c r="D108" s="3">
        <f t="shared" si="2"/>
        <v>21506194</v>
      </c>
      <c r="E108" s="4">
        <f t="shared" si="3"/>
        <v>8.7048271469902655E-2</v>
      </c>
      <c r="F108" s="93">
        <v>277.60000000000002</v>
      </c>
      <c r="G108" s="93">
        <v>9</v>
      </c>
      <c r="H108" s="4">
        <v>0.36</v>
      </c>
    </row>
    <row r="109" spans="1:8" x14ac:dyDescent="0.25">
      <c r="A109" s="93" t="s">
        <v>497</v>
      </c>
      <c r="B109" s="3">
        <v>409886088</v>
      </c>
      <c r="C109" s="3">
        <v>454911335</v>
      </c>
      <c r="D109" s="3">
        <f t="shared" si="2"/>
        <v>-45025247</v>
      </c>
      <c r="E109" s="4">
        <f t="shared" si="3"/>
        <v>-0.10984819518929366</v>
      </c>
      <c r="F109" s="93">
        <v>55.6</v>
      </c>
      <c r="G109" s="93">
        <v>2</v>
      </c>
      <c r="H109" s="4">
        <v>0.08</v>
      </c>
    </row>
    <row r="110" spans="1:8" x14ac:dyDescent="0.25">
      <c r="A110" s="93" t="s">
        <v>522</v>
      </c>
      <c r="B110" s="3">
        <v>5405695956</v>
      </c>
      <c r="C110" s="3">
        <v>4782879831</v>
      </c>
      <c r="D110" s="3">
        <f t="shared" si="2"/>
        <v>622816125</v>
      </c>
      <c r="E110" s="4">
        <f t="shared" si="3"/>
        <v>0.11521479011573177</v>
      </c>
      <c r="F110" s="93">
        <v>169.4</v>
      </c>
      <c r="G110" s="93">
        <v>7</v>
      </c>
      <c r="H110" s="4">
        <v>0.28000000000000003</v>
      </c>
    </row>
    <row r="111" spans="1:8" x14ac:dyDescent="0.25">
      <c r="A111" s="93" t="s">
        <v>526</v>
      </c>
      <c r="B111" s="3">
        <v>22059815756</v>
      </c>
      <c r="C111" s="3">
        <v>21154600492</v>
      </c>
      <c r="D111" s="3">
        <f t="shared" si="2"/>
        <v>905215264</v>
      </c>
      <c r="E111" s="4">
        <f t="shared" si="3"/>
        <v>4.1034579527428394E-2</v>
      </c>
      <c r="F111" s="93">
        <v>130.69999999999999</v>
      </c>
      <c r="G111" s="93">
        <v>7</v>
      </c>
      <c r="H111" s="4">
        <v>0.28000000000000003</v>
      </c>
    </row>
    <row r="112" spans="1:8" x14ac:dyDescent="0.25">
      <c r="A112" s="93" t="s">
        <v>545</v>
      </c>
      <c r="B112" s="3">
        <v>1978323000</v>
      </c>
      <c r="C112" s="3">
        <v>1910544000</v>
      </c>
      <c r="D112" s="3">
        <f t="shared" si="2"/>
        <v>67779000</v>
      </c>
      <c r="E112" s="4">
        <f t="shared" si="3"/>
        <v>3.4260836071763813E-2</v>
      </c>
      <c r="F112" s="93">
        <v>119.5</v>
      </c>
      <c r="G112" s="93">
        <v>6</v>
      </c>
      <c r="H112" s="4">
        <v>0.24</v>
      </c>
    </row>
    <row r="113" spans="1:8" x14ac:dyDescent="0.25">
      <c r="A113" s="93" t="s">
        <v>553</v>
      </c>
      <c r="B113" s="3">
        <v>10044044386</v>
      </c>
      <c r="C113" s="3">
        <v>7600810386</v>
      </c>
      <c r="D113" s="3">
        <f t="shared" si="2"/>
        <v>2443234000</v>
      </c>
      <c r="E113" s="4">
        <f t="shared" si="3"/>
        <v>0.24325201145123654</v>
      </c>
      <c r="F113" s="93">
        <v>166.2</v>
      </c>
      <c r="G113" s="93">
        <v>7</v>
      </c>
      <c r="H113" s="4">
        <v>0.28000000000000003</v>
      </c>
    </row>
    <row r="114" spans="1:8" x14ac:dyDescent="0.25">
      <c r="A114" s="93" t="s">
        <v>562</v>
      </c>
      <c r="B114" s="3">
        <v>328279000</v>
      </c>
      <c r="C114" s="3">
        <v>312936000</v>
      </c>
      <c r="D114" s="3">
        <f t="shared" si="2"/>
        <v>15343000</v>
      </c>
      <c r="E114" s="4">
        <f t="shared" si="3"/>
        <v>4.6737683494832143E-2</v>
      </c>
      <c r="F114" s="93">
        <v>100.6</v>
      </c>
      <c r="G114" s="93">
        <v>5</v>
      </c>
      <c r="H114" s="4">
        <v>0.2</v>
      </c>
    </row>
    <row r="115" spans="1:8" x14ac:dyDescent="0.25">
      <c r="A115" s="93" t="s">
        <v>2311</v>
      </c>
      <c r="B115" s="3">
        <v>1692179532</v>
      </c>
      <c r="C115" s="3">
        <v>1788496457</v>
      </c>
      <c r="D115" s="3">
        <f t="shared" si="2"/>
        <v>-96316925</v>
      </c>
      <c r="E115" s="4">
        <f t="shared" si="3"/>
        <v>-5.691885711805194E-2</v>
      </c>
      <c r="F115" s="93">
        <v>97.9</v>
      </c>
      <c r="G115" s="93">
        <v>5</v>
      </c>
      <c r="H115" s="4">
        <v>0.2</v>
      </c>
    </row>
    <row r="116" spans="1:8" x14ac:dyDescent="0.25">
      <c r="A116" s="93" t="s">
        <v>566</v>
      </c>
      <c r="B116" s="3">
        <v>2331141109</v>
      </c>
      <c r="C116" s="3">
        <v>2239576858</v>
      </c>
      <c r="D116" s="3">
        <f t="shared" si="2"/>
        <v>91564251</v>
      </c>
      <c r="E116" s="4">
        <f t="shared" si="3"/>
        <v>3.9278725190204693E-2</v>
      </c>
      <c r="F116" s="93">
        <v>119.9</v>
      </c>
      <c r="G116" s="93">
        <v>6</v>
      </c>
      <c r="H116" s="4">
        <v>0.24</v>
      </c>
    </row>
    <row r="117" spans="1:8" x14ac:dyDescent="0.25">
      <c r="A117" s="93" t="s">
        <v>579</v>
      </c>
      <c r="B117" s="3">
        <v>1982552982</v>
      </c>
      <c r="C117" s="3">
        <v>1615618816</v>
      </c>
      <c r="D117" s="3">
        <f t="shared" si="2"/>
        <v>366934166</v>
      </c>
      <c r="E117" s="4">
        <f t="shared" si="3"/>
        <v>0.18508164439057598</v>
      </c>
      <c r="F117" s="93">
        <v>221.6</v>
      </c>
      <c r="G117" s="93">
        <v>9</v>
      </c>
      <c r="H117" s="4">
        <v>0.36</v>
      </c>
    </row>
    <row r="118" spans="1:8" x14ac:dyDescent="0.25">
      <c r="A118" s="93" t="s">
        <v>581</v>
      </c>
      <c r="B118" s="3">
        <v>6567437756</v>
      </c>
      <c r="C118" s="3">
        <v>6285445931</v>
      </c>
      <c r="D118" s="3">
        <f t="shared" si="2"/>
        <v>281991825</v>
      </c>
      <c r="E118" s="4">
        <f t="shared" si="3"/>
        <v>4.2937875542462929E-2</v>
      </c>
      <c r="F118" s="93">
        <v>205.8</v>
      </c>
      <c r="G118" s="93">
        <v>8</v>
      </c>
      <c r="H118" s="4">
        <v>0.32</v>
      </c>
    </row>
    <row r="119" spans="1:8" x14ac:dyDescent="0.25">
      <c r="A119" s="93" t="s">
        <v>582</v>
      </c>
      <c r="B119" s="3">
        <v>4625134351</v>
      </c>
      <c r="C119" s="3">
        <v>4059907513</v>
      </c>
      <c r="D119" s="3">
        <f t="shared" si="2"/>
        <v>565226838</v>
      </c>
      <c r="E119" s="4">
        <f t="shared" si="3"/>
        <v>0.12220765822246706</v>
      </c>
      <c r="F119" s="93">
        <v>106.7</v>
      </c>
      <c r="G119" s="93">
        <v>5</v>
      </c>
      <c r="H119" s="4">
        <v>0.2</v>
      </c>
    </row>
    <row r="120" spans="1:8" x14ac:dyDescent="0.25">
      <c r="A120" s="93" t="s">
        <v>586</v>
      </c>
      <c r="B120" s="3">
        <v>1137677797</v>
      </c>
      <c r="C120" s="3">
        <v>1077438670</v>
      </c>
      <c r="D120" s="3">
        <f t="shared" si="2"/>
        <v>60239127</v>
      </c>
      <c r="E120" s="4">
        <f t="shared" si="3"/>
        <v>5.2949198058402473E-2</v>
      </c>
      <c r="F120" s="93">
        <v>72.8</v>
      </c>
      <c r="G120" s="93">
        <v>3</v>
      </c>
      <c r="H120" s="4">
        <v>0.12</v>
      </c>
    </row>
    <row r="121" spans="1:8" x14ac:dyDescent="0.25">
      <c r="A121" s="93" t="s">
        <v>590</v>
      </c>
      <c r="B121" s="3">
        <v>860874000</v>
      </c>
      <c r="C121" s="3">
        <v>799778000</v>
      </c>
      <c r="D121" s="3">
        <f t="shared" si="2"/>
        <v>61096000</v>
      </c>
      <c r="E121" s="4">
        <f t="shared" si="3"/>
        <v>7.0969735408433751E-2</v>
      </c>
      <c r="F121" s="93">
        <v>128</v>
      </c>
      <c r="G121" s="93">
        <v>6</v>
      </c>
      <c r="H121" s="4">
        <v>0.24</v>
      </c>
    </row>
    <row r="122" spans="1:8" x14ac:dyDescent="0.25">
      <c r="A122" s="93" t="s">
        <v>591</v>
      </c>
      <c r="B122" s="3">
        <v>600332681</v>
      </c>
      <c r="C122" s="3">
        <v>535287408</v>
      </c>
      <c r="D122" s="3">
        <f t="shared" si="2"/>
        <v>65045273</v>
      </c>
      <c r="E122" s="4">
        <f t="shared" si="3"/>
        <v>0.10834871240334823</v>
      </c>
      <c r="F122" s="93">
        <v>218.8</v>
      </c>
      <c r="G122" s="93">
        <v>9</v>
      </c>
      <c r="H122" s="4">
        <v>0.36</v>
      </c>
    </row>
    <row r="123" spans="1:8" x14ac:dyDescent="0.25">
      <c r="A123" s="93" t="s">
        <v>596</v>
      </c>
      <c r="B123" s="3">
        <v>3068959978</v>
      </c>
      <c r="C123" s="3">
        <v>2450034519</v>
      </c>
      <c r="D123" s="3">
        <f t="shared" si="2"/>
        <v>618925459</v>
      </c>
      <c r="E123" s="4">
        <f t="shared" si="3"/>
        <v>0.20167270457640357</v>
      </c>
      <c r="F123" s="93">
        <v>274.10000000000002</v>
      </c>
      <c r="G123" s="93">
        <v>9</v>
      </c>
      <c r="H123" s="4">
        <v>0.36</v>
      </c>
    </row>
    <row r="124" spans="1:8" x14ac:dyDescent="0.25">
      <c r="A124" s="93" t="s">
        <v>598</v>
      </c>
      <c r="B124" s="3">
        <v>5435000000</v>
      </c>
      <c r="C124" s="3">
        <v>4853000000</v>
      </c>
      <c r="D124" s="3">
        <f t="shared" si="2"/>
        <v>582000000</v>
      </c>
      <c r="E124" s="4">
        <f t="shared" si="3"/>
        <v>0.10708371665133394</v>
      </c>
      <c r="F124" s="93">
        <v>106.7</v>
      </c>
      <c r="G124" s="93">
        <v>5</v>
      </c>
      <c r="H124" s="4">
        <v>0.2</v>
      </c>
    </row>
    <row r="125" spans="1:8" x14ac:dyDescent="0.25">
      <c r="A125" s="93" t="s">
        <v>611</v>
      </c>
      <c r="B125" s="3">
        <v>3340661415</v>
      </c>
      <c r="C125" s="3">
        <v>3012268347</v>
      </c>
      <c r="D125" s="3">
        <f t="shared" si="2"/>
        <v>328393068</v>
      </c>
      <c r="E125" s="4">
        <f t="shared" si="3"/>
        <v>9.8301811289666419E-2</v>
      </c>
      <c r="F125" s="93">
        <v>217.3</v>
      </c>
      <c r="G125" s="93">
        <v>9</v>
      </c>
      <c r="H125" s="4">
        <v>0.36</v>
      </c>
    </row>
    <row r="126" spans="1:8" x14ac:dyDescent="0.25">
      <c r="A126" s="93" t="s">
        <v>2328</v>
      </c>
      <c r="B126" s="3">
        <v>482079202</v>
      </c>
      <c r="C126" s="3">
        <v>446216000</v>
      </c>
      <c r="D126" s="3">
        <f t="shared" si="2"/>
        <v>35863202</v>
      </c>
      <c r="E126" s="4">
        <f t="shared" si="3"/>
        <v>7.439275922133641E-2</v>
      </c>
      <c r="F126" s="93">
        <v>165.6</v>
      </c>
      <c r="G126" s="93">
        <v>7</v>
      </c>
      <c r="H126" s="4">
        <v>0.28000000000000003</v>
      </c>
    </row>
    <row r="127" spans="1:8" x14ac:dyDescent="0.25">
      <c r="A127" s="93" t="s">
        <v>613</v>
      </c>
      <c r="B127" s="3">
        <v>5476678514</v>
      </c>
      <c r="C127" s="3">
        <v>4592545306</v>
      </c>
      <c r="D127" s="3">
        <f t="shared" si="2"/>
        <v>884133208</v>
      </c>
      <c r="E127" s="4">
        <f t="shared" si="3"/>
        <v>0.16143602472555138</v>
      </c>
      <c r="F127" s="93">
        <v>213.7</v>
      </c>
      <c r="G127" s="93">
        <v>8</v>
      </c>
      <c r="H127" s="4">
        <v>0.32</v>
      </c>
    </row>
    <row r="128" spans="1:8" x14ac:dyDescent="0.25">
      <c r="A128" s="93" t="s">
        <v>614</v>
      </c>
      <c r="B128" s="3">
        <v>303008000</v>
      </c>
      <c r="C128" s="3">
        <v>276986000</v>
      </c>
      <c r="D128" s="3">
        <f t="shared" si="2"/>
        <v>26022000</v>
      </c>
      <c r="E128" s="4">
        <f t="shared" si="3"/>
        <v>8.5878920688562677E-2</v>
      </c>
      <c r="F128" s="93">
        <v>121.2</v>
      </c>
      <c r="G128" s="93">
        <v>6</v>
      </c>
      <c r="H128" s="4">
        <v>0.24</v>
      </c>
    </row>
    <row r="129" spans="1:8" x14ac:dyDescent="0.25">
      <c r="A129" s="93" t="s">
        <v>615</v>
      </c>
      <c r="B129" s="3">
        <v>2438968604</v>
      </c>
      <c r="C129" s="3">
        <v>2305516153</v>
      </c>
      <c r="D129" s="3">
        <f t="shared" si="2"/>
        <v>133452451</v>
      </c>
      <c r="E129" s="4">
        <f t="shared" si="3"/>
        <v>5.4716756411350674E-2</v>
      </c>
      <c r="F129" s="93">
        <v>100.2</v>
      </c>
      <c r="G129" s="93">
        <v>5</v>
      </c>
      <c r="H129" s="4">
        <v>0.2</v>
      </c>
    </row>
    <row r="130" spans="1:8" x14ac:dyDescent="0.25">
      <c r="A130" s="93" t="s">
        <v>637</v>
      </c>
      <c r="B130" s="3">
        <v>36603191424</v>
      </c>
      <c r="C130" s="3">
        <v>30513707650</v>
      </c>
      <c r="D130" s="3">
        <f t="shared" ref="D130:D193" si="4">B130-C130</f>
        <v>6089483774</v>
      </c>
      <c r="E130" s="4">
        <f t="shared" ref="E130:E193" si="5">D130/B130</f>
        <v>0.16636483151049075</v>
      </c>
      <c r="F130" s="93">
        <v>150.69999999999999</v>
      </c>
      <c r="G130" s="93">
        <v>7</v>
      </c>
      <c r="H130" s="4">
        <v>0.28000000000000003</v>
      </c>
    </row>
    <row r="131" spans="1:8" x14ac:dyDescent="0.25">
      <c r="A131" s="93" t="s">
        <v>2341</v>
      </c>
      <c r="B131" s="3">
        <v>1000084300</v>
      </c>
      <c r="C131" s="3">
        <v>823053400</v>
      </c>
      <c r="D131" s="3">
        <f t="shared" si="4"/>
        <v>177030900</v>
      </c>
      <c r="E131" s="4">
        <f t="shared" si="5"/>
        <v>0.17701597755309229</v>
      </c>
      <c r="F131" s="93">
        <v>238.3</v>
      </c>
      <c r="G131" s="93">
        <v>9</v>
      </c>
      <c r="H131" s="4">
        <v>0.36</v>
      </c>
    </row>
    <row r="132" spans="1:8" x14ac:dyDescent="0.25">
      <c r="A132" s="93" t="s">
        <v>642</v>
      </c>
      <c r="B132" s="3">
        <v>7215373767</v>
      </c>
      <c r="C132" s="3">
        <v>6969105034</v>
      </c>
      <c r="D132" s="3">
        <f t="shared" si="4"/>
        <v>246268733</v>
      </c>
      <c r="E132" s="4">
        <f t="shared" si="5"/>
        <v>3.4131112393141254E-2</v>
      </c>
      <c r="F132" s="93">
        <v>157.4</v>
      </c>
      <c r="G132" s="93">
        <v>7</v>
      </c>
      <c r="H132" s="4">
        <v>0.28000000000000003</v>
      </c>
    </row>
    <row r="133" spans="1:8" x14ac:dyDescent="0.25">
      <c r="A133" s="93" t="s">
        <v>645</v>
      </c>
      <c r="B133" s="3">
        <v>1302667000</v>
      </c>
      <c r="C133" s="3">
        <v>1052546000</v>
      </c>
      <c r="D133" s="3">
        <f t="shared" si="4"/>
        <v>250121000</v>
      </c>
      <c r="E133" s="4">
        <f t="shared" si="5"/>
        <v>0.19200685977306556</v>
      </c>
      <c r="F133" s="93">
        <v>207.2</v>
      </c>
      <c r="G133" s="93">
        <v>8</v>
      </c>
      <c r="H133" s="4">
        <v>0.32</v>
      </c>
    </row>
    <row r="134" spans="1:8" x14ac:dyDescent="0.25">
      <c r="A134" s="93" t="s">
        <v>647</v>
      </c>
      <c r="B134" s="3">
        <v>6584316860</v>
      </c>
      <c r="C134" s="3">
        <v>6185605054</v>
      </c>
      <c r="D134" s="3">
        <f t="shared" si="4"/>
        <v>398711806</v>
      </c>
      <c r="E134" s="4">
        <f t="shared" si="5"/>
        <v>6.055477196460439E-2</v>
      </c>
      <c r="F134" s="93">
        <v>133.6</v>
      </c>
      <c r="G134" s="93">
        <v>7</v>
      </c>
      <c r="H134" s="4">
        <v>0.28000000000000003</v>
      </c>
    </row>
    <row r="135" spans="1:8" x14ac:dyDescent="0.25">
      <c r="A135" s="93" t="s">
        <v>661</v>
      </c>
      <c r="B135" s="3">
        <v>512901000</v>
      </c>
      <c r="C135" s="3">
        <v>410416000</v>
      </c>
      <c r="D135" s="3">
        <f t="shared" si="4"/>
        <v>102485000</v>
      </c>
      <c r="E135" s="4">
        <f t="shared" si="5"/>
        <v>0.1998143891316258</v>
      </c>
      <c r="F135" s="93">
        <v>219.4</v>
      </c>
      <c r="G135" s="93">
        <v>9</v>
      </c>
      <c r="H135" s="4">
        <v>0.36</v>
      </c>
    </row>
    <row r="136" spans="1:8" x14ac:dyDescent="0.25">
      <c r="A136" s="93" t="s">
        <v>668</v>
      </c>
      <c r="B136" s="3">
        <v>2328666000</v>
      </c>
      <c r="C136" s="3">
        <v>1995678000</v>
      </c>
      <c r="D136" s="3">
        <f t="shared" si="4"/>
        <v>332988000</v>
      </c>
      <c r="E136" s="4">
        <f t="shared" si="5"/>
        <v>0.14299517406102893</v>
      </c>
      <c r="F136" s="93">
        <v>117.6</v>
      </c>
      <c r="G136" s="93" t="s">
        <v>2405</v>
      </c>
      <c r="H136" s="4">
        <v>0.24</v>
      </c>
    </row>
    <row r="137" spans="1:8" x14ac:dyDescent="0.25">
      <c r="A137" s="93" t="s">
        <v>671</v>
      </c>
      <c r="B137" s="3">
        <v>6839188070</v>
      </c>
      <c r="C137" s="3">
        <v>6346086881</v>
      </c>
      <c r="D137" s="3">
        <f t="shared" si="4"/>
        <v>493101189</v>
      </c>
      <c r="E137" s="4">
        <f t="shared" si="5"/>
        <v>7.209937553303751E-2</v>
      </c>
      <c r="F137" s="93">
        <v>107.1</v>
      </c>
      <c r="G137" s="93">
        <v>5</v>
      </c>
      <c r="H137" s="4">
        <v>0.2</v>
      </c>
    </row>
    <row r="138" spans="1:8" x14ac:dyDescent="0.25">
      <c r="A138" s="93" t="s">
        <v>672</v>
      </c>
      <c r="B138" s="3">
        <v>3108798089</v>
      </c>
      <c r="C138" s="3">
        <v>3089127284</v>
      </c>
      <c r="D138" s="3">
        <f t="shared" si="4"/>
        <v>19670805</v>
      </c>
      <c r="E138" s="4">
        <f t="shared" si="5"/>
        <v>6.3274630377579341E-3</v>
      </c>
      <c r="F138" s="93">
        <v>242</v>
      </c>
      <c r="G138" s="93">
        <v>9</v>
      </c>
      <c r="H138" s="4">
        <v>0.36</v>
      </c>
    </row>
    <row r="139" spans="1:8" x14ac:dyDescent="0.25">
      <c r="A139" s="93" t="s">
        <v>681</v>
      </c>
      <c r="B139" s="3">
        <v>1402138690</v>
      </c>
      <c r="C139" s="3">
        <v>1348796812</v>
      </c>
      <c r="D139" s="3">
        <f t="shared" si="4"/>
        <v>53341878</v>
      </c>
      <c r="E139" s="4">
        <f t="shared" si="5"/>
        <v>3.8043225239009701E-2</v>
      </c>
      <c r="F139" s="93">
        <v>90</v>
      </c>
      <c r="G139" s="93">
        <v>4</v>
      </c>
      <c r="H139" s="4">
        <v>0.16</v>
      </c>
    </row>
    <row r="140" spans="1:8" x14ac:dyDescent="0.25">
      <c r="A140" s="93" t="s">
        <v>685</v>
      </c>
      <c r="B140" s="3">
        <v>1595531512</v>
      </c>
      <c r="C140" s="3">
        <v>1445509515</v>
      </c>
      <c r="D140" s="3">
        <f t="shared" si="4"/>
        <v>150021997</v>
      </c>
      <c r="E140" s="4">
        <f t="shared" si="5"/>
        <v>9.402634537248801E-2</v>
      </c>
      <c r="F140" s="93">
        <v>166.2</v>
      </c>
      <c r="G140" s="93">
        <v>7</v>
      </c>
      <c r="H140" s="4">
        <v>0.28000000000000003</v>
      </c>
    </row>
    <row r="141" spans="1:8" x14ac:dyDescent="0.25">
      <c r="A141" s="93" t="s">
        <v>686</v>
      </c>
      <c r="B141" s="3">
        <v>512238443</v>
      </c>
      <c r="C141" s="3">
        <v>452672802</v>
      </c>
      <c r="D141" s="3">
        <f t="shared" si="4"/>
        <v>59565641</v>
      </c>
      <c r="E141" s="4">
        <f t="shared" si="5"/>
        <v>0.11628498761464492</v>
      </c>
      <c r="F141" s="93">
        <v>75.5</v>
      </c>
      <c r="G141" s="93">
        <v>3</v>
      </c>
      <c r="H141" s="4">
        <v>0.12</v>
      </c>
    </row>
    <row r="142" spans="1:8" x14ac:dyDescent="0.25">
      <c r="A142" s="93" t="s">
        <v>687</v>
      </c>
      <c r="B142" s="3">
        <v>1279423043</v>
      </c>
      <c r="C142" s="3">
        <v>1208354847</v>
      </c>
      <c r="D142" s="3">
        <f t="shared" si="4"/>
        <v>71068196</v>
      </c>
      <c r="E142" s="4">
        <f t="shared" si="5"/>
        <v>5.5547065834736571E-2</v>
      </c>
      <c r="F142" s="93">
        <v>58.4</v>
      </c>
      <c r="G142" s="93">
        <v>2</v>
      </c>
      <c r="H142" s="4">
        <v>0.08</v>
      </c>
    </row>
    <row r="143" spans="1:8" x14ac:dyDescent="0.25">
      <c r="A143" s="93" t="s">
        <v>688</v>
      </c>
      <c r="B143" s="3">
        <v>2873781490</v>
      </c>
      <c r="C143" s="3">
        <v>2604204605</v>
      </c>
      <c r="D143" s="3">
        <f t="shared" si="4"/>
        <v>269576885</v>
      </c>
      <c r="E143" s="4">
        <f t="shared" si="5"/>
        <v>9.3805630643128676E-2</v>
      </c>
      <c r="F143" s="93">
        <v>297.60000000000002</v>
      </c>
      <c r="G143" s="93">
        <v>9</v>
      </c>
      <c r="H143" s="4">
        <v>0.36</v>
      </c>
    </row>
    <row r="144" spans="1:8" x14ac:dyDescent="0.25">
      <c r="A144" s="93" t="s">
        <v>689</v>
      </c>
      <c r="B144" s="3">
        <v>4051962495</v>
      </c>
      <c r="C144" s="3">
        <v>3483514680</v>
      </c>
      <c r="D144" s="3">
        <f t="shared" si="4"/>
        <v>568447815</v>
      </c>
      <c r="E144" s="4">
        <f t="shared" si="5"/>
        <v>0.14028950556710421</v>
      </c>
      <c r="F144" s="93">
        <v>312.39999999999998</v>
      </c>
      <c r="G144" s="93">
        <v>9</v>
      </c>
      <c r="H144" s="4">
        <v>0.36</v>
      </c>
    </row>
    <row r="145" spans="1:8" x14ac:dyDescent="0.25">
      <c r="A145" s="93" t="s">
        <v>690</v>
      </c>
      <c r="B145" s="3">
        <v>703676157</v>
      </c>
      <c r="C145" s="3">
        <v>691163462</v>
      </c>
      <c r="D145" s="3">
        <f t="shared" si="4"/>
        <v>12512695</v>
      </c>
      <c r="E145" s="4">
        <f t="shared" si="5"/>
        <v>1.7781894235759932E-2</v>
      </c>
      <c r="F145" s="93">
        <v>572.4</v>
      </c>
      <c r="G145" s="93">
        <v>9</v>
      </c>
      <c r="H145" s="4">
        <v>0.36</v>
      </c>
    </row>
    <row r="146" spans="1:8" x14ac:dyDescent="0.25">
      <c r="A146" s="93" t="s">
        <v>695</v>
      </c>
      <c r="B146" s="3">
        <v>1415824450</v>
      </c>
      <c r="C146" s="3">
        <v>1344756254</v>
      </c>
      <c r="D146" s="3">
        <f t="shared" si="4"/>
        <v>71068196</v>
      </c>
      <c r="E146" s="4">
        <f t="shared" si="5"/>
        <v>5.0195627007288933E-2</v>
      </c>
      <c r="F146" s="93">
        <v>113.1</v>
      </c>
      <c r="G146" s="93">
        <v>6</v>
      </c>
      <c r="H146" s="4">
        <v>0.24</v>
      </c>
    </row>
    <row r="147" spans="1:8" x14ac:dyDescent="0.25">
      <c r="A147" s="93" t="s">
        <v>696</v>
      </c>
      <c r="B147" s="3">
        <v>1246577219</v>
      </c>
      <c r="C147" s="3">
        <v>1227482326</v>
      </c>
      <c r="D147" s="3">
        <f t="shared" si="4"/>
        <v>19094893</v>
      </c>
      <c r="E147" s="4">
        <f t="shared" si="5"/>
        <v>1.5317858139039199E-2</v>
      </c>
      <c r="F147" s="93">
        <v>66.5</v>
      </c>
      <c r="G147" s="93">
        <v>3</v>
      </c>
      <c r="H147" s="4">
        <v>0.12</v>
      </c>
    </row>
    <row r="148" spans="1:8" x14ac:dyDescent="0.25">
      <c r="A148" s="93" t="s">
        <v>697</v>
      </c>
      <c r="B148" s="3">
        <v>1214317928</v>
      </c>
      <c r="C148" s="3">
        <v>1131519080</v>
      </c>
      <c r="D148" s="3">
        <f t="shared" si="4"/>
        <v>82798848</v>
      </c>
      <c r="E148" s="4">
        <f t="shared" si="5"/>
        <v>6.8185477699708313E-2</v>
      </c>
      <c r="F148" s="93">
        <v>73.5</v>
      </c>
      <c r="G148" s="93">
        <v>3</v>
      </c>
      <c r="H148" s="4">
        <v>0.12</v>
      </c>
    </row>
    <row r="149" spans="1:8" x14ac:dyDescent="0.25">
      <c r="A149" s="93" t="s">
        <v>698</v>
      </c>
      <c r="B149" s="3">
        <v>564830864</v>
      </c>
      <c r="C149" s="3">
        <v>487636661</v>
      </c>
      <c r="D149" s="3">
        <f t="shared" si="4"/>
        <v>77194203</v>
      </c>
      <c r="E149" s="4">
        <f t="shared" si="5"/>
        <v>0.13666782026273974</v>
      </c>
      <c r="F149" s="93">
        <v>209.2</v>
      </c>
      <c r="G149" s="93">
        <v>8</v>
      </c>
      <c r="H149" s="4">
        <v>0.32</v>
      </c>
    </row>
    <row r="150" spans="1:8" x14ac:dyDescent="0.25">
      <c r="A150" s="93" t="s">
        <v>699</v>
      </c>
      <c r="B150" s="3">
        <v>1941781239</v>
      </c>
      <c r="C150" s="3">
        <v>1705636709</v>
      </c>
      <c r="D150" s="3">
        <f t="shared" si="4"/>
        <v>236144530</v>
      </c>
      <c r="E150" s="4">
        <f t="shared" si="5"/>
        <v>0.12161232442518206</v>
      </c>
      <c r="F150" s="93">
        <v>242.8</v>
      </c>
      <c r="G150" s="93">
        <v>9</v>
      </c>
      <c r="H150" s="4">
        <v>0.36</v>
      </c>
    </row>
    <row r="151" spans="1:8" x14ac:dyDescent="0.25">
      <c r="A151" s="93" t="s">
        <v>700</v>
      </c>
      <c r="B151" s="3">
        <v>1868334327</v>
      </c>
      <c r="C151" s="3">
        <v>1778757770</v>
      </c>
      <c r="D151" s="3">
        <f t="shared" si="4"/>
        <v>89576557</v>
      </c>
      <c r="E151" s="4">
        <f t="shared" si="5"/>
        <v>4.7944608042305693E-2</v>
      </c>
      <c r="F151" s="93">
        <v>137.80000000000001</v>
      </c>
      <c r="G151" s="93">
        <v>7</v>
      </c>
      <c r="H151" s="4">
        <v>0.28000000000000003</v>
      </c>
    </row>
    <row r="152" spans="1:8" x14ac:dyDescent="0.25">
      <c r="A152" s="93" t="s">
        <v>703</v>
      </c>
      <c r="B152" s="3">
        <v>908701874</v>
      </c>
      <c r="C152" s="3">
        <v>851189098</v>
      </c>
      <c r="D152" s="3">
        <f t="shared" si="4"/>
        <v>57512776</v>
      </c>
      <c r="E152" s="4">
        <f t="shared" si="5"/>
        <v>6.3291138321125553E-2</v>
      </c>
      <c r="F152" s="93">
        <v>116</v>
      </c>
      <c r="G152" s="93">
        <v>6</v>
      </c>
      <c r="H152" s="4">
        <v>0.24</v>
      </c>
    </row>
    <row r="153" spans="1:8" x14ac:dyDescent="0.25">
      <c r="A153" s="93" t="s">
        <v>704</v>
      </c>
      <c r="B153" s="3">
        <v>664867252</v>
      </c>
      <c r="C153" s="3">
        <v>637528317</v>
      </c>
      <c r="D153" s="3">
        <f t="shared" si="4"/>
        <v>27338935</v>
      </c>
      <c r="E153" s="4">
        <f t="shared" si="5"/>
        <v>4.1119388746793023E-2</v>
      </c>
      <c r="F153" s="93">
        <v>77.900000000000006</v>
      </c>
      <c r="G153" s="93">
        <v>3</v>
      </c>
      <c r="H153" s="4">
        <v>0.12</v>
      </c>
    </row>
    <row r="154" spans="1:8" x14ac:dyDescent="0.25">
      <c r="A154" s="93" t="s">
        <v>705</v>
      </c>
      <c r="B154" s="3">
        <v>3063589946</v>
      </c>
      <c r="C154" s="3">
        <v>2950649842</v>
      </c>
      <c r="D154" s="3">
        <f t="shared" si="4"/>
        <v>112940104</v>
      </c>
      <c r="E154" s="4">
        <f t="shared" si="5"/>
        <v>3.6865280925556347E-2</v>
      </c>
      <c r="F154" s="93">
        <v>209.9</v>
      </c>
      <c r="G154" s="93">
        <v>8</v>
      </c>
      <c r="H154" s="4">
        <v>0.32</v>
      </c>
    </row>
    <row r="155" spans="1:8" x14ac:dyDescent="0.25">
      <c r="A155" s="93" t="s">
        <v>706</v>
      </c>
      <c r="B155" s="3">
        <v>1830698487</v>
      </c>
      <c r="C155" s="3">
        <v>1657215187</v>
      </c>
      <c r="D155" s="3">
        <f t="shared" si="4"/>
        <v>173483300</v>
      </c>
      <c r="E155" s="4">
        <f t="shared" si="5"/>
        <v>9.4763447521219263E-2</v>
      </c>
      <c r="F155" s="93">
        <v>141.5</v>
      </c>
      <c r="G155" s="93">
        <v>7</v>
      </c>
      <c r="H155" s="4">
        <v>0.28000000000000003</v>
      </c>
    </row>
    <row r="156" spans="1:8" x14ac:dyDescent="0.25">
      <c r="A156" s="93" t="s">
        <v>707</v>
      </c>
      <c r="B156" s="3">
        <v>7303405789</v>
      </c>
      <c r="C156" s="3">
        <v>6894299322</v>
      </c>
      <c r="D156" s="3">
        <f t="shared" si="4"/>
        <v>409106467</v>
      </c>
      <c r="E156" s="4">
        <f t="shared" si="5"/>
        <v>5.6015847786545607E-2</v>
      </c>
      <c r="F156" s="93">
        <v>81.7</v>
      </c>
      <c r="G156" s="93">
        <v>4</v>
      </c>
      <c r="H156" s="4">
        <v>0.16</v>
      </c>
    </row>
    <row r="157" spans="1:8" x14ac:dyDescent="0.25">
      <c r="A157" s="93" t="s">
        <v>709</v>
      </c>
      <c r="B157" s="3">
        <v>4000477969</v>
      </c>
      <c r="C157" s="3">
        <v>3830090258</v>
      </c>
      <c r="D157" s="3">
        <f t="shared" si="4"/>
        <v>170387711</v>
      </c>
      <c r="E157" s="4">
        <f t="shared" si="5"/>
        <v>4.2591838355403276E-2</v>
      </c>
      <c r="F157" s="93">
        <v>121.4</v>
      </c>
      <c r="G157" s="93">
        <v>6</v>
      </c>
      <c r="H157" s="4">
        <v>0.24</v>
      </c>
    </row>
    <row r="158" spans="1:8" x14ac:dyDescent="0.25">
      <c r="A158" s="93" t="s">
        <v>712</v>
      </c>
      <c r="B158" s="3">
        <v>3523431480</v>
      </c>
      <c r="C158" s="3">
        <v>3053227871</v>
      </c>
      <c r="D158" s="3">
        <f t="shared" si="4"/>
        <v>470203609</v>
      </c>
      <c r="E158" s="4">
        <f t="shared" si="5"/>
        <v>0.13345047623857864</v>
      </c>
      <c r="F158" s="93">
        <v>65.5</v>
      </c>
      <c r="G158" s="93">
        <v>3</v>
      </c>
      <c r="H158" s="4">
        <v>0.12</v>
      </c>
    </row>
    <row r="159" spans="1:8" x14ac:dyDescent="0.25">
      <c r="A159" s="93" t="s">
        <v>715</v>
      </c>
      <c r="B159" s="3">
        <v>2641791567</v>
      </c>
      <c r="C159" s="3">
        <v>2210783322</v>
      </c>
      <c r="D159" s="3">
        <f t="shared" si="4"/>
        <v>431008245</v>
      </c>
      <c r="E159" s="4">
        <f t="shared" si="5"/>
        <v>0.16314998139291131</v>
      </c>
      <c r="F159" s="93">
        <v>104.2</v>
      </c>
      <c r="G159" s="93">
        <v>5</v>
      </c>
      <c r="H159" s="4">
        <v>0.2</v>
      </c>
    </row>
    <row r="160" spans="1:8" x14ac:dyDescent="0.25">
      <c r="A160" s="93" t="s">
        <v>2310</v>
      </c>
      <c r="B160" s="3">
        <v>573049890</v>
      </c>
      <c r="C160" s="3">
        <v>501684126</v>
      </c>
      <c r="D160" s="3">
        <f t="shared" si="4"/>
        <v>71365764</v>
      </c>
      <c r="E160" s="4">
        <f t="shared" si="5"/>
        <v>0.12453673797930578</v>
      </c>
      <c r="F160" s="93">
        <v>83.8</v>
      </c>
      <c r="G160" s="93">
        <v>4</v>
      </c>
      <c r="H160" s="4">
        <v>0.16</v>
      </c>
    </row>
    <row r="161" spans="1:8" x14ac:dyDescent="0.25">
      <c r="A161" s="93" t="s">
        <v>721</v>
      </c>
      <c r="B161" s="3">
        <v>127297632</v>
      </c>
      <c r="C161" s="3">
        <v>96625396</v>
      </c>
      <c r="D161" s="3">
        <f t="shared" si="4"/>
        <v>30672236</v>
      </c>
      <c r="E161" s="4">
        <f t="shared" si="5"/>
        <v>0.24094899110142126</v>
      </c>
      <c r="F161" s="93">
        <v>127.5</v>
      </c>
      <c r="G161" s="93">
        <v>6</v>
      </c>
      <c r="H161" s="4">
        <v>0.24</v>
      </c>
    </row>
    <row r="162" spans="1:8" x14ac:dyDescent="0.25">
      <c r="A162" s="93" t="s">
        <v>2306</v>
      </c>
      <c r="B162" s="3">
        <v>352828667</v>
      </c>
      <c r="C162" s="3">
        <v>208202769</v>
      </c>
      <c r="D162" s="3">
        <f t="shared" si="4"/>
        <v>144625898</v>
      </c>
      <c r="E162" s="4">
        <f t="shared" si="5"/>
        <v>0.40990404558028726</v>
      </c>
      <c r="F162" s="93">
        <v>62.1</v>
      </c>
      <c r="G162" s="93">
        <v>2</v>
      </c>
      <c r="H162" s="4">
        <v>0.08</v>
      </c>
    </row>
    <row r="163" spans="1:8" x14ac:dyDescent="0.25">
      <c r="A163" s="93" t="s">
        <v>727</v>
      </c>
      <c r="B163" s="3">
        <v>3229776700</v>
      </c>
      <c r="C163" s="3">
        <v>2793029816</v>
      </c>
      <c r="D163" s="3">
        <f t="shared" si="4"/>
        <v>436746884</v>
      </c>
      <c r="E163" s="4">
        <f t="shared" si="5"/>
        <v>0.13522510209451941</v>
      </c>
      <c r="F163" s="93">
        <v>193.7</v>
      </c>
      <c r="G163" s="93">
        <v>8</v>
      </c>
      <c r="H163" s="4">
        <v>0.32</v>
      </c>
    </row>
    <row r="164" spans="1:8" x14ac:dyDescent="0.25">
      <c r="A164" s="93" t="s">
        <v>728</v>
      </c>
      <c r="B164" s="3">
        <v>1070747789</v>
      </c>
      <c r="C164" s="3">
        <v>1135592223</v>
      </c>
      <c r="D164" s="3">
        <f t="shared" si="4"/>
        <v>-64844434</v>
      </c>
      <c r="E164" s="4">
        <f t="shared" si="5"/>
        <v>-6.0559951340698026E-2</v>
      </c>
      <c r="F164" s="93">
        <v>86.7</v>
      </c>
      <c r="G164" s="93">
        <v>4</v>
      </c>
      <c r="H164" s="4">
        <v>0.16</v>
      </c>
    </row>
    <row r="165" spans="1:8" x14ac:dyDescent="0.25">
      <c r="A165" s="93" t="s">
        <v>729</v>
      </c>
      <c r="B165" s="3">
        <v>4474967937</v>
      </c>
      <c r="C165" s="3">
        <v>3957222483</v>
      </c>
      <c r="D165" s="3">
        <f t="shared" si="4"/>
        <v>517745454</v>
      </c>
      <c r="E165" s="4">
        <f t="shared" si="5"/>
        <v>0.1156981371238817</v>
      </c>
      <c r="F165" s="93">
        <v>62.1</v>
      </c>
      <c r="G165" s="93">
        <v>2</v>
      </c>
      <c r="H165" s="4">
        <v>0.08</v>
      </c>
    </row>
    <row r="166" spans="1:8" x14ac:dyDescent="0.25">
      <c r="A166" s="93" t="s">
        <v>2317</v>
      </c>
      <c r="B166" s="3">
        <v>540150000</v>
      </c>
      <c r="C166" s="3">
        <v>446810000</v>
      </c>
      <c r="D166" s="3">
        <f t="shared" si="4"/>
        <v>93340000</v>
      </c>
      <c r="E166" s="4">
        <f t="shared" si="5"/>
        <v>0.17280385078219013</v>
      </c>
      <c r="F166" s="93">
        <v>131.69999999999999</v>
      </c>
      <c r="G166" s="93">
        <v>7</v>
      </c>
      <c r="H166" s="4">
        <v>0.28000000000000003</v>
      </c>
    </row>
    <row r="167" spans="1:8" x14ac:dyDescent="0.25">
      <c r="A167" s="93" t="s">
        <v>730</v>
      </c>
      <c r="B167" s="3">
        <v>8454736636</v>
      </c>
      <c r="C167" s="3">
        <v>8067103778</v>
      </c>
      <c r="D167" s="3">
        <f t="shared" si="4"/>
        <v>387632858</v>
      </c>
      <c r="E167" s="4">
        <f t="shared" si="5"/>
        <v>4.5848010965767003E-2</v>
      </c>
      <c r="F167" s="93">
        <v>103.6</v>
      </c>
      <c r="G167" s="93">
        <v>5</v>
      </c>
      <c r="H167" s="4">
        <v>0.2</v>
      </c>
    </row>
    <row r="168" spans="1:8" x14ac:dyDescent="0.25">
      <c r="A168" s="93" t="s">
        <v>738</v>
      </c>
      <c r="B168" s="3">
        <v>1116063947</v>
      </c>
      <c r="C168" s="3">
        <v>1045970047</v>
      </c>
      <c r="D168" s="3">
        <f t="shared" si="4"/>
        <v>70093900</v>
      </c>
      <c r="E168" s="4">
        <f t="shared" si="5"/>
        <v>6.2804555409583532E-2</v>
      </c>
      <c r="F168" s="93">
        <v>192.6</v>
      </c>
      <c r="G168" s="93">
        <v>8</v>
      </c>
      <c r="H168" s="4">
        <v>0.32</v>
      </c>
    </row>
    <row r="169" spans="1:8" x14ac:dyDescent="0.25">
      <c r="A169" s="93" t="s">
        <v>744</v>
      </c>
      <c r="B169" s="3">
        <v>3676581651</v>
      </c>
      <c r="C169" s="3">
        <v>3538094794</v>
      </c>
      <c r="D169" s="3">
        <f t="shared" si="4"/>
        <v>138486857</v>
      </c>
      <c r="E169" s="4">
        <f t="shared" si="5"/>
        <v>3.7667287210208622E-2</v>
      </c>
      <c r="F169" s="93">
        <v>174.6</v>
      </c>
      <c r="G169" s="93">
        <v>8</v>
      </c>
      <c r="H169" s="4">
        <v>0.32</v>
      </c>
    </row>
    <row r="170" spans="1:8" x14ac:dyDescent="0.25">
      <c r="A170" s="93" t="s">
        <v>745</v>
      </c>
      <c r="B170" s="3">
        <v>744117577</v>
      </c>
      <c r="C170" s="3">
        <v>733074472</v>
      </c>
      <c r="D170" s="3">
        <f t="shared" si="4"/>
        <v>11043105</v>
      </c>
      <c r="E170" s="4">
        <f t="shared" si="5"/>
        <v>1.4840537760875927E-2</v>
      </c>
      <c r="F170" s="93">
        <v>90.3</v>
      </c>
      <c r="G170" s="93">
        <v>4</v>
      </c>
      <c r="H170" s="4">
        <v>0.16</v>
      </c>
    </row>
    <row r="171" spans="1:8" x14ac:dyDescent="0.25">
      <c r="A171" s="93" t="s">
        <v>754</v>
      </c>
      <c r="B171" s="3">
        <v>877331034</v>
      </c>
      <c r="C171" s="3">
        <v>658647771</v>
      </c>
      <c r="D171" s="3">
        <f t="shared" si="4"/>
        <v>218683263</v>
      </c>
      <c r="E171" s="4">
        <f t="shared" si="5"/>
        <v>0.2492596916388119</v>
      </c>
      <c r="F171" s="93">
        <v>324.5</v>
      </c>
      <c r="G171" s="93">
        <v>9</v>
      </c>
      <c r="H171" s="4">
        <v>0.36</v>
      </c>
    </row>
    <row r="172" spans="1:8" x14ac:dyDescent="0.25">
      <c r="A172" s="93" t="s">
        <v>2261</v>
      </c>
      <c r="B172" s="3">
        <v>832612930</v>
      </c>
      <c r="C172" s="3">
        <v>742476980</v>
      </c>
      <c r="D172" s="3">
        <f t="shared" si="4"/>
        <v>90135950</v>
      </c>
      <c r="E172" s="4">
        <f t="shared" si="5"/>
        <v>0.10825672620769894</v>
      </c>
      <c r="F172" s="93">
        <v>104.4</v>
      </c>
      <c r="G172" s="93">
        <v>5</v>
      </c>
      <c r="H172" s="4">
        <v>0.2</v>
      </c>
    </row>
    <row r="173" spans="1:8" x14ac:dyDescent="0.25">
      <c r="A173" s="93" t="s">
        <v>2320</v>
      </c>
      <c r="B173" s="3">
        <v>146056000</v>
      </c>
      <c r="C173" s="3">
        <v>148820000</v>
      </c>
      <c r="D173" s="3">
        <f t="shared" si="4"/>
        <v>-2764000</v>
      </c>
      <c r="E173" s="4">
        <f t="shared" si="5"/>
        <v>-1.8924248233554253E-2</v>
      </c>
      <c r="F173" s="93">
        <v>132.1</v>
      </c>
      <c r="G173" s="93">
        <v>7</v>
      </c>
      <c r="H173" s="4">
        <v>0.28000000000000003</v>
      </c>
    </row>
    <row r="174" spans="1:8" x14ac:dyDescent="0.25">
      <c r="A174" s="93" t="s">
        <v>772</v>
      </c>
      <c r="B174" s="3">
        <v>610120000</v>
      </c>
      <c r="C174" s="3">
        <v>573669000</v>
      </c>
      <c r="D174" s="3">
        <f t="shared" si="4"/>
        <v>36451000</v>
      </c>
      <c r="E174" s="4">
        <f t="shared" si="5"/>
        <v>5.97439847898774E-2</v>
      </c>
      <c r="F174" s="93">
        <v>117.9</v>
      </c>
      <c r="G174" s="93">
        <v>6</v>
      </c>
      <c r="H174" s="4">
        <v>0.24</v>
      </c>
    </row>
    <row r="175" spans="1:8" x14ac:dyDescent="0.25">
      <c r="A175" s="93" t="s">
        <v>780</v>
      </c>
      <c r="B175" s="3">
        <v>7506541568</v>
      </c>
      <c r="C175" s="3">
        <v>7116888432</v>
      </c>
      <c r="D175" s="3">
        <f t="shared" si="4"/>
        <v>389653136</v>
      </c>
      <c r="E175" s="4">
        <f t="shared" si="5"/>
        <v>5.1908476422893764E-2</v>
      </c>
      <c r="F175" s="93">
        <v>109</v>
      </c>
      <c r="G175" s="93">
        <v>5</v>
      </c>
      <c r="H175" s="4">
        <v>0.2</v>
      </c>
    </row>
    <row r="176" spans="1:8" x14ac:dyDescent="0.25">
      <c r="A176" s="93" t="s">
        <v>786</v>
      </c>
      <c r="B176" s="3">
        <v>1171761731</v>
      </c>
      <c r="C176" s="3">
        <v>1128423492</v>
      </c>
      <c r="D176" s="3">
        <f t="shared" si="4"/>
        <v>43338239</v>
      </c>
      <c r="E176" s="4">
        <f t="shared" si="5"/>
        <v>3.6985538828797952E-2</v>
      </c>
      <c r="F176" s="93">
        <v>71.3</v>
      </c>
      <c r="G176" s="93">
        <v>3</v>
      </c>
      <c r="H176" s="4">
        <v>0.12</v>
      </c>
    </row>
    <row r="177" spans="1:8" x14ac:dyDescent="0.25">
      <c r="A177" s="93" t="s">
        <v>789</v>
      </c>
      <c r="B177" s="3">
        <v>687420000</v>
      </c>
      <c r="C177" s="3">
        <v>671127000</v>
      </c>
      <c r="D177" s="3">
        <f t="shared" si="4"/>
        <v>16293000</v>
      </c>
      <c r="E177" s="4">
        <f t="shared" si="5"/>
        <v>2.3701667103081085E-2</v>
      </c>
      <c r="F177" s="93">
        <v>171.9</v>
      </c>
      <c r="G177" s="93">
        <v>8</v>
      </c>
      <c r="H177" s="4">
        <v>0.32</v>
      </c>
    </row>
    <row r="178" spans="1:8" x14ac:dyDescent="0.25">
      <c r="A178" s="93" t="s">
        <v>790</v>
      </c>
      <c r="B178" s="3">
        <v>1861884000</v>
      </c>
      <c r="C178" s="3">
        <v>1789365000</v>
      </c>
      <c r="D178" s="3">
        <f t="shared" si="4"/>
        <v>72519000</v>
      </c>
      <c r="E178" s="4">
        <f t="shared" si="5"/>
        <v>3.8949257848501839E-2</v>
      </c>
      <c r="F178" s="93">
        <v>263.5</v>
      </c>
      <c r="G178" s="93">
        <v>9</v>
      </c>
      <c r="H178" s="4">
        <v>0.36</v>
      </c>
    </row>
    <row r="179" spans="1:8" x14ac:dyDescent="0.25">
      <c r="A179" s="93" t="s">
        <v>804</v>
      </c>
      <c r="B179" s="3">
        <v>5340000000</v>
      </c>
      <c r="C179" s="3">
        <v>5006100000</v>
      </c>
      <c r="D179" s="3">
        <f t="shared" si="4"/>
        <v>333900000</v>
      </c>
      <c r="E179" s="4">
        <f t="shared" si="5"/>
        <v>6.2528089887640456E-2</v>
      </c>
      <c r="F179" s="93">
        <v>215.6</v>
      </c>
      <c r="G179" s="93">
        <v>9</v>
      </c>
      <c r="H179" s="4">
        <v>0.36</v>
      </c>
    </row>
    <row r="180" spans="1:8" x14ac:dyDescent="0.25">
      <c r="A180" s="93" t="s">
        <v>805</v>
      </c>
      <c r="B180" s="3">
        <v>2457964645</v>
      </c>
      <c r="C180" s="3">
        <v>2284776001</v>
      </c>
      <c r="D180" s="3">
        <f t="shared" si="4"/>
        <v>173188644</v>
      </c>
      <c r="E180" s="4">
        <f t="shared" si="5"/>
        <v>7.0460185158603042E-2</v>
      </c>
      <c r="F180" s="93">
        <v>65.099999999999994</v>
      </c>
      <c r="G180" s="93">
        <v>3</v>
      </c>
      <c r="H180" s="4">
        <v>0.12</v>
      </c>
    </row>
    <row r="181" spans="1:8" x14ac:dyDescent="0.25">
      <c r="A181" s="93" t="s">
        <v>811</v>
      </c>
      <c r="B181" s="3">
        <v>15406744246</v>
      </c>
      <c r="C181" s="3">
        <v>15015266341</v>
      </c>
      <c r="D181" s="3">
        <f t="shared" si="4"/>
        <v>391477905</v>
      </c>
      <c r="E181" s="4">
        <f t="shared" si="5"/>
        <v>2.5409515388148153E-2</v>
      </c>
      <c r="F181" s="93">
        <v>91.7</v>
      </c>
      <c r="G181" s="93">
        <v>4</v>
      </c>
      <c r="H181" s="4">
        <v>0.16</v>
      </c>
    </row>
    <row r="182" spans="1:8" x14ac:dyDescent="0.25">
      <c r="A182" s="93" t="s">
        <v>823</v>
      </c>
      <c r="B182" s="3">
        <v>409078118</v>
      </c>
      <c r="C182" s="3">
        <v>382604644</v>
      </c>
      <c r="D182" s="3">
        <f t="shared" si="4"/>
        <v>26473474</v>
      </c>
      <c r="E182" s="4">
        <f t="shared" si="5"/>
        <v>6.4714959894286009E-2</v>
      </c>
      <c r="F182" s="93">
        <v>169.6</v>
      </c>
      <c r="G182" s="93">
        <v>7</v>
      </c>
      <c r="H182" s="4">
        <v>0.28000000000000003</v>
      </c>
    </row>
    <row r="183" spans="1:8" x14ac:dyDescent="0.25">
      <c r="A183" s="93" t="s">
        <v>833</v>
      </c>
      <c r="B183" s="3">
        <v>6546170411</v>
      </c>
      <c r="C183" s="3">
        <v>6107698865</v>
      </c>
      <c r="D183" s="3">
        <f t="shared" si="4"/>
        <v>438471546</v>
      </c>
      <c r="E183" s="4">
        <f t="shared" si="5"/>
        <v>6.6981382773538059E-2</v>
      </c>
      <c r="F183" s="93">
        <v>198.6</v>
      </c>
      <c r="G183" s="93">
        <v>8</v>
      </c>
      <c r="H183" s="4">
        <v>0.32</v>
      </c>
    </row>
    <row r="184" spans="1:8" x14ac:dyDescent="0.25">
      <c r="A184" s="93" t="s">
        <v>835</v>
      </c>
      <c r="B184" s="3">
        <v>880465000</v>
      </c>
      <c r="C184" s="3">
        <v>769624000</v>
      </c>
      <c r="D184" s="3">
        <f t="shared" si="4"/>
        <v>110841000</v>
      </c>
      <c r="E184" s="4">
        <f t="shared" si="5"/>
        <v>0.12588916084114643</v>
      </c>
      <c r="F184" s="93">
        <v>217.9</v>
      </c>
      <c r="G184" s="93">
        <v>9</v>
      </c>
      <c r="H184" s="4">
        <v>0.36</v>
      </c>
    </row>
    <row r="185" spans="1:8" x14ac:dyDescent="0.25">
      <c r="A185" s="93" t="s">
        <v>2349</v>
      </c>
      <c r="B185" s="3">
        <v>1009319000</v>
      </c>
      <c r="C185" s="3">
        <v>825793000</v>
      </c>
      <c r="D185" s="3">
        <f t="shared" si="4"/>
        <v>183526000</v>
      </c>
      <c r="E185" s="4">
        <f t="shared" si="5"/>
        <v>0.18183151213838242</v>
      </c>
      <c r="F185" s="93">
        <v>332.7</v>
      </c>
      <c r="G185" s="93">
        <v>9</v>
      </c>
      <c r="H185" s="4">
        <v>0.36</v>
      </c>
    </row>
    <row r="186" spans="1:8" x14ac:dyDescent="0.25">
      <c r="A186" s="93" t="s">
        <v>836</v>
      </c>
      <c r="B186" s="3">
        <v>2397728848</v>
      </c>
      <c r="C186" s="3">
        <v>2535032864</v>
      </c>
      <c r="D186" s="3">
        <f t="shared" si="4"/>
        <v>-137304016</v>
      </c>
      <c r="E186" s="4">
        <f t="shared" si="5"/>
        <v>-5.72641965393745E-2</v>
      </c>
      <c r="F186" s="93">
        <v>137.5</v>
      </c>
      <c r="G186" s="93">
        <v>7</v>
      </c>
      <c r="H186" s="4">
        <v>0.28000000000000003</v>
      </c>
    </row>
    <row r="187" spans="1:8" x14ac:dyDescent="0.25">
      <c r="A187" s="93" t="s">
        <v>839</v>
      </c>
      <c r="B187" s="3">
        <v>545401972</v>
      </c>
      <c r="C187" s="3">
        <v>497342471</v>
      </c>
      <c r="D187" s="3">
        <f t="shared" si="4"/>
        <v>48059501</v>
      </c>
      <c r="E187" s="4">
        <f t="shared" si="5"/>
        <v>8.8117578350083409E-2</v>
      </c>
      <c r="F187" s="93">
        <v>136.30000000000001</v>
      </c>
      <c r="G187" s="93">
        <v>7</v>
      </c>
      <c r="H187" s="4">
        <v>0.28000000000000003</v>
      </c>
    </row>
    <row r="188" spans="1:8" x14ac:dyDescent="0.25">
      <c r="A188" s="93" t="s">
        <v>841</v>
      </c>
      <c r="B188" s="3">
        <v>2094159141</v>
      </c>
      <c r="C188" s="3">
        <v>1955656970</v>
      </c>
      <c r="D188" s="3">
        <f t="shared" si="4"/>
        <v>138502171</v>
      </c>
      <c r="E188" s="4">
        <f t="shared" si="5"/>
        <v>6.6137366682582979E-2</v>
      </c>
      <c r="F188" s="93">
        <v>176.5</v>
      </c>
      <c r="G188" s="93">
        <v>8</v>
      </c>
      <c r="H188" s="4">
        <v>0.32</v>
      </c>
    </row>
    <row r="189" spans="1:8" x14ac:dyDescent="0.25">
      <c r="A189" s="93" t="s">
        <v>850</v>
      </c>
      <c r="B189" s="3">
        <v>872082691</v>
      </c>
      <c r="C189" s="3">
        <v>867064579</v>
      </c>
      <c r="D189" s="3">
        <f t="shared" si="4"/>
        <v>5018112</v>
      </c>
      <c r="E189" s="4">
        <f t="shared" si="5"/>
        <v>5.7541699334105918E-3</v>
      </c>
      <c r="F189" s="93">
        <v>121</v>
      </c>
      <c r="G189" s="93">
        <v>6</v>
      </c>
      <c r="H189" s="4">
        <v>0.24</v>
      </c>
    </row>
    <row r="190" spans="1:8" x14ac:dyDescent="0.25">
      <c r="A190" s="93" t="s">
        <v>855</v>
      </c>
      <c r="B190" s="3">
        <v>440648885</v>
      </c>
      <c r="C190" s="3">
        <v>386238213</v>
      </c>
      <c r="D190" s="3">
        <f t="shared" si="4"/>
        <v>54410672</v>
      </c>
      <c r="E190" s="4">
        <f t="shared" si="5"/>
        <v>0.12347851963814682</v>
      </c>
      <c r="F190" s="93">
        <v>141.6</v>
      </c>
      <c r="G190" s="93">
        <v>7</v>
      </c>
      <c r="H190" s="4">
        <v>0.28000000000000003</v>
      </c>
    </row>
    <row r="191" spans="1:8" x14ac:dyDescent="0.25">
      <c r="A191" s="93" t="s">
        <v>860</v>
      </c>
      <c r="B191" s="3">
        <v>2880852466</v>
      </c>
      <c r="C191" s="3">
        <v>2579961258</v>
      </c>
      <c r="D191" s="3">
        <f t="shared" si="4"/>
        <v>300891208</v>
      </c>
      <c r="E191" s="4">
        <f t="shared" si="5"/>
        <v>0.10444519861781773</v>
      </c>
      <c r="F191" s="93">
        <v>154.9</v>
      </c>
      <c r="G191" s="93">
        <v>7</v>
      </c>
      <c r="H191" s="4">
        <v>0.28000000000000003</v>
      </c>
    </row>
    <row r="192" spans="1:8" x14ac:dyDescent="0.25">
      <c r="A192" s="93" t="s">
        <v>861</v>
      </c>
      <c r="B192" s="3">
        <v>1064566388</v>
      </c>
      <c r="C192" s="3">
        <v>977942044</v>
      </c>
      <c r="D192" s="3">
        <f t="shared" si="4"/>
        <v>86624344</v>
      </c>
      <c r="E192" s="4">
        <f t="shared" si="5"/>
        <v>8.1370542012641489E-2</v>
      </c>
      <c r="F192" s="93">
        <v>114.6</v>
      </c>
      <c r="G192" s="93">
        <v>6</v>
      </c>
      <c r="H192" s="4">
        <v>0.24</v>
      </c>
    </row>
    <row r="193" spans="1:8" x14ac:dyDescent="0.25">
      <c r="A193" s="93" t="s">
        <v>862</v>
      </c>
      <c r="B193" s="3">
        <v>2086631973</v>
      </c>
      <c r="C193" s="3">
        <v>1856580866</v>
      </c>
      <c r="D193" s="3">
        <f t="shared" si="4"/>
        <v>230051107</v>
      </c>
      <c r="E193" s="4">
        <f t="shared" si="5"/>
        <v>0.11024996740045639</v>
      </c>
      <c r="F193" s="93">
        <v>93.9</v>
      </c>
      <c r="G193" s="93">
        <v>4</v>
      </c>
      <c r="H193" s="4">
        <v>0.16</v>
      </c>
    </row>
    <row r="194" spans="1:8" x14ac:dyDescent="0.25">
      <c r="A194" s="93" t="s">
        <v>2327</v>
      </c>
      <c r="B194" s="3">
        <v>993121000</v>
      </c>
      <c r="C194" s="3">
        <v>914688000</v>
      </c>
      <c r="D194" s="3">
        <f t="shared" ref="D194:D257" si="6">B194-C194</f>
        <v>78433000</v>
      </c>
      <c r="E194" s="4">
        <f t="shared" ref="E194:E257" si="7">D194/B194</f>
        <v>7.8976277815090007E-2</v>
      </c>
      <c r="F194" s="93">
        <v>197.5</v>
      </c>
      <c r="G194" s="93">
        <v>8</v>
      </c>
      <c r="H194" s="4">
        <v>0.32</v>
      </c>
    </row>
    <row r="195" spans="1:8" x14ac:dyDescent="0.25">
      <c r="A195" s="93" t="s">
        <v>874</v>
      </c>
      <c r="B195" s="3">
        <v>5714163209</v>
      </c>
      <c r="C195" s="3">
        <v>5470784778</v>
      </c>
      <c r="D195" s="3">
        <f t="shared" si="6"/>
        <v>243378431</v>
      </c>
      <c r="E195" s="4">
        <f t="shared" si="7"/>
        <v>4.2592138533367539E-2</v>
      </c>
      <c r="F195" s="93">
        <v>304.8</v>
      </c>
      <c r="G195" s="93">
        <v>9</v>
      </c>
      <c r="H195" s="4">
        <v>0.36</v>
      </c>
    </row>
    <row r="196" spans="1:8" x14ac:dyDescent="0.25">
      <c r="A196" s="93" t="s">
        <v>2313</v>
      </c>
      <c r="B196" s="3">
        <v>1149290000</v>
      </c>
      <c r="C196" s="3">
        <v>990960000</v>
      </c>
      <c r="D196" s="3">
        <f t="shared" si="6"/>
        <v>158330000</v>
      </c>
      <c r="E196" s="4">
        <f t="shared" si="7"/>
        <v>0.13776331474214515</v>
      </c>
      <c r="F196" s="93">
        <v>100.5</v>
      </c>
      <c r="G196" s="93">
        <v>5</v>
      </c>
      <c r="H196" s="4">
        <v>0.2</v>
      </c>
    </row>
    <row r="197" spans="1:8" x14ac:dyDescent="0.25">
      <c r="A197" s="93" t="s">
        <v>2334</v>
      </c>
      <c r="B197" s="3">
        <v>760491304</v>
      </c>
      <c r="C197" s="3">
        <v>738717756</v>
      </c>
      <c r="D197" s="3">
        <f t="shared" si="6"/>
        <v>21773548</v>
      </c>
      <c r="E197" s="4">
        <f t="shared" si="7"/>
        <v>2.8630896744612874E-2</v>
      </c>
      <c r="F197" s="93">
        <v>208.1</v>
      </c>
      <c r="G197" s="93">
        <v>8</v>
      </c>
      <c r="H197" s="4">
        <v>0.32</v>
      </c>
    </row>
    <row r="198" spans="1:8" x14ac:dyDescent="0.25">
      <c r="A198" s="93" t="s">
        <v>887</v>
      </c>
      <c r="B198" s="3">
        <v>1967044000</v>
      </c>
      <c r="C198" s="3">
        <v>1783354000</v>
      </c>
      <c r="D198" s="3">
        <f t="shared" si="6"/>
        <v>183690000</v>
      </c>
      <c r="E198" s="4">
        <f t="shared" si="7"/>
        <v>9.3383777892106126E-2</v>
      </c>
      <c r="F198" s="93">
        <v>198.9</v>
      </c>
      <c r="G198" s="93">
        <v>8</v>
      </c>
      <c r="H198" s="4">
        <v>0.32</v>
      </c>
    </row>
    <row r="199" spans="1:8" x14ac:dyDescent="0.25">
      <c r="A199" s="93" t="s">
        <v>890</v>
      </c>
      <c r="B199" s="3">
        <v>2592190000</v>
      </c>
      <c r="C199" s="3">
        <v>2158050000</v>
      </c>
      <c r="D199" s="3">
        <f t="shared" si="6"/>
        <v>434140000</v>
      </c>
      <c r="E199" s="4">
        <f t="shared" si="7"/>
        <v>0.1674800072525548</v>
      </c>
      <c r="F199" s="93">
        <v>251</v>
      </c>
      <c r="G199" s="93">
        <v>9</v>
      </c>
      <c r="H199" s="4">
        <v>0.36</v>
      </c>
    </row>
    <row r="200" spans="1:8" x14ac:dyDescent="0.25">
      <c r="A200" s="93" t="s">
        <v>893</v>
      </c>
      <c r="B200" s="3">
        <v>613030807</v>
      </c>
      <c r="C200" s="3">
        <v>557668649</v>
      </c>
      <c r="D200" s="3">
        <f t="shared" si="6"/>
        <v>55362158</v>
      </c>
      <c r="E200" s="4">
        <f t="shared" si="7"/>
        <v>9.0308932875538178E-2</v>
      </c>
      <c r="F200" s="93">
        <v>137.19999999999999</v>
      </c>
      <c r="G200" s="93">
        <v>7</v>
      </c>
      <c r="H200" s="4">
        <v>0.28000000000000003</v>
      </c>
    </row>
    <row r="201" spans="1:8" x14ac:dyDescent="0.25">
      <c r="A201" s="93" t="s">
        <v>896</v>
      </c>
      <c r="B201" s="3">
        <v>971706000</v>
      </c>
      <c r="C201" s="3">
        <v>880037000</v>
      </c>
      <c r="D201" s="3">
        <f t="shared" si="6"/>
        <v>91669000</v>
      </c>
      <c r="E201" s="4">
        <f t="shared" si="7"/>
        <v>9.4338205177286139E-2</v>
      </c>
      <c r="F201" s="93">
        <v>349.1</v>
      </c>
      <c r="G201" s="93">
        <v>9</v>
      </c>
      <c r="H201" s="4">
        <v>0.36</v>
      </c>
    </row>
    <row r="202" spans="1:8" x14ac:dyDescent="0.25">
      <c r="A202" s="93" t="s">
        <v>897</v>
      </c>
      <c r="B202" s="3">
        <v>1642615000</v>
      </c>
      <c r="C202" s="3">
        <v>1199514000</v>
      </c>
      <c r="D202" s="3">
        <f t="shared" si="6"/>
        <v>443101000</v>
      </c>
      <c r="E202" s="4">
        <f t="shared" si="7"/>
        <v>0.2697534114810835</v>
      </c>
      <c r="F202" s="93">
        <v>100</v>
      </c>
      <c r="G202" s="93">
        <v>5</v>
      </c>
      <c r="H202" s="4">
        <v>0.2</v>
      </c>
    </row>
    <row r="203" spans="1:8" x14ac:dyDescent="0.25">
      <c r="A203" s="93" t="s">
        <v>2329</v>
      </c>
      <c r="B203" s="3">
        <v>1870481000</v>
      </c>
      <c r="C203" s="3">
        <v>1810513000</v>
      </c>
      <c r="D203" s="3">
        <f t="shared" si="6"/>
        <v>59968000</v>
      </c>
      <c r="E203" s="4">
        <f t="shared" si="7"/>
        <v>3.2060202696525653E-2</v>
      </c>
      <c r="F203" s="93">
        <v>204.2</v>
      </c>
      <c r="G203" s="93">
        <v>8</v>
      </c>
      <c r="H203" s="4">
        <v>0.32</v>
      </c>
    </row>
    <row r="204" spans="1:8" x14ac:dyDescent="0.25">
      <c r="A204" s="93" t="s">
        <v>900</v>
      </c>
      <c r="B204" s="3">
        <v>3904230000</v>
      </c>
      <c r="C204" s="3">
        <v>3932720000</v>
      </c>
      <c r="D204" s="3">
        <f t="shared" si="6"/>
        <v>-28490000</v>
      </c>
      <c r="E204" s="4">
        <f t="shared" si="7"/>
        <v>-7.2972135350632518E-3</v>
      </c>
      <c r="F204" s="93">
        <v>287.7</v>
      </c>
      <c r="G204" s="93">
        <v>9</v>
      </c>
      <c r="H204" s="4">
        <v>0.36</v>
      </c>
    </row>
    <row r="205" spans="1:8" x14ac:dyDescent="0.25">
      <c r="A205" s="93" t="s">
        <v>2330</v>
      </c>
      <c r="B205" s="3">
        <v>1379990569</v>
      </c>
      <c r="C205" s="3">
        <v>1323839525</v>
      </c>
      <c r="D205" s="3">
        <f t="shared" si="6"/>
        <v>56151044</v>
      </c>
      <c r="E205" s="4">
        <f t="shared" si="7"/>
        <v>4.0689440392835036E-2</v>
      </c>
      <c r="F205" s="93">
        <v>236.1</v>
      </c>
      <c r="G205" s="93">
        <v>9</v>
      </c>
      <c r="H205" s="4">
        <v>0.36</v>
      </c>
    </row>
    <row r="206" spans="1:8" x14ac:dyDescent="0.25">
      <c r="A206" s="93" t="s">
        <v>907</v>
      </c>
      <c r="B206" s="3">
        <v>591013026</v>
      </c>
      <c r="C206" s="3">
        <v>547632425</v>
      </c>
      <c r="D206" s="3">
        <f t="shared" si="6"/>
        <v>43380601</v>
      </c>
      <c r="E206" s="4">
        <f t="shared" si="7"/>
        <v>7.3400414359056781E-2</v>
      </c>
      <c r="F206" s="93">
        <v>98.3</v>
      </c>
      <c r="G206" s="93">
        <v>5</v>
      </c>
      <c r="H206" s="4">
        <v>0.2</v>
      </c>
    </row>
    <row r="207" spans="1:8" x14ac:dyDescent="0.25">
      <c r="A207" s="93" t="s">
        <v>909</v>
      </c>
      <c r="B207" s="3">
        <v>1253200000</v>
      </c>
      <c r="C207" s="3">
        <v>1106800000</v>
      </c>
      <c r="D207" s="3">
        <f t="shared" si="6"/>
        <v>146400000</v>
      </c>
      <c r="E207" s="4">
        <f t="shared" si="7"/>
        <v>0.11682093839770188</v>
      </c>
      <c r="F207" s="93">
        <v>76.599999999999994</v>
      </c>
      <c r="G207" s="93">
        <v>3</v>
      </c>
      <c r="H207" s="4">
        <v>0.12</v>
      </c>
    </row>
    <row r="208" spans="1:8" x14ac:dyDescent="0.25">
      <c r="A208" s="93" t="s">
        <v>921</v>
      </c>
      <c r="B208" s="3">
        <v>14658100592</v>
      </c>
      <c r="C208" s="3">
        <v>13842168619</v>
      </c>
      <c r="D208" s="3">
        <f t="shared" si="6"/>
        <v>815931973</v>
      </c>
      <c r="E208" s="4">
        <f t="shared" si="7"/>
        <v>5.5664236159309335E-2</v>
      </c>
      <c r="F208" s="93">
        <v>83.8</v>
      </c>
      <c r="G208" s="93">
        <v>4</v>
      </c>
      <c r="H208" s="4">
        <v>0.16</v>
      </c>
    </row>
    <row r="209" spans="1:8" x14ac:dyDescent="0.25">
      <c r="A209" s="93" t="s">
        <v>932</v>
      </c>
      <c r="B209" s="3">
        <v>2383427229</v>
      </c>
      <c r="C209" s="3">
        <v>2356081777</v>
      </c>
      <c r="D209" s="3">
        <f t="shared" si="6"/>
        <v>27345452</v>
      </c>
      <c r="E209" s="4">
        <f t="shared" si="7"/>
        <v>1.1473164218012716E-2</v>
      </c>
      <c r="F209" s="93">
        <v>248.9</v>
      </c>
      <c r="G209" s="93">
        <v>9</v>
      </c>
      <c r="H209" s="4">
        <v>0.36</v>
      </c>
    </row>
    <row r="210" spans="1:8" x14ac:dyDescent="0.25">
      <c r="A210" s="93" t="s">
        <v>935</v>
      </c>
      <c r="B210" s="3">
        <v>12870711018</v>
      </c>
      <c r="C210" s="3">
        <v>11980791220</v>
      </c>
      <c r="D210" s="3">
        <f t="shared" si="6"/>
        <v>889919798</v>
      </c>
      <c r="E210" s="4">
        <f t="shared" si="7"/>
        <v>6.9143017565651638E-2</v>
      </c>
      <c r="F210" s="93">
        <v>223.1</v>
      </c>
      <c r="G210" s="93">
        <v>9</v>
      </c>
      <c r="H210" s="4">
        <v>0.36</v>
      </c>
    </row>
    <row r="211" spans="1:8" x14ac:dyDescent="0.25">
      <c r="A211" s="93" t="s">
        <v>937</v>
      </c>
      <c r="B211" s="3">
        <v>139452680105</v>
      </c>
      <c r="C211" s="3">
        <v>130343503463</v>
      </c>
      <c r="D211" s="3">
        <f t="shared" si="6"/>
        <v>9109176642</v>
      </c>
      <c r="E211" s="4">
        <f t="shared" si="7"/>
        <v>6.5320914844672076E-2</v>
      </c>
      <c r="F211" s="93">
        <v>90.9</v>
      </c>
      <c r="G211" s="93">
        <v>4</v>
      </c>
      <c r="H211" s="4">
        <v>0.16</v>
      </c>
    </row>
    <row r="212" spans="1:8" x14ac:dyDescent="0.25">
      <c r="A212" s="93" t="s">
        <v>959</v>
      </c>
      <c r="B212" s="3">
        <v>2053870000</v>
      </c>
      <c r="C212" s="3">
        <v>1905101000</v>
      </c>
      <c r="D212" s="3">
        <f t="shared" si="6"/>
        <v>148769000</v>
      </c>
      <c r="E212" s="4">
        <f t="shared" si="7"/>
        <v>7.243350358104457E-2</v>
      </c>
      <c r="F212" s="93">
        <v>253</v>
      </c>
      <c r="G212" s="93">
        <v>9</v>
      </c>
      <c r="H212" s="4">
        <v>0.36</v>
      </c>
    </row>
    <row r="213" spans="1:8" x14ac:dyDescent="0.25">
      <c r="A213" s="93" t="s">
        <v>960</v>
      </c>
      <c r="B213" s="3">
        <v>1264349156</v>
      </c>
      <c r="C213" s="3">
        <v>1237371916</v>
      </c>
      <c r="D213" s="3">
        <f t="shared" si="6"/>
        <v>26977240</v>
      </c>
      <c r="E213" s="4">
        <f t="shared" si="7"/>
        <v>2.1336859262315988E-2</v>
      </c>
      <c r="F213" s="93">
        <v>86.3</v>
      </c>
      <c r="G213" s="93">
        <v>4</v>
      </c>
      <c r="H213" s="4">
        <v>0.16</v>
      </c>
    </row>
    <row r="214" spans="1:8" x14ac:dyDescent="0.25">
      <c r="A214" s="93" t="s">
        <v>963</v>
      </c>
      <c r="B214" s="3">
        <v>2268235000</v>
      </c>
      <c r="C214" s="3">
        <v>2115715000</v>
      </c>
      <c r="D214" s="3">
        <f t="shared" si="6"/>
        <v>152520000</v>
      </c>
      <c r="E214" s="4">
        <f t="shared" si="7"/>
        <v>6.7241709963914667E-2</v>
      </c>
      <c r="F214" s="93">
        <v>173.5</v>
      </c>
      <c r="G214" s="93">
        <v>8</v>
      </c>
      <c r="H214" s="4">
        <v>0.32</v>
      </c>
    </row>
    <row r="215" spans="1:8" x14ac:dyDescent="0.25">
      <c r="A215" s="93" t="s">
        <v>2348</v>
      </c>
      <c r="B215" s="3">
        <v>891468716</v>
      </c>
      <c r="C215" s="3">
        <v>660496910</v>
      </c>
      <c r="D215" s="3">
        <f t="shared" si="6"/>
        <v>230971806</v>
      </c>
      <c r="E215" s="4">
        <f t="shared" si="7"/>
        <v>0.25909131958815701</v>
      </c>
      <c r="F215" s="93">
        <v>328.1</v>
      </c>
      <c r="G215" s="93">
        <v>9</v>
      </c>
      <c r="H215" s="4">
        <v>0.36</v>
      </c>
    </row>
    <row r="216" spans="1:8" x14ac:dyDescent="0.25">
      <c r="A216" s="93" t="s">
        <v>964</v>
      </c>
      <c r="B216" s="3">
        <v>499483000</v>
      </c>
      <c r="C216" s="3">
        <v>447407000</v>
      </c>
      <c r="D216" s="3">
        <f t="shared" si="6"/>
        <v>52076000</v>
      </c>
      <c r="E216" s="4">
        <f t="shared" si="7"/>
        <v>0.10425980463799568</v>
      </c>
      <c r="F216" s="93">
        <v>259.3</v>
      </c>
      <c r="G216" s="93">
        <v>9</v>
      </c>
      <c r="H216" s="4">
        <v>0.36</v>
      </c>
    </row>
    <row r="217" spans="1:8" x14ac:dyDescent="0.25">
      <c r="A217" s="93" t="s">
        <v>966</v>
      </c>
      <c r="B217" s="3">
        <v>1219661891</v>
      </c>
      <c r="C217" s="3">
        <v>1153188200</v>
      </c>
      <c r="D217" s="3">
        <f t="shared" si="6"/>
        <v>66473691</v>
      </c>
      <c r="E217" s="4">
        <f t="shared" si="7"/>
        <v>5.4501736498053788E-2</v>
      </c>
      <c r="F217" s="93">
        <v>116.7</v>
      </c>
      <c r="G217" s="93">
        <v>6</v>
      </c>
      <c r="H217" s="4">
        <v>0.24</v>
      </c>
    </row>
    <row r="218" spans="1:8" x14ac:dyDescent="0.25">
      <c r="A218" s="93" t="s">
        <v>2326</v>
      </c>
      <c r="B218" s="3">
        <v>3844580000</v>
      </c>
      <c r="C218" s="3">
        <v>3212645000</v>
      </c>
      <c r="D218" s="3">
        <f t="shared" si="6"/>
        <v>631935000</v>
      </c>
      <c r="E218" s="4">
        <f t="shared" si="7"/>
        <v>0.1643703603514558</v>
      </c>
      <c r="F218" s="93">
        <v>213.3</v>
      </c>
      <c r="G218" s="93">
        <v>8</v>
      </c>
      <c r="H218" s="4">
        <v>0.32</v>
      </c>
    </row>
    <row r="219" spans="1:8" x14ac:dyDescent="0.25">
      <c r="A219" s="93" t="s">
        <v>972</v>
      </c>
      <c r="B219" s="3">
        <v>7006662670</v>
      </c>
      <c r="C219" s="3">
        <v>5966662221</v>
      </c>
      <c r="D219" s="3">
        <f t="shared" si="6"/>
        <v>1040000449</v>
      </c>
      <c r="E219" s="4">
        <f t="shared" si="7"/>
        <v>0.14843021535101247</v>
      </c>
      <c r="F219" s="93">
        <v>107.4</v>
      </c>
      <c r="G219" s="93">
        <v>5</v>
      </c>
      <c r="H219" s="4">
        <v>0.2</v>
      </c>
    </row>
    <row r="220" spans="1:8" x14ac:dyDescent="0.25">
      <c r="A220" s="93" t="s">
        <v>977</v>
      </c>
      <c r="B220" s="3">
        <v>1063425908</v>
      </c>
      <c r="C220" s="3">
        <v>946396368</v>
      </c>
      <c r="D220" s="3">
        <f t="shared" si="6"/>
        <v>117029540</v>
      </c>
      <c r="E220" s="4">
        <f t="shared" si="7"/>
        <v>0.11004954752334282</v>
      </c>
      <c r="F220" s="93">
        <v>75.900000000000006</v>
      </c>
      <c r="G220" s="93">
        <v>3</v>
      </c>
      <c r="H220" s="4">
        <v>0.12</v>
      </c>
    </row>
    <row r="221" spans="1:8" x14ac:dyDescent="0.25">
      <c r="A221" s="93" t="s">
        <v>978</v>
      </c>
      <c r="B221" s="3">
        <v>1027679751</v>
      </c>
      <c r="C221" s="3">
        <v>871695210</v>
      </c>
      <c r="D221" s="3">
        <f t="shared" si="6"/>
        <v>155984541</v>
      </c>
      <c r="E221" s="4">
        <f t="shared" si="7"/>
        <v>0.15178321928423399</v>
      </c>
      <c r="F221" s="93">
        <v>111.7</v>
      </c>
      <c r="G221" s="93">
        <v>6</v>
      </c>
      <c r="H221" s="4">
        <v>0.24</v>
      </c>
    </row>
    <row r="222" spans="1:8" x14ac:dyDescent="0.25">
      <c r="A222" s="93" t="s">
        <v>979</v>
      </c>
      <c r="B222" s="3">
        <v>344448000</v>
      </c>
      <c r="C222" s="3">
        <v>300869000</v>
      </c>
      <c r="D222" s="3">
        <f t="shared" si="6"/>
        <v>43579000</v>
      </c>
      <c r="E222" s="4">
        <f t="shared" si="7"/>
        <v>0.12651837142326272</v>
      </c>
      <c r="F222" s="93">
        <v>79.8</v>
      </c>
      <c r="G222" s="93">
        <v>3</v>
      </c>
      <c r="H222" s="4">
        <v>0.12</v>
      </c>
    </row>
    <row r="223" spans="1:8" x14ac:dyDescent="0.25">
      <c r="A223" s="93" t="s">
        <v>983</v>
      </c>
      <c r="B223" s="3">
        <v>1058240665</v>
      </c>
      <c r="C223" s="3">
        <v>769095397</v>
      </c>
      <c r="D223" s="3">
        <f t="shared" si="6"/>
        <v>289145268</v>
      </c>
      <c r="E223" s="4">
        <f t="shared" si="7"/>
        <v>0.27323205161464853</v>
      </c>
      <c r="F223" s="93">
        <v>88.6</v>
      </c>
      <c r="G223" s="93">
        <v>4</v>
      </c>
      <c r="H223" s="4">
        <v>0.16</v>
      </c>
    </row>
    <row r="224" spans="1:8" x14ac:dyDescent="0.25">
      <c r="A224" s="93" t="s">
        <v>998</v>
      </c>
      <c r="B224" s="3">
        <v>6872130000</v>
      </c>
      <c r="C224" s="3">
        <v>6271910000</v>
      </c>
      <c r="D224" s="3">
        <f t="shared" si="6"/>
        <v>600220000</v>
      </c>
      <c r="E224" s="4">
        <f t="shared" si="7"/>
        <v>8.7341188248767118E-2</v>
      </c>
      <c r="F224" s="93">
        <v>298.8</v>
      </c>
      <c r="G224" s="93">
        <v>9</v>
      </c>
      <c r="H224" s="4">
        <v>0.36</v>
      </c>
    </row>
    <row r="225" spans="1:8" x14ac:dyDescent="0.25">
      <c r="A225" s="93" t="s">
        <v>2262</v>
      </c>
      <c r="B225" s="3">
        <v>4434609825</v>
      </c>
      <c r="C225" s="3">
        <v>4283056327</v>
      </c>
      <c r="D225" s="3">
        <f t="shared" si="6"/>
        <v>151553498</v>
      </c>
      <c r="E225" s="4">
        <f t="shared" si="7"/>
        <v>3.4175159479785798E-2</v>
      </c>
      <c r="F225" s="93">
        <v>116.8</v>
      </c>
      <c r="G225" s="93">
        <v>6</v>
      </c>
      <c r="H225" s="4">
        <v>0.24</v>
      </c>
    </row>
    <row r="226" spans="1:8" x14ac:dyDescent="0.25">
      <c r="A226" s="93" t="s">
        <v>1005</v>
      </c>
      <c r="B226" s="3">
        <v>823925361</v>
      </c>
      <c r="C226" s="3">
        <v>712822442</v>
      </c>
      <c r="D226" s="3">
        <f t="shared" si="6"/>
        <v>111102919</v>
      </c>
      <c r="E226" s="4">
        <f t="shared" si="7"/>
        <v>0.13484585407730884</v>
      </c>
      <c r="F226" s="93">
        <v>101.4</v>
      </c>
      <c r="G226" s="93">
        <v>5</v>
      </c>
      <c r="H226" s="4">
        <v>0.2</v>
      </c>
    </row>
    <row r="227" spans="1:8" x14ac:dyDescent="0.25">
      <c r="A227" s="93" t="s">
        <v>1006</v>
      </c>
      <c r="B227" s="3">
        <v>668885610</v>
      </c>
      <c r="C227" s="3">
        <v>603267242</v>
      </c>
      <c r="D227" s="3">
        <f t="shared" si="6"/>
        <v>65618368</v>
      </c>
      <c r="E227" s="4">
        <f t="shared" si="7"/>
        <v>9.810103105671536E-2</v>
      </c>
      <c r="F227" s="93">
        <v>89.2</v>
      </c>
      <c r="G227" s="93">
        <v>4</v>
      </c>
      <c r="H227" s="4">
        <v>0.16</v>
      </c>
    </row>
    <row r="228" spans="1:8" x14ac:dyDescent="0.25">
      <c r="A228" s="93" t="s">
        <v>1008</v>
      </c>
      <c r="B228" s="3">
        <v>2719687979</v>
      </c>
      <c r="C228" s="3">
        <v>2424775231</v>
      </c>
      <c r="D228" s="3">
        <f t="shared" si="6"/>
        <v>294912748</v>
      </c>
      <c r="E228" s="4">
        <f t="shared" si="7"/>
        <v>0.10843624352394875</v>
      </c>
      <c r="F228" s="93">
        <v>110.2</v>
      </c>
      <c r="G228" s="93">
        <v>6</v>
      </c>
      <c r="H228" s="4">
        <v>0.24</v>
      </c>
    </row>
    <row r="229" spans="1:8" x14ac:dyDescent="0.25">
      <c r="A229" s="93" t="s">
        <v>1012</v>
      </c>
      <c r="B229" s="3">
        <v>2072832166</v>
      </c>
      <c r="C229" s="3">
        <v>1979439888</v>
      </c>
      <c r="D229" s="3">
        <f t="shared" si="6"/>
        <v>93392278</v>
      </c>
      <c r="E229" s="4">
        <f t="shared" si="7"/>
        <v>4.5055397890810228E-2</v>
      </c>
      <c r="F229" s="93">
        <v>179.4</v>
      </c>
      <c r="G229" s="93">
        <v>8</v>
      </c>
      <c r="H229" s="4">
        <v>0.32</v>
      </c>
    </row>
    <row r="230" spans="1:8" x14ac:dyDescent="0.25">
      <c r="A230" s="93" t="s">
        <v>1024</v>
      </c>
      <c r="B230" s="3">
        <v>15589770183</v>
      </c>
      <c r="C230" s="3">
        <v>13698086925</v>
      </c>
      <c r="D230" s="3">
        <f t="shared" si="6"/>
        <v>1891683258</v>
      </c>
      <c r="E230" s="4">
        <f t="shared" si="7"/>
        <v>0.12134131778689095</v>
      </c>
      <c r="F230" s="93">
        <v>245.9</v>
      </c>
      <c r="G230" s="93">
        <v>9</v>
      </c>
      <c r="H230" s="4">
        <v>0.36</v>
      </c>
    </row>
    <row r="231" spans="1:8" x14ac:dyDescent="0.25">
      <c r="A231" s="93" t="s">
        <v>1026</v>
      </c>
      <c r="B231" s="3">
        <v>1885000000</v>
      </c>
      <c r="C231" s="3">
        <v>1673000000</v>
      </c>
      <c r="D231" s="3">
        <f t="shared" si="6"/>
        <v>212000000</v>
      </c>
      <c r="E231" s="4">
        <f t="shared" si="7"/>
        <v>0.11246684350132626</v>
      </c>
      <c r="F231" s="93">
        <v>154.6</v>
      </c>
      <c r="G231" s="93">
        <v>7</v>
      </c>
      <c r="H231" s="4">
        <v>0.28000000000000003</v>
      </c>
    </row>
    <row r="232" spans="1:8" x14ac:dyDescent="0.25">
      <c r="A232" s="93" t="s">
        <v>1038</v>
      </c>
      <c r="B232" s="3">
        <v>2603464922</v>
      </c>
      <c r="C232" s="3">
        <v>2359464115</v>
      </c>
      <c r="D232" s="3">
        <f t="shared" si="6"/>
        <v>244000807</v>
      </c>
      <c r="E232" s="4">
        <f t="shared" si="7"/>
        <v>9.372156503363098E-2</v>
      </c>
      <c r="F232" s="93">
        <v>130.30000000000001</v>
      </c>
      <c r="G232" s="93">
        <v>7</v>
      </c>
      <c r="H232" s="4">
        <v>0.28000000000000003</v>
      </c>
    </row>
    <row r="233" spans="1:8" x14ac:dyDescent="0.25">
      <c r="A233" s="93" t="s">
        <v>1058</v>
      </c>
      <c r="B233" s="3">
        <v>859407071</v>
      </c>
      <c r="C233" s="3">
        <v>791398619</v>
      </c>
      <c r="D233" s="3">
        <f t="shared" si="6"/>
        <v>68008452</v>
      </c>
      <c r="E233" s="4">
        <f t="shared" si="7"/>
        <v>7.9134154575742369E-2</v>
      </c>
      <c r="F233" s="93">
        <v>80.5</v>
      </c>
      <c r="G233" s="93">
        <v>4</v>
      </c>
      <c r="H233" s="4">
        <v>0.16</v>
      </c>
    </row>
    <row r="234" spans="1:8" x14ac:dyDescent="0.25">
      <c r="A234" s="93" t="s">
        <v>2340</v>
      </c>
      <c r="B234" s="3">
        <v>1577349003</v>
      </c>
      <c r="C234" s="3">
        <v>836688709</v>
      </c>
      <c r="D234" s="3">
        <f t="shared" si="6"/>
        <v>740660294</v>
      </c>
      <c r="E234" s="4">
        <f t="shared" si="7"/>
        <v>0.46956018775256425</v>
      </c>
      <c r="F234" s="93">
        <v>228.9</v>
      </c>
      <c r="G234" s="93">
        <v>9</v>
      </c>
      <c r="H234" s="4">
        <v>0.36</v>
      </c>
    </row>
    <row r="235" spans="1:8" x14ac:dyDescent="0.25">
      <c r="A235" s="93" t="s">
        <v>2309</v>
      </c>
      <c r="B235" s="3">
        <v>649960000</v>
      </c>
      <c r="C235" s="3">
        <v>594880000</v>
      </c>
      <c r="D235" s="3">
        <f t="shared" si="6"/>
        <v>55080000</v>
      </c>
      <c r="E235" s="4">
        <f t="shared" si="7"/>
        <v>8.4743676533940548E-2</v>
      </c>
      <c r="F235" s="93">
        <v>80.400000000000006</v>
      </c>
      <c r="G235" s="93">
        <v>4</v>
      </c>
      <c r="H235" s="4">
        <v>0.16</v>
      </c>
    </row>
    <row r="236" spans="1:8" x14ac:dyDescent="0.25">
      <c r="A236" s="93" t="s">
        <v>1059</v>
      </c>
      <c r="B236" s="3">
        <v>2262311000</v>
      </c>
      <c r="C236" s="3">
        <v>1786089000</v>
      </c>
      <c r="D236" s="3">
        <f t="shared" si="6"/>
        <v>476222000</v>
      </c>
      <c r="E236" s="4">
        <f t="shared" si="7"/>
        <v>0.21050244639220692</v>
      </c>
      <c r="F236" s="93">
        <v>198.5</v>
      </c>
      <c r="G236" s="93">
        <v>8</v>
      </c>
      <c r="H236" s="4">
        <v>0.32</v>
      </c>
    </row>
    <row r="237" spans="1:8" x14ac:dyDescent="0.25">
      <c r="A237" s="93" t="s">
        <v>1061</v>
      </c>
      <c r="B237" s="3">
        <v>316836255</v>
      </c>
      <c r="C237" s="3">
        <v>281236756</v>
      </c>
      <c r="D237" s="3">
        <f t="shared" si="6"/>
        <v>35599499</v>
      </c>
      <c r="E237" s="4">
        <f t="shared" si="7"/>
        <v>0.11235929739164478</v>
      </c>
      <c r="F237" s="93">
        <v>70</v>
      </c>
      <c r="G237" s="93">
        <v>3</v>
      </c>
      <c r="H237" s="4">
        <v>0.12</v>
      </c>
    </row>
    <row r="238" spans="1:8" x14ac:dyDescent="0.25">
      <c r="A238" s="93" t="s">
        <v>1071</v>
      </c>
      <c r="B238" s="3">
        <v>7135207799</v>
      </c>
      <c r="C238" s="3">
        <v>6864125480</v>
      </c>
      <c r="D238" s="3">
        <f t="shared" si="6"/>
        <v>271082319</v>
      </c>
      <c r="E238" s="4">
        <f t="shared" si="7"/>
        <v>3.7992210827832121E-2</v>
      </c>
      <c r="F238" s="93">
        <v>99.1</v>
      </c>
      <c r="G238" s="93">
        <v>5</v>
      </c>
      <c r="H238" s="4">
        <v>0.2</v>
      </c>
    </row>
    <row r="239" spans="1:8" x14ac:dyDescent="0.25">
      <c r="A239" s="93" t="s">
        <v>1089</v>
      </c>
      <c r="B239" s="3">
        <v>2967854797</v>
      </c>
      <c r="C239" s="3">
        <v>2531213885</v>
      </c>
      <c r="D239" s="3">
        <f t="shared" si="6"/>
        <v>436640912</v>
      </c>
      <c r="E239" s="4">
        <f t="shared" si="7"/>
        <v>0.14712340793807374</v>
      </c>
      <c r="F239" s="93">
        <v>82.5</v>
      </c>
      <c r="G239" s="93">
        <v>4</v>
      </c>
      <c r="H239" s="4">
        <v>0.16</v>
      </c>
    </row>
    <row r="240" spans="1:8" x14ac:dyDescent="0.25">
      <c r="A240" s="93" t="s">
        <v>2350</v>
      </c>
      <c r="B240" s="3">
        <v>757700108</v>
      </c>
      <c r="C240" s="3">
        <v>707153944</v>
      </c>
      <c r="D240" s="3">
        <f t="shared" si="6"/>
        <v>50546164</v>
      </c>
      <c r="E240" s="4">
        <f t="shared" si="7"/>
        <v>6.6709986532033069E-2</v>
      </c>
      <c r="F240" s="93">
        <v>612.5</v>
      </c>
      <c r="G240" s="93">
        <v>9</v>
      </c>
      <c r="H240" s="4">
        <v>0.36</v>
      </c>
    </row>
    <row r="241" spans="1:8" x14ac:dyDescent="0.25">
      <c r="A241" s="93" t="s">
        <v>1092</v>
      </c>
      <c r="B241" s="3">
        <v>3605871891</v>
      </c>
      <c r="C241" s="3">
        <v>3247435321</v>
      </c>
      <c r="D241" s="3">
        <f t="shared" si="6"/>
        <v>358436570</v>
      </c>
      <c r="E241" s="4">
        <f t="shared" si="7"/>
        <v>9.9403578617041882E-2</v>
      </c>
      <c r="F241" s="93">
        <v>124.1</v>
      </c>
      <c r="G241" s="93">
        <v>6</v>
      </c>
      <c r="H241" s="4">
        <v>0.24</v>
      </c>
    </row>
    <row r="242" spans="1:8" x14ac:dyDescent="0.25">
      <c r="A242" s="93" t="s">
        <v>1113</v>
      </c>
      <c r="B242" s="3">
        <v>2750729000</v>
      </c>
      <c r="C242" s="3">
        <v>2339997000</v>
      </c>
      <c r="D242" s="3">
        <f t="shared" si="6"/>
        <v>410732000</v>
      </c>
      <c r="E242" s="4">
        <f t="shared" si="7"/>
        <v>0.14931750819510028</v>
      </c>
      <c r="F242" s="93">
        <v>267.7</v>
      </c>
      <c r="G242" s="93">
        <v>9</v>
      </c>
      <c r="H242" s="4">
        <v>0.36</v>
      </c>
    </row>
    <row r="243" spans="1:8" x14ac:dyDescent="0.25">
      <c r="A243" s="93" t="s">
        <v>1114</v>
      </c>
      <c r="B243" s="3">
        <v>2611216927</v>
      </c>
      <c r="C243" s="3">
        <v>2326139289</v>
      </c>
      <c r="D243" s="3">
        <f t="shared" si="6"/>
        <v>285077638</v>
      </c>
      <c r="E243" s="4">
        <f t="shared" si="7"/>
        <v>0.10917424556048767</v>
      </c>
      <c r="F243" s="93">
        <v>178.3</v>
      </c>
      <c r="G243" s="93">
        <v>8</v>
      </c>
      <c r="H243" s="4">
        <v>0.32</v>
      </c>
    </row>
    <row r="244" spans="1:8" x14ac:dyDescent="0.25">
      <c r="A244" s="93" t="s">
        <v>1117</v>
      </c>
      <c r="B244" s="3">
        <v>4220349478</v>
      </c>
      <c r="C244" s="3">
        <v>3924557845</v>
      </c>
      <c r="D244" s="3">
        <f t="shared" si="6"/>
        <v>295791633</v>
      </c>
      <c r="E244" s="4">
        <f t="shared" si="7"/>
        <v>7.0086999795138771E-2</v>
      </c>
      <c r="F244" s="93">
        <v>170.3</v>
      </c>
      <c r="G244" s="93">
        <v>8</v>
      </c>
      <c r="H244" s="4">
        <v>0.32</v>
      </c>
    </row>
    <row r="245" spans="1:8" x14ac:dyDescent="0.25">
      <c r="A245" s="93" t="s">
        <v>1127</v>
      </c>
      <c r="B245" s="3">
        <v>665258273</v>
      </c>
      <c r="C245" s="3">
        <v>527032098</v>
      </c>
      <c r="D245" s="3">
        <f t="shared" si="6"/>
        <v>138226175</v>
      </c>
      <c r="E245" s="4">
        <f t="shared" si="7"/>
        <v>0.20777821277842268</v>
      </c>
      <c r="F245" s="93">
        <v>165.4</v>
      </c>
      <c r="G245" s="93">
        <v>7</v>
      </c>
      <c r="H245" s="4">
        <v>0.28000000000000003</v>
      </c>
    </row>
    <row r="246" spans="1:8" x14ac:dyDescent="0.25">
      <c r="A246" s="93" t="s">
        <v>2336</v>
      </c>
      <c r="B246" s="3">
        <v>2009949357</v>
      </c>
      <c r="C246" s="3">
        <v>1856691656</v>
      </c>
      <c r="D246" s="3">
        <f t="shared" si="6"/>
        <v>153257701</v>
      </c>
      <c r="E246" s="4">
        <f t="shared" si="7"/>
        <v>7.6249533584641455E-2</v>
      </c>
      <c r="F246" s="93">
        <v>224.3</v>
      </c>
      <c r="G246" s="93">
        <v>9</v>
      </c>
      <c r="H246" s="4">
        <v>0.36</v>
      </c>
    </row>
    <row r="247" spans="1:8" x14ac:dyDescent="0.25">
      <c r="A247" s="93" t="s">
        <v>1134</v>
      </c>
      <c r="B247" s="3">
        <v>809332364</v>
      </c>
      <c r="C247" s="3">
        <v>713333361</v>
      </c>
      <c r="D247" s="3">
        <f t="shared" si="6"/>
        <v>95999003</v>
      </c>
      <c r="E247" s="4">
        <f t="shared" si="7"/>
        <v>0.1186150551616888</v>
      </c>
      <c r="F247" s="93">
        <v>59.5</v>
      </c>
      <c r="G247" s="93">
        <v>2</v>
      </c>
      <c r="H247" s="4">
        <v>0.08</v>
      </c>
    </row>
    <row r="248" spans="1:8" x14ac:dyDescent="0.25">
      <c r="A248" s="93" t="s">
        <v>1142</v>
      </c>
      <c r="B248" s="3">
        <v>2457000000</v>
      </c>
      <c r="C248" s="3">
        <v>1986810000</v>
      </c>
      <c r="D248" s="3">
        <f t="shared" si="6"/>
        <v>470190000</v>
      </c>
      <c r="E248" s="4">
        <f t="shared" si="7"/>
        <v>0.19136752136752136</v>
      </c>
      <c r="F248" s="93">
        <v>129.1</v>
      </c>
      <c r="G248" s="93">
        <v>6</v>
      </c>
      <c r="H248" s="4">
        <v>0.24</v>
      </c>
    </row>
    <row r="249" spans="1:8" x14ac:dyDescent="0.25">
      <c r="A249" s="93" t="s">
        <v>1145</v>
      </c>
      <c r="B249" s="3">
        <v>350120000</v>
      </c>
      <c r="C249" s="3">
        <v>332141000</v>
      </c>
      <c r="D249" s="3">
        <f t="shared" si="6"/>
        <v>17979000</v>
      </c>
      <c r="E249" s="4">
        <f t="shared" si="7"/>
        <v>5.1350965383297156E-2</v>
      </c>
      <c r="F249" s="93">
        <v>161.30000000000001</v>
      </c>
      <c r="G249" s="93">
        <v>7</v>
      </c>
      <c r="H249" s="4">
        <v>0.28000000000000003</v>
      </c>
    </row>
    <row r="250" spans="1:8" x14ac:dyDescent="0.25">
      <c r="A250" s="93" t="s">
        <v>1153</v>
      </c>
      <c r="B250" s="3">
        <v>559456000</v>
      </c>
      <c r="C250" s="3">
        <v>511830000</v>
      </c>
      <c r="D250" s="3">
        <f t="shared" si="6"/>
        <v>47626000</v>
      </c>
      <c r="E250" s="4">
        <f t="shared" si="7"/>
        <v>8.5129125436137959E-2</v>
      </c>
      <c r="F250" s="93">
        <v>98.7</v>
      </c>
      <c r="G250" s="93">
        <v>5</v>
      </c>
      <c r="H250" s="4">
        <v>0.2</v>
      </c>
    </row>
    <row r="251" spans="1:8" x14ac:dyDescent="0.25">
      <c r="A251" s="93" t="s">
        <v>2406</v>
      </c>
      <c r="B251" s="3">
        <v>1417000000</v>
      </c>
      <c r="C251" s="3">
        <v>1139000000</v>
      </c>
      <c r="D251" s="3">
        <f t="shared" si="6"/>
        <v>278000000</v>
      </c>
      <c r="E251" s="4">
        <f t="shared" si="7"/>
        <v>0.19618913196894849</v>
      </c>
      <c r="F251" s="93">
        <v>215.9</v>
      </c>
      <c r="G251" s="93">
        <v>9</v>
      </c>
      <c r="H251" s="4">
        <v>0.36</v>
      </c>
    </row>
    <row r="252" spans="1:8" x14ac:dyDescent="0.25">
      <c r="A252" s="93" t="s">
        <v>1157</v>
      </c>
      <c r="B252" s="3">
        <v>6988111948</v>
      </c>
      <c r="C252" s="3">
        <v>6765555423</v>
      </c>
      <c r="D252" s="3">
        <f t="shared" si="6"/>
        <v>222556525</v>
      </c>
      <c r="E252" s="4">
        <f t="shared" si="7"/>
        <v>3.184787631567576E-2</v>
      </c>
      <c r="F252" s="93">
        <v>105.3</v>
      </c>
      <c r="G252" s="93">
        <v>5</v>
      </c>
      <c r="H252" s="4">
        <v>0.2</v>
      </c>
    </row>
    <row r="253" spans="1:8" x14ac:dyDescent="0.25">
      <c r="A253" s="93" t="s">
        <v>1162</v>
      </c>
      <c r="B253" s="3">
        <v>2485920537</v>
      </c>
      <c r="C253" s="3">
        <v>2317129497</v>
      </c>
      <c r="D253" s="3">
        <f t="shared" si="6"/>
        <v>168791040</v>
      </c>
      <c r="E253" s="4">
        <f t="shared" si="7"/>
        <v>6.7898807499171487E-2</v>
      </c>
      <c r="F253" s="93">
        <v>306.39999999999998</v>
      </c>
      <c r="G253" s="93">
        <v>9</v>
      </c>
      <c r="H253" s="4">
        <v>0.36</v>
      </c>
    </row>
    <row r="254" spans="1:8" x14ac:dyDescent="0.25">
      <c r="A254" s="93" t="s">
        <v>2263</v>
      </c>
      <c r="B254" s="3">
        <v>1161641529</v>
      </c>
      <c r="C254" s="3">
        <v>959245393</v>
      </c>
      <c r="D254" s="3">
        <f t="shared" si="6"/>
        <v>202396136</v>
      </c>
      <c r="E254" s="4">
        <f t="shared" si="7"/>
        <v>0.17423286870109825</v>
      </c>
      <c r="F254" s="93">
        <v>256</v>
      </c>
      <c r="G254" s="93">
        <v>9</v>
      </c>
      <c r="H254" s="4">
        <v>0.36</v>
      </c>
    </row>
    <row r="255" spans="1:8" x14ac:dyDescent="0.25">
      <c r="A255" s="93" t="s">
        <v>1163</v>
      </c>
      <c r="B255" s="3">
        <v>5326497766</v>
      </c>
      <c r="C255" s="3">
        <v>5149755952</v>
      </c>
      <c r="D255" s="3">
        <f t="shared" si="6"/>
        <v>176741814</v>
      </c>
      <c r="E255" s="4">
        <f t="shared" si="7"/>
        <v>3.3181617971976822E-2</v>
      </c>
      <c r="F255" s="93">
        <v>271.7</v>
      </c>
      <c r="G255" s="93">
        <v>9</v>
      </c>
      <c r="H255" s="4">
        <v>0.36</v>
      </c>
    </row>
    <row r="256" spans="1:8" x14ac:dyDescent="0.25">
      <c r="A256" s="93" t="s">
        <v>1172</v>
      </c>
      <c r="B256" s="3">
        <v>8782999363</v>
      </c>
      <c r="C256" s="3">
        <v>8499508622</v>
      </c>
      <c r="D256" s="3">
        <f t="shared" si="6"/>
        <v>283490741</v>
      </c>
      <c r="E256" s="4">
        <f t="shared" si="7"/>
        <v>3.2277212975132037E-2</v>
      </c>
      <c r="F256" s="93">
        <v>126.9</v>
      </c>
      <c r="G256" s="93">
        <v>6</v>
      </c>
      <c r="H256" s="4">
        <v>0.24</v>
      </c>
    </row>
    <row r="257" spans="1:8" x14ac:dyDescent="0.25">
      <c r="A257" s="93" t="s">
        <v>1174</v>
      </c>
      <c r="B257" s="3">
        <v>7732617288</v>
      </c>
      <c r="C257" s="3">
        <v>7437395896</v>
      </c>
      <c r="D257" s="3">
        <f t="shared" si="6"/>
        <v>295221392</v>
      </c>
      <c r="E257" s="4">
        <f t="shared" si="7"/>
        <v>3.8178715046216574E-2</v>
      </c>
      <c r="F257" s="93">
        <v>148.69999999999999</v>
      </c>
      <c r="G257" s="93">
        <v>7</v>
      </c>
      <c r="H257" s="4">
        <v>0.28000000000000003</v>
      </c>
    </row>
    <row r="258" spans="1:8" x14ac:dyDescent="0.25">
      <c r="A258" s="93" t="s">
        <v>1183</v>
      </c>
      <c r="B258" s="3">
        <v>1274470101</v>
      </c>
      <c r="C258" s="3">
        <v>1008190832</v>
      </c>
      <c r="D258" s="3">
        <f t="shared" ref="D258:D321" si="8">B258-C258</f>
        <v>266279269</v>
      </c>
      <c r="E258" s="4">
        <f t="shared" ref="E258:E321" si="9">D258/B258</f>
        <v>0.20893331965266715</v>
      </c>
      <c r="F258" s="93">
        <v>354.3</v>
      </c>
      <c r="G258" s="93">
        <v>9</v>
      </c>
      <c r="H258" s="4">
        <v>0.36</v>
      </c>
    </row>
    <row r="259" spans="1:8" x14ac:dyDescent="0.25">
      <c r="A259" s="93" t="s">
        <v>1185</v>
      </c>
      <c r="B259" s="3">
        <v>589289272</v>
      </c>
      <c r="C259" s="3">
        <v>550757340</v>
      </c>
      <c r="D259" s="3">
        <f t="shared" si="8"/>
        <v>38531932</v>
      </c>
      <c r="E259" s="4">
        <f t="shared" si="9"/>
        <v>6.5387126205820351E-2</v>
      </c>
      <c r="F259" s="93">
        <v>118.7</v>
      </c>
      <c r="G259" s="93">
        <v>6</v>
      </c>
      <c r="H259" s="4">
        <v>0.24</v>
      </c>
    </row>
    <row r="260" spans="1:8" x14ac:dyDescent="0.25">
      <c r="A260" s="93" t="s">
        <v>1192</v>
      </c>
      <c r="B260" s="3">
        <v>8209272756</v>
      </c>
      <c r="C260" s="3">
        <v>7888634952</v>
      </c>
      <c r="D260" s="3">
        <f t="shared" si="8"/>
        <v>320637804</v>
      </c>
      <c r="E260" s="4">
        <f t="shared" si="9"/>
        <v>3.905800349557785E-2</v>
      </c>
      <c r="F260" s="93">
        <v>93</v>
      </c>
      <c r="G260" s="93">
        <v>4</v>
      </c>
      <c r="H260" s="4">
        <v>0.16</v>
      </c>
    </row>
    <row r="261" spans="1:8" x14ac:dyDescent="0.25">
      <c r="A261" s="93" t="s">
        <v>1193</v>
      </c>
      <c r="B261" s="3">
        <v>5742131037</v>
      </c>
      <c r="C261" s="3">
        <v>5086123686</v>
      </c>
      <c r="D261" s="3">
        <f t="shared" si="8"/>
        <v>656007351</v>
      </c>
      <c r="E261" s="4">
        <f t="shared" si="9"/>
        <v>0.11424458041325608</v>
      </c>
      <c r="F261" s="93">
        <v>66.599999999999994</v>
      </c>
      <c r="G261" s="93">
        <v>3</v>
      </c>
      <c r="H261" s="4">
        <v>0.12</v>
      </c>
    </row>
    <row r="262" spans="1:8" x14ac:dyDescent="0.25">
      <c r="A262" s="93" t="s">
        <v>1194</v>
      </c>
      <c r="B262" s="3">
        <v>2952148758</v>
      </c>
      <c r="C262" s="3">
        <v>2752858026</v>
      </c>
      <c r="D262" s="3">
        <f t="shared" si="8"/>
        <v>199290732</v>
      </c>
      <c r="E262" s="4">
        <f t="shared" si="9"/>
        <v>6.7507008737260926E-2</v>
      </c>
      <c r="F262" s="93">
        <v>132.6</v>
      </c>
      <c r="G262" s="93">
        <v>7</v>
      </c>
      <c r="H262" s="4">
        <v>0.28000000000000003</v>
      </c>
    </row>
    <row r="263" spans="1:8" x14ac:dyDescent="0.25">
      <c r="A263" s="93" t="s">
        <v>1198</v>
      </c>
      <c r="B263" s="3">
        <v>5291175472</v>
      </c>
      <c r="C263" s="3">
        <v>5010063446</v>
      </c>
      <c r="D263" s="3">
        <f t="shared" si="8"/>
        <v>281112026</v>
      </c>
      <c r="E263" s="4">
        <f t="shared" si="9"/>
        <v>5.3128464079030643E-2</v>
      </c>
      <c r="F263" s="93">
        <v>175.9</v>
      </c>
      <c r="G263" s="93">
        <v>8</v>
      </c>
      <c r="H263" s="4">
        <v>0.32</v>
      </c>
    </row>
    <row r="264" spans="1:8" x14ac:dyDescent="0.25">
      <c r="A264" s="93" t="s">
        <v>1200</v>
      </c>
      <c r="B264" s="3">
        <v>3180440852</v>
      </c>
      <c r="C264" s="3">
        <v>2685999460</v>
      </c>
      <c r="D264" s="3">
        <f t="shared" si="8"/>
        <v>494441392</v>
      </c>
      <c r="E264" s="4">
        <f t="shared" si="9"/>
        <v>0.15546316218679987</v>
      </c>
      <c r="F264" s="93">
        <v>116.8</v>
      </c>
      <c r="G264" s="93">
        <v>6</v>
      </c>
      <c r="H264" s="4">
        <v>0.24</v>
      </c>
    </row>
    <row r="265" spans="1:8" x14ac:dyDescent="0.25">
      <c r="A265" s="93" t="s">
        <v>1205</v>
      </c>
      <c r="B265" s="3">
        <v>1721400000</v>
      </c>
      <c r="C265" s="3">
        <v>1355900000</v>
      </c>
      <c r="D265" s="3">
        <f t="shared" si="8"/>
        <v>365500000</v>
      </c>
      <c r="E265" s="4">
        <f t="shared" si="9"/>
        <v>0.21232717555478101</v>
      </c>
      <c r="F265" s="93">
        <v>266</v>
      </c>
      <c r="G265" s="93">
        <v>9</v>
      </c>
      <c r="H265" s="4">
        <v>0.36</v>
      </c>
    </row>
    <row r="266" spans="1:8" x14ac:dyDescent="0.25">
      <c r="A266" s="93" t="s">
        <v>1207</v>
      </c>
      <c r="B266" s="3">
        <v>1628999712</v>
      </c>
      <c r="C266" s="3">
        <v>1623382034</v>
      </c>
      <c r="D266" s="3">
        <f t="shared" si="8"/>
        <v>5617678</v>
      </c>
      <c r="E266" s="4">
        <f t="shared" si="9"/>
        <v>3.4485445016456825E-3</v>
      </c>
      <c r="F266" s="93">
        <v>67</v>
      </c>
      <c r="G266" s="93">
        <v>3</v>
      </c>
      <c r="H266" s="4">
        <v>0.12</v>
      </c>
    </row>
    <row r="267" spans="1:8" x14ac:dyDescent="0.25">
      <c r="A267" s="93" t="s">
        <v>1209</v>
      </c>
      <c r="B267" s="3">
        <v>2833164110</v>
      </c>
      <c r="C267" s="3">
        <v>2598821539</v>
      </c>
      <c r="D267" s="3">
        <f t="shared" si="8"/>
        <v>234342571</v>
      </c>
      <c r="E267" s="4">
        <f t="shared" si="9"/>
        <v>8.271408287746522E-2</v>
      </c>
      <c r="F267" s="93">
        <v>55.6</v>
      </c>
      <c r="G267" s="93">
        <v>2</v>
      </c>
      <c r="H267" s="4">
        <v>0.08</v>
      </c>
    </row>
    <row r="268" spans="1:8" x14ac:dyDescent="0.25">
      <c r="A268" s="93" t="s">
        <v>1215</v>
      </c>
      <c r="B268" s="3">
        <v>8349297631</v>
      </c>
      <c r="C268" s="3">
        <v>7614975148</v>
      </c>
      <c r="D268" s="3">
        <f t="shared" si="8"/>
        <v>734322483</v>
      </c>
      <c r="E268" s="4">
        <f t="shared" si="9"/>
        <v>8.795021035943712E-2</v>
      </c>
      <c r="F268" s="93">
        <v>139</v>
      </c>
      <c r="G268" s="93">
        <v>7</v>
      </c>
      <c r="H268" s="4">
        <v>0.28000000000000003</v>
      </c>
    </row>
    <row r="269" spans="1:8" x14ac:dyDescent="0.25">
      <c r="A269" s="93" t="s">
        <v>1217</v>
      </c>
      <c r="B269" s="3">
        <v>1705474000</v>
      </c>
      <c r="C269" s="3">
        <v>1511094000</v>
      </c>
      <c r="D269" s="3">
        <f t="shared" si="8"/>
        <v>194380000</v>
      </c>
      <c r="E269" s="4">
        <f t="shared" si="9"/>
        <v>0.11397417961223684</v>
      </c>
      <c r="F269" s="93">
        <v>146</v>
      </c>
      <c r="G269" s="93">
        <v>7</v>
      </c>
      <c r="H269" s="4">
        <v>0.28000000000000003</v>
      </c>
    </row>
    <row r="270" spans="1:8" x14ac:dyDescent="0.25">
      <c r="A270" s="93" t="s">
        <v>1226</v>
      </c>
      <c r="B270" s="3">
        <v>1040156104</v>
      </c>
      <c r="C270" s="3">
        <v>948595320</v>
      </c>
      <c r="D270" s="3">
        <f t="shared" si="8"/>
        <v>91560784</v>
      </c>
      <c r="E270" s="4">
        <f t="shared" si="9"/>
        <v>8.8026002681612869E-2</v>
      </c>
      <c r="F270" s="93">
        <v>148.30000000000001</v>
      </c>
      <c r="G270" s="93">
        <v>7</v>
      </c>
      <c r="H270" s="4">
        <v>0.28000000000000003</v>
      </c>
    </row>
    <row r="271" spans="1:8" x14ac:dyDescent="0.25">
      <c r="A271" s="93" t="s">
        <v>2314</v>
      </c>
      <c r="B271" s="3">
        <v>437809090</v>
      </c>
      <c r="C271" s="3">
        <v>430597020</v>
      </c>
      <c r="D271" s="3">
        <f t="shared" si="8"/>
        <v>7212070</v>
      </c>
      <c r="E271" s="4">
        <f t="shared" si="9"/>
        <v>1.6473093329332198E-2</v>
      </c>
      <c r="F271" s="93">
        <v>111.9</v>
      </c>
      <c r="G271" s="93">
        <v>6</v>
      </c>
      <c r="H271" s="4">
        <v>0.24</v>
      </c>
    </row>
    <row r="272" spans="1:8" x14ac:dyDescent="0.25">
      <c r="A272" s="93" t="s">
        <v>1235</v>
      </c>
      <c r="B272" s="3">
        <v>2407770000</v>
      </c>
      <c r="C272" s="3">
        <v>2071485000</v>
      </c>
      <c r="D272" s="3">
        <f t="shared" si="8"/>
        <v>336285000</v>
      </c>
      <c r="E272" s="4">
        <f t="shared" si="9"/>
        <v>0.13966657944903374</v>
      </c>
      <c r="F272" s="93">
        <v>129</v>
      </c>
      <c r="G272" s="93">
        <v>6</v>
      </c>
      <c r="H272" s="4">
        <v>0.24</v>
      </c>
    </row>
    <row r="273" spans="1:8" x14ac:dyDescent="0.25">
      <c r="A273" s="93" t="s">
        <v>1238</v>
      </c>
      <c r="B273" s="3">
        <v>635139826</v>
      </c>
      <c r="C273" s="3">
        <v>675206517</v>
      </c>
      <c r="D273" s="3">
        <f t="shared" si="8"/>
        <v>-40066691</v>
      </c>
      <c r="E273" s="4">
        <f t="shared" si="9"/>
        <v>-6.3083260346517775E-2</v>
      </c>
      <c r="F273" s="93">
        <v>181.6</v>
      </c>
      <c r="G273" s="93">
        <v>8</v>
      </c>
      <c r="H273" s="4">
        <v>0.32</v>
      </c>
    </row>
    <row r="274" spans="1:8" x14ac:dyDescent="0.25">
      <c r="A274" s="93" t="s">
        <v>1239</v>
      </c>
      <c r="B274" s="3">
        <v>1267056981</v>
      </c>
      <c r="C274" s="3">
        <v>1099162034</v>
      </c>
      <c r="D274" s="3">
        <f t="shared" si="8"/>
        <v>167894947</v>
      </c>
      <c r="E274" s="4">
        <f t="shared" si="9"/>
        <v>0.13250781102795567</v>
      </c>
      <c r="F274" s="93">
        <v>108.8</v>
      </c>
      <c r="G274" s="93">
        <v>5</v>
      </c>
      <c r="H274" s="4">
        <v>0.2</v>
      </c>
    </row>
    <row r="275" spans="1:8" x14ac:dyDescent="0.25">
      <c r="A275" s="93" t="s">
        <v>1240</v>
      </c>
      <c r="B275" s="3">
        <v>1029001320</v>
      </c>
      <c r="C275" s="3">
        <v>960057631</v>
      </c>
      <c r="D275" s="3">
        <f t="shared" si="8"/>
        <v>68943689</v>
      </c>
      <c r="E275" s="4">
        <f t="shared" si="9"/>
        <v>6.7000583633848004E-2</v>
      </c>
      <c r="F275" s="93">
        <v>119</v>
      </c>
      <c r="G275" s="93">
        <v>6</v>
      </c>
      <c r="H275" s="4">
        <v>0.24</v>
      </c>
    </row>
    <row r="276" spans="1:8" x14ac:dyDescent="0.25">
      <c r="A276" s="93" t="s">
        <v>2342</v>
      </c>
      <c r="B276" s="3">
        <v>267792348</v>
      </c>
      <c r="C276" s="3">
        <v>224289932</v>
      </c>
      <c r="D276" s="3">
        <f t="shared" si="8"/>
        <v>43502416</v>
      </c>
      <c r="E276" s="4">
        <f t="shared" si="9"/>
        <v>0.16244831611095922</v>
      </c>
      <c r="F276" s="93">
        <v>247</v>
      </c>
      <c r="G276" s="93">
        <v>9</v>
      </c>
      <c r="H276" s="4">
        <v>0.36</v>
      </c>
    </row>
    <row r="277" spans="1:8" x14ac:dyDescent="0.25">
      <c r="A277" s="93" t="s">
        <v>1242</v>
      </c>
      <c r="B277" s="3">
        <v>434216578</v>
      </c>
      <c r="C277" s="3">
        <v>359495587</v>
      </c>
      <c r="D277" s="3">
        <f t="shared" si="8"/>
        <v>74720991</v>
      </c>
      <c r="E277" s="4">
        <f t="shared" si="9"/>
        <v>0.17208230819782289</v>
      </c>
      <c r="F277" s="93">
        <v>191.7</v>
      </c>
      <c r="G277" s="93">
        <v>8</v>
      </c>
      <c r="H277" s="4">
        <v>0.32</v>
      </c>
    </row>
    <row r="278" spans="1:8" x14ac:dyDescent="0.25">
      <c r="A278" s="93" t="s">
        <v>1251</v>
      </c>
      <c r="B278" s="3">
        <v>2481549000</v>
      </c>
      <c r="C278" s="3">
        <v>2226323000</v>
      </c>
      <c r="D278" s="3">
        <f t="shared" si="8"/>
        <v>255226000</v>
      </c>
      <c r="E278" s="4">
        <f t="shared" si="9"/>
        <v>0.10284947023008613</v>
      </c>
      <c r="F278" s="93">
        <v>100.3</v>
      </c>
      <c r="G278" s="93">
        <v>5</v>
      </c>
      <c r="H278" s="4">
        <v>0.2</v>
      </c>
    </row>
    <row r="279" spans="1:8" x14ac:dyDescent="0.25">
      <c r="A279" s="93" t="s">
        <v>1255</v>
      </c>
      <c r="B279" s="3">
        <v>7686123771</v>
      </c>
      <c r="C279" s="3">
        <v>6395079193</v>
      </c>
      <c r="D279" s="3">
        <f t="shared" si="8"/>
        <v>1291044578</v>
      </c>
      <c r="E279" s="4">
        <f t="shared" si="9"/>
        <v>0.16797082853013037</v>
      </c>
      <c r="F279" s="93">
        <v>242.5</v>
      </c>
      <c r="G279" s="93">
        <v>9</v>
      </c>
      <c r="H279" s="4">
        <v>0.36</v>
      </c>
    </row>
    <row r="280" spans="1:8" x14ac:dyDescent="0.25">
      <c r="A280" s="93" t="s">
        <v>1262</v>
      </c>
      <c r="B280" s="3">
        <v>4439552000</v>
      </c>
      <c r="C280" s="3">
        <v>3099891000</v>
      </c>
      <c r="D280" s="3">
        <f t="shared" si="8"/>
        <v>1339661000</v>
      </c>
      <c r="E280" s="4">
        <f t="shared" si="9"/>
        <v>0.30175589789239993</v>
      </c>
      <c r="F280" s="93">
        <v>119.8</v>
      </c>
      <c r="G280" s="93">
        <v>6</v>
      </c>
      <c r="H280" s="4">
        <v>0.24</v>
      </c>
    </row>
    <row r="281" spans="1:8" x14ac:dyDescent="0.25">
      <c r="A281" s="93" t="s">
        <v>1270</v>
      </c>
      <c r="B281" s="3">
        <v>5817361333</v>
      </c>
      <c r="C281" s="3">
        <v>5468536077</v>
      </c>
      <c r="D281" s="3">
        <f t="shared" si="8"/>
        <v>348825256</v>
      </c>
      <c r="E281" s="4">
        <f t="shared" si="9"/>
        <v>5.9962796882020671E-2</v>
      </c>
      <c r="F281" s="93">
        <v>96.1</v>
      </c>
      <c r="G281" s="93">
        <v>5</v>
      </c>
      <c r="H281" s="4">
        <v>0.2</v>
      </c>
    </row>
    <row r="282" spans="1:8" x14ac:dyDescent="0.25">
      <c r="A282" s="93" t="s">
        <v>1278</v>
      </c>
      <c r="B282" s="3">
        <v>500546894</v>
      </c>
      <c r="C282" s="3">
        <v>456100759</v>
      </c>
      <c r="D282" s="3">
        <f t="shared" si="8"/>
        <v>44446135</v>
      </c>
      <c r="E282" s="4">
        <f t="shared" si="9"/>
        <v>8.879514693382555E-2</v>
      </c>
      <c r="F282" s="93">
        <v>67.2</v>
      </c>
      <c r="G282" s="93">
        <v>3</v>
      </c>
      <c r="H282" s="4">
        <v>0.12</v>
      </c>
    </row>
    <row r="283" spans="1:8" x14ac:dyDescent="0.25">
      <c r="A283" s="93" t="s">
        <v>1283</v>
      </c>
      <c r="B283" s="3">
        <v>3123277400</v>
      </c>
      <c r="C283" s="3">
        <v>2849237200</v>
      </c>
      <c r="D283" s="3">
        <f t="shared" si="8"/>
        <v>274040200</v>
      </c>
      <c r="E283" s="4">
        <f t="shared" si="9"/>
        <v>8.7741229773570545E-2</v>
      </c>
      <c r="F283" s="93">
        <v>182</v>
      </c>
      <c r="G283" s="93">
        <v>8</v>
      </c>
      <c r="H283" s="4">
        <v>0.32</v>
      </c>
    </row>
    <row r="284" spans="1:8" x14ac:dyDescent="0.25">
      <c r="A284" s="93" t="s">
        <v>1284</v>
      </c>
      <c r="B284" s="3">
        <v>2984245124</v>
      </c>
      <c r="C284" s="3">
        <v>2893299991</v>
      </c>
      <c r="D284" s="3">
        <f t="shared" si="8"/>
        <v>90945133</v>
      </c>
      <c r="E284" s="4">
        <f t="shared" si="9"/>
        <v>3.0475088077918898E-2</v>
      </c>
      <c r="F284" s="93">
        <v>201.7</v>
      </c>
      <c r="G284" s="93">
        <v>8</v>
      </c>
      <c r="H284" s="4">
        <v>0.32</v>
      </c>
    </row>
    <row r="285" spans="1:8" x14ac:dyDescent="0.25">
      <c r="A285" s="93" t="s">
        <v>1286</v>
      </c>
      <c r="B285" s="3">
        <v>1430054382</v>
      </c>
      <c r="C285" s="3">
        <v>1276190597</v>
      </c>
      <c r="D285" s="3">
        <f t="shared" si="8"/>
        <v>153863785</v>
      </c>
      <c r="E285" s="4">
        <f t="shared" si="9"/>
        <v>0.10759296075497078</v>
      </c>
      <c r="F285" s="93">
        <v>364.9</v>
      </c>
      <c r="G285" s="93">
        <v>9</v>
      </c>
      <c r="H285" s="4">
        <v>0.36</v>
      </c>
    </row>
    <row r="286" spans="1:8" x14ac:dyDescent="0.25">
      <c r="A286" s="93" t="s">
        <v>1288</v>
      </c>
      <c r="B286" s="3">
        <v>3976593060</v>
      </c>
      <c r="C286" s="3">
        <v>3760749074</v>
      </c>
      <c r="D286" s="3">
        <f t="shared" si="8"/>
        <v>215843986</v>
      </c>
      <c r="E286" s="4">
        <f t="shared" si="9"/>
        <v>5.4278620603939794E-2</v>
      </c>
      <c r="F286" s="93">
        <v>243</v>
      </c>
      <c r="G286" s="93">
        <v>9</v>
      </c>
      <c r="H286" s="4">
        <v>0.36</v>
      </c>
    </row>
    <row r="287" spans="1:8" x14ac:dyDescent="0.25">
      <c r="A287" s="93" t="s">
        <v>1292</v>
      </c>
      <c r="B287" s="3">
        <v>1087105531</v>
      </c>
      <c r="C287" s="3">
        <v>1049746665</v>
      </c>
      <c r="D287" s="3">
        <f t="shared" si="8"/>
        <v>37358866</v>
      </c>
      <c r="E287" s="4">
        <f t="shared" si="9"/>
        <v>3.4365445611921924E-2</v>
      </c>
      <c r="F287" s="93">
        <v>165.9</v>
      </c>
      <c r="G287" s="93">
        <v>7</v>
      </c>
      <c r="H287" s="4">
        <v>0.28000000000000003</v>
      </c>
    </row>
    <row r="288" spans="1:8" x14ac:dyDescent="0.25">
      <c r="A288" s="93" t="s">
        <v>1293</v>
      </c>
      <c r="B288" s="3">
        <v>16377618572</v>
      </c>
      <c r="C288" s="3">
        <v>16074902597</v>
      </c>
      <c r="D288" s="3">
        <f t="shared" si="8"/>
        <v>302715975</v>
      </c>
      <c r="E288" s="4">
        <f t="shared" si="9"/>
        <v>1.8483516005039856E-2</v>
      </c>
      <c r="F288" s="93">
        <v>349.1</v>
      </c>
      <c r="G288" s="93">
        <v>9</v>
      </c>
      <c r="H288" s="4">
        <v>0.36</v>
      </c>
    </row>
    <row r="289" spans="1:8" x14ac:dyDescent="0.25">
      <c r="A289" s="93" t="s">
        <v>1310</v>
      </c>
      <c r="B289" s="3">
        <v>904393249</v>
      </c>
      <c r="C289" s="3">
        <v>764891212</v>
      </c>
      <c r="D289" s="3">
        <f t="shared" si="8"/>
        <v>139502037</v>
      </c>
      <c r="E289" s="4">
        <f t="shared" si="9"/>
        <v>0.15424931262396011</v>
      </c>
      <c r="F289" s="93">
        <v>294.5</v>
      </c>
      <c r="G289" s="93">
        <v>9</v>
      </c>
      <c r="H289" s="4">
        <v>0.36</v>
      </c>
    </row>
    <row r="290" spans="1:8" x14ac:dyDescent="0.25">
      <c r="A290" s="93" t="s">
        <v>1311</v>
      </c>
      <c r="B290" s="3">
        <v>7109010000</v>
      </c>
      <c r="C290" s="3">
        <v>5934100000</v>
      </c>
      <c r="D290" s="3">
        <f t="shared" si="8"/>
        <v>1174910000</v>
      </c>
      <c r="E290" s="4">
        <f t="shared" si="9"/>
        <v>0.16527055103312557</v>
      </c>
      <c r="F290" s="93">
        <v>253.7</v>
      </c>
      <c r="G290" s="93">
        <v>9</v>
      </c>
      <c r="H290" s="4">
        <v>0.36</v>
      </c>
    </row>
    <row r="291" spans="1:8" x14ac:dyDescent="0.25">
      <c r="A291" s="93" t="s">
        <v>1315</v>
      </c>
      <c r="B291" s="3">
        <v>7033861488</v>
      </c>
      <c r="C291" s="3">
        <v>6969114810</v>
      </c>
      <c r="D291" s="3">
        <f t="shared" si="8"/>
        <v>64746678</v>
      </c>
      <c r="E291" s="4">
        <f t="shared" si="9"/>
        <v>9.2049975835407014E-3</v>
      </c>
      <c r="F291" s="93">
        <v>313.2</v>
      </c>
      <c r="G291" s="93">
        <v>9</v>
      </c>
      <c r="H291" s="4">
        <v>0.36</v>
      </c>
    </row>
    <row r="292" spans="1:8" x14ac:dyDescent="0.25">
      <c r="A292" s="93" t="s">
        <v>1318</v>
      </c>
      <c r="B292" s="3">
        <v>2525846774</v>
      </c>
      <c r="C292" s="3">
        <v>2179170327</v>
      </c>
      <c r="D292" s="3">
        <f t="shared" si="8"/>
        <v>346676447</v>
      </c>
      <c r="E292" s="4">
        <f t="shared" si="9"/>
        <v>0.13725157462778065</v>
      </c>
      <c r="F292" s="93">
        <v>63.4</v>
      </c>
      <c r="G292" s="93">
        <v>2</v>
      </c>
      <c r="H292" s="4">
        <v>0.08</v>
      </c>
    </row>
    <row r="293" spans="1:8" x14ac:dyDescent="0.25">
      <c r="A293" s="93" t="s">
        <v>1324</v>
      </c>
      <c r="B293" s="3">
        <v>1302000000</v>
      </c>
      <c r="C293" s="3">
        <v>1109000000</v>
      </c>
      <c r="D293" s="3">
        <f t="shared" si="8"/>
        <v>193000000</v>
      </c>
      <c r="E293" s="4">
        <f t="shared" si="9"/>
        <v>0.14823348694316435</v>
      </c>
      <c r="F293" s="93">
        <v>126.9</v>
      </c>
      <c r="G293" s="93">
        <v>6</v>
      </c>
      <c r="H293" s="4">
        <v>0.24</v>
      </c>
    </row>
    <row r="294" spans="1:8" x14ac:dyDescent="0.25">
      <c r="A294" s="93" t="s">
        <v>2319</v>
      </c>
      <c r="B294" s="3">
        <v>2544482555</v>
      </c>
      <c r="C294" s="3">
        <v>2596683954</v>
      </c>
      <c r="D294" s="3">
        <f t="shared" si="8"/>
        <v>-52201399</v>
      </c>
      <c r="E294" s="4">
        <f t="shared" si="9"/>
        <v>-2.0515526387643087E-2</v>
      </c>
      <c r="F294" s="93">
        <v>146.9</v>
      </c>
      <c r="G294" s="93">
        <v>7</v>
      </c>
      <c r="H294" s="4">
        <v>0.28000000000000003</v>
      </c>
    </row>
    <row r="295" spans="1:8" x14ac:dyDescent="0.25">
      <c r="A295" s="93" t="s">
        <v>1333</v>
      </c>
      <c r="B295" s="3">
        <v>1766766437</v>
      </c>
      <c r="C295" s="3">
        <v>1514883284</v>
      </c>
      <c r="D295" s="3">
        <f t="shared" si="8"/>
        <v>251883153</v>
      </c>
      <c r="E295" s="4">
        <f t="shared" si="9"/>
        <v>0.14256731830818675</v>
      </c>
      <c r="F295" s="93">
        <v>179.2</v>
      </c>
      <c r="G295" s="93">
        <v>8</v>
      </c>
      <c r="H295" s="4">
        <v>0.32</v>
      </c>
    </row>
    <row r="296" spans="1:8" x14ac:dyDescent="0.25">
      <c r="A296" s="93" t="s">
        <v>1342</v>
      </c>
      <c r="B296" s="3">
        <v>770017391</v>
      </c>
      <c r="C296" s="3">
        <v>629595315</v>
      </c>
      <c r="D296" s="3">
        <f t="shared" si="8"/>
        <v>140422076</v>
      </c>
      <c r="E296" s="4">
        <f t="shared" si="9"/>
        <v>0.18236221368667763</v>
      </c>
      <c r="F296" s="93">
        <v>278.10000000000002</v>
      </c>
      <c r="G296" s="93">
        <v>9</v>
      </c>
      <c r="H296" s="4">
        <v>0.36</v>
      </c>
    </row>
    <row r="297" spans="1:8" x14ac:dyDescent="0.25">
      <c r="A297" s="93" t="s">
        <v>1345</v>
      </c>
      <c r="B297" s="3">
        <v>641312000</v>
      </c>
      <c r="C297" s="3">
        <v>606333000</v>
      </c>
      <c r="D297" s="3">
        <f t="shared" si="8"/>
        <v>34979000</v>
      </c>
      <c r="E297" s="4">
        <f t="shared" si="9"/>
        <v>5.4542874607055536E-2</v>
      </c>
      <c r="F297" s="93">
        <v>260.89999999999998</v>
      </c>
      <c r="G297" s="93">
        <v>9</v>
      </c>
      <c r="H297" s="4">
        <v>0.36</v>
      </c>
    </row>
    <row r="298" spans="1:8" x14ac:dyDescent="0.25">
      <c r="A298" s="93" t="s">
        <v>2345</v>
      </c>
      <c r="B298" s="3">
        <v>1431002833</v>
      </c>
      <c r="C298" s="3">
        <v>1223409134</v>
      </c>
      <c r="D298" s="3">
        <f t="shared" si="8"/>
        <v>207593699</v>
      </c>
      <c r="E298" s="4">
        <f t="shared" si="9"/>
        <v>0.14506868485004601</v>
      </c>
      <c r="F298" s="93">
        <v>316.10000000000002</v>
      </c>
      <c r="G298" s="93">
        <v>9</v>
      </c>
      <c r="H298" s="4">
        <v>0.36</v>
      </c>
    </row>
    <row r="299" spans="1:8" x14ac:dyDescent="0.25">
      <c r="A299" s="93" t="s">
        <v>1346</v>
      </c>
      <c r="B299" s="3">
        <v>860786846</v>
      </c>
      <c r="C299" s="3">
        <v>737503990</v>
      </c>
      <c r="D299" s="3">
        <f t="shared" si="8"/>
        <v>123282856</v>
      </c>
      <c r="E299" s="4">
        <f t="shared" si="9"/>
        <v>0.14322111980786473</v>
      </c>
      <c r="F299" s="93">
        <v>191.4</v>
      </c>
      <c r="G299" s="93">
        <v>8</v>
      </c>
      <c r="H299" s="4">
        <v>0.32</v>
      </c>
    </row>
    <row r="300" spans="1:8" x14ac:dyDescent="0.25">
      <c r="A300" s="93" t="s">
        <v>1347</v>
      </c>
      <c r="B300" s="3">
        <v>17427511870</v>
      </c>
      <c r="C300" s="3">
        <v>15956944380</v>
      </c>
      <c r="D300" s="3">
        <f t="shared" si="8"/>
        <v>1470567490</v>
      </c>
      <c r="E300" s="4">
        <f t="shared" si="9"/>
        <v>8.4381953142230168E-2</v>
      </c>
      <c r="F300" s="93">
        <v>135.30000000000001</v>
      </c>
      <c r="G300" s="93">
        <v>7</v>
      </c>
      <c r="H300" s="4">
        <v>0.28000000000000003</v>
      </c>
    </row>
    <row r="301" spans="1:8" x14ac:dyDescent="0.25">
      <c r="A301" s="93" t="s">
        <v>2337</v>
      </c>
      <c r="B301" s="3">
        <v>971591200</v>
      </c>
      <c r="C301" s="3">
        <v>889248544</v>
      </c>
      <c r="D301" s="3">
        <f t="shared" si="8"/>
        <v>82342656</v>
      </c>
      <c r="E301" s="4">
        <f t="shared" si="9"/>
        <v>8.4750310624468403E-2</v>
      </c>
      <c r="F301" s="93">
        <v>253.9</v>
      </c>
      <c r="G301" s="93">
        <v>9</v>
      </c>
      <c r="H301" s="4">
        <v>0.36</v>
      </c>
    </row>
    <row r="302" spans="1:8" x14ac:dyDescent="0.25">
      <c r="A302" s="93" t="s">
        <v>1353</v>
      </c>
      <c r="B302" s="3">
        <v>1267000000</v>
      </c>
      <c r="C302" s="3">
        <v>1124000000</v>
      </c>
      <c r="D302" s="3">
        <f t="shared" si="8"/>
        <v>143000000</v>
      </c>
      <c r="E302" s="4">
        <f t="shared" si="9"/>
        <v>0.11286503551696922</v>
      </c>
      <c r="F302" s="93">
        <v>81</v>
      </c>
      <c r="G302" s="93">
        <v>4</v>
      </c>
      <c r="H302" s="4">
        <v>0.16</v>
      </c>
    </row>
    <row r="303" spans="1:8" x14ac:dyDescent="0.25">
      <c r="A303" s="93" t="s">
        <v>1356</v>
      </c>
      <c r="B303" s="3">
        <v>719200000</v>
      </c>
      <c r="C303" s="3">
        <v>712000000</v>
      </c>
      <c r="D303" s="3">
        <f t="shared" si="8"/>
        <v>7200000</v>
      </c>
      <c r="E303" s="4">
        <f t="shared" si="9"/>
        <v>1.0011123470522803E-2</v>
      </c>
      <c r="F303" s="93">
        <v>158.30000000000001</v>
      </c>
      <c r="G303" s="93">
        <v>7</v>
      </c>
      <c r="H303" s="4">
        <v>0.28000000000000003</v>
      </c>
    </row>
    <row r="304" spans="1:8" x14ac:dyDescent="0.25">
      <c r="A304" s="93" t="s">
        <v>1365</v>
      </c>
      <c r="B304" s="3">
        <v>8448024096</v>
      </c>
      <c r="C304" s="3">
        <v>6930859852</v>
      </c>
      <c r="D304" s="3">
        <f t="shared" si="8"/>
        <v>1517164244</v>
      </c>
      <c r="E304" s="4">
        <f t="shared" si="9"/>
        <v>0.17958805831512153</v>
      </c>
      <c r="F304" s="93">
        <v>145.1</v>
      </c>
      <c r="G304" s="93">
        <v>7</v>
      </c>
      <c r="H304" s="4">
        <v>0.28000000000000003</v>
      </c>
    </row>
    <row r="305" spans="1:8" x14ac:dyDescent="0.25">
      <c r="A305" s="93" t="s">
        <v>1377</v>
      </c>
      <c r="B305" s="3">
        <v>2857000142</v>
      </c>
      <c r="C305" s="3">
        <v>2756214295</v>
      </c>
      <c r="D305" s="3">
        <f t="shared" si="8"/>
        <v>100785847</v>
      </c>
      <c r="E305" s="4">
        <f t="shared" si="9"/>
        <v>3.5276808537169475E-2</v>
      </c>
      <c r="F305" s="93">
        <v>99.3</v>
      </c>
      <c r="G305" s="93">
        <v>5</v>
      </c>
      <c r="H305" s="4">
        <v>0.2</v>
      </c>
    </row>
    <row r="306" spans="1:8" x14ac:dyDescent="0.25">
      <c r="A306" s="93" t="s">
        <v>1380</v>
      </c>
      <c r="B306" s="3">
        <v>1400190000</v>
      </c>
      <c r="C306" s="3">
        <v>1335510000</v>
      </c>
      <c r="D306" s="3">
        <f t="shared" si="8"/>
        <v>64680000</v>
      </c>
      <c r="E306" s="4">
        <f t="shared" si="9"/>
        <v>4.6193730850813103E-2</v>
      </c>
      <c r="F306" s="93">
        <v>158</v>
      </c>
      <c r="G306" s="93">
        <v>7</v>
      </c>
      <c r="H306" s="4">
        <v>0.28000000000000003</v>
      </c>
    </row>
    <row r="307" spans="1:8" x14ac:dyDescent="0.25">
      <c r="A307" s="93" t="s">
        <v>1383</v>
      </c>
      <c r="B307" s="3">
        <v>561116157</v>
      </c>
      <c r="C307" s="3">
        <v>508002375</v>
      </c>
      <c r="D307" s="3">
        <f t="shared" si="8"/>
        <v>53113782</v>
      </c>
      <c r="E307" s="4">
        <f t="shared" si="9"/>
        <v>9.4657374123696819E-2</v>
      </c>
      <c r="F307" s="93">
        <v>220.8</v>
      </c>
      <c r="G307" s="93">
        <v>9</v>
      </c>
      <c r="H307" s="4">
        <v>0.36</v>
      </c>
    </row>
    <row r="308" spans="1:8" x14ac:dyDescent="0.25">
      <c r="A308" s="93" t="s">
        <v>1384</v>
      </c>
      <c r="B308" s="3">
        <v>28979000000</v>
      </c>
      <c r="C308" s="3">
        <v>23440000000</v>
      </c>
      <c r="D308" s="3">
        <f t="shared" si="8"/>
        <v>5539000000</v>
      </c>
      <c r="E308" s="4">
        <f t="shared" si="9"/>
        <v>0.19113841057317368</v>
      </c>
      <c r="F308" s="93">
        <v>146.4</v>
      </c>
      <c r="G308" s="93">
        <v>7</v>
      </c>
      <c r="H308" s="4">
        <v>0.28000000000000003</v>
      </c>
    </row>
    <row r="309" spans="1:8" x14ac:dyDescent="0.25">
      <c r="A309" s="93" t="s">
        <v>1404</v>
      </c>
      <c r="B309" s="3">
        <v>9991675171</v>
      </c>
      <c r="C309" s="3">
        <v>8451666395</v>
      </c>
      <c r="D309" s="3">
        <f t="shared" si="8"/>
        <v>1540008776</v>
      </c>
      <c r="E309" s="4">
        <f t="shared" si="9"/>
        <v>0.15412918751299545</v>
      </c>
      <c r="F309" s="93">
        <v>184.3</v>
      </c>
      <c r="G309" s="93">
        <v>8</v>
      </c>
      <c r="H309" s="4">
        <v>0.32</v>
      </c>
    </row>
    <row r="310" spans="1:8" x14ac:dyDescent="0.25">
      <c r="A310" s="93" t="s">
        <v>1410</v>
      </c>
      <c r="B310" s="3">
        <v>9630759000</v>
      </c>
      <c r="C310" s="3">
        <v>8318514000</v>
      </c>
      <c r="D310" s="3">
        <f t="shared" si="8"/>
        <v>1312245000</v>
      </c>
      <c r="E310" s="4">
        <f t="shared" si="9"/>
        <v>0.13625561599039079</v>
      </c>
      <c r="F310" s="93">
        <v>222.5</v>
      </c>
      <c r="G310" s="93">
        <v>9</v>
      </c>
      <c r="H310" s="4">
        <v>0.36</v>
      </c>
    </row>
    <row r="311" spans="1:8" x14ac:dyDescent="0.25">
      <c r="A311" s="93" t="s">
        <v>1416</v>
      </c>
      <c r="B311" s="3">
        <v>11535034614</v>
      </c>
      <c r="C311" s="3">
        <v>10722937586</v>
      </c>
      <c r="D311" s="3">
        <f t="shared" si="8"/>
        <v>812097028</v>
      </c>
      <c r="E311" s="4">
        <f t="shared" si="9"/>
        <v>7.0402652022765744E-2</v>
      </c>
      <c r="F311" s="93">
        <v>212.1</v>
      </c>
      <c r="G311" s="93">
        <v>8</v>
      </c>
      <c r="H311" s="4">
        <v>0.32</v>
      </c>
    </row>
    <row r="312" spans="1:8" x14ac:dyDescent="0.25">
      <c r="A312" s="93" t="s">
        <v>1428</v>
      </c>
      <c r="B312" s="3">
        <v>758722238</v>
      </c>
      <c r="C312" s="3">
        <v>679807540</v>
      </c>
      <c r="D312" s="3">
        <f t="shared" si="8"/>
        <v>78914698</v>
      </c>
      <c r="E312" s="4">
        <f t="shared" si="9"/>
        <v>0.10400999739775652</v>
      </c>
      <c r="F312" s="93">
        <v>257.5</v>
      </c>
      <c r="G312" s="93">
        <v>9</v>
      </c>
      <c r="H312" s="4">
        <v>0.36</v>
      </c>
    </row>
    <row r="313" spans="1:8" x14ac:dyDescent="0.25">
      <c r="A313" s="93" t="s">
        <v>2332</v>
      </c>
      <c r="B313" s="3">
        <v>457322702</v>
      </c>
      <c r="C313" s="3">
        <v>431251330</v>
      </c>
      <c r="D313" s="3">
        <f t="shared" si="8"/>
        <v>26071372</v>
      </c>
      <c r="E313" s="4">
        <f t="shared" si="9"/>
        <v>5.7008698422323235E-2</v>
      </c>
      <c r="F313" s="93">
        <v>209.8</v>
      </c>
      <c r="G313" s="93">
        <v>8</v>
      </c>
      <c r="H313" s="4">
        <v>0.32</v>
      </c>
    </row>
    <row r="314" spans="1:8" x14ac:dyDescent="0.25">
      <c r="A314" s="93" t="s">
        <v>1432</v>
      </c>
      <c r="B314" s="3">
        <v>929865974</v>
      </c>
      <c r="C314" s="3">
        <v>849620197</v>
      </c>
      <c r="D314" s="3">
        <f t="shared" si="8"/>
        <v>80245777</v>
      </c>
      <c r="E314" s="4">
        <f t="shared" si="9"/>
        <v>8.6298218500035148E-2</v>
      </c>
      <c r="F314" s="93">
        <v>55.7</v>
      </c>
      <c r="G314" s="93">
        <v>2</v>
      </c>
      <c r="H314" s="4">
        <v>0.08</v>
      </c>
    </row>
    <row r="315" spans="1:8" x14ac:dyDescent="0.25">
      <c r="A315" s="93" t="s">
        <v>1433</v>
      </c>
      <c r="B315" s="3">
        <v>4446346994</v>
      </c>
      <c r="C315" s="3">
        <v>3813888925</v>
      </c>
      <c r="D315" s="3">
        <f t="shared" si="8"/>
        <v>632458069</v>
      </c>
      <c r="E315" s="4">
        <f t="shared" si="9"/>
        <v>0.14224217539779352</v>
      </c>
      <c r="F315" s="93">
        <v>91.3</v>
      </c>
      <c r="G315" s="93">
        <v>4</v>
      </c>
      <c r="H315" s="4">
        <v>0.16</v>
      </c>
    </row>
    <row r="316" spans="1:8" x14ac:dyDescent="0.25">
      <c r="A316" s="93" t="s">
        <v>1435</v>
      </c>
      <c r="B316" s="3">
        <v>2270663084</v>
      </c>
      <c r="C316" s="3">
        <v>2331434375</v>
      </c>
      <c r="D316" s="3">
        <f t="shared" si="8"/>
        <v>-60771291</v>
      </c>
      <c r="E316" s="4">
        <f t="shared" si="9"/>
        <v>-2.6763675962417681E-2</v>
      </c>
      <c r="F316" s="93">
        <v>157.69999999999999</v>
      </c>
      <c r="G316" s="93">
        <v>7</v>
      </c>
      <c r="H316" s="4">
        <v>0.28000000000000003</v>
      </c>
    </row>
    <row r="317" spans="1:8" x14ac:dyDescent="0.25">
      <c r="A317" s="93" t="s">
        <v>1446</v>
      </c>
      <c r="B317" s="3">
        <v>47355303598</v>
      </c>
      <c r="C317" s="3">
        <v>46452597390</v>
      </c>
      <c r="D317" s="3">
        <f t="shared" si="8"/>
        <v>902706208</v>
      </c>
      <c r="E317" s="4">
        <f t="shared" si="9"/>
        <v>1.9062409897381057E-2</v>
      </c>
      <c r="F317" s="93">
        <v>82</v>
      </c>
      <c r="G317" s="93">
        <v>4</v>
      </c>
      <c r="H317" s="4">
        <v>0.16</v>
      </c>
    </row>
    <row r="318" spans="1:8" x14ac:dyDescent="0.25">
      <c r="A318" s="93" t="s">
        <v>1467</v>
      </c>
      <c r="B318" s="3">
        <v>1583703106</v>
      </c>
      <c r="C318" s="3">
        <v>1621176020</v>
      </c>
      <c r="D318" s="3">
        <f t="shared" si="8"/>
        <v>-37472914</v>
      </c>
      <c r="E318" s="4">
        <f t="shared" si="9"/>
        <v>-2.3661577639161366E-2</v>
      </c>
      <c r="F318" s="93">
        <v>148.30000000000001</v>
      </c>
      <c r="G318" s="93">
        <v>7</v>
      </c>
      <c r="H318" s="4">
        <v>0.28000000000000003</v>
      </c>
    </row>
    <row r="319" spans="1:8" x14ac:dyDescent="0.25">
      <c r="A319" s="93" t="s">
        <v>1470</v>
      </c>
      <c r="B319" s="3">
        <v>839719127</v>
      </c>
      <c r="C319" s="3">
        <v>786931196</v>
      </c>
      <c r="D319" s="3">
        <f t="shared" si="8"/>
        <v>52787931</v>
      </c>
      <c r="E319" s="4">
        <f t="shared" si="9"/>
        <v>6.2863794931754605E-2</v>
      </c>
      <c r="F319" s="93">
        <v>120.3</v>
      </c>
      <c r="G319" s="93">
        <v>6</v>
      </c>
      <c r="H319" s="4">
        <v>0.24</v>
      </c>
    </row>
    <row r="320" spans="1:8" x14ac:dyDescent="0.25">
      <c r="A320" s="93" t="s">
        <v>1479</v>
      </c>
      <c r="B320" s="3">
        <v>20365410000</v>
      </c>
      <c r="C320" s="3">
        <v>18717900000</v>
      </c>
      <c r="D320" s="3">
        <f t="shared" si="8"/>
        <v>1647510000</v>
      </c>
      <c r="E320" s="4">
        <f t="shared" si="9"/>
        <v>8.0897462904012243E-2</v>
      </c>
      <c r="F320" s="93">
        <v>45.4</v>
      </c>
      <c r="G320" s="93">
        <v>2</v>
      </c>
      <c r="H320" s="4">
        <v>0.08</v>
      </c>
    </row>
    <row r="321" spans="1:8" x14ac:dyDescent="0.25">
      <c r="A321" s="93" t="s">
        <v>1491</v>
      </c>
      <c r="B321" s="3">
        <v>1612133643</v>
      </c>
      <c r="C321" s="3">
        <v>1485957453</v>
      </c>
      <c r="D321" s="3">
        <f t="shared" si="8"/>
        <v>126176190</v>
      </c>
      <c r="E321" s="4">
        <f t="shared" si="9"/>
        <v>7.8266582021823114E-2</v>
      </c>
      <c r="F321" s="93">
        <v>102.9</v>
      </c>
      <c r="G321" s="93">
        <v>5</v>
      </c>
      <c r="H321" s="4">
        <v>0.2</v>
      </c>
    </row>
    <row r="322" spans="1:8" x14ac:dyDescent="0.25">
      <c r="A322" s="93" t="s">
        <v>1492</v>
      </c>
      <c r="B322" s="3">
        <v>10907224816</v>
      </c>
      <c r="C322" s="3">
        <v>10188722419</v>
      </c>
      <c r="D322" s="3">
        <f t="shared" ref="D322:D385" si="10">B322-C322</f>
        <v>718502397</v>
      </c>
      <c r="E322" s="4">
        <f t="shared" ref="E322:E385" si="11">D322/B322</f>
        <v>6.5873988032777706E-2</v>
      </c>
      <c r="F322" s="93">
        <v>142.9</v>
      </c>
      <c r="G322" s="93">
        <v>7</v>
      </c>
      <c r="H322" s="4">
        <v>0.28000000000000003</v>
      </c>
    </row>
    <row r="323" spans="1:8" x14ac:dyDescent="0.25">
      <c r="A323" s="93" t="s">
        <v>1495</v>
      </c>
      <c r="B323" s="3">
        <v>9747519587</v>
      </c>
      <c r="C323" s="3">
        <v>9124165807</v>
      </c>
      <c r="D323" s="3">
        <f t="shared" si="10"/>
        <v>623353780</v>
      </c>
      <c r="E323" s="4">
        <f t="shared" si="11"/>
        <v>6.3949989988360711E-2</v>
      </c>
      <c r="F323" s="93">
        <v>88.3</v>
      </c>
      <c r="G323" s="93">
        <v>4</v>
      </c>
      <c r="H323" s="4">
        <v>0.16</v>
      </c>
    </row>
    <row r="324" spans="1:8" x14ac:dyDescent="0.25">
      <c r="A324" s="93" t="s">
        <v>1496</v>
      </c>
      <c r="B324" s="3">
        <v>756372530</v>
      </c>
      <c r="C324" s="3">
        <v>651046816</v>
      </c>
      <c r="D324" s="3">
        <f t="shared" si="10"/>
        <v>105325714</v>
      </c>
      <c r="E324" s="4">
        <f t="shared" si="11"/>
        <v>0.1392511095028795</v>
      </c>
      <c r="F324" s="93">
        <v>176.1</v>
      </c>
      <c r="G324" s="93">
        <v>8</v>
      </c>
      <c r="H324" s="4">
        <v>0.32</v>
      </c>
    </row>
    <row r="325" spans="1:8" x14ac:dyDescent="0.25">
      <c r="A325" s="93" t="s">
        <v>1501</v>
      </c>
      <c r="B325" s="3">
        <v>5294000000</v>
      </c>
      <c r="C325" s="3">
        <v>4707000000</v>
      </c>
      <c r="D325" s="3">
        <f t="shared" si="10"/>
        <v>587000000</v>
      </c>
      <c r="E325" s="4">
        <f t="shared" si="11"/>
        <v>0.11088024178315074</v>
      </c>
      <c r="F325" s="93">
        <v>96</v>
      </c>
      <c r="G325" s="93">
        <v>5</v>
      </c>
      <c r="H325" s="4">
        <v>0.2</v>
      </c>
    </row>
    <row r="326" spans="1:8" x14ac:dyDescent="0.25">
      <c r="A326" s="93" t="s">
        <v>1522</v>
      </c>
      <c r="B326" s="3">
        <v>36046000000</v>
      </c>
      <c r="C326" s="3">
        <v>31608300000</v>
      </c>
      <c r="D326" s="3">
        <f t="shared" si="10"/>
        <v>4437700000</v>
      </c>
      <c r="E326" s="4">
        <f t="shared" si="11"/>
        <v>0.12311213449481219</v>
      </c>
      <c r="F326" s="93">
        <v>105.7</v>
      </c>
      <c r="G326" s="93">
        <v>5</v>
      </c>
      <c r="H326" s="4">
        <v>0.2</v>
      </c>
    </row>
    <row r="327" spans="1:8" x14ac:dyDescent="0.25">
      <c r="A327" s="93" t="s">
        <v>1523</v>
      </c>
      <c r="B327" s="3">
        <v>2040416466</v>
      </c>
      <c r="C327" s="3">
        <v>1962283810</v>
      </c>
      <c r="D327" s="3">
        <f t="shared" si="10"/>
        <v>78132656</v>
      </c>
      <c r="E327" s="4">
        <f t="shared" si="11"/>
        <v>3.8292504153904429E-2</v>
      </c>
      <c r="F327" s="93">
        <v>133.30000000000001</v>
      </c>
      <c r="G327" s="93">
        <v>7</v>
      </c>
      <c r="H327" s="4">
        <v>0.28000000000000003</v>
      </c>
    </row>
    <row r="328" spans="1:8" x14ac:dyDescent="0.25">
      <c r="A328" s="93" t="s">
        <v>1549</v>
      </c>
      <c r="B328" s="3">
        <v>3594268324</v>
      </c>
      <c r="C328" s="3">
        <v>2773624539</v>
      </c>
      <c r="D328" s="3">
        <f t="shared" si="10"/>
        <v>820643785</v>
      </c>
      <c r="E328" s="4">
        <f t="shared" si="11"/>
        <v>0.22832012276888652</v>
      </c>
      <c r="F328" s="93">
        <v>484.3</v>
      </c>
      <c r="G328" s="93">
        <v>9</v>
      </c>
      <c r="H328" s="4">
        <v>0.36</v>
      </c>
    </row>
    <row r="329" spans="1:8" x14ac:dyDescent="0.25">
      <c r="A329" s="93" t="s">
        <v>2308</v>
      </c>
      <c r="B329" s="3">
        <v>416952583</v>
      </c>
      <c r="C329" s="3">
        <v>335050267</v>
      </c>
      <c r="D329" s="3">
        <f t="shared" si="10"/>
        <v>81902316</v>
      </c>
      <c r="E329" s="4">
        <f t="shared" si="11"/>
        <v>0.19643076776430474</v>
      </c>
      <c r="F329" s="93">
        <v>77.900000000000006</v>
      </c>
      <c r="G329" s="93">
        <v>3</v>
      </c>
      <c r="H329" s="4">
        <v>0.12</v>
      </c>
    </row>
    <row r="330" spans="1:8" x14ac:dyDescent="0.25">
      <c r="A330" s="93" t="s">
        <v>1550</v>
      </c>
      <c r="B330" s="3">
        <v>1387716506</v>
      </c>
      <c r="C330" s="3">
        <v>1278706170</v>
      </c>
      <c r="D330" s="3">
        <f t="shared" si="10"/>
        <v>109010336</v>
      </c>
      <c r="E330" s="4">
        <f t="shared" si="11"/>
        <v>7.8553750372412162E-2</v>
      </c>
      <c r="F330" s="93">
        <v>85</v>
      </c>
      <c r="G330" s="93">
        <v>4</v>
      </c>
      <c r="H330" s="4">
        <v>0.16</v>
      </c>
    </row>
    <row r="331" spans="1:8" x14ac:dyDescent="0.25">
      <c r="A331" s="93" t="s">
        <v>2321</v>
      </c>
      <c r="B331" s="3">
        <v>1552776000</v>
      </c>
      <c r="C331" s="3">
        <v>1422246000</v>
      </c>
      <c r="D331" s="3">
        <f t="shared" si="10"/>
        <v>130530000</v>
      </c>
      <c r="E331" s="4">
        <f t="shared" si="11"/>
        <v>8.4062350268164887E-2</v>
      </c>
      <c r="F331" s="93">
        <v>153.6</v>
      </c>
      <c r="G331" s="93">
        <v>7</v>
      </c>
      <c r="H331" s="4">
        <v>0.28000000000000003</v>
      </c>
    </row>
    <row r="332" spans="1:8" x14ac:dyDescent="0.25">
      <c r="A332" s="93" t="s">
        <v>1553</v>
      </c>
      <c r="B332" s="3">
        <v>9729076397</v>
      </c>
      <c r="C332" s="3">
        <v>9323684636</v>
      </c>
      <c r="D332" s="3">
        <f t="shared" si="10"/>
        <v>405391761</v>
      </c>
      <c r="E332" s="4">
        <f t="shared" si="11"/>
        <v>4.1668062255632424E-2</v>
      </c>
      <c r="F332" s="93">
        <v>78.3</v>
      </c>
      <c r="G332" s="93">
        <v>3</v>
      </c>
      <c r="H332" s="4">
        <v>0.12</v>
      </c>
    </row>
    <row r="333" spans="1:8" x14ac:dyDescent="0.25">
      <c r="A333" s="93" t="s">
        <v>1562</v>
      </c>
      <c r="B333" s="3">
        <v>3348530727</v>
      </c>
      <c r="C333" s="3">
        <v>2632951217</v>
      </c>
      <c r="D333" s="3">
        <f t="shared" si="10"/>
        <v>715579510</v>
      </c>
      <c r="E333" s="4">
        <f t="shared" si="11"/>
        <v>0.21369955014302605</v>
      </c>
      <c r="F333" s="93">
        <v>80.900000000000006</v>
      </c>
      <c r="G333" s="93">
        <v>4</v>
      </c>
      <c r="H333" s="4">
        <v>0.16</v>
      </c>
    </row>
    <row r="334" spans="1:8" x14ac:dyDescent="0.25">
      <c r="A334" s="93" t="s">
        <v>1572</v>
      </c>
      <c r="B334" s="3">
        <v>5338900000</v>
      </c>
      <c r="C334" s="3">
        <v>4749500000</v>
      </c>
      <c r="D334" s="3">
        <f t="shared" si="10"/>
        <v>589400000</v>
      </c>
      <c r="E334" s="4">
        <f t="shared" si="11"/>
        <v>0.1103972728464665</v>
      </c>
      <c r="F334" s="93">
        <v>88.3</v>
      </c>
      <c r="G334" s="93">
        <v>4</v>
      </c>
      <c r="H334" s="4">
        <v>0.16</v>
      </c>
    </row>
    <row r="335" spans="1:8" x14ac:dyDescent="0.25">
      <c r="A335" s="93" t="s">
        <v>1579</v>
      </c>
      <c r="B335" s="3">
        <v>2527700000</v>
      </c>
      <c r="C335" s="3">
        <v>1933400000</v>
      </c>
      <c r="D335" s="3">
        <f t="shared" si="10"/>
        <v>594300000</v>
      </c>
      <c r="E335" s="4">
        <f t="shared" si="11"/>
        <v>0.23511492661312655</v>
      </c>
      <c r="F335" s="93">
        <v>47.3</v>
      </c>
      <c r="G335" s="93">
        <v>2</v>
      </c>
      <c r="H335" s="4">
        <v>0.08</v>
      </c>
    </row>
    <row r="336" spans="1:8" x14ac:dyDescent="0.25">
      <c r="A336" s="93" t="s">
        <v>1589</v>
      </c>
      <c r="B336" s="3">
        <v>2820156121</v>
      </c>
      <c r="C336" s="3">
        <v>2869480251</v>
      </c>
      <c r="D336" s="3">
        <f t="shared" si="10"/>
        <v>-49324130</v>
      </c>
      <c r="E336" s="4">
        <f t="shared" si="11"/>
        <v>-1.7489857966625669E-2</v>
      </c>
      <c r="F336" s="93">
        <v>604.6</v>
      </c>
      <c r="G336" s="93">
        <v>9</v>
      </c>
      <c r="H336" s="4">
        <v>0.36</v>
      </c>
    </row>
    <row r="337" spans="1:8" x14ac:dyDescent="0.25">
      <c r="A337" s="93" t="s">
        <v>1592</v>
      </c>
      <c r="B337" s="3">
        <v>1526056730</v>
      </c>
      <c r="C337" s="3">
        <v>1408567739</v>
      </c>
      <c r="D337" s="3">
        <f t="shared" si="10"/>
        <v>117488991</v>
      </c>
      <c r="E337" s="4">
        <f t="shared" si="11"/>
        <v>7.6988612998679276E-2</v>
      </c>
      <c r="F337" s="93">
        <v>80.099999999999994</v>
      </c>
      <c r="G337" s="93">
        <v>4</v>
      </c>
      <c r="H337" s="4">
        <v>0.16</v>
      </c>
    </row>
    <row r="338" spans="1:8" x14ac:dyDescent="0.25">
      <c r="A338" s="93" t="s">
        <v>1598</v>
      </c>
      <c r="B338" s="3">
        <v>7105190366</v>
      </c>
      <c r="C338" s="3">
        <v>6932489109</v>
      </c>
      <c r="D338" s="3">
        <f t="shared" si="10"/>
        <v>172701257</v>
      </c>
      <c r="E338" s="4">
        <f t="shared" si="11"/>
        <v>2.430635185039038E-2</v>
      </c>
      <c r="F338" s="93">
        <v>126.8</v>
      </c>
      <c r="G338" s="93">
        <v>6</v>
      </c>
      <c r="H338" s="4">
        <v>0.24</v>
      </c>
    </row>
    <row r="339" spans="1:8" x14ac:dyDescent="0.25">
      <c r="A339" s="93" t="s">
        <v>1623</v>
      </c>
      <c r="B339" s="3">
        <v>3370607161</v>
      </c>
      <c r="C339" s="3">
        <v>3257210864</v>
      </c>
      <c r="D339" s="3">
        <f t="shared" si="10"/>
        <v>113396297</v>
      </c>
      <c r="E339" s="4">
        <f t="shared" si="11"/>
        <v>3.3642691534055039E-2</v>
      </c>
      <c r="F339" s="93">
        <v>136.6</v>
      </c>
      <c r="G339" s="93">
        <v>7</v>
      </c>
      <c r="H339" s="4">
        <v>0.28000000000000003</v>
      </c>
    </row>
    <row r="340" spans="1:8" x14ac:dyDescent="0.25">
      <c r="A340" s="93" t="s">
        <v>1627</v>
      </c>
      <c r="B340" s="3">
        <v>3462200000</v>
      </c>
      <c r="C340" s="3">
        <v>3321100000</v>
      </c>
      <c r="D340" s="3">
        <f t="shared" si="10"/>
        <v>141100000</v>
      </c>
      <c r="E340" s="4">
        <f t="shared" si="11"/>
        <v>4.0754433597134772E-2</v>
      </c>
      <c r="F340" s="93">
        <v>111.7</v>
      </c>
      <c r="G340" s="93">
        <v>6</v>
      </c>
      <c r="H340" s="4">
        <v>0.24</v>
      </c>
    </row>
    <row r="341" spans="1:8" x14ac:dyDescent="0.25">
      <c r="A341" s="93" t="s">
        <v>2325</v>
      </c>
      <c r="B341" s="3">
        <v>1218270506</v>
      </c>
      <c r="C341" s="3">
        <v>1081725724</v>
      </c>
      <c r="D341" s="3">
        <f t="shared" si="10"/>
        <v>136544782</v>
      </c>
      <c r="E341" s="4">
        <f t="shared" si="11"/>
        <v>0.11208084027932627</v>
      </c>
      <c r="F341" s="93">
        <v>160.19999999999999</v>
      </c>
      <c r="G341" s="93">
        <v>7</v>
      </c>
      <c r="H341" s="4">
        <v>0.28000000000000003</v>
      </c>
    </row>
    <row r="342" spans="1:8" x14ac:dyDescent="0.25">
      <c r="A342" s="93" t="s">
        <v>1631</v>
      </c>
      <c r="B342" s="3">
        <v>5454466874</v>
      </c>
      <c r="C342" s="3">
        <v>4447473373</v>
      </c>
      <c r="D342" s="3">
        <f t="shared" si="10"/>
        <v>1006993501</v>
      </c>
      <c r="E342" s="4">
        <f t="shared" si="11"/>
        <v>0.18461813487218551</v>
      </c>
      <c r="F342" s="93">
        <v>86.7</v>
      </c>
      <c r="G342" s="93">
        <v>4</v>
      </c>
      <c r="H342" s="4">
        <v>0.16</v>
      </c>
    </row>
    <row r="343" spans="1:8" x14ac:dyDescent="0.25">
      <c r="A343" s="93" t="s">
        <v>1649</v>
      </c>
      <c r="B343" s="3">
        <v>311979632</v>
      </c>
      <c r="C343" s="3">
        <v>253857835</v>
      </c>
      <c r="D343" s="3">
        <f t="shared" si="10"/>
        <v>58121797</v>
      </c>
      <c r="E343" s="4">
        <f t="shared" si="11"/>
        <v>0.18629997294182332</v>
      </c>
      <c r="F343" s="93">
        <v>91.6</v>
      </c>
      <c r="G343" s="93">
        <v>4</v>
      </c>
      <c r="H343" s="4">
        <v>0.16</v>
      </c>
    </row>
    <row r="344" spans="1:8" x14ac:dyDescent="0.25">
      <c r="A344" s="93" t="s">
        <v>1655</v>
      </c>
      <c r="B344" s="3">
        <v>905215264</v>
      </c>
      <c r="C344" s="3">
        <v>856337550</v>
      </c>
      <c r="D344" s="3">
        <f t="shared" si="10"/>
        <v>48877714</v>
      </c>
      <c r="E344" s="4">
        <f t="shared" si="11"/>
        <v>5.399568030262468E-2</v>
      </c>
      <c r="F344" s="93">
        <v>64.7</v>
      </c>
      <c r="G344" s="93">
        <v>2</v>
      </c>
      <c r="H344" s="4">
        <v>0.08</v>
      </c>
    </row>
    <row r="345" spans="1:8" x14ac:dyDescent="0.25">
      <c r="A345" s="93" t="s">
        <v>1672</v>
      </c>
      <c r="B345" s="3">
        <v>829682903</v>
      </c>
      <c r="C345" s="3">
        <v>749230186</v>
      </c>
      <c r="D345" s="3">
        <f t="shared" si="10"/>
        <v>80452717</v>
      </c>
      <c r="E345" s="4">
        <f t="shared" si="11"/>
        <v>9.6968030447651635E-2</v>
      </c>
      <c r="F345" s="93">
        <v>539</v>
      </c>
      <c r="G345" s="93">
        <v>9</v>
      </c>
      <c r="H345" s="4">
        <v>0.36</v>
      </c>
    </row>
    <row r="346" spans="1:8" x14ac:dyDescent="0.25">
      <c r="A346" s="93" t="s">
        <v>1677</v>
      </c>
      <c r="B346" s="3">
        <v>1350000000</v>
      </c>
      <c r="C346" s="3">
        <v>1154000000</v>
      </c>
      <c r="D346" s="3">
        <f t="shared" si="10"/>
        <v>196000000</v>
      </c>
      <c r="E346" s="4">
        <f t="shared" si="11"/>
        <v>0.14518518518518519</v>
      </c>
      <c r="F346" s="93">
        <v>236.5</v>
      </c>
      <c r="G346" s="93">
        <v>9</v>
      </c>
      <c r="H346" s="4">
        <v>0.36</v>
      </c>
    </row>
    <row r="347" spans="1:8" x14ac:dyDescent="0.25">
      <c r="A347" s="93" t="s">
        <v>2335</v>
      </c>
      <c r="B347" s="3">
        <v>309004338</v>
      </c>
      <c r="C347" s="3">
        <v>258461000</v>
      </c>
      <c r="D347" s="3">
        <f t="shared" si="10"/>
        <v>50543338</v>
      </c>
      <c r="E347" s="4">
        <f t="shared" si="11"/>
        <v>0.16356837682971298</v>
      </c>
      <c r="F347" s="93">
        <v>205.5</v>
      </c>
      <c r="G347" s="93">
        <v>8</v>
      </c>
      <c r="H347" s="4">
        <v>0.32</v>
      </c>
    </row>
    <row r="348" spans="1:8" x14ac:dyDescent="0.25">
      <c r="A348" s="93" t="s">
        <v>1686</v>
      </c>
      <c r="B348" s="3">
        <v>616142059</v>
      </c>
      <c r="C348" s="3">
        <v>546575118</v>
      </c>
      <c r="D348" s="3">
        <f t="shared" si="10"/>
        <v>69566941</v>
      </c>
      <c r="E348" s="4">
        <f t="shared" si="11"/>
        <v>0.11290730763114484</v>
      </c>
      <c r="F348" s="93">
        <v>214.2</v>
      </c>
      <c r="G348" s="93">
        <v>8</v>
      </c>
      <c r="H348" s="4">
        <v>0.32</v>
      </c>
    </row>
    <row r="349" spans="1:8" x14ac:dyDescent="0.25">
      <c r="A349" s="93" t="s">
        <v>1701</v>
      </c>
      <c r="B349" s="3">
        <v>581571300</v>
      </c>
      <c r="C349" s="3">
        <v>531785500</v>
      </c>
      <c r="D349" s="3">
        <f t="shared" si="10"/>
        <v>49785800</v>
      </c>
      <c r="E349" s="4">
        <f t="shared" si="11"/>
        <v>8.5605668642864605E-2</v>
      </c>
      <c r="F349" s="93">
        <v>116.7</v>
      </c>
      <c r="G349" s="93">
        <v>6</v>
      </c>
      <c r="H349" s="4">
        <v>0.24</v>
      </c>
    </row>
    <row r="350" spans="1:8" x14ac:dyDescent="0.25">
      <c r="A350" s="93" t="s">
        <v>1707</v>
      </c>
      <c r="B350" s="3">
        <v>583798675</v>
      </c>
      <c r="C350" s="3">
        <v>494362234</v>
      </c>
      <c r="D350" s="3">
        <f t="shared" si="10"/>
        <v>89436441</v>
      </c>
      <c r="E350" s="4">
        <f t="shared" si="11"/>
        <v>0.15319740319725803</v>
      </c>
      <c r="F350" s="93">
        <v>142.5</v>
      </c>
      <c r="G350" s="93">
        <v>7</v>
      </c>
      <c r="H350" s="4">
        <v>0.28000000000000003</v>
      </c>
    </row>
    <row r="351" spans="1:8" x14ac:dyDescent="0.25">
      <c r="A351" s="93" t="s">
        <v>1712</v>
      </c>
      <c r="B351" s="3">
        <v>1046626000</v>
      </c>
      <c r="C351" s="3">
        <v>826889000</v>
      </c>
      <c r="D351" s="3">
        <f t="shared" si="10"/>
        <v>219737000</v>
      </c>
      <c r="E351" s="4">
        <f t="shared" si="11"/>
        <v>0.20994796613116815</v>
      </c>
      <c r="F351" s="93">
        <v>64.3</v>
      </c>
      <c r="G351" s="93">
        <v>2</v>
      </c>
      <c r="H351" s="4">
        <v>0.08</v>
      </c>
    </row>
    <row r="352" spans="1:8" x14ac:dyDescent="0.25">
      <c r="A352" s="93" t="s">
        <v>1714</v>
      </c>
      <c r="B352" s="3">
        <v>1639847306</v>
      </c>
      <c r="C352" s="3">
        <v>1549814557</v>
      </c>
      <c r="D352" s="3">
        <f t="shared" si="10"/>
        <v>90032749</v>
      </c>
      <c r="E352" s="4">
        <f t="shared" si="11"/>
        <v>5.4903129499058373E-2</v>
      </c>
      <c r="F352" s="93">
        <v>121.7</v>
      </c>
      <c r="G352" s="93">
        <v>6</v>
      </c>
      <c r="H352" s="4">
        <v>0.24</v>
      </c>
    </row>
    <row r="353" spans="1:8" x14ac:dyDescent="0.25">
      <c r="A353" s="93" t="s">
        <v>1729</v>
      </c>
      <c r="B353" s="3">
        <v>1435400000</v>
      </c>
      <c r="C353" s="3">
        <v>1292100000</v>
      </c>
      <c r="D353" s="3">
        <f t="shared" si="10"/>
        <v>143300000</v>
      </c>
      <c r="E353" s="4">
        <f t="shared" si="11"/>
        <v>9.9832799219729693E-2</v>
      </c>
      <c r="F353" s="93">
        <v>465.9</v>
      </c>
      <c r="G353" s="93">
        <v>9</v>
      </c>
      <c r="H353" s="4">
        <v>0.36</v>
      </c>
    </row>
    <row r="354" spans="1:8" x14ac:dyDescent="0.25">
      <c r="A354" s="93" t="s">
        <v>1730</v>
      </c>
      <c r="B354" s="3">
        <v>2066696383</v>
      </c>
      <c r="C354" s="3">
        <v>2017629675</v>
      </c>
      <c r="D354" s="3">
        <f t="shared" si="10"/>
        <v>49066708</v>
      </c>
      <c r="E354" s="4">
        <f t="shared" si="11"/>
        <v>2.3741614106265168E-2</v>
      </c>
      <c r="F354" s="93">
        <v>70.099999999999994</v>
      </c>
      <c r="G354" s="93">
        <v>3</v>
      </c>
      <c r="H354" s="4">
        <v>0.12</v>
      </c>
    </row>
    <row r="355" spans="1:8" x14ac:dyDescent="0.25">
      <c r="A355" s="93" t="s">
        <v>1734</v>
      </c>
      <c r="B355" s="3">
        <v>1045005526</v>
      </c>
      <c r="C355" s="3">
        <v>935193595</v>
      </c>
      <c r="D355" s="3">
        <f t="shared" si="10"/>
        <v>109811931</v>
      </c>
      <c r="E355" s="4">
        <f t="shared" si="11"/>
        <v>0.10508263187882894</v>
      </c>
      <c r="F355" s="93">
        <v>171.1</v>
      </c>
      <c r="G355" s="93">
        <v>8</v>
      </c>
      <c r="H355" s="4">
        <v>0.32</v>
      </c>
    </row>
    <row r="356" spans="1:8" x14ac:dyDescent="0.25">
      <c r="A356" s="93" t="s">
        <v>1738</v>
      </c>
      <c r="B356" s="3">
        <v>1641227000</v>
      </c>
      <c r="C356" s="3">
        <v>1550474000</v>
      </c>
      <c r="D356" s="3">
        <f t="shared" si="10"/>
        <v>90753000</v>
      </c>
      <c r="E356" s="4">
        <f t="shared" si="11"/>
        <v>5.5295824404546112E-2</v>
      </c>
      <c r="F356" s="93">
        <v>231.5</v>
      </c>
      <c r="G356" s="93">
        <v>9</v>
      </c>
      <c r="H356" s="4">
        <v>0.36</v>
      </c>
    </row>
    <row r="357" spans="1:8" x14ac:dyDescent="0.25">
      <c r="A357" s="93" t="s">
        <v>1748</v>
      </c>
      <c r="B357" s="3">
        <v>8304530000</v>
      </c>
      <c r="C357" s="3">
        <v>7263300000</v>
      </c>
      <c r="D357" s="3">
        <f t="shared" si="10"/>
        <v>1041230000</v>
      </c>
      <c r="E357" s="4">
        <f t="shared" si="11"/>
        <v>0.12538096677355612</v>
      </c>
      <c r="F357" s="93">
        <v>155</v>
      </c>
      <c r="G357" s="93">
        <v>7</v>
      </c>
      <c r="H357" s="4">
        <v>0.28000000000000003</v>
      </c>
    </row>
    <row r="358" spans="1:8" x14ac:dyDescent="0.25">
      <c r="A358" s="93" t="s">
        <v>1749</v>
      </c>
      <c r="B358" s="3">
        <v>7160122399</v>
      </c>
      <c r="C358" s="3">
        <v>6833016444</v>
      </c>
      <c r="D358" s="3">
        <f t="shared" si="10"/>
        <v>327105955</v>
      </c>
      <c r="E358" s="4">
        <f t="shared" si="11"/>
        <v>4.5684408278507137E-2</v>
      </c>
      <c r="F358" s="93">
        <v>120.3</v>
      </c>
      <c r="G358" s="93">
        <v>6</v>
      </c>
      <c r="H358" s="4">
        <v>0.24</v>
      </c>
    </row>
    <row r="359" spans="1:8" x14ac:dyDescent="0.25">
      <c r="A359" s="93" t="s">
        <v>1752</v>
      </c>
      <c r="B359" s="3">
        <v>5584910982</v>
      </c>
      <c r="C359" s="3">
        <v>5234793399</v>
      </c>
      <c r="D359" s="3">
        <f t="shared" si="10"/>
        <v>350117583</v>
      </c>
      <c r="E359" s="4">
        <f t="shared" si="11"/>
        <v>6.2689912897164954E-2</v>
      </c>
      <c r="F359" s="93">
        <v>141.1</v>
      </c>
      <c r="G359" s="93">
        <v>7</v>
      </c>
      <c r="H359" s="4">
        <v>0.28000000000000003</v>
      </c>
    </row>
    <row r="360" spans="1:8" x14ac:dyDescent="0.25">
      <c r="A360" s="93" t="s">
        <v>1753</v>
      </c>
      <c r="B360" s="3">
        <v>1038300000</v>
      </c>
      <c r="C360" s="3">
        <v>918300000</v>
      </c>
      <c r="D360" s="3">
        <f t="shared" si="10"/>
        <v>120000000</v>
      </c>
      <c r="E360" s="4">
        <f t="shared" si="11"/>
        <v>0.11557353366079168</v>
      </c>
      <c r="F360" s="93">
        <v>144.5</v>
      </c>
      <c r="G360" s="93">
        <v>7</v>
      </c>
      <c r="H360" s="4">
        <v>0.28000000000000003</v>
      </c>
    </row>
    <row r="361" spans="1:8" x14ac:dyDescent="0.25">
      <c r="A361" s="93" t="s">
        <v>2264</v>
      </c>
      <c r="B361" s="3">
        <v>1052785122</v>
      </c>
      <c r="C361" s="3">
        <v>950022234</v>
      </c>
      <c r="D361" s="3">
        <f t="shared" si="10"/>
        <v>102762888</v>
      </c>
      <c r="E361" s="4">
        <f t="shared" si="11"/>
        <v>9.7610505555757648E-2</v>
      </c>
      <c r="F361" s="93">
        <v>120.5</v>
      </c>
      <c r="G361" s="93">
        <v>6</v>
      </c>
      <c r="H361" s="4">
        <v>0.24</v>
      </c>
    </row>
    <row r="362" spans="1:8" x14ac:dyDescent="0.25">
      <c r="A362" s="93" t="s">
        <v>1755</v>
      </c>
      <c r="B362" s="3">
        <v>694319032</v>
      </c>
      <c r="C362" s="3">
        <v>596249460</v>
      </c>
      <c r="D362" s="3">
        <f t="shared" si="10"/>
        <v>98069572</v>
      </c>
      <c r="E362" s="4">
        <f t="shared" si="11"/>
        <v>0.14124569179316404</v>
      </c>
      <c r="F362" s="93">
        <v>144.6</v>
      </c>
      <c r="G362" s="93">
        <v>7</v>
      </c>
      <c r="H362" s="4">
        <v>0.28000000000000003</v>
      </c>
    </row>
    <row r="363" spans="1:8" x14ac:dyDescent="0.25">
      <c r="A363" s="93" t="s">
        <v>1756</v>
      </c>
      <c r="B363" s="3">
        <v>4612426949</v>
      </c>
      <c r="C363" s="3">
        <v>3920970221</v>
      </c>
      <c r="D363" s="3">
        <f t="shared" si="10"/>
        <v>691456728</v>
      </c>
      <c r="E363" s="4">
        <f t="shared" si="11"/>
        <v>0.14991169196726503</v>
      </c>
      <c r="F363" s="93">
        <v>85.2</v>
      </c>
      <c r="G363" s="93">
        <v>4</v>
      </c>
      <c r="H363" s="4">
        <v>0.16</v>
      </c>
    </row>
    <row r="364" spans="1:8" x14ac:dyDescent="0.25">
      <c r="A364" s="93" t="s">
        <v>2346</v>
      </c>
      <c r="B364" s="3">
        <v>560250000</v>
      </c>
      <c r="C364" s="3">
        <v>602070000</v>
      </c>
      <c r="D364" s="3">
        <f t="shared" si="10"/>
        <v>-41820000</v>
      </c>
      <c r="E364" s="4">
        <f t="shared" si="11"/>
        <v>-7.4645247657295855E-2</v>
      </c>
      <c r="F364" s="93">
        <v>383</v>
      </c>
      <c r="G364" s="93">
        <v>9</v>
      </c>
      <c r="H364" s="4">
        <v>0.36</v>
      </c>
    </row>
    <row r="365" spans="1:8" x14ac:dyDescent="0.25">
      <c r="A365" s="93" t="s">
        <v>1757</v>
      </c>
      <c r="B365" s="3">
        <v>5185495337</v>
      </c>
      <c r="C365" s="3">
        <v>4886767783</v>
      </c>
      <c r="D365" s="3">
        <f t="shared" si="10"/>
        <v>298727554</v>
      </c>
      <c r="E365" s="4">
        <f t="shared" si="11"/>
        <v>5.7608296717286199E-2</v>
      </c>
      <c r="F365" s="93">
        <v>75.599999999999994</v>
      </c>
      <c r="G365" s="93">
        <v>3</v>
      </c>
      <c r="H365" s="4">
        <v>0.12</v>
      </c>
    </row>
    <row r="366" spans="1:8" x14ac:dyDescent="0.25">
      <c r="A366" s="93" t="s">
        <v>1758</v>
      </c>
      <c r="B366" s="3">
        <v>208544913</v>
      </c>
      <c r="C366" s="3">
        <v>177491272</v>
      </c>
      <c r="D366" s="3">
        <f t="shared" si="10"/>
        <v>31053641</v>
      </c>
      <c r="E366" s="4">
        <f t="shared" si="11"/>
        <v>0.14890625023301335</v>
      </c>
      <c r="F366" s="93">
        <v>88.7</v>
      </c>
      <c r="G366" s="93">
        <v>4</v>
      </c>
      <c r="H366" s="4">
        <v>0.16</v>
      </c>
    </row>
    <row r="367" spans="1:8" x14ac:dyDescent="0.25">
      <c r="A367" s="93" t="s">
        <v>1763</v>
      </c>
      <c r="B367" s="3">
        <v>372523331</v>
      </c>
      <c r="C367" s="3">
        <v>326265848</v>
      </c>
      <c r="D367" s="3">
        <f t="shared" si="10"/>
        <v>46257483</v>
      </c>
      <c r="E367" s="4">
        <f t="shared" si="11"/>
        <v>0.12417338499531456</v>
      </c>
      <c r="F367" s="93">
        <v>292.60000000000002</v>
      </c>
      <c r="G367" s="93">
        <v>9</v>
      </c>
      <c r="H367" s="4">
        <v>0.36</v>
      </c>
    </row>
    <row r="368" spans="1:8" x14ac:dyDescent="0.25">
      <c r="A368" s="93" t="s">
        <v>1768</v>
      </c>
      <c r="B368" s="3">
        <v>582624632</v>
      </c>
      <c r="C368" s="3">
        <v>536291818</v>
      </c>
      <c r="D368" s="3">
        <f t="shared" si="10"/>
        <v>46332814</v>
      </c>
      <c r="E368" s="4">
        <f t="shared" si="11"/>
        <v>7.9524296528540872E-2</v>
      </c>
      <c r="F368" s="93">
        <v>143.80000000000001</v>
      </c>
      <c r="G368" s="93">
        <v>7</v>
      </c>
      <c r="H368" s="4">
        <v>0.28000000000000003</v>
      </c>
    </row>
    <row r="369" spans="1:8" x14ac:dyDescent="0.25">
      <c r="A369" s="93" t="s">
        <v>1773</v>
      </c>
      <c r="B369" s="3">
        <v>3106634920</v>
      </c>
      <c r="C369" s="3">
        <v>2792709655</v>
      </c>
      <c r="D369" s="3">
        <f t="shared" si="10"/>
        <v>313925265</v>
      </c>
      <c r="E369" s="4">
        <f t="shared" si="11"/>
        <v>0.10104993766052175</v>
      </c>
      <c r="F369" s="93">
        <v>163.69999999999999</v>
      </c>
      <c r="G369" s="93">
        <v>7</v>
      </c>
      <c r="H369" s="4">
        <v>0.28000000000000003</v>
      </c>
    </row>
    <row r="370" spans="1:8" x14ac:dyDescent="0.25">
      <c r="A370" s="93" t="s">
        <v>1776</v>
      </c>
      <c r="B370" s="3">
        <v>3906665343</v>
      </c>
      <c r="C370" s="3">
        <v>3703464394</v>
      </c>
      <c r="D370" s="3">
        <f t="shared" si="10"/>
        <v>203200949</v>
      </c>
      <c r="E370" s="4">
        <f t="shared" si="11"/>
        <v>5.2013912418707016E-2</v>
      </c>
      <c r="F370" s="93">
        <v>111</v>
      </c>
      <c r="G370" s="93">
        <v>6</v>
      </c>
      <c r="H370" s="4">
        <v>0.24</v>
      </c>
    </row>
    <row r="371" spans="1:8" x14ac:dyDescent="0.25">
      <c r="A371" s="93" t="s">
        <v>1785</v>
      </c>
      <c r="B371" s="3">
        <v>764121596</v>
      </c>
      <c r="C371" s="3">
        <v>767705962</v>
      </c>
      <c r="D371" s="3">
        <f t="shared" si="10"/>
        <v>-3584366</v>
      </c>
      <c r="E371" s="4">
        <f t="shared" si="11"/>
        <v>-4.6908319549706853E-3</v>
      </c>
      <c r="F371" s="93">
        <v>194.9</v>
      </c>
      <c r="G371" s="93">
        <v>8</v>
      </c>
      <c r="H371" s="4">
        <v>0.32</v>
      </c>
    </row>
    <row r="372" spans="1:8" x14ac:dyDescent="0.25">
      <c r="A372" s="93" t="s">
        <v>1789</v>
      </c>
      <c r="B372" s="3">
        <v>4529625694</v>
      </c>
      <c r="C372" s="3">
        <v>3497663768</v>
      </c>
      <c r="D372" s="3">
        <f t="shared" si="10"/>
        <v>1031961926</v>
      </c>
      <c r="E372" s="4">
        <f t="shared" si="11"/>
        <v>0.22782498946148022</v>
      </c>
      <c r="F372" s="93">
        <v>134.6</v>
      </c>
      <c r="G372" s="93">
        <v>7</v>
      </c>
      <c r="H372" s="4">
        <v>0.28000000000000003</v>
      </c>
    </row>
    <row r="373" spans="1:8" x14ac:dyDescent="0.25">
      <c r="A373" s="93" t="s">
        <v>1798</v>
      </c>
      <c r="B373" s="3">
        <v>687285830</v>
      </c>
      <c r="C373" s="3">
        <v>597937369</v>
      </c>
      <c r="D373" s="3">
        <f t="shared" si="10"/>
        <v>89348461</v>
      </c>
      <c r="E373" s="4">
        <f t="shared" si="11"/>
        <v>0.1300018960088265</v>
      </c>
      <c r="F373" s="93">
        <v>195.7</v>
      </c>
      <c r="G373" s="93">
        <v>8</v>
      </c>
      <c r="H373" s="4">
        <v>0.32</v>
      </c>
    </row>
    <row r="374" spans="1:8" x14ac:dyDescent="0.25">
      <c r="A374" s="93" t="s">
        <v>1818</v>
      </c>
      <c r="B374" s="3">
        <v>1264764466</v>
      </c>
      <c r="C374" s="3">
        <v>1144274188</v>
      </c>
      <c r="D374" s="3">
        <f t="shared" si="10"/>
        <v>120490278</v>
      </c>
      <c r="E374" s="4">
        <f t="shared" si="11"/>
        <v>9.5266969652513939E-2</v>
      </c>
      <c r="F374" s="93">
        <v>282</v>
      </c>
      <c r="G374" s="93">
        <v>9</v>
      </c>
      <c r="H374" s="4">
        <v>0.36</v>
      </c>
    </row>
    <row r="375" spans="1:8" x14ac:dyDescent="0.25">
      <c r="A375" s="93" t="s">
        <v>1819</v>
      </c>
      <c r="B375" s="3">
        <v>4805328900</v>
      </c>
      <c r="C375" s="3">
        <v>4324313800</v>
      </c>
      <c r="D375" s="3">
        <f t="shared" si="10"/>
        <v>481015100</v>
      </c>
      <c r="E375" s="4">
        <f t="shared" si="11"/>
        <v>0.10010034901044963</v>
      </c>
      <c r="F375" s="93">
        <v>214.8</v>
      </c>
      <c r="G375" s="93">
        <v>8</v>
      </c>
      <c r="H375" s="4">
        <v>0.32</v>
      </c>
    </row>
    <row r="376" spans="1:8" x14ac:dyDescent="0.25">
      <c r="A376" s="93" t="s">
        <v>1822</v>
      </c>
      <c r="B376" s="3">
        <v>1441240862</v>
      </c>
      <c r="C376" s="3">
        <v>992152425</v>
      </c>
      <c r="D376" s="3">
        <f t="shared" si="10"/>
        <v>449088437</v>
      </c>
      <c r="E376" s="4">
        <f t="shared" si="11"/>
        <v>0.3115984627141386</v>
      </c>
      <c r="F376" s="93">
        <v>129.30000000000001</v>
      </c>
      <c r="G376" s="93">
        <v>6</v>
      </c>
      <c r="H376" s="4">
        <v>0.24</v>
      </c>
    </row>
    <row r="377" spans="1:8" x14ac:dyDescent="0.25">
      <c r="A377" s="93" t="s">
        <v>1831</v>
      </c>
      <c r="B377" s="3">
        <v>5571505100</v>
      </c>
      <c r="C377" s="3">
        <v>4909059441</v>
      </c>
      <c r="D377" s="3">
        <f t="shared" si="10"/>
        <v>662445659</v>
      </c>
      <c r="E377" s="4">
        <f t="shared" si="11"/>
        <v>0.11889886971475624</v>
      </c>
      <c r="F377" s="93">
        <v>194</v>
      </c>
      <c r="G377" s="93">
        <v>8</v>
      </c>
      <c r="H377" s="4">
        <v>0.32</v>
      </c>
    </row>
    <row r="378" spans="1:8" x14ac:dyDescent="0.25">
      <c r="A378" s="93" t="s">
        <v>1844</v>
      </c>
      <c r="B378" s="3">
        <v>2984049613</v>
      </c>
      <c r="C378" s="3">
        <v>2895189929</v>
      </c>
      <c r="D378" s="3">
        <f t="shared" si="10"/>
        <v>88859684</v>
      </c>
      <c r="E378" s="4">
        <f t="shared" si="11"/>
        <v>2.9778219374397511E-2</v>
      </c>
      <c r="F378" s="93">
        <v>156.5</v>
      </c>
      <c r="G378" s="93">
        <v>7</v>
      </c>
      <c r="H378" s="4">
        <v>0.28000000000000003</v>
      </c>
    </row>
    <row r="379" spans="1:8" x14ac:dyDescent="0.25">
      <c r="A379" s="93" t="s">
        <v>1846</v>
      </c>
      <c r="B379" s="3">
        <v>666765336</v>
      </c>
      <c r="C379" s="3">
        <v>641552256</v>
      </c>
      <c r="D379" s="3">
        <f t="shared" si="10"/>
        <v>25213080</v>
      </c>
      <c r="E379" s="4">
        <f t="shared" si="11"/>
        <v>3.7814023373284662E-2</v>
      </c>
      <c r="F379" s="93">
        <v>130.6</v>
      </c>
      <c r="G379" s="93">
        <v>7</v>
      </c>
      <c r="H379" s="4">
        <v>0.28000000000000003</v>
      </c>
    </row>
    <row r="380" spans="1:8" x14ac:dyDescent="0.25">
      <c r="A380" s="93" t="s">
        <v>1848</v>
      </c>
      <c r="B380" s="3">
        <v>678601000</v>
      </c>
      <c r="C380" s="3">
        <v>551722000</v>
      </c>
      <c r="D380" s="3">
        <f t="shared" si="10"/>
        <v>126879000</v>
      </c>
      <c r="E380" s="4">
        <f t="shared" si="11"/>
        <v>0.18697143092922056</v>
      </c>
      <c r="F380" s="93">
        <v>108.6</v>
      </c>
      <c r="G380" s="93">
        <v>5</v>
      </c>
      <c r="H380" s="4">
        <v>0.2</v>
      </c>
    </row>
    <row r="381" spans="1:8" x14ac:dyDescent="0.25">
      <c r="A381" s="93" t="s">
        <v>1850</v>
      </c>
      <c r="B381" s="3">
        <v>5523683657</v>
      </c>
      <c r="C381" s="3">
        <v>5024215355</v>
      </c>
      <c r="D381" s="3">
        <f t="shared" si="10"/>
        <v>499468302</v>
      </c>
      <c r="E381" s="4">
        <f t="shared" si="11"/>
        <v>9.0423046107471899E-2</v>
      </c>
      <c r="F381" s="93">
        <v>234.9</v>
      </c>
      <c r="G381" s="93">
        <v>9</v>
      </c>
      <c r="H381" s="4">
        <v>0.36</v>
      </c>
    </row>
    <row r="382" spans="1:8" x14ac:dyDescent="0.25">
      <c r="A382" s="93" t="s">
        <v>1856</v>
      </c>
      <c r="B382" s="3">
        <v>4536829418</v>
      </c>
      <c r="C382" s="3">
        <v>3868833993</v>
      </c>
      <c r="D382" s="3">
        <f t="shared" si="10"/>
        <v>667995425</v>
      </c>
      <c r="E382" s="4">
        <f t="shared" si="11"/>
        <v>0.14723838245928073</v>
      </c>
      <c r="F382" s="93">
        <v>199.9</v>
      </c>
      <c r="G382" s="93">
        <v>8</v>
      </c>
      <c r="H382" s="4">
        <v>0.32</v>
      </c>
    </row>
    <row r="383" spans="1:8" x14ac:dyDescent="0.25">
      <c r="A383" s="93" t="s">
        <v>1858</v>
      </c>
      <c r="B383" s="3">
        <v>7817224611</v>
      </c>
      <c r="C383" s="3">
        <v>6780899767</v>
      </c>
      <c r="D383" s="3">
        <f t="shared" si="10"/>
        <v>1036324844</v>
      </c>
      <c r="E383" s="4">
        <f t="shared" si="11"/>
        <v>0.13256940865454173</v>
      </c>
      <c r="F383" s="93">
        <v>127</v>
      </c>
      <c r="G383" s="93">
        <v>6</v>
      </c>
      <c r="H383" s="4">
        <v>0.24</v>
      </c>
    </row>
    <row r="384" spans="1:8" x14ac:dyDescent="0.25">
      <c r="A384" s="93" t="s">
        <v>1861</v>
      </c>
      <c r="B384" s="3">
        <v>4390033350</v>
      </c>
      <c r="C384" s="3">
        <v>4037168840</v>
      </c>
      <c r="D384" s="3">
        <f t="shared" si="10"/>
        <v>352864510</v>
      </c>
      <c r="E384" s="4">
        <f t="shared" si="11"/>
        <v>8.0378548832664334E-2</v>
      </c>
      <c r="F384" s="93">
        <v>116.1</v>
      </c>
      <c r="G384" s="93">
        <v>6</v>
      </c>
      <c r="H384" s="4">
        <v>0.24</v>
      </c>
    </row>
    <row r="385" spans="1:8" x14ac:dyDescent="0.25">
      <c r="A385" s="93" t="s">
        <v>1866</v>
      </c>
      <c r="B385" s="3">
        <v>4410308000</v>
      </c>
      <c r="C385" s="3">
        <v>4020375000</v>
      </c>
      <c r="D385" s="3">
        <f t="shared" si="10"/>
        <v>389933000</v>
      </c>
      <c r="E385" s="4">
        <f t="shared" si="11"/>
        <v>8.8414006459412817E-2</v>
      </c>
      <c r="F385" s="93">
        <v>91.3</v>
      </c>
      <c r="G385" s="93">
        <v>4</v>
      </c>
      <c r="H385" s="4">
        <v>0.16</v>
      </c>
    </row>
    <row r="386" spans="1:8" x14ac:dyDescent="0.25">
      <c r="A386" s="93" t="s">
        <v>1884</v>
      </c>
      <c r="B386" s="3">
        <v>6829813325</v>
      </c>
      <c r="C386" s="3">
        <v>6798466417</v>
      </c>
      <c r="D386" s="3">
        <f t="shared" ref="D386:D412" si="12">B386-C386</f>
        <v>31346908</v>
      </c>
      <c r="E386" s="4">
        <f t="shared" ref="E386:E412" si="13">D386/B386</f>
        <v>4.5897166596423778E-3</v>
      </c>
      <c r="F386" s="93">
        <v>291.2</v>
      </c>
      <c r="G386" s="93">
        <v>9</v>
      </c>
      <c r="H386" s="4">
        <v>0.36</v>
      </c>
    </row>
    <row r="387" spans="1:8" x14ac:dyDescent="0.25">
      <c r="A387" s="93" t="s">
        <v>1893</v>
      </c>
      <c r="B387" s="3">
        <v>2033127821</v>
      </c>
      <c r="C387" s="3">
        <v>1853913772</v>
      </c>
      <c r="D387" s="3">
        <f t="shared" si="12"/>
        <v>179214049</v>
      </c>
      <c r="E387" s="4">
        <f t="shared" si="13"/>
        <v>8.8146966043607153E-2</v>
      </c>
      <c r="F387" s="93">
        <v>81.599999999999994</v>
      </c>
      <c r="G387" s="93">
        <v>4</v>
      </c>
      <c r="H387" s="4">
        <v>0.16</v>
      </c>
    </row>
    <row r="388" spans="1:8" x14ac:dyDescent="0.25">
      <c r="A388" s="93" t="s">
        <v>1902</v>
      </c>
      <c r="B388" s="3">
        <v>800300880</v>
      </c>
      <c r="C388" s="3">
        <v>646691259</v>
      </c>
      <c r="D388" s="3">
        <f t="shared" si="12"/>
        <v>153609621</v>
      </c>
      <c r="E388" s="4">
        <f t="shared" si="13"/>
        <v>0.19193983767704967</v>
      </c>
      <c r="F388" s="93">
        <v>125.8</v>
      </c>
      <c r="G388" s="93">
        <v>6</v>
      </c>
      <c r="H388" s="4">
        <v>0.24</v>
      </c>
    </row>
    <row r="389" spans="1:8" x14ac:dyDescent="0.25">
      <c r="A389" s="93" t="s">
        <v>1908</v>
      </c>
      <c r="B389" s="3">
        <v>999093060</v>
      </c>
      <c r="C389" s="3">
        <v>898861161</v>
      </c>
      <c r="D389" s="3">
        <f t="shared" si="12"/>
        <v>100231899</v>
      </c>
      <c r="E389" s="4">
        <f t="shared" si="13"/>
        <v>0.10032288583808199</v>
      </c>
      <c r="F389" s="93">
        <v>400.8</v>
      </c>
      <c r="G389" s="93">
        <v>9</v>
      </c>
      <c r="H389" s="4">
        <v>0.36</v>
      </c>
    </row>
    <row r="390" spans="1:8" x14ac:dyDescent="0.25">
      <c r="A390" s="93" t="s">
        <v>1911</v>
      </c>
      <c r="B390" s="3">
        <v>3206837858</v>
      </c>
      <c r="C390" s="3">
        <v>2989389519</v>
      </c>
      <c r="D390" s="3">
        <f t="shared" si="12"/>
        <v>217448339</v>
      </c>
      <c r="E390" s="4">
        <f t="shared" si="13"/>
        <v>6.7807712341158219E-2</v>
      </c>
      <c r="F390" s="93">
        <v>507</v>
      </c>
      <c r="G390" s="93">
        <v>9</v>
      </c>
      <c r="H390" s="4">
        <v>0.36</v>
      </c>
    </row>
    <row r="391" spans="1:8" x14ac:dyDescent="0.25">
      <c r="A391" s="93" t="s">
        <v>1920</v>
      </c>
      <c r="B391" s="3">
        <v>2688665294</v>
      </c>
      <c r="C391" s="3">
        <v>2241890403</v>
      </c>
      <c r="D391" s="3">
        <f t="shared" si="12"/>
        <v>446774891</v>
      </c>
      <c r="E391" s="4">
        <f t="shared" si="13"/>
        <v>0.16616976906609335</v>
      </c>
      <c r="F391" s="93">
        <v>172</v>
      </c>
      <c r="G391" s="93">
        <v>8</v>
      </c>
      <c r="H391" s="4">
        <v>0.32</v>
      </c>
    </row>
    <row r="392" spans="1:8" x14ac:dyDescent="0.25">
      <c r="A392" s="93" t="s">
        <v>1922</v>
      </c>
      <c r="B392" s="3">
        <v>5424122854</v>
      </c>
      <c r="C392" s="3">
        <v>4896895245</v>
      </c>
      <c r="D392" s="3">
        <f t="shared" si="12"/>
        <v>527227609</v>
      </c>
      <c r="E392" s="4">
        <f t="shared" si="13"/>
        <v>9.7200528673718714E-2</v>
      </c>
      <c r="F392" s="93">
        <v>156.1</v>
      </c>
      <c r="G392" s="93">
        <v>7</v>
      </c>
      <c r="H392" s="4">
        <v>0.28000000000000003</v>
      </c>
    </row>
    <row r="393" spans="1:8" x14ac:dyDescent="0.25">
      <c r="A393" s="93" t="s">
        <v>1930</v>
      </c>
      <c r="B393" s="3">
        <v>1907061769</v>
      </c>
      <c r="C393" s="3">
        <v>1788380162</v>
      </c>
      <c r="D393" s="3">
        <f t="shared" si="12"/>
        <v>118681607</v>
      </c>
      <c r="E393" s="4">
        <f t="shared" si="13"/>
        <v>6.2232702122822538E-2</v>
      </c>
      <c r="F393" s="93">
        <v>51.6</v>
      </c>
      <c r="G393" s="93">
        <v>2</v>
      </c>
      <c r="H393" s="4">
        <v>0.08</v>
      </c>
    </row>
    <row r="394" spans="1:8" x14ac:dyDescent="0.25">
      <c r="A394" s="93" t="s">
        <v>1939</v>
      </c>
      <c r="B394" s="3">
        <v>4985852685</v>
      </c>
      <c r="C394" s="3">
        <v>4486322447</v>
      </c>
      <c r="D394" s="3">
        <f t="shared" si="12"/>
        <v>499530238</v>
      </c>
      <c r="E394" s="4">
        <f t="shared" si="13"/>
        <v>0.10018953016859944</v>
      </c>
      <c r="F394" s="93">
        <v>164.4</v>
      </c>
      <c r="G394" s="93">
        <v>7</v>
      </c>
      <c r="H394" s="4">
        <v>0.28000000000000003</v>
      </c>
    </row>
    <row r="395" spans="1:8" x14ac:dyDescent="0.25">
      <c r="A395" s="93" t="s">
        <v>1942</v>
      </c>
      <c r="B395" s="3">
        <v>4896569394</v>
      </c>
      <c r="C395" s="3">
        <v>4632303886</v>
      </c>
      <c r="D395" s="3">
        <f t="shared" si="12"/>
        <v>264265508</v>
      </c>
      <c r="E395" s="4">
        <f t="shared" si="13"/>
        <v>5.3969521666295005E-2</v>
      </c>
      <c r="F395" s="93">
        <v>111.1</v>
      </c>
      <c r="G395" s="93">
        <v>6</v>
      </c>
      <c r="H395" s="4">
        <v>0.24</v>
      </c>
    </row>
    <row r="396" spans="1:8" x14ac:dyDescent="0.25">
      <c r="A396" s="93" t="s">
        <v>1946</v>
      </c>
      <c r="B396" s="3">
        <v>5119451770</v>
      </c>
      <c r="C396" s="3">
        <v>4877344159</v>
      </c>
      <c r="D396" s="3">
        <f t="shared" si="12"/>
        <v>242107611</v>
      </c>
      <c r="E396" s="4">
        <f t="shared" si="13"/>
        <v>4.7291706588340414E-2</v>
      </c>
      <c r="F396" s="93">
        <v>146.4</v>
      </c>
      <c r="G396" s="93">
        <v>7</v>
      </c>
      <c r="H396" s="4">
        <v>0.28000000000000003</v>
      </c>
    </row>
    <row r="397" spans="1:8" x14ac:dyDescent="0.25">
      <c r="A397" s="93" t="s">
        <v>1954</v>
      </c>
      <c r="B397" s="3">
        <v>1096680000</v>
      </c>
      <c r="C397" s="3">
        <v>952170000</v>
      </c>
      <c r="D397" s="3">
        <f t="shared" si="12"/>
        <v>144510000</v>
      </c>
      <c r="E397" s="4">
        <f t="shared" si="13"/>
        <v>0.13177043440201336</v>
      </c>
      <c r="F397" s="93">
        <v>231.1</v>
      </c>
      <c r="G397" s="93">
        <v>9</v>
      </c>
      <c r="H397" s="4">
        <v>0.36</v>
      </c>
    </row>
    <row r="398" spans="1:8" x14ac:dyDescent="0.25">
      <c r="A398" s="93" t="s">
        <v>1955</v>
      </c>
      <c r="B398" s="3">
        <v>2045660752</v>
      </c>
      <c r="C398" s="3">
        <v>1803744576</v>
      </c>
      <c r="D398" s="3">
        <f t="shared" si="12"/>
        <v>241916176</v>
      </c>
      <c r="E398" s="4">
        <f t="shared" si="13"/>
        <v>0.11825820863184845</v>
      </c>
      <c r="F398" s="93">
        <v>100.3</v>
      </c>
      <c r="G398" s="93">
        <v>5</v>
      </c>
      <c r="H398" s="4">
        <v>0.2</v>
      </c>
    </row>
    <row r="399" spans="1:8" x14ac:dyDescent="0.25">
      <c r="A399" s="93" t="s">
        <v>1968</v>
      </c>
      <c r="B399" s="3">
        <v>4045106581</v>
      </c>
      <c r="C399" s="3">
        <v>3679048346</v>
      </c>
      <c r="D399" s="3">
        <f t="shared" si="12"/>
        <v>366058235</v>
      </c>
      <c r="E399" s="4">
        <f t="shared" si="13"/>
        <v>9.0494089011001019E-2</v>
      </c>
      <c r="F399" s="93">
        <v>191.3</v>
      </c>
      <c r="G399" s="93">
        <v>8</v>
      </c>
      <c r="H399" s="4">
        <v>0.32</v>
      </c>
    </row>
    <row r="400" spans="1:8" x14ac:dyDescent="0.25">
      <c r="A400" s="93" t="s">
        <v>1971</v>
      </c>
      <c r="B400" s="3">
        <v>3567747274</v>
      </c>
      <c r="C400" s="3">
        <v>2941460832</v>
      </c>
      <c r="D400" s="3">
        <f t="shared" si="12"/>
        <v>626286442</v>
      </c>
      <c r="E400" s="4">
        <f t="shared" si="13"/>
        <v>0.17554114512652558</v>
      </c>
      <c r="F400" s="93">
        <v>264.3</v>
      </c>
      <c r="G400" s="93">
        <v>9</v>
      </c>
      <c r="H400" s="4">
        <v>0.36</v>
      </c>
    </row>
    <row r="401" spans="1:8" x14ac:dyDescent="0.25">
      <c r="A401" s="93" t="s">
        <v>1972</v>
      </c>
      <c r="B401" s="3">
        <v>5029549361</v>
      </c>
      <c r="C401" s="3">
        <v>4747557536</v>
      </c>
      <c r="D401" s="3">
        <f t="shared" si="12"/>
        <v>281991825</v>
      </c>
      <c r="E401" s="4">
        <f t="shared" si="13"/>
        <v>5.6067016100212405E-2</v>
      </c>
      <c r="F401" s="93">
        <v>212.3</v>
      </c>
      <c r="G401" s="93">
        <v>8</v>
      </c>
      <c r="H401" s="4">
        <v>0.32</v>
      </c>
    </row>
    <row r="402" spans="1:8" x14ac:dyDescent="0.25">
      <c r="A402" s="93" t="s">
        <v>1979</v>
      </c>
      <c r="B402" s="3">
        <v>257568499</v>
      </c>
      <c r="C402" s="3">
        <v>213776790</v>
      </c>
      <c r="D402" s="3">
        <f t="shared" si="12"/>
        <v>43791709</v>
      </c>
      <c r="E402" s="4">
        <f t="shared" si="13"/>
        <v>0.1700196614493607</v>
      </c>
      <c r="F402" s="93">
        <v>59.5</v>
      </c>
      <c r="G402" s="93">
        <v>2</v>
      </c>
      <c r="H402" s="4">
        <v>0.08</v>
      </c>
    </row>
    <row r="403" spans="1:8" x14ac:dyDescent="0.25">
      <c r="A403" s="93" t="s">
        <v>1985</v>
      </c>
      <c r="B403" s="3">
        <v>5887379311</v>
      </c>
      <c r="C403" s="3">
        <v>5683989367</v>
      </c>
      <c r="D403" s="3">
        <f t="shared" si="12"/>
        <v>203389944</v>
      </c>
      <c r="E403" s="4">
        <f t="shared" si="13"/>
        <v>3.4546770856089655E-2</v>
      </c>
      <c r="F403" s="93">
        <v>189.2</v>
      </c>
      <c r="G403" s="93">
        <v>8</v>
      </c>
      <c r="H403" s="4">
        <v>0.32</v>
      </c>
    </row>
    <row r="404" spans="1:8" x14ac:dyDescent="0.25">
      <c r="A404" s="93" t="s">
        <v>1997</v>
      </c>
      <c r="B404" s="3">
        <v>3064371990</v>
      </c>
      <c r="C404" s="3">
        <v>2956971359</v>
      </c>
      <c r="D404" s="3">
        <f t="shared" si="12"/>
        <v>107400631</v>
      </c>
      <c r="E404" s="4">
        <f t="shared" si="13"/>
        <v>3.5048170179887331E-2</v>
      </c>
      <c r="F404" s="93">
        <v>105.9</v>
      </c>
      <c r="G404" s="93">
        <v>5</v>
      </c>
      <c r="H404" s="4">
        <v>0.2</v>
      </c>
    </row>
    <row r="405" spans="1:8" x14ac:dyDescent="0.25">
      <c r="A405" s="93" t="s">
        <v>2007</v>
      </c>
      <c r="B405" s="3">
        <v>2041957743</v>
      </c>
      <c r="C405" s="3">
        <v>2084064264</v>
      </c>
      <c r="D405" s="3">
        <f t="shared" si="12"/>
        <v>-42106521</v>
      </c>
      <c r="E405" s="4">
        <f t="shared" si="13"/>
        <v>-2.0620662275869634E-2</v>
      </c>
      <c r="F405" s="93">
        <v>104.2</v>
      </c>
      <c r="G405" s="93">
        <v>5</v>
      </c>
      <c r="H405" s="4">
        <v>0.2</v>
      </c>
    </row>
    <row r="406" spans="1:8" x14ac:dyDescent="0.25">
      <c r="A406" s="93" t="s">
        <v>2013</v>
      </c>
      <c r="B406" s="3">
        <v>963136985</v>
      </c>
      <c r="C406" s="3">
        <v>817896531</v>
      </c>
      <c r="D406" s="3">
        <f t="shared" si="12"/>
        <v>145240454</v>
      </c>
      <c r="E406" s="4">
        <f t="shared" si="13"/>
        <v>0.15079937356989775</v>
      </c>
      <c r="F406" s="93">
        <v>93</v>
      </c>
      <c r="G406" s="93">
        <v>4</v>
      </c>
      <c r="H406" s="4">
        <v>0.16</v>
      </c>
    </row>
    <row r="407" spans="1:8" x14ac:dyDescent="0.25">
      <c r="A407" s="93" t="s">
        <v>2331</v>
      </c>
      <c r="B407" s="3">
        <v>432243000</v>
      </c>
      <c r="C407" s="3">
        <v>400904000</v>
      </c>
      <c r="D407" s="3">
        <f t="shared" si="12"/>
        <v>31339000</v>
      </c>
      <c r="E407" s="4">
        <f t="shared" si="13"/>
        <v>7.2503198432363275E-2</v>
      </c>
      <c r="F407" s="93">
        <v>228.9</v>
      </c>
      <c r="G407" s="93">
        <v>9</v>
      </c>
      <c r="H407" s="4">
        <v>0.36</v>
      </c>
    </row>
    <row r="408" spans="1:8" x14ac:dyDescent="0.25">
      <c r="A408" s="93" t="s">
        <v>2015</v>
      </c>
      <c r="B408" s="3">
        <v>2938159020</v>
      </c>
      <c r="C408" s="3">
        <v>2454292204</v>
      </c>
      <c r="D408" s="3">
        <f t="shared" si="12"/>
        <v>483866816</v>
      </c>
      <c r="E408" s="4">
        <f t="shared" si="13"/>
        <v>0.16468367188648625</v>
      </c>
      <c r="F408" s="93">
        <v>119.8</v>
      </c>
      <c r="G408" s="93">
        <v>6</v>
      </c>
      <c r="H408" s="4">
        <v>0.24</v>
      </c>
    </row>
    <row r="409" spans="1:8" x14ac:dyDescent="0.25">
      <c r="A409" s="93" t="s">
        <v>2026</v>
      </c>
      <c r="B409" s="3">
        <v>5380523933</v>
      </c>
      <c r="C409" s="3">
        <v>5128021662</v>
      </c>
      <c r="D409" s="3">
        <f t="shared" si="12"/>
        <v>252502271</v>
      </c>
      <c r="E409" s="4">
        <f t="shared" si="13"/>
        <v>4.6928937431417239E-2</v>
      </c>
      <c r="F409" s="93">
        <v>220.2</v>
      </c>
      <c r="G409" s="93">
        <v>9</v>
      </c>
      <c r="H409" s="4">
        <v>0.36</v>
      </c>
    </row>
    <row r="410" spans="1:8" x14ac:dyDescent="0.25">
      <c r="A410" s="93" t="s">
        <v>2040</v>
      </c>
      <c r="B410" s="3">
        <v>593290000</v>
      </c>
      <c r="C410" s="3">
        <v>519800000</v>
      </c>
      <c r="D410" s="3">
        <f t="shared" si="12"/>
        <v>73490000</v>
      </c>
      <c r="E410" s="4">
        <f t="shared" si="13"/>
        <v>0.12386859714473529</v>
      </c>
      <c r="F410" s="93">
        <v>186.6</v>
      </c>
      <c r="G410" s="93">
        <v>8</v>
      </c>
      <c r="H410" s="4">
        <v>0.32</v>
      </c>
    </row>
    <row r="411" spans="1:8" x14ac:dyDescent="0.25">
      <c r="A411" s="93" t="s">
        <v>2044</v>
      </c>
      <c r="B411" s="3">
        <v>4215490000</v>
      </c>
      <c r="C411" s="3">
        <v>3629080000</v>
      </c>
      <c r="D411" s="3">
        <f t="shared" si="12"/>
        <v>586410000</v>
      </c>
      <c r="E411" s="4">
        <f t="shared" si="13"/>
        <v>0.13910838360427852</v>
      </c>
      <c r="F411" s="93">
        <v>188.2</v>
      </c>
      <c r="G411" s="93">
        <v>8</v>
      </c>
      <c r="H411" s="4">
        <v>0.32</v>
      </c>
    </row>
    <row r="412" spans="1:8" x14ac:dyDescent="0.25">
      <c r="A412" s="93" t="s">
        <v>2046</v>
      </c>
      <c r="B412" s="3">
        <v>2981840000</v>
      </c>
      <c r="C412" s="3">
        <v>2837629000</v>
      </c>
      <c r="D412" s="3">
        <f t="shared" si="12"/>
        <v>144211000</v>
      </c>
      <c r="E412" s="4">
        <f t="shared" si="13"/>
        <v>4.8363091245673812E-2</v>
      </c>
      <c r="F412" s="93">
        <v>265</v>
      </c>
      <c r="G412" s="93">
        <v>9</v>
      </c>
      <c r="H412" s="4">
        <v>0.36</v>
      </c>
    </row>
  </sheetData>
  <autoFilter ref="A1:H1">
    <sortState ref="A2:H412">
      <sortCondition ref="A1"/>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8"/>
  <sheetViews>
    <sheetView showGridLines="0" workbookViewId="0">
      <selection activeCell="D24" sqref="D24"/>
    </sheetView>
  </sheetViews>
  <sheetFormatPr defaultRowHeight="15" x14ac:dyDescent="0.25"/>
  <cols>
    <col min="1" max="1" width="38.7109375" bestFit="1" customWidth="1"/>
  </cols>
  <sheetData>
    <row r="2" spans="2:3" ht="18" x14ac:dyDescent="0.35">
      <c r="B2" s="87" t="s">
        <v>2386</v>
      </c>
    </row>
    <row r="3" spans="2:3" ht="14.45" x14ac:dyDescent="0.3">
      <c r="C3" s="93" t="s">
        <v>354</v>
      </c>
    </row>
    <row r="4" spans="2:3" ht="14.45" x14ac:dyDescent="0.3">
      <c r="C4" s="93" t="s">
        <v>381</v>
      </c>
    </row>
    <row r="5" spans="2:3" ht="14.45" x14ac:dyDescent="0.3">
      <c r="C5" s="93" t="s">
        <v>522</v>
      </c>
    </row>
    <row r="6" spans="2:3" ht="14.45" x14ac:dyDescent="0.3">
      <c r="C6" s="93" t="s">
        <v>526</v>
      </c>
    </row>
    <row r="7" spans="2:3" ht="14.45" x14ac:dyDescent="0.3">
      <c r="C7" s="93" t="s">
        <v>566</v>
      </c>
    </row>
    <row r="8" spans="2:3" ht="14.45" x14ac:dyDescent="0.3">
      <c r="C8" s="93" t="s">
        <v>581</v>
      </c>
    </row>
    <row r="9" spans="2:3" ht="14.45" x14ac:dyDescent="0.3">
      <c r="C9" s="93" t="s">
        <v>804</v>
      </c>
    </row>
    <row r="10" spans="2:3" ht="14.45" x14ac:dyDescent="0.3">
      <c r="C10" s="93" t="s">
        <v>811</v>
      </c>
    </row>
    <row r="11" spans="2:3" ht="14.45" x14ac:dyDescent="0.3">
      <c r="C11" s="93" t="s">
        <v>850</v>
      </c>
    </row>
    <row r="12" spans="2:3" ht="14.45" x14ac:dyDescent="0.3">
      <c r="C12" s="93" t="s">
        <v>1038</v>
      </c>
    </row>
    <row r="13" spans="2:3" ht="14.45" x14ac:dyDescent="0.3">
      <c r="C13" s="93" t="s">
        <v>1071</v>
      </c>
    </row>
    <row r="14" spans="2:3" ht="14.45" x14ac:dyDescent="0.3">
      <c r="C14" s="93" t="s">
        <v>1198</v>
      </c>
    </row>
    <row r="15" spans="2:3" ht="14.45" x14ac:dyDescent="0.3">
      <c r="C15" s="93" t="s">
        <v>1293</v>
      </c>
    </row>
    <row r="16" spans="2:3" ht="14.45" x14ac:dyDescent="0.3">
      <c r="C16" s="93" t="s">
        <v>1318</v>
      </c>
    </row>
    <row r="17" spans="3:3" ht="14.45" x14ac:dyDescent="0.3">
      <c r="C17" s="93" t="s">
        <v>1523</v>
      </c>
    </row>
    <row r="18" spans="3:3" ht="14.45" x14ac:dyDescent="0.3">
      <c r="C18" s="93" t="s">
        <v>1985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Objectives &amp; Benefits</vt:lpstr>
      <vt:lpstr>How it Works </vt:lpstr>
      <vt:lpstr>Tool Instructions</vt:lpstr>
      <vt:lpstr>Summary of Statewide Savings</vt:lpstr>
      <vt:lpstr>Target w UWMP</vt:lpstr>
      <vt:lpstr>Target no UWMP</vt:lpstr>
      <vt:lpstr>DWR_SWRCB_MERGE</vt:lpstr>
      <vt:lpstr>April 18 Framework</vt:lpstr>
      <vt:lpstr>Water Budget Agencies</vt:lpstr>
      <vt:lpstr>agency</vt:lpstr>
      <vt:lpstr>baselineTotal</vt:lpstr>
      <vt:lpstr>budget_agency</vt:lpstr>
      <vt:lpstr>new_target</vt:lpstr>
      <vt:lpstr>population</vt:lpstr>
      <vt:lpstr>prod_2013</vt:lpstr>
      <vt:lpstr>prod_cur</vt:lpstr>
      <vt:lpstr>res_cur_prod</vt:lpstr>
      <vt:lpstr>RGPCD14</vt:lpstr>
      <vt:lpstr>target_gpcd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Atwater</dc:creator>
  <cp:lastModifiedBy>Davis, Courtney@Waterboards</cp:lastModifiedBy>
  <dcterms:created xsi:type="dcterms:W3CDTF">2015-04-04T20:36:06Z</dcterms:created>
  <dcterms:modified xsi:type="dcterms:W3CDTF">2015-04-23T17:36:53Z</dcterms:modified>
</cp:coreProperties>
</file>